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R59" i="1" l="1"/>
  <c r="E59" i="1"/>
  <c r="X186" i="1" l="1"/>
  <c r="Y186" i="1" l="1"/>
  <c r="O186" i="1" l="1"/>
  <c r="D192" i="1"/>
  <c r="D47" i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C59" i="1"/>
  <c r="S59" i="1"/>
  <c r="T59" i="1"/>
  <c r="U59" i="1"/>
  <c r="V59" i="1"/>
  <c r="X59" i="1"/>
  <c r="Y59" i="1"/>
  <c r="B59" i="1" l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C191" i="1"/>
  <c r="D191" i="1" s="1"/>
  <c r="C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10" i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94" i="1" s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<sst xmlns="http://schemas.openxmlformats.org/spreadsheetml/2006/main" count="251" uniqueCount="204">
  <si>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</si>
  <si>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</si>
  <si>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</si>
  <si>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</si>
  <si>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</si>
  <si>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</si>
  <si>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</si>
  <si>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</si>
  <si>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</si>
  <si>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</si>
  <si>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</si>
  <si>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</si>
  <si>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</si>
  <si>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</si>
  <si>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</si>
  <si>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</si>
  <si>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</si>
  <si>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</si>
  <si>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</si>
  <si>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</si>
  <si>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</si>
  <si>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</si>
  <si>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</si>
  <si>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</si>
  <si>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</si>
  <si>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</si>
  <si>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</si>
  <si>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</si>
  <si>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</si>
  <si>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</si>
  <si>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</si>
  <si>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</si>
  <si>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</si>
  <si>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</si>
  <si>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</si>
  <si>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</si>
  <si>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</si>
  <si>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</si>
  <si>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</si>
  <si>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</si>
  <si>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</si>
  <si>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</si>
  <si>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</si>
  <si>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</si>
  <si>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</si>
  <si>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</si>
  <si>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</si>
  <si>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</si>
  <si>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</si>
  <si>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</si>
  <si>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</si>
  <si>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</si>
  <si>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</si>
  <si>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</si>
  <si>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</si>
  <si>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</si>
  <si>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</si>
  <si>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</si>
  <si>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</si>
  <si>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</si>
  <si>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</si>
  <si>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</si>
  <si>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</si>
  <si>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</si>
  <si>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</si>
  <si>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</si>
  <si>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</si>
  <si>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</si>
  <si>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</si>
  <si>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</si>
  <si>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</si>
  <si>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</si>
  <si>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</si>
  <si>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</si>
  <si>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</si>
  <si>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</si>
  <si>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</si>
  <si>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</si>
  <si>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</si>
  <si>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</si>
  <si>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</si>
  <si>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</si>
  <si>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</si>
  <si>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</si>
  <si>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</si>
  <si>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</si>
  <si>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</si>
  <si>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</si>
  <si>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</si>
  <si>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</si>
  <si>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</si>
  <si>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</si>
  <si>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</si>
  <si>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</si>
  <si>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</si>
  <si>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</si>
  <si>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</si>
  <si>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</si>
  <si>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</si>
  <si>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</si>
  <si>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</si>
  <si>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</si>
  <si>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</si>
  <si>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</si>
  <si>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</si>
  <si>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</si>
  <si>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</si>
  <si>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</si>
  <si>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</si>
  <si>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</si>
  <si>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</si>
  <si>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</si>
  <si>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</si>
  <si>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</si>
  <si>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</si>
  <si>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</si>
  <si>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</si>
  <si>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</si>
  <si>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</si>
  <si>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</si>
  <si>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</si>
  <si>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</si>
  <si>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</si>
  <si>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</si>
  <si>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</si>
  <si>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</si>
  <si>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</si>
  <si>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</si>
  <si>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</si>
  <si>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</si>
  <si>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</si>
  <si>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</si>
  <si>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</si>
  <si>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</si>
  <si>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</si>
  <si>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</si>
  <si>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</si>
  <si>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</si>
  <si>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</si>
  <si>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</si>
  <si>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</si>
  <si>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</si>
  <si>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</si>
  <si>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</si>
  <si>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</si>
  <si>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</si>
  <si>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</si>
  <si>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</si>
  <si>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</si>
  <si>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</si>
  <si>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</si>
  <si>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</si>
  <si>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</si>
  <si>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</si>
  <si>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</si>
  <si>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</si>
  <si>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</si>
  <si>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</si>
  <si>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</si>
  <si>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</si>
  <si>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</si>
  <si>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</si>
  <si>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</si>
  <si>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</si>
  <si>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</si>
  <si>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</si>
  <si>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</si>
  <si>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</si>
  <si>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</si>
  <si>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</si>
  <si>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</si>
  <si>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</si>
  <si>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</si>
  <si>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</si>
  <si>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</si>
  <si>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</si>
  <si>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</si>
  <si>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</si>
  <si>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</si>
  <si>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</si>
  <si>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</si>
  <si>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</si>
  <si>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</si>
  <si>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</si>
  <si>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</si>
  <si>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</si>
  <si>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</si>
  <si>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</si>
  <si>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</si>
  <si>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</si>
  <si>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</si>
  <si>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</si>
  <si>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</si>
  <si>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</si>
  <si>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</si>
  <si>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</si>
  <si>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</si>
  <si>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</si>
  <si>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</si>
  <si>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</si>
  <si>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</si>
  <si>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</si>
  <si>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2020 г. данные 4-сх)</t>
    </r>
  </si>
  <si>
    <t>Информация о сельскохозяйственных работах по состоянию на 18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</si>
</sst>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53" activePane="bottomRight" state="frozen"/>
      <selection activeCell="A2" sqref="A2"/>
      <selection pane="topRight" activeCell="F2" sqref="F2"/>
      <selection pane="bottomLeft" activeCell="A7" sqref="A7"/>
      <selection pane="bottomRight" activeCell="E239" sqref="E239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8" t="s">
        <v>203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4" customFormat="1" ht="0.75" hidden="1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69" t="s">
        <v>3</v>
      </c>
      <c r="B4" s="172" t="s">
        <v>196</v>
      </c>
      <c r="C4" s="165" t="s">
        <v>198</v>
      </c>
      <c r="D4" s="165" t="s">
        <v>197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</row>
    <row r="5" spans="1:26" s="156" customFormat="1" ht="87" customHeight="1" x14ac:dyDescent="0.25">
      <c r="A5" s="170"/>
      <c r="B5" s="173"/>
      <c r="C5" s="166"/>
      <c r="D5" s="166"/>
      <c r="E5" s="163" t="s">
        <v>5</v>
      </c>
      <c r="F5" s="163" t="s">
        <v>6</v>
      </c>
      <c r="G5" s="163" t="s">
        <v>7</v>
      </c>
      <c r="H5" s="163" t="s">
        <v>8</v>
      </c>
      <c r="I5" s="163" t="s">
        <v>9</v>
      </c>
      <c r="J5" s="163" t="s">
        <v>10</v>
      </c>
      <c r="K5" s="163" t="s">
        <v>11</v>
      </c>
      <c r="L5" s="163" t="s">
        <v>12</v>
      </c>
      <c r="M5" s="163" t="s">
        <v>13</v>
      </c>
      <c r="N5" s="163" t="s">
        <v>14</v>
      </c>
      <c r="O5" s="163" t="s">
        <v>15</v>
      </c>
      <c r="P5" s="163" t="s">
        <v>16</v>
      </c>
      <c r="Q5" s="163" t="s">
        <v>17</v>
      </c>
      <c r="R5" s="163" t="s">
        <v>18</v>
      </c>
      <c r="S5" s="163" t="s">
        <v>19</v>
      </c>
      <c r="T5" s="163" t="s">
        <v>20</v>
      </c>
      <c r="U5" s="163" t="s">
        <v>21</v>
      </c>
      <c r="V5" s="163" t="s">
        <v>22</v>
      </c>
      <c r="W5" s="163" t="s">
        <v>23</v>
      </c>
      <c r="X5" s="163" t="s">
        <v>24</v>
      </c>
      <c r="Y5" s="163" t="s">
        <v>25</v>
      </c>
    </row>
    <row r="6" spans="1:26" s="156" customFormat="1" ht="70.150000000000006" customHeight="1" thickBot="1" x14ac:dyDescent="0.3">
      <c r="A6" s="171"/>
      <c r="B6" s="174"/>
      <c r="C6" s="167"/>
      <c r="D6" s="167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customHeight="1" x14ac:dyDescent="0.25">
      <c r="A42" s="32" t="s">
        <v>165</v>
      </c>
      <c r="B42" s="23">
        <v>204289</v>
      </c>
      <c r="C42" s="106">
        <f>SUM(E42:Y42)</f>
        <v>211793</v>
      </c>
      <c r="D42" s="15">
        <f t="shared" si="49"/>
        <v>1.036732276334017</v>
      </c>
      <c r="E42" s="10">
        <v>10433</v>
      </c>
      <c r="F42" s="10">
        <v>6462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3411</v>
      </c>
      <c r="O42" s="10">
        <v>6773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10544</v>
      </c>
      <c r="U42" s="10">
        <v>10200</v>
      </c>
      <c r="V42" s="10">
        <v>2801</v>
      </c>
      <c r="W42" s="10">
        <v>8138</v>
      </c>
      <c r="X42" s="10">
        <v>19132</v>
      </c>
      <c r="Y42" s="10">
        <v>9300</v>
      </c>
      <c r="Z42" s="20"/>
    </row>
    <row r="43" spans="1:29" s="2" customFormat="1" ht="30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1.0530849369300637</v>
      </c>
      <c r="C44" s="130">
        <f>C42/C41</f>
        <v>1.0589649999999999</v>
      </c>
      <c r="D44" s="15">
        <f t="shared" si="49"/>
        <v>1.0055836550915616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1.1074675324675325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1.1345939933259177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82473</v>
      </c>
      <c r="C45" s="106">
        <f>SUM(E45:Y45)</f>
        <v>97139</v>
      </c>
      <c r="D45" s="15">
        <f t="shared" si="49"/>
        <v>1.177827895189941</v>
      </c>
      <c r="E45" s="34">
        <v>8600</v>
      </c>
      <c r="F45" s="34">
        <v>3662</v>
      </c>
      <c r="G45" s="34">
        <v>6396</v>
      </c>
      <c r="H45" s="34">
        <v>4155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customHeight="1" x14ac:dyDescent="0.25">
      <c r="A46" s="18" t="s">
        <v>54</v>
      </c>
      <c r="B46" s="23">
        <v>96858</v>
      </c>
      <c r="C46" s="106">
        <f>SUM(E46:Y46)</f>
        <v>93534</v>
      </c>
      <c r="D46" s="15">
        <f t="shared" si="49"/>
        <v>0.96568171963079974</v>
      </c>
      <c r="E46" s="26">
        <v>1005</v>
      </c>
      <c r="F46" s="26">
        <v>2462</v>
      </c>
      <c r="G46" s="26">
        <v>5534</v>
      </c>
      <c r="H46" s="26">
        <v>7575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369</v>
      </c>
      <c r="C48" s="106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customHeight="1" x14ac:dyDescent="0.25">
      <c r="A49" s="18" t="s">
        <v>57</v>
      </c>
      <c r="B49" s="23">
        <v>7033</v>
      </c>
      <c r="C49" s="106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5.1" customHeight="1" outlineLevel="1" x14ac:dyDescent="0.25">
      <c r="A50" s="17" t="s">
        <v>168</v>
      </c>
      <c r="B50" s="23">
        <v>185443</v>
      </c>
      <c r="C50" s="106">
        <f t="shared" ref="C50:C60" si="52">SUM(E50:Y50)</f>
        <v>214053</v>
      </c>
      <c r="D50" s="15">
        <f t="shared" ref="D50:D52" si="53">C50/B50</f>
        <v>1.1542792124803849</v>
      </c>
      <c r="E50" s="34">
        <v>16210</v>
      </c>
      <c r="F50" s="157">
        <v>6552</v>
      </c>
      <c r="G50" s="34">
        <v>13950</v>
      </c>
      <c r="H50" s="34">
        <v>19245</v>
      </c>
      <c r="I50" s="34">
        <v>7276</v>
      </c>
      <c r="J50" s="34">
        <v>11500</v>
      </c>
      <c r="K50" s="34">
        <v>9510</v>
      </c>
      <c r="L50" s="34">
        <v>10553</v>
      </c>
      <c r="M50" s="159">
        <v>4143</v>
      </c>
      <c r="N50" s="34">
        <v>3490</v>
      </c>
      <c r="O50" s="34">
        <v>4582</v>
      </c>
      <c r="P50" s="34">
        <v>11145</v>
      </c>
      <c r="Q50" s="34">
        <v>8574</v>
      </c>
      <c r="R50" s="34">
        <v>17000</v>
      </c>
      <c r="S50" s="34">
        <v>16185</v>
      </c>
      <c r="T50" s="34">
        <v>9524</v>
      </c>
      <c r="U50" s="34"/>
      <c r="V50" s="34">
        <v>5127</v>
      </c>
      <c r="W50" s="34">
        <v>5700</v>
      </c>
      <c r="X50" s="34">
        <v>22444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99231</v>
      </c>
      <c r="C51" s="106">
        <f t="shared" si="52"/>
        <v>120048</v>
      </c>
      <c r="D51" s="15">
        <f t="shared" si="53"/>
        <v>1.2097832330622487</v>
      </c>
      <c r="E51" s="34" t="s">
        <v>0</v>
      </c>
      <c r="F51" s="157">
        <v>6552</v>
      </c>
      <c r="G51" s="34">
        <v>13220</v>
      </c>
      <c r="H51" s="34">
        <v>50</v>
      </c>
      <c r="I51" s="34">
        <v>1220</v>
      </c>
      <c r="J51" s="34">
        <v>10500</v>
      </c>
      <c r="K51" s="34">
        <v>9510</v>
      </c>
      <c r="L51" s="34">
        <v>6332</v>
      </c>
      <c r="M51" s="159">
        <v>4159</v>
      </c>
      <c r="N51" s="34">
        <v>3490</v>
      </c>
      <c r="O51" s="34">
        <v>2183</v>
      </c>
      <c r="P51" s="34">
        <v>11145</v>
      </c>
      <c r="Q51" s="34">
        <v>5430</v>
      </c>
      <c r="R51" s="34">
        <v>7560</v>
      </c>
      <c r="S51" s="34">
        <v>5586</v>
      </c>
      <c r="T51" s="34">
        <v>1550</v>
      </c>
      <c r="U51" s="34"/>
      <c r="V51" s="34">
        <v>5127</v>
      </c>
      <c r="W51" s="34">
        <v>5700</v>
      </c>
      <c r="X51" s="34">
        <v>17948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4848</v>
      </c>
      <c r="C53" s="106">
        <f t="shared" si="52"/>
        <v>4911.8999999999996</v>
      </c>
      <c r="D53" s="15">
        <f t="shared" ref="D53:D57" si="54">C53/B53</f>
        <v>1.0131806930693068</v>
      </c>
      <c r="E53" s="34">
        <v>89</v>
      </c>
      <c r="F53" s="34">
        <v>131</v>
      </c>
      <c r="G53" s="34">
        <v>620</v>
      </c>
      <c r="H53" s="34">
        <v>329</v>
      </c>
      <c r="I53" s="34">
        <v>13</v>
      </c>
      <c r="J53" s="34">
        <v>142</v>
      </c>
      <c r="K53" s="34">
        <v>804</v>
      </c>
      <c r="L53" s="34">
        <v>681.5</v>
      </c>
      <c r="M53" s="34">
        <v>191</v>
      </c>
      <c r="N53" s="34">
        <v>8.5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299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customHeight="1" outlineLevel="1" x14ac:dyDescent="0.25">
      <c r="A55" s="17" t="s">
        <v>60</v>
      </c>
      <c r="B55" s="23">
        <v>1338</v>
      </c>
      <c r="C55" s="106">
        <f t="shared" si="52"/>
        <v>497</v>
      </c>
      <c r="D55" s="15">
        <f t="shared" si="54"/>
        <v>0.37144992526158443</v>
      </c>
      <c r="E55" s="34"/>
      <c r="F55" s="34"/>
      <c r="G55" s="34"/>
      <c r="H55" s="34"/>
      <c r="I55" s="34"/>
      <c r="J55" s="34">
        <v>15</v>
      </c>
      <c r="K55" s="34">
        <v>30</v>
      </c>
      <c r="L55" s="34"/>
      <c r="M55" s="34"/>
      <c r="N55" s="34"/>
      <c r="O55" s="34"/>
      <c r="P55" s="34">
        <v>80</v>
      </c>
      <c r="Q55" s="34">
        <v>55</v>
      </c>
      <c r="R55" s="34"/>
      <c r="S55" s="34"/>
      <c r="T55" s="34"/>
      <c r="U55" s="34"/>
      <c r="V55" s="34"/>
      <c r="W55" s="34"/>
      <c r="X55" s="34">
        <v>317</v>
      </c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858</v>
      </c>
      <c r="C57" s="126">
        <f t="shared" si="52"/>
        <v>826.3</v>
      </c>
      <c r="D57" s="9">
        <f t="shared" si="54"/>
        <v>0.96305361305361303</v>
      </c>
      <c r="E57" s="26">
        <v>13</v>
      </c>
      <c r="F57" s="26">
        <v>103</v>
      </c>
      <c r="G57" s="26">
        <v>90</v>
      </c>
      <c r="H57" s="26">
        <v>4</v>
      </c>
      <c r="I57" s="26">
        <v>6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90</v>
      </c>
      <c r="Q57" s="26"/>
      <c r="R57" s="26">
        <v>22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30" customHeight="1" x14ac:dyDescent="0.25">
      <c r="A58" s="13" t="s">
        <v>195</v>
      </c>
      <c r="B58" s="27">
        <v>500</v>
      </c>
      <c r="C58" s="126">
        <f t="shared" si="52"/>
        <v>464</v>
      </c>
      <c r="D58" s="9">
        <f t="shared" ref="D58:D59" si="56">C58/B58</f>
        <v>0.92800000000000005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35.1" customHeight="1" x14ac:dyDescent="0.25">
      <c r="A59" s="18" t="s">
        <v>200</v>
      </c>
      <c r="B59" s="27">
        <f>B60+B63+B64+B66+B70+B71</f>
        <v>22465</v>
      </c>
      <c r="C59" s="126">
        <f>SUM(E59:Y59)</f>
        <v>22510.5</v>
      </c>
      <c r="D59" s="9">
        <f t="shared" si="56"/>
        <v>1.0020253728021367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3562</v>
      </c>
      <c r="K59" s="26">
        <f t="shared" si="57"/>
        <v>264</v>
      </c>
      <c r="L59" s="26">
        <f t="shared" si="57"/>
        <v>857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3098</v>
      </c>
      <c r="R59" s="26">
        <f>R60+R63+R64+R66+R69+R70+R71</f>
        <v>170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1381.5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461</v>
      </c>
      <c r="C60" s="126">
        <f t="shared" si="52"/>
        <v>652</v>
      </c>
      <c r="D60" s="15">
        <f t="shared" ref="D60:D66" si="58">C60/B60</f>
        <v>1.4143167028199566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8694</v>
      </c>
      <c r="C63" s="106">
        <f t="shared" si="59"/>
        <v>9838</v>
      </c>
      <c r="D63" s="15">
        <f t="shared" si="58"/>
        <v>1.1315850011502187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362</v>
      </c>
      <c r="M63" s="37"/>
      <c r="N63" s="37">
        <v>90</v>
      </c>
      <c r="O63" s="37"/>
      <c r="P63" s="37">
        <v>367</v>
      </c>
      <c r="Q63" s="37">
        <v>950</v>
      </c>
      <c r="R63" s="37"/>
      <c r="S63" s="37">
        <v>1000</v>
      </c>
      <c r="T63" s="37"/>
      <c r="U63" s="37">
        <v>30</v>
      </c>
      <c r="V63" s="37">
        <v>585</v>
      </c>
      <c r="W63" s="37">
        <v>1310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7412</v>
      </c>
      <c r="C64" s="106">
        <f t="shared" si="59"/>
        <v>4492</v>
      </c>
      <c r="D64" s="15">
        <f t="shared" si="58"/>
        <v>0.60604425256341066</v>
      </c>
      <c r="E64" s="37"/>
      <c r="F64" s="37">
        <v>69</v>
      </c>
      <c r="G64" s="37"/>
      <c r="H64" s="37">
        <v>658</v>
      </c>
      <c r="I64" s="37">
        <v>267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170</v>
      </c>
      <c r="S64" s="37">
        <v>551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10283</v>
      </c>
      <c r="C65" s="106">
        <f t="shared" si="59"/>
        <v>10893</v>
      </c>
      <c r="D65" s="15">
        <f t="shared" si="58"/>
        <v>1.0593212097636877</v>
      </c>
      <c r="E65" s="37"/>
      <c r="F65" s="37">
        <v>264</v>
      </c>
      <c r="G65" s="37">
        <v>930</v>
      </c>
      <c r="H65" s="37">
        <v>1238</v>
      </c>
      <c r="I65" s="37">
        <v>245</v>
      </c>
      <c r="J65" s="37">
        <v>135</v>
      </c>
      <c r="K65" s="37">
        <v>148</v>
      </c>
      <c r="L65" s="37">
        <v>884</v>
      </c>
      <c r="M65" s="37">
        <v>257</v>
      </c>
      <c r="N65" s="37">
        <v>310</v>
      </c>
      <c r="O65" s="37">
        <v>373</v>
      </c>
      <c r="P65" s="37">
        <v>836</v>
      </c>
      <c r="Q65" s="37">
        <v>317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550</v>
      </c>
      <c r="X65" s="37">
        <v>1167</v>
      </c>
      <c r="Y65" s="37">
        <v>770</v>
      </c>
      <c r="Z65" s="21"/>
    </row>
    <row r="66" spans="1:26" s="2" customFormat="1" ht="35.1" customHeight="1" x14ac:dyDescent="0.25">
      <c r="A66" s="18" t="s">
        <v>67</v>
      </c>
      <c r="B66" s="23">
        <v>2087</v>
      </c>
      <c r="C66" s="106">
        <f t="shared" si="59"/>
        <v>2965</v>
      </c>
      <c r="D66" s="15">
        <f t="shared" si="58"/>
        <v>1.4206995687589843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18534</v>
      </c>
      <c r="C67" s="106">
        <f t="shared" si="59"/>
        <v>17838</v>
      </c>
      <c r="D67" s="15">
        <f t="shared" ref="D67:D130" si="60">C67/B67</f>
        <v>0.96244739397863388</v>
      </c>
      <c r="E67" s="37">
        <v>32</v>
      </c>
      <c r="F67" s="37">
        <v>180</v>
      </c>
      <c r="G67" s="37">
        <v>1720</v>
      </c>
      <c r="H67" s="37">
        <v>690</v>
      </c>
      <c r="I67" s="37">
        <v>982</v>
      </c>
      <c r="J67" s="37">
        <v>2310</v>
      </c>
      <c r="K67" s="37">
        <v>165</v>
      </c>
      <c r="L67" s="37">
        <v>1836</v>
      </c>
      <c r="M67" s="37">
        <v>203</v>
      </c>
      <c r="N67" s="37">
        <v>38</v>
      </c>
      <c r="O67" s="37">
        <v>312</v>
      </c>
      <c r="P67" s="37">
        <v>1460</v>
      </c>
      <c r="Q67" s="37">
        <v>1497</v>
      </c>
      <c r="R67" s="37">
        <v>491</v>
      </c>
      <c r="S67" s="37">
        <v>353</v>
      </c>
      <c r="T67" s="37">
        <v>694</v>
      </c>
      <c r="U67" s="37">
        <v>30</v>
      </c>
      <c r="V67" s="37">
        <v>52</v>
      </c>
      <c r="W67" s="37">
        <v>82</v>
      </c>
      <c r="X67" s="37">
        <v>4020</v>
      </c>
      <c r="Y67" s="37">
        <v>691</v>
      </c>
      <c r="Z67" s="21"/>
    </row>
    <row r="68" spans="1:26" s="2" customFormat="1" ht="30" customHeight="1" x14ac:dyDescent="0.25">
      <c r="A68" s="18" t="s">
        <v>69</v>
      </c>
      <c r="B68" s="23">
        <v>11790</v>
      </c>
      <c r="C68" s="106">
        <f t="shared" si="59"/>
        <v>8659</v>
      </c>
      <c r="D68" s="15">
        <f t="shared" si="60"/>
        <v>0.73443596268023748</v>
      </c>
      <c r="E68" s="37">
        <v>80</v>
      </c>
      <c r="F68" s="37">
        <v>319</v>
      </c>
      <c r="G68" s="37">
        <v>560</v>
      </c>
      <c r="H68" s="37">
        <v>844</v>
      </c>
      <c r="I68" s="37">
        <v>120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594</v>
      </c>
      <c r="S68" s="37">
        <v>1679</v>
      </c>
      <c r="T68" s="37">
        <v>278</v>
      </c>
      <c r="U68" s="37"/>
      <c r="V68" s="37">
        <v>99</v>
      </c>
      <c r="W68" s="37">
        <v>139</v>
      </c>
      <c r="X68" s="37">
        <v>390</v>
      </c>
      <c r="Y68" s="37">
        <v>384</v>
      </c>
      <c r="Z68" s="21"/>
    </row>
    <row r="69" spans="1:26" s="2" customFormat="1" ht="35.1" customHeight="1" x14ac:dyDescent="0.25">
      <c r="A69" s="18" t="s">
        <v>70</v>
      </c>
      <c r="B69" s="23">
        <v>504</v>
      </c>
      <c r="C69" s="106">
        <f t="shared" si="59"/>
        <v>525</v>
      </c>
      <c r="D69" s="15">
        <f t="shared" si="60"/>
        <v>1.0416666666666667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2435</v>
      </c>
      <c r="C70" s="106">
        <f t="shared" si="59"/>
        <v>2595.5</v>
      </c>
      <c r="D70" s="15">
        <f t="shared" si="60"/>
        <v>1.0659137577002054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48">
        <v>71.5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101.78</v>
      </c>
      <c r="D75" s="15">
        <f t="shared" si="60"/>
        <v>0.96933333333333338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32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3">
        <f t="shared" ref="C82" si="61">SUM(E82:Y82)</f>
        <v>9391</v>
      </c>
      <c r="D82" s="15">
        <f t="shared" si="60"/>
        <v>5.8951663527934715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210</v>
      </c>
      <c r="M82" s="114">
        <f t="shared" si="62"/>
        <v>1213</v>
      </c>
      <c r="N82" s="114">
        <f t="shared" si="62"/>
        <v>6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1038</v>
      </c>
      <c r="U82" s="114">
        <f t="shared" si="62"/>
        <v>0</v>
      </c>
      <c r="V82" s="114">
        <f t="shared" si="62"/>
        <v>400</v>
      </c>
      <c r="W82" s="114">
        <f t="shared" si="62"/>
        <v>485</v>
      </c>
      <c r="X82" s="114">
        <f t="shared" si="62"/>
        <v>1681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201</v>
      </c>
      <c r="B84" s="106">
        <f>B42+B53+B57+B58+B59+B65+B67+B68</f>
        <v>273567</v>
      </c>
      <c r="C84" s="106">
        <f>C42+C53+C57+C58+C59+C65+C67+C68</f>
        <v>277895.69999999995</v>
      </c>
      <c r="D84" s="15">
        <f t="shared" si="60"/>
        <v>1.0158231804274638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6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6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8.25" hidden="1" customHeight="1" outlineLevel="1" x14ac:dyDescent="0.2">
      <c r="A184" s="11" t="s">
        <v>202</v>
      </c>
      <c r="B184" s="27"/>
      <c r="C184" s="126">
        <f>SUM(E184:Y184)</f>
        <v>103732</v>
      </c>
      <c r="D184" s="15"/>
      <c r="E184" s="31">
        <v>915</v>
      </c>
      <c r="F184" s="31">
        <v>2066</v>
      </c>
      <c r="G184" s="158">
        <v>12055</v>
      </c>
      <c r="H184" s="158">
        <v>6692</v>
      </c>
      <c r="I184" s="158">
        <v>7872</v>
      </c>
      <c r="J184" s="31">
        <v>4943</v>
      </c>
      <c r="K184" s="158">
        <v>3828</v>
      </c>
      <c r="L184" s="158">
        <v>4764</v>
      </c>
      <c r="M184" s="31">
        <v>2497</v>
      </c>
      <c r="N184" s="158">
        <v>4170</v>
      </c>
      <c r="O184" s="31">
        <v>2979</v>
      </c>
      <c r="P184" s="158">
        <v>5536</v>
      </c>
      <c r="Q184" s="158">
        <v>6072</v>
      </c>
      <c r="R184" s="158">
        <v>3878</v>
      </c>
      <c r="S184" s="31">
        <v>4255</v>
      </c>
      <c r="T184" s="158">
        <v>5365</v>
      </c>
      <c r="U184" s="31">
        <v>1106</v>
      </c>
      <c r="V184" s="158">
        <v>2003</v>
      </c>
      <c r="W184" s="158">
        <v>9137</v>
      </c>
      <c r="X184" s="158">
        <v>8348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19710</v>
      </c>
      <c r="C185" s="126">
        <f>SUM(E185:Y185)</f>
        <v>39618.5</v>
      </c>
      <c r="D185" s="15">
        <f t="shared" si="74"/>
        <v>2.0100710299340436</v>
      </c>
      <c r="E185" s="37">
        <v>625</v>
      </c>
      <c r="F185" s="37">
        <v>1450</v>
      </c>
      <c r="G185" s="37">
        <v>8525</v>
      </c>
      <c r="H185" s="37">
        <v>2707</v>
      </c>
      <c r="I185" s="37">
        <v>736</v>
      </c>
      <c r="J185" s="37">
        <v>3162</v>
      </c>
      <c r="K185" s="37">
        <v>820</v>
      </c>
      <c r="L185" s="37">
        <v>2078</v>
      </c>
      <c r="M185" s="37">
        <v>930</v>
      </c>
      <c r="N185" s="37">
        <v>1496</v>
      </c>
      <c r="O185" s="37">
        <v>501</v>
      </c>
      <c r="P185" s="37">
        <v>1820</v>
      </c>
      <c r="Q185" s="37">
        <v>1133</v>
      </c>
      <c r="R185" s="37">
        <v>1022</v>
      </c>
      <c r="S185" s="37">
        <v>832</v>
      </c>
      <c r="T185" s="48">
        <v>2632.5</v>
      </c>
      <c r="U185" s="37"/>
      <c r="V185" s="37">
        <v>1154</v>
      </c>
      <c r="W185" s="37">
        <v>547</v>
      </c>
      <c r="X185" s="37">
        <v>3968</v>
      </c>
      <c r="Y185" s="37">
        <v>3480</v>
      </c>
    </row>
    <row r="186" spans="1:35" s="49" customFormat="1" ht="30" customHeight="1" x14ac:dyDescent="0.2">
      <c r="A186" s="11" t="s">
        <v>129</v>
      </c>
      <c r="B186" s="51"/>
      <c r="C186" s="146">
        <f>C185/C184</f>
        <v>0.38193132302471755</v>
      </c>
      <c r="D186" s="15" t="e">
        <f t="shared" ref="D186:D188" si="87">C186/B186</f>
        <v>#DIV/0!</v>
      </c>
      <c r="E186" s="72">
        <f t="shared" ref="E186:Y186" si="88">E185/E184</f>
        <v>0.68306010928961747</v>
      </c>
      <c r="F186" s="72">
        <f t="shared" si="88"/>
        <v>0.70183930300096808</v>
      </c>
      <c r="G186" s="72">
        <f t="shared" si="88"/>
        <v>0.70717544587308168</v>
      </c>
      <c r="H186" s="72">
        <f t="shared" si="88"/>
        <v>0.40451285116557084</v>
      </c>
      <c r="I186" s="72">
        <f t="shared" si="88"/>
        <v>9.3495934959349589E-2</v>
      </c>
      <c r="J186" s="72">
        <f t="shared" si="88"/>
        <v>0.63969249443657694</v>
      </c>
      <c r="K186" s="72">
        <f t="shared" si="88"/>
        <v>0.2142110762800418</v>
      </c>
      <c r="L186" s="72">
        <f t="shared" si="88"/>
        <v>0.43618807724601177</v>
      </c>
      <c r="M186" s="72">
        <f t="shared" si="88"/>
        <v>0.37244693632358833</v>
      </c>
      <c r="N186" s="72">
        <f t="shared" si="88"/>
        <v>0.35875299760191848</v>
      </c>
      <c r="O186" s="72">
        <f>O185/O184</f>
        <v>0.16817724068479356</v>
      </c>
      <c r="P186" s="72">
        <f t="shared" si="88"/>
        <v>0.32875722543352603</v>
      </c>
      <c r="Q186" s="72">
        <f t="shared" si="88"/>
        <v>0.18659420289855072</v>
      </c>
      <c r="R186" s="72">
        <f t="shared" si="88"/>
        <v>0.26353790613718414</v>
      </c>
      <c r="S186" s="72">
        <f t="shared" si="88"/>
        <v>0.19553466509988249</v>
      </c>
      <c r="T186" s="72">
        <f t="shared" si="88"/>
        <v>0.49068033550792173</v>
      </c>
      <c r="U186" s="72">
        <f t="shared" si="88"/>
        <v>0</v>
      </c>
      <c r="V186" s="72">
        <f t="shared" si="88"/>
        <v>0.57613579630554168</v>
      </c>
      <c r="W186" s="72">
        <f t="shared" si="88"/>
        <v>5.9866476961803652E-2</v>
      </c>
      <c r="X186" s="72">
        <f t="shared" si="88"/>
        <v>0.47532343076185912</v>
      </c>
      <c r="Y186" s="72">
        <f t="shared" si="88"/>
        <v>0.66273090839840032</v>
      </c>
    </row>
    <row r="187" spans="1:35" s="49" customFormat="1" ht="30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4643</v>
      </c>
      <c r="C191" s="126">
        <f>SUM(E191:Y191)</f>
        <v>21146.6</v>
      </c>
      <c r="D191" s="9">
        <f t="shared" ref="D191:D195" si="89">C191/B191</f>
        <v>4.5545121688563421</v>
      </c>
      <c r="E191" s="26">
        <v>530</v>
      </c>
      <c r="F191" s="26">
        <v>964</v>
      </c>
      <c r="G191" s="26">
        <v>3725</v>
      </c>
      <c r="H191" s="26">
        <v>3905</v>
      </c>
      <c r="I191" s="26">
        <v>593</v>
      </c>
      <c r="J191" s="26">
        <v>1300</v>
      </c>
      <c r="K191" s="26">
        <v>655</v>
      </c>
      <c r="L191" s="26">
        <v>1512</v>
      </c>
      <c r="M191" s="26"/>
      <c r="N191" s="26">
        <v>465</v>
      </c>
      <c r="O191" s="26">
        <v>768</v>
      </c>
      <c r="P191" s="26">
        <v>600</v>
      </c>
      <c r="Q191" s="26">
        <v>985</v>
      </c>
      <c r="R191" s="26">
        <v>680</v>
      </c>
      <c r="S191" s="26">
        <v>145</v>
      </c>
      <c r="T191" s="26">
        <v>160.6</v>
      </c>
      <c r="U191" s="26"/>
      <c r="V191" s="26">
        <v>190</v>
      </c>
      <c r="W191" s="26">
        <v>162</v>
      </c>
      <c r="X191" s="26">
        <v>1927</v>
      </c>
      <c r="Y191" s="26">
        <v>1880</v>
      </c>
    </row>
    <row r="192" spans="1:35" s="49" customFormat="1" ht="30" hidden="1" customHeight="1" outlineLevel="1" x14ac:dyDescent="0.2">
      <c r="A192" s="13" t="s">
        <v>135</v>
      </c>
      <c r="B192" s="23"/>
      <c r="C192" s="126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2089.35</v>
      </c>
      <c r="C193" s="126">
        <f>C191*0.45</f>
        <v>9515.9699999999993</v>
      </c>
      <c r="D193" s="9">
        <f t="shared" si="89"/>
        <v>4.554512168856343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6" t="e">
        <f>C191/C192</f>
        <v>#DIV/0!</v>
      </c>
      <c r="D194" s="9" t="e">
        <f t="shared" si="89"/>
        <v>#DIV/0!</v>
      </c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>
        <v>35898</v>
      </c>
      <c r="C195" s="126">
        <f>SUM(E195:Y195)</f>
        <v>63526.2</v>
      </c>
      <c r="D195" s="9">
        <f t="shared" si="89"/>
        <v>1.7696306200902556</v>
      </c>
      <c r="E195" s="26">
        <v>25</v>
      </c>
      <c r="F195" s="26">
        <v>3225</v>
      </c>
      <c r="G195" s="26">
        <v>9000</v>
      </c>
      <c r="H195" s="26">
        <v>1600</v>
      </c>
      <c r="I195" s="26">
        <v>484</v>
      </c>
      <c r="J195" s="26">
        <v>950</v>
      </c>
      <c r="K195" s="26"/>
      <c r="L195" s="26">
        <v>2850</v>
      </c>
      <c r="M195" s="26">
        <v>4050</v>
      </c>
      <c r="N195" s="26">
        <v>1800</v>
      </c>
      <c r="O195" s="26">
        <v>900</v>
      </c>
      <c r="P195" s="26">
        <v>1800</v>
      </c>
      <c r="Q195" s="26">
        <v>300</v>
      </c>
      <c r="R195" s="26">
        <v>1800</v>
      </c>
      <c r="S195" s="26">
        <v>3800</v>
      </c>
      <c r="T195" s="26">
        <v>18714.2</v>
      </c>
      <c r="U195" s="26"/>
      <c r="V195" s="26">
        <v>250</v>
      </c>
      <c r="W195" s="26">
        <v>2541</v>
      </c>
      <c r="X195" s="26">
        <v>6050</v>
      </c>
      <c r="Y195" s="26">
        <v>3387</v>
      </c>
    </row>
    <row r="196" spans="1:26" s="49" customFormat="1" ht="28.15" hidden="1" customHeight="1" outlineLevel="1" x14ac:dyDescent="0.2">
      <c r="A196" s="13" t="s">
        <v>135</v>
      </c>
      <c r="B196" s="23"/>
      <c r="C196" s="126">
        <f>SUM(E196:Y196)</f>
        <v>0</v>
      </c>
      <c r="D196" s="9" t="e">
        <f t="shared" ref="D196:D210" si="91">C196/B196</f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10769.4</v>
      </c>
      <c r="C197" s="126">
        <f>C195*0.3</f>
        <v>19057.859999999997</v>
      </c>
      <c r="D197" s="9">
        <f t="shared" si="91"/>
        <v>1.7696306200902554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5" t="e">
        <f>C195/C196</f>
        <v>#DIV/0!</v>
      </c>
      <c r="D198" s="9"/>
      <c r="E198" s="30" t="e">
        <f t="shared" ref="E198:Y198" si="92">E195/E196</f>
        <v>#DIV/0!</v>
      </c>
      <c r="F198" s="30" t="e">
        <f t="shared" si="92"/>
        <v>#DIV/0!</v>
      </c>
      <c r="G198" s="30" t="e">
        <f t="shared" si="92"/>
        <v>#DIV/0!</v>
      </c>
      <c r="H198" s="30" t="e">
        <f t="shared" si="92"/>
        <v>#DIV/0!</v>
      </c>
      <c r="I198" s="30" t="e">
        <f t="shared" si="92"/>
        <v>#DIV/0!</v>
      </c>
      <c r="J198" s="30" t="e">
        <f t="shared" si="92"/>
        <v>#DIV/0!</v>
      </c>
      <c r="K198" s="30" t="e">
        <f t="shared" si="92"/>
        <v>#DIV/0!</v>
      </c>
      <c r="L198" s="30" t="e">
        <f t="shared" si="92"/>
        <v>#DIV/0!</v>
      </c>
      <c r="M198" s="30" t="e">
        <f t="shared" si="92"/>
        <v>#DIV/0!</v>
      </c>
      <c r="N198" s="30" t="e">
        <f t="shared" si="92"/>
        <v>#DIV/0!</v>
      </c>
      <c r="O198" s="30" t="e">
        <f t="shared" si="92"/>
        <v>#DIV/0!</v>
      </c>
      <c r="P198" s="30" t="e">
        <f t="shared" si="92"/>
        <v>#DIV/0!</v>
      </c>
      <c r="Q198" s="30" t="e">
        <f t="shared" si="92"/>
        <v>#DIV/0!</v>
      </c>
      <c r="R198" s="30" t="e">
        <f t="shared" si="92"/>
        <v>#DIV/0!</v>
      </c>
      <c r="S198" s="30" t="e">
        <f t="shared" si="92"/>
        <v>#DIV/0!</v>
      </c>
      <c r="T198" s="30" t="e">
        <f t="shared" si="92"/>
        <v>#DIV/0!</v>
      </c>
      <c r="U198" s="30" t="e">
        <f t="shared" si="92"/>
        <v>#DIV/0!</v>
      </c>
      <c r="V198" s="30" t="e">
        <f t="shared" si="92"/>
        <v>#DIV/0!</v>
      </c>
      <c r="W198" s="30" t="e">
        <f t="shared" si="92"/>
        <v>#DIV/0!</v>
      </c>
      <c r="X198" s="30" t="e">
        <f t="shared" si="92"/>
        <v>#DIV/0!</v>
      </c>
      <c r="Y198" s="30" t="e">
        <f t="shared" si="92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6">
        <f>SUM(E199:Y199)</f>
        <v>0</v>
      </c>
      <c r="D199" s="9" t="e">
        <f t="shared" si="9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6">
        <f>SUM(E200:Y200)</f>
        <v>0</v>
      </c>
      <c r="D200" s="9" t="e">
        <f t="shared" si="91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6">
        <f>C199*0.19</f>
        <v>0</v>
      </c>
      <c r="D201" s="9" t="e">
        <f t="shared" si="9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5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3">G199/G200</f>
        <v>#DIV/0!</v>
      </c>
      <c r="H202" s="30" t="e">
        <f t="shared" si="93"/>
        <v>#DIV/0!</v>
      </c>
      <c r="I202" s="30" t="e">
        <f t="shared" si="93"/>
        <v>#DIV/0!</v>
      </c>
      <c r="J202" s="30" t="e">
        <f t="shared" si="93"/>
        <v>#DIV/0!</v>
      </c>
      <c r="K202" s="30" t="e">
        <f t="shared" si="93"/>
        <v>#DIV/0!</v>
      </c>
      <c r="L202" s="30" t="e">
        <f t="shared" si="93"/>
        <v>#DIV/0!</v>
      </c>
      <c r="M202" s="30" t="e">
        <f t="shared" si="93"/>
        <v>#DIV/0!</v>
      </c>
      <c r="N202" s="30" t="e">
        <f t="shared" si="93"/>
        <v>#DIV/0!</v>
      </c>
      <c r="O202" s="30" t="e">
        <f t="shared" si="93"/>
        <v>#DIV/0!</v>
      </c>
      <c r="P202" s="30" t="e">
        <f t="shared" si="93"/>
        <v>#DIV/0!</v>
      </c>
      <c r="Q202" s="30" t="e">
        <f t="shared" si="93"/>
        <v>#DIV/0!</v>
      </c>
      <c r="R202" s="30" t="e">
        <f t="shared" si="93"/>
        <v>#DIV/0!</v>
      </c>
      <c r="S202" s="30" t="e">
        <f t="shared" si="93"/>
        <v>#DIV/0!</v>
      </c>
      <c r="T202" s="30" t="e">
        <f t="shared" si="93"/>
        <v>#DIV/0!</v>
      </c>
      <c r="U202" s="30" t="e">
        <f t="shared" si="93"/>
        <v>#DIV/0!</v>
      </c>
      <c r="V202" s="30" t="e">
        <f t="shared" si="93"/>
        <v>#DIV/0!</v>
      </c>
      <c r="W202" s="30" t="e">
        <f t="shared" si="93"/>
        <v>#DIV/0!</v>
      </c>
      <c r="X202" s="30" t="e">
        <f t="shared" si="93"/>
        <v>#DIV/0!</v>
      </c>
      <c r="Y202" s="30" t="e">
        <f t="shared" si="93"/>
        <v>#DIV/0!</v>
      </c>
    </row>
    <row r="203" spans="1:26" s="49" customFormat="1" ht="30" hidden="1" customHeight="1" x14ac:dyDescent="0.2">
      <c r="A203" s="54" t="s">
        <v>142</v>
      </c>
      <c r="B203" s="27"/>
      <c r="C203" s="126">
        <f>SUM(E203:Y203)</f>
        <v>0</v>
      </c>
      <c r="D203" s="9" t="e">
        <f t="shared" si="91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6">
        <f>C203*0.7</f>
        <v>0</v>
      </c>
      <c r="D204" s="9" t="e">
        <f t="shared" si="9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6">
        <f>SUM(E205:Y205)</f>
        <v>0</v>
      </c>
      <c r="D205" s="9" t="e">
        <f t="shared" si="91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9" t="e">
        <f t="shared" si="9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6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hidden="1" customHeight="1" x14ac:dyDescent="0.2">
      <c r="A208" s="32" t="s">
        <v>144</v>
      </c>
      <c r="B208" s="27"/>
      <c r="C208" s="126"/>
      <c r="D208" s="9"/>
      <c r="E208" s="26">
        <f>E206+E204+E201+E197+E193</f>
        <v>0</v>
      </c>
      <c r="F208" s="26">
        <f t="shared" ref="F208:Y208" si="94">F206+F204+F201+F197+F193</f>
        <v>0</v>
      </c>
      <c r="G208" s="26">
        <f t="shared" si="94"/>
        <v>0</v>
      </c>
      <c r="H208" s="26">
        <f t="shared" si="94"/>
        <v>0</v>
      </c>
      <c r="I208" s="26">
        <f t="shared" si="94"/>
        <v>0</v>
      </c>
      <c r="J208" s="26">
        <f t="shared" si="94"/>
        <v>0</v>
      </c>
      <c r="K208" s="26">
        <f t="shared" si="94"/>
        <v>0</v>
      </c>
      <c r="L208" s="26">
        <f t="shared" si="94"/>
        <v>0</v>
      </c>
      <c r="M208" s="26">
        <f t="shared" si="94"/>
        <v>0</v>
      </c>
      <c r="N208" s="26">
        <f t="shared" si="94"/>
        <v>0</v>
      </c>
      <c r="O208" s="26">
        <f t="shared" si="94"/>
        <v>0</v>
      </c>
      <c r="P208" s="26">
        <f t="shared" si="94"/>
        <v>0</v>
      </c>
      <c r="Q208" s="26">
        <f t="shared" si="94"/>
        <v>0</v>
      </c>
      <c r="R208" s="26">
        <f t="shared" si="94"/>
        <v>0</v>
      </c>
      <c r="S208" s="26">
        <f t="shared" si="94"/>
        <v>0</v>
      </c>
      <c r="T208" s="26">
        <f t="shared" si="94"/>
        <v>0</v>
      </c>
      <c r="U208" s="26">
        <f t="shared" si="94"/>
        <v>0</v>
      </c>
      <c r="V208" s="26">
        <f t="shared" si="94"/>
        <v>0</v>
      </c>
      <c r="W208" s="26">
        <v>595</v>
      </c>
      <c r="X208" s="26">
        <f t="shared" si="94"/>
        <v>0</v>
      </c>
      <c r="Y208" s="26">
        <f t="shared" si="94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91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39" t="e">
        <f>C208/C209*10</f>
        <v>#DIV/0!</v>
      </c>
      <c r="D210" s="9" t="e">
        <f t="shared" si="91"/>
        <v>#DIV/0!</v>
      </c>
      <c r="E210" s="53" t="e">
        <f>E208/E209*10</f>
        <v>#DIV/0!</v>
      </c>
      <c r="F210" s="53" t="e">
        <f t="shared" ref="F210:Y210" si="95">F208/F209*10</f>
        <v>#DIV/0!</v>
      </c>
      <c r="G210" s="53" t="e">
        <f t="shared" si="95"/>
        <v>#DIV/0!</v>
      </c>
      <c r="H210" s="53" t="e">
        <f t="shared" si="95"/>
        <v>#DIV/0!</v>
      </c>
      <c r="I210" s="53" t="e">
        <f t="shared" si="95"/>
        <v>#DIV/0!</v>
      </c>
      <c r="J210" s="53" t="e">
        <f t="shared" si="95"/>
        <v>#DIV/0!</v>
      </c>
      <c r="K210" s="53" t="e">
        <f t="shared" si="95"/>
        <v>#DIV/0!</v>
      </c>
      <c r="L210" s="53" t="e">
        <f t="shared" si="95"/>
        <v>#DIV/0!</v>
      </c>
      <c r="M210" s="53" t="e">
        <f t="shared" si="95"/>
        <v>#DIV/0!</v>
      </c>
      <c r="N210" s="53" t="e">
        <f t="shared" si="95"/>
        <v>#DIV/0!</v>
      </c>
      <c r="O210" s="53" t="e">
        <f t="shared" si="95"/>
        <v>#DIV/0!</v>
      </c>
      <c r="P210" s="53" t="e">
        <f t="shared" si="95"/>
        <v>#DIV/0!</v>
      </c>
      <c r="Q210" s="53" t="e">
        <f t="shared" si="95"/>
        <v>#DIV/0!</v>
      </c>
      <c r="R210" s="53" t="e">
        <f t="shared" si="95"/>
        <v>#DIV/0!</v>
      </c>
      <c r="S210" s="53" t="e">
        <f t="shared" si="95"/>
        <v>#DIV/0!</v>
      </c>
      <c r="T210" s="53" t="e">
        <f t="shared" si="95"/>
        <v>#DIV/0!</v>
      </c>
      <c r="U210" s="53" t="e">
        <f t="shared" si="95"/>
        <v>#DIV/0!</v>
      </c>
      <c r="V210" s="53" t="e">
        <f t="shared" si="95"/>
        <v>#DIV/0!</v>
      </c>
      <c r="W210" s="53" t="e">
        <f t="shared" si="95"/>
        <v>#DIV/0!</v>
      </c>
      <c r="X210" s="53" t="e">
        <f t="shared" si="95"/>
        <v>#DIV/0!</v>
      </c>
      <c r="Y210" s="53" t="e">
        <f t="shared" si="95"/>
        <v>#DIV/0!</v>
      </c>
    </row>
    <row r="211" spans="1:25" ht="18" hidden="1" customHeight="1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1:25" ht="20.45" hidden="1" customHeight="1" x14ac:dyDescent="0.25">
      <c r="A221" s="160"/>
      <c r="B221" s="161"/>
      <c r="C221" s="161"/>
      <c r="D221" s="161"/>
      <c r="E221" s="161"/>
      <c r="F221" s="161"/>
      <c r="G221" s="161"/>
      <c r="H221" s="161"/>
      <c r="I221" s="161"/>
      <c r="J221" s="16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2021-06-18T11:58:07Z</cp:lastPrinted>
  <dcterms:created xsi:type="dcterms:W3CDTF">2017-06-08T05:54:08Z</dcterms:created>
  <dcterms:modified xsi:type="dcterms:W3CDTF">2021-06-18T12:14:02Z</dcterms:modified>
</cp:coreProperties>
</file>