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B186" i="1" l="1"/>
  <c r="D199" i="1"/>
  <c r="D200" i="1"/>
  <c r="D201" i="1"/>
  <c r="D202" i="1"/>
  <c r="D203" i="1"/>
  <c r="D204" i="1"/>
  <c r="D205" i="1"/>
  <c r="D206" i="1"/>
  <c r="D20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R59" i="1" l="1"/>
  <c r="E59" i="1"/>
  <c r="X186" i="1" l="1"/>
  <c r="Y186" i="1" l="1"/>
  <c r="O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C59" i="1"/>
  <c r="S59" i="1"/>
  <c r="T59" i="1"/>
  <c r="U59" i="1"/>
  <c r="V59" i="1"/>
  <c r="X59" i="1"/>
  <c r="Y59" i="1"/>
  <c r="B59" i="1" l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 s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C200" i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C205" i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99" i="1" l="1"/>
  <c r="D209" i="1"/>
  <c r="C210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D208" i="1" s="1"/>
  <c r="C143" i="1"/>
  <c r="D143" i="1" s="1"/>
  <c r="C16" i="1"/>
  <c r="C17" i="1" l="1"/>
  <c r="D17" i="1" s="1"/>
  <c r="D16" i="1"/>
  <c r="D210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<sst xmlns="http://schemas.openxmlformats.org/spreadsheetml/2006/main" count="251" uniqueCount="204">
  <si>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</si>
  <si>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</si>
  <si>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</si>
  <si>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</si>
  <si>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</si>
  <si>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</si>
  <si>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</si>
  <si>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</si>
  <si>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</si>
  <si>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</si>
  <si>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</si>
  <si>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</si>
  <si>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</si>
  <si>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</si>
  <si>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</si>
  <si>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</si>
  <si>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</si>
  <si>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</si>
  <si>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</si>
  <si>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</si>
  <si>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</si>
  <si>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</si>
  <si>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</si>
  <si>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</si>
  <si>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</si>
  <si>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</si>
  <si>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</si>
  <si>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</si>
  <si>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</si>
  <si>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</si>
  <si>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</si>
  <si>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</si>
  <si>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</si>
  <si>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</si>
  <si>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</si>
  <si>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</si>
  <si>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</si>
  <si>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</si>
  <si>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</si>
  <si>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</si>
  <si>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</si>
  <si>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</si>
  <si>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</si>
  <si>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</si>
  <si>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</si>
  <si>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</si>
  <si>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</si>
  <si>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</si>
  <si>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</si>
  <si>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</si>
  <si>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</si>
  <si>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</si>
  <si>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</si>
  <si>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</si>
  <si>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</si>
  <si>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</si>
  <si>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</si>
  <si>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</si>
  <si>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</si>
  <si>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</si>
  <si>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</si>
  <si>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</si>
  <si>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</si>
  <si>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</si>
  <si>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</si>
  <si>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</si>
  <si>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</si>
  <si>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</si>
  <si>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</si>
  <si>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</si>
  <si>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</si>
  <si>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</si>
  <si>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</si>
  <si>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</si>
  <si>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</si>
  <si>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</si>
  <si>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</si>
  <si>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</si>
  <si>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</si>
  <si>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</si>
  <si>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</si>
  <si>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</si>
  <si>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</si>
  <si>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</si>
  <si>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</si>
  <si>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</si>
  <si>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</si>
  <si>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</si>
  <si>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</si>
  <si>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</si>
  <si>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</si>
  <si>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</si>
  <si>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</si>
  <si>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</si>
  <si>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</si>
  <si>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</si>
  <si>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</si>
  <si>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</si>
  <si>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</si>
  <si>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</si>
  <si>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</si>
  <si>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</si>
  <si>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</si>
  <si>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</si>
  <si>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</si>
  <si>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</si>
  <si>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</si>
  <si>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</si>
  <si>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</si>
  <si>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</si>
  <si>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</si>
  <si>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</si>
  <si>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</si>
  <si>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</si>
  <si>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</si>
  <si>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</si>
  <si>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</si>
  <si>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</si>
  <si>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</si>
  <si>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</si>
  <si>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</si>
  <si>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</si>
  <si>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</si>
  <si>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</si>
  <si>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</si>
  <si>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</si>
  <si>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</si>
  <si>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</si>
  <si>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</si>
  <si>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</si>
  <si>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</si>
  <si>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</si>
  <si>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</si>
  <si>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</si>
  <si>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</si>
  <si>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</si>
  <si>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</si>
  <si>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</si>
  <si>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</si>
  <si>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</si>
  <si>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</si>
  <si>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</si>
  <si>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</si>
  <si>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</si>
  <si>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</si>
  <si>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</si>
  <si>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</si>
  <si>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</si>
  <si>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</si>
  <si>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</si>
  <si>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</si>
  <si>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</si>
  <si>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</si>
  <si>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</si>
  <si>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</si>
  <si>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</si>
  <si>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</si>
  <si>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</si>
  <si>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</si>
  <si>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</si>
  <si>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</si>
  <si>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</si>
  <si>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</si>
  <si>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</si>
  <si>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</si>
  <si>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</si>
  <si>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</si>
  <si>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</si>
  <si>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</si>
  <si>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</si>
  <si>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</si>
  <si>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</si>
  <si>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</si>
  <si>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</si>
  <si>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</si>
  <si>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</si>
  <si>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</si>
  <si>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</si>
  <si>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</si>
  <si>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</si>
  <si>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</si>
  <si>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</si>
  <si>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</si>
  <si>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</si>
  <si>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</si>
  <si>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</si>
  <si>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</si>
  <si>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</si>
  <si>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</si>
  <si>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</si>
  <si>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</si>
  <si>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</si>
  <si>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</si>
  <si>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</si>
  <si>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</si>
  <si>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</si>
  <si>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</si>
  <si>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</si>
  <si>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</si>
  <si>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</si>
  <si>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</si>
  <si>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</si>
  <si>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2020 г. данные 4-сх)</t>
    </r>
  </si>
  <si>
    <t>Информация о сельскохозяйственных работах по состоянию на 21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</si>
</sst>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75" sqref="A75:XFD75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9" t="s">
        <v>203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4" customFormat="1" ht="0.75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70" t="s">
        <v>3</v>
      </c>
      <c r="B4" s="173" t="s">
        <v>196</v>
      </c>
      <c r="C4" s="166" t="s">
        <v>198</v>
      </c>
      <c r="D4" s="166" t="s">
        <v>197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1:26" s="156" customFormat="1" ht="87" customHeight="1" x14ac:dyDescent="0.25">
      <c r="A5" s="171"/>
      <c r="B5" s="174"/>
      <c r="C5" s="167"/>
      <c r="D5" s="167"/>
      <c r="E5" s="179" t="s">
        <v>5</v>
      </c>
      <c r="F5" s="179" t="s">
        <v>6</v>
      </c>
      <c r="G5" s="179" t="s">
        <v>7</v>
      </c>
      <c r="H5" s="179" t="s">
        <v>8</v>
      </c>
      <c r="I5" s="179" t="s">
        <v>9</v>
      </c>
      <c r="J5" s="179" t="s">
        <v>10</v>
      </c>
      <c r="K5" s="179" t="s">
        <v>11</v>
      </c>
      <c r="L5" s="179" t="s">
        <v>12</v>
      </c>
      <c r="M5" s="179" t="s">
        <v>13</v>
      </c>
      <c r="N5" s="179" t="s">
        <v>14</v>
      </c>
      <c r="O5" s="179" t="s">
        <v>15</v>
      </c>
      <c r="P5" s="179" t="s">
        <v>16</v>
      </c>
      <c r="Q5" s="179" t="s">
        <v>17</v>
      </c>
      <c r="R5" s="179" t="s">
        <v>18</v>
      </c>
      <c r="S5" s="179" t="s">
        <v>19</v>
      </c>
      <c r="T5" s="179" t="s">
        <v>20</v>
      </c>
      <c r="U5" s="179" t="s">
        <v>21</v>
      </c>
      <c r="V5" s="179" t="s">
        <v>22</v>
      </c>
      <c r="W5" s="179" t="s">
        <v>23</v>
      </c>
      <c r="X5" s="179" t="s">
        <v>24</v>
      </c>
      <c r="Y5" s="179" t="s">
        <v>25</v>
      </c>
    </row>
    <row r="6" spans="1:26" s="156" customFormat="1" ht="70.150000000000006" customHeight="1" thickBot="1" x14ac:dyDescent="0.3">
      <c r="A6" s="172"/>
      <c r="B6" s="175"/>
      <c r="C6" s="168"/>
      <c r="D6" s="168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hidden="1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customHeight="1" x14ac:dyDescent="0.25">
      <c r="A42" s="32" t="s">
        <v>165</v>
      </c>
      <c r="B42" s="23">
        <v>205022</v>
      </c>
      <c r="C42" s="106">
        <f>SUM(E42:Y42)</f>
        <v>213960</v>
      </c>
      <c r="D42" s="15">
        <f t="shared" si="49"/>
        <v>1.0435953214776952</v>
      </c>
      <c r="E42" s="10">
        <v>10433</v>
      </c>
      <c r="F42" s="10">
        <v>6462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10589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1.0568634627379621</v>
      </c>
      <c r="C44" s="130">
        <f>C42/C41</f>
        <v>1.0698000000000001</v>
      </c>
      <c r="D44" s="15">
        <f t="shared" si="49"/>
        <v>1.0122405000438979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6">
        <f>SUM(E45:Y45)</f>
        <v>97139</v>
      </c>
      <c r="D45" s="15">
        <f t="shared" si="49"/>
        <v>1.177827895189941</v>
      </c>
      <c r="E45" s="34">
        <v>8600</v>
      </c>
      <c r="F45" s="34">
        <v>3662</v>
      </c>
      <c r="G45" s="34">
        <v>6396</v>
      </c>
      <c r="H45" s="34">
        <v>4155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6">
        <f>SUM(E46:Y46)</f>
        <v>93534</v>
      </c>
      <c r="D46" s="15">
        <f t="shared" si="49"/>
        <v>0.96568171963079974</v>
      </c>
      <c r="E46" s="26">
        <v>1005</v>
      </c>
      <c r="F46" s="26">
        <v>2462</v>
      </c>
      <c r="G46" s="26">
        <v>5534</v>
      </c>
      <c r="H46" s="26">
        <v>7575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6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6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5.1" customHeight="1" outlineLevel="1" x14ac:dyDescent="0.25">
      <c r="A50" s="17" t="s">
        <v>168</v>
      </c>
      <c r="B50" s="23">
        <v>200595</v>
      </c>
      <c r="C50" s="106">
        <f t="shared" ref="C50:C60" si="52">SUM(E50:Y50)</f>
        <v>230298</v>
      </c>
      <c r="D50" s="15">
        <f t="shared" ref="D50:D52" si="53">C50/B50</f>
        <v>1.1480744784266805</v>
      </c>
      <c r="E50" s="34">
        <v>16210</v>
      </c>
      <c r="F50" s="157">
        <v>6864</v>
      </c>
      <c r="G50" s="34">
        <v>13950</v>
      </c>
      <c r="H50" s="34">
        <v>19245</v>
      </c>
      <c r="I50" s="34">
        <v>7276</v>
      </c>
      <c r="J50" s="34">
        <v>14075</v>
      </c>
      <c r="K50" s="34">
        <v>9510</v>
      </c>
      <c r="L50" s="34">
        <v>10553</v>
      </c>
      <c r="M50" s="159">
        <v>4143</v>
      </c>
      <c r="N50" s="34">
        <v>3490</v>
      </c>
      <c r="O50" s="34">
        <v>4582</v>
      </c>
      <c r="P50" s="34">
        <v>11145</v>
      </c>
      <c r="Q50" s="34">
        <v>17593</v>
      </c>
      <c r="R50" s="34">
        <v>17000</v>
      </c>
      <c r="S50" s="34">
        <v>16185</v>
      </c>
      <c r="T50" s="34">
        <v>9524</v>
      </c>
      <c r="U50" s="34">
        <v>4200</v>
      </c>
      <c r="V50" s="34">
        <v>5127</v>
      </c>
      <c r="W50" s="34">
        <v>5700</v>
      </c>
      <c r="X50" s="34">
        <v>22583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106458</v>
      </c>
      <c r="C51" s="106">
        <f t="shared" si="52"/>
        <v>140019</v>
      </c>
      <c r="D51" s="15">
        <f t="shared" si="53"/>
        <v>1.3152510849349039</v>
      </c>
      <c r="E51" s="34" t="s">
        <v>0</v>
      </c>
      <c r="F51" s="157">
        <v>6864</v>
      </c>
      <c r="G51" s="34">
        <v>13220</v>
      </c>
      <c r="H51" s="34">
        <v>50</v>
      </c>
      <c r="I51" s="34">
        <v>1220</v>
      </c>
      <c r="J51" s="34">
        <v>13100</v>
      </c>
      <c r="K51" s="34">
        <v>9510</v>
      </c>
      <c r="L51" s="34">
        <v>6332</v>
      </c>
      <c r="M51" s="159">
        <v>4159</v>
      </c>
      <c r="N51" s="34">
        <v>3490</v>
      </c>
      <c r="O51" s="34">
        <v>2183</v>
      </c>
      <c r="P51" s="34">
        <v>11145</v>
      </c>
      <c r="Q51" s="34">
        <v>17593</v>
      </c>
      <c r="R51" s="34">
        <v>7560</v>
      </c>
      <c r="S51" s="34">
        <v>5586</v>
      </c>
      <c r="T51" s="34">
        <v>2346</v>
      </c>
      <c r="U51" s="34">
        <v>4100</v>
      </c>
      <c r="V51" s="34">
        <v>5127</v>
      </c>
      <c r="W51" s="34">
        <v>5700</v>
      </c>
      <c r="X51" s="34">
        <v>17948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4936</v>
      </c>
      <c r="C53" s="106">
        <f t="shared" si="52"/>
        <v>4936.3999999999996</v>
      </c>
      <c r="D53" s="15">
        <f t="shared" ref="D53:D57" si="54">C53/B53</f>
        <v>1.0000810372771474</v>
      </c>
      <c r="E53" s="34">
        <v>89</v>
      </c>
      <c r="F53" s="34">
        <v>131</v>
      </c>
      <c r="G53" s="34">
        <v>620</v>
      </c>
      <c r="H53" s="34">
        <v>329</v>
      </c>
      <c r="I53" s="34">
        <v>13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299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customHeight="1" outlineLevel="1" x14ac:dyDescent="0.25">
      <c r="A55" s="17" t="s">
        <v>60</v>
      </c>
      <c r="B55" s="23">
        <v>1658</v>
      </c>
      <c r="C55" s="106">
        <f t="shared" si="52"/>
        <v>694</v>
      </c>
      <c r="D55" s="15">
        <f t="shared" si="54"/>
        <v>0.41857659831121835</v>
      </c>
      <c r="E55" s="34"/>
      <c r="F55" s="34"/>
      <c r="G55" s="34"/>
      <c r="H55" s="34">
        <v>100</v>
      </c>
      <c r="I55" s="34"/>
      <c r="J55" s="34">
        <v>85</v>
      </c>
      <c r="K55" s="34">
        <v>30</v>
      </c>
      <c r="L55" s="34"/>
      <c r="M55" s="34"/>
      <c r="N55" s="34"/>
      <c r="O55" s="34"/>
      <c r="P55" s="34">
        <v>80</v>
      </c>
      <c r="Q55" s="34">
        <v>67</v>
      </c>
      <c r="R55" s="34"/>
      <c r="S55" s="34"/>
      <c r="T55" s="34">
        <v>15</v>
      </c>
      <c r="U55" s="34"/>
      <c r="V55" s="34"/>
      <c r="W55" s="34"/>
      <c r="X55" s="34">
        <v>317</v>
      </c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860</v>
      </c>
      <c r="C57" s="126">
        <f t="shared" si="52"/>
        <v>835.3</v>
      </c>
      <c r="D57" s="9">
        <f t="shared" si="54"/>
        <v>0.97127906976744183</v>
      </c>
      <c r="E57" s="26">
        <v>13</v>
      </c>
      <c r="F57" s="26">
        <v>103</v>
      </c>
      <c r="G57" s="26">
        <v>90</v>
      </c>
      <c r="H57" s="26">
        <v>4</v>
      </c>
      <c r="I57" s="26">
        <v>6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99</v>
      </c>
      <c r="Q57" s="26"/>
      <c r="R57" s="26">
        <v>22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30" hidden="1" customHeight="1" x14ac:dyDescent="0.25">
      <c r="A58" s="13" t="s">
        <v>195</v>
      </c>
      <c r="B58" s="27">
        <v>500</v>
      </c>
      <c r="C58" s="126">
        <f t="shared" si="52"/>
        <v>464</v>
      </c>
      <c r="D58" s="9">
        <f t="shared" ref="D58:D59" si="56">C58/B58</f>
        <v>0.92800000000000005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35.1" customHeight="1" x14ac:dyDescent="0.25">
      <c r="A59" s="18" t="s">
        <v>200</v>
      </c>
      <c r="B59" s="27">
        <f>B60+B63+B64+B66+B70+B71</f>
        <v>22465</v>
      </c>
      <c r="C59" s="126">
        <f>SUM(E59:Y59)</f>
        <v>22526.5</v>
      </c>
      <c r="D59" s="9">
        <f t="shared" si="56"/>
        <v>1.0027375918094814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3562</v>
      </c>
      <c r="K59" s="26">
        <f t="shared" si="57"/>
        <v>264</v>
      </c>
      <c r="L59" s="26">
        <f t="shared" si="57"/>
        <v>857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3098</v>
      </c>
      <c r="R59" s="26">
        <f>R60+R63+R64+R66+R69+R70+R71</f>
        <v>186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1381.5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461</v>
      </c>
      <c r="C60" s="126">
        <f t="shared" si="52"/>
        <v>652</v>
      </c>
      <c r="D60" s="15">
        <f t="shared" ref="D60:D66" si="58">C60/B60</f>
        <v>1.4143167028199566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8694</v>
      </c>
      <c r="C63" s="106">
        <f t="shared" si="59"/>
        <v>9838</v>
      </c>
      <c r="D63" s="15">
        <f t="shared" si="58"/>
        <v>1.1315850011502187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362</v>
      </c>
      <c r="M63" s="37"/>
      <c r="N63" s="37">
        <v>90</v>
      </c>
      <c r="O63" s="37"/>
      <c r="P63" s="37">
        <v>367</v>
      </c>
      <c r="Q63" s="37">
        <v>950</v>
      </c>
      <c r="R63" s="37"/>
      <c r="S63" s="37">
        <v>1000</v>
      </c>
      <c r="T63" s="37"/>
      <c r="U63" s="37">
        <v>30</v>
      </c>
      <c r="V63" s="37">
        <v>585</v>
      </c>
      <c r="W63" s="37">
        <v>1310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7412</v>
      </c>
      <c r="C64" s="106">
        <f t="shared" si="59"/>
        <v>4492</v>
      </c>
      <c r="D64" s="15">
        <f t="shared" si="58"/>
        <v>0.60604425256341066</v>
      </c>
      <c r="E64" s="37"/>
      <c r="F64" s="37">
        <v>69</v>
      </c>
      <c r="G64" s="37"/>
      <c r="H64" s="37">
        <v>658</v>
      </c>
      <c r="I64" s="37">
        <v>267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170</v>
      </c>
      <c r="S64" s="37">
        <v>551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10283</v>
      </c>
      <c r="C65" s="106">
        <f t="shared" si="59"/>
        <v>10893</v>
      </c>
      <c r="D65" s="15">
        <f t="shared" si="58"/>
        <v>1.0593212097636877</v>
      </c>
      <c r="E65" s="37"/>
      <c r="F65" s="37">
        <v>264</v>
      </c>
      <c r="G65" s="37">
        <v>930</v>
      </c>
      <c r="H65" s="37">
        <v>1238</v>
      </c>
      <c r="I65" s="37">
        <v>245</v>
      </c>
      <c r="J65" s="37">
        <v>135</v>
      </c>
      <c r="K65" s="37">
        <v>148</v>
      </c>
      <c r="L65" s="37">
        <v>884</v>
      </c>
      <c r="M65" s="37">
        <v>257</v>
      </c>
      <c r="N65" s="37">
        <v>310</v>
      </c>
      <c r="O65" s="37">
        <v>373</v>
      </c>
      <c r="P65" s="37">
        <v>836</v>
      </c>
      <c r="Q65" s="37">
        <v>317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550</v>
      </c>
      <c r="X65" s="37">
        <v>1167</v>
      </c>
      <c r="Y65" s="37">
        <v>770</v>
      </c>
      <c r="Z65" s="21"/>
    </row>
    <row r="66" spans="1:26" s="2" customFormat="1" ht="35.1" customHeight="1" x14ac:dyDescent="0.25">
      <c r="A66" s="18" t="s">
        <v>67</v>
      </c>
      <c r="B66" s="23">
        <v>2087</v>
      </c>
      <c r="C66" s="106">
        <f t="shared" si="59"/>
        <v>2965</v>
      </c>
      <c r="D66" s="15">
        <f t="shared" si="58"/>
        <v>1.4206995687589843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18534</v>
      </c>
      <c r="C67" s="106">
        <f t="shared" si="59"/>
        <v>18066</v>
      </c>
      <c r="D67" s="15">
        <f t="shared" ref="D67:D130" si="60">C67/B67</f>
        <v>0.97474910974425377</v>
      </c>
      <c r="E67" s="37">
        <v>32</v>
      </c>
      <c r="F67" s="37">
        <v>180</v>
      </c>
      <c r="G67" s="37">
        <v>1720</v>
      </c>
      <c r="H67" s="37">
        <v>690</v>
      </c>
      <c r="I67" s="37">
        <v>982</v>
      </c>
      <c r="J67" s="37">
        <v>2310</v>
      </c>
      <c r="K67" s="37">
        <v>165</v>
      </c>
      <c r="L67" s="37">
        <v>1836</v>
      </c>
      <c r="M67" s="37">
        <v>203</v>
      </c>
      <c r="N67" s="37">
        <v>148</v>
      </c>
      <c r="O67" s="37">
        <v>312</v>
      </c>
      <c r="P67" s="37">
        <v>1460</v>
      </c>
      <c r="Q67" s="37">
        <v>1497</v>
      </c>
      <c r="R67" s="37">
        <v>609</v>
      </c>
      <c r="S67" s="37">
        <v>353</v>
      </c>
      <c r="T67" s="37">
        <v>694</v>
      </c>
      <c r="U67" s="37">
        <v>30</v>
      </c>
      <c r="V67" s="37">
        <v>52</v>
      </c>
      <c r="W67" s="37">
        <v>82</v>
      </c>
      <c r="X67" s="37">
        <v>4020</v>
      </c>
      <c r="Y67" s="37">
        <v>691</v>
      </c>
      <c r="Z67" s="21"/>
    </row>
    <row r="68" spans="1:26" s="2" customFormat="1" ht="30" customHeight="1" x14ac:dyDescent="0.25">
      <c r="A68" s="18" t="s">
        <v>69</v>
      </c>
      <c r="B68" s="23">
        <v>11812</v>
      </c>
      <c r="C68" s="106">
        <f t="shared" si="59"/>
        <v>8705</v>
      </c>
      <c r="D68" s="15">
        <f t="shared" si="60"/>
        <v>0.7369624111073485</v>
      </c>
      <c r="E68" s="37">
        <v>80</v>
      </c>
      <c r="F68" s="37">
        <v>319</v>
      </c>
      <c r="G68" s="37">
        <v>560</v>
      </c>
      <c r="H68" s="37">
        <v>844</v>
      </c>
      <c r="I68" s="37">
        <v>120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640</v>
      </c>
      <c r="S68" s="37">
        <v>1679</v>
      </c>
      <c r="T68" s="37">
        <v>278</v>
      </c>
      <c r="U68" s="37"/>
      <c r="V68" s="37">
        <v>99</v>
      </c>
      <c r="W68" s="37">
        <v>139</v>
      </c>
      <c r="X68" s="37">
        <v>390</v>
      </c>
      <c r="Y68" s="37">
        <v>384</v>
      </c>
      <c r="Z68" s="21"/>
    </row>
    <row r="69" spans="1:26" s="2" customFormat="1" ht="35.1" customHeight="1" x14ac:dyDescent="0.25">
      <c r="A69" s="18" t="s">
        <v>70</v>
      </c>
      <c r="B69" s="23">
        <v>504</v>
      </c>
      <c r="C69" s="106">
        <f t="shared" si="59"/>
        <v>541</v>
      </c>
      <c r="D69" s="15">
        <f t="shared" si="60"/>
        <v>1.0734126984126984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>
        <v>16</v>
      </c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2435</v>
      </c>
      <c r="C70" s="106">
        <f t="shared" si="59"/>
        <v>2595.5</v>
      </c>
      <c r="D70" s="15">
        <f t="shared" si="60"/>
        <v>1.0659137577002054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48">
        <v>71.5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hidden="1" customHeight="1" x14ac:dyDescent="0.25">
      <c r="A75" s="32" t="s">
        <v>76</v>
      </c>
      <c r="B75" s="23">
        <v>105</v>
      </c>
      <c r="C75" s="106">
        <f>SUM(E75:Y75)</f>
        <v>101.78</v>
      </c>
      <c r="D75" s="15">
        <f t="shared" si="60"/>
        <v>0.96933333333333338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32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3">
        <f t="shared" ref="C82" si="61">SUM(E82:Y82)</f>
        <v>11558</v>
      </c>
      <c r="D82" s="15">
        <f t="shared" si="60"/>
        <v>7.2554927809165095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210</v>
      </c>
      <c r="M82" s="114">
        <f t="shared" si="62"/>
        <v>1213</v>
      </c>
      <c r="N82" s="114">
        <f t="shared" si="62"/>
        <v>400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1439</v>
      </c>
      <c r="S82" s="114">
        <f t="shared" si="62"/>
        <v>1184</v>
      </c>
      <c r="T82" s="114">
        <f t="shared" si="62"/>
        <v>1038</v>
      </c>
      <c r="U82" s="114">
        <f t="shared" si="62"/>
        <v>-391</v>
      </c>
      <c r="V82" s="114">
        <f t="shared" si="62"/>
        <v>400</v>
      </c>
      <c r="W82" s="114">
        <f t="shared" si="62"/>
        <v>485</v>
      </c>
      <c r="X82" s="114">
        <f t="shared" si="62"/>
        <v>1681</v>
      </c>
      <c r="Y82" s="114">
        <f t="shared" si="62"/>
        <v>1377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201</v>
      </c>
      <c r="B84" s="106">
        <f>B42+B53+B57+B58+B59+B65+B67+B68</f>
        <v>274412</v>
      </c>
      <c r="C84" s="106">
        <f>C42+C53+C57+C58+C59+C65+C67+C68</f>
        <v>280386.19999999995</v>
      </c>
      <c r="D84" s="15">
        <f t="shared" si="60"/>
        <v>1.0217709138084339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6"/>
      <c r="D131" s="15" t="e">
        <f t="shared" ref="D131:D184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customHeight="1" x14ac:dyDescent="0.2">
      <c r="A175" s="32" t="s">
        <v>121</v>
      </c>
      <c r="B175" s="23"/>
      <c r="C175" s="126">
        <f>SUM(E175:Y175)</f>
        <v>6045</v>
      </c>
      <c r="D175" s="1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>
        <v>4845</v>
      </c>
      <c r="R175" s="39"/>
      <c r="S175" s="39"/>
      <c r="T175" s="39"/>
      <c r="U175" s="39"/>
      <c r="V175" s="39"/>
      <c r="W175" s="39"/>
      <c r="X175" s="39"/>
      <c r="Y175" s="39">
        <v>1200</v>
      </c>
    </row>
    <row r="176" spans="1:25" s="49" customFormat="1" ht="30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8.25" hidden="1" customHeight="1" outlineLevel="1" x14ac:dyDescent="0.2">
      <c r="A184" s="11" t="s">
        <v>202</v>
      </c>
      <c r="B184" s="27">
        <v>98826</v>
      </c>
      <c r="C184" s="126">
        <f>SUM(E184:Y184)</f>
        <v>100372</v>
      </c>
      <c r="D184" s="15">
        <f t="shared" si="74"/>
        <v>1.0156436565276343</v>
      </c>
      <c r="E184" s="31">
        <v>915</v>
      </c>
      <c r="F184" s="31">
        <v>2066</v>
      </c>
      <c r="G184" s="158">
        <v>12055</v>
      </c>
      <c r="H184" s="158">
        <v>6692</v>
      </c>
      <c r="I184" s="158">
        <v>7872</v>
      </c>
      <c r="J184" s="31">
        <v>4943</v>
      </c>
      <c r="K184" s="158">
        <v>3828</v>
      </c>
      <c r="L184" s="158">
        <v>4764</v>
      </c>
      <c r="M184" s="31">
        <v>2497</v>
      </c>
      <c r="N184" s="162">
        <v>3286</v>
      </c>
      <c r="O184" s="31">
        <v>2979</v>
      </c>
      <c r="P184" s="162">
        <v>4879</v>
      </c>
      <c r="Q184" s="158">
        <v>6072</v>
      </c>
      <c r="R184" s="162">
        <v>2912</v>
      </c>
      <c r="S184" s="31">
        <v>4255</v>
      </c>
      <c r="T184" s="158">
        <v>5365</v>
      </c>
      <c r="U184" s="31">
        <v>1106</v>
      </c>
      <c r="V184" s="162">
        <v>1816</v>
      </c>
      <c r="W184" s="158">
        <v>9137</v>
      </c>
      <c r="X184" s="162">
        <v>7682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19710</v>
      </c>
      <c r="C185" s="126">
        <f>SUM(E185:Y185)</f>
        <v>45482</v>
      </c>
      <c r="D185" s="15">
        <f t="shared" ref="D131:D185" si="87">C185/B185</f>
        <v>2.3075596144089294</v>
      </c>
      <c r="E185" s="37">
        <v>625</v>
      </c>
      <c r="F185" s="37">
        <v>1470</v>
      </c>
      <c r="G185" s="37">
        <v>9020</v>
      </c>
      <c r="H185" s="37">
        <v>3092</v>
      </c>
      <c r="I185" s="37">
        <v>972</v>
      </c>
      <c r="J185" s="37">
        <v>3782</v>
      </c>
      <c r="K185" s="37">
        <v>820</v>
      </c>
      <c r="L185" s="37">
        <v>2248</v>
      </c>
      <c r="M185" s="37">
        <v>1040</v>
      </c>
      <c r="N185" s="37">
        <v>1581</v>
      </c>
      <c r="O185" s="37">
        <v>501</v>
      </c>
      <c r="P185" s="37">
        <v>2180</v>
      </c>
      <c r="Q185" s="37">
        <v>1629</v>
      </c>
      <c r="R185" s="37">
        <v>1022</v>
      </c>
      <c r="S185" s="37">
        <v>832</v>
      </c>
      <c r="T185" s="48">
        <v>2762</v>
      </c>
      <c r="U185" s="37">
        <v>980</v>
      </c>
      <c r="V185" s="37">
        <v>1154</v>
      </c>
      <c r="W185" s="37">
        <v>547</v>
      </c>
      <c r="X185" s="37">
        <v>5025</v>
      </c>
      <c r="Y185" s="37">
        <v>4200</v>
      </c>
    </row>
    <row r="186" spans="1:35" s="49" customFormat="1" ht="30" customHeight="1" x14ac:dyDescent="0.2">
      <c r="A186" s="11" t="s">
        <v>129</v>
      </c>
      <c r="B186" s="146">
        <f>B185/B184</f>
        <v>0.19944144253536519</v>
      </c>
      <c r="C186" s="146">
        <f>C185/C184</f>
        <v>0.4531343402542542</v>
      </c>
      <c r="D186" s="15">
        <f t="shared" ref="D186:D188" si="88">C186/B186</f>
        <v>2.2720169614392147</v>
      </c>
      <c r="E186" s="72">
        <f t="shared" ref="E186:Y186" si="89">E185/E184</f>
        <v>0.68306010928961747</v>
      </c>
      <c r="F186" s="72">
        <f t="shared" si="89"/>
        <v>0.71151984511132627</v>
      </c>
      <c r="G186" s="72">
        <f t="shared" si="89"/>
        <v>0.7482372459560348</v>
      </c>
      <c r="H186" s="72">
        <f t="shared" si="89"/>
        <v>0.46204423191870891</v>
      </c>
      <c r="I186" s="72">
        <f t="shared" si="89"/>
        <v>0.12347560975609756</v>
      </c>
      <c r="J186" s="72">
        <f t="shared" si="89"/>
        <v>0.76512239530649406</v>
      </c>
      <c r="K186" s="72">
        <f t="shared" si="89"/>
        <v>0.2142110762800418</v>
      </c>
      <c r="L186" s="72">
        <f t="shared" si="89"/>
        <v>0.47187237615449201</v>
      </c>
      <c r="M186" s="72">
        <f t="shared" si="89"/>
        <v>0.41649979975971163</v>
      </c>
      <c r="N186" s="72">
        <f t="shared" si="89"/>
        <v>0.48113207547169812</v>
      </c>
      <c r="O186" s="72">
        <f>O185/O184</f>
        <v>0.16817724068479356</v>
      </c>
      <c r="P186" s="72">
        <f t="shared" si="89"/>
        <v>0.44681287149005944</v>
      </c>
      <c r="Q186" s="72">
        <f t="shared" si="89"/>
        <v>0.2682806324110672</v>
      </c>
      <c r="R186" s="72">
        <f t="shared" si="89"/>
        <v>0.35096153846153844</v>
      </c>
      <c r="S186" s="72">
        <f t="shared" si="89"/>
        <v>0.19553466509988249</v>
      </c>
      <c r="T186" s="72">
        <f t="shared" si="89"/>
        <v>0.51481826654240448</v>
      </c>
      <c r="U186" s="72">
        <f t="shared" si="89"/>
        <v>0.88607594936708856</v>
      </c>
      <c r="V186" s="72">
        <f t="shared" si="89"/>
        <v>0.63546255506607929</v>
      </c>
      <c r="W186" s="72">
        <f t="shared" si="89"/>
        <v>5.9866476961803652E-2</v>
      </c>
      <c r="X186" s="72">
        <f t="shared" si="89"/>
        <v>0.65412652954959649</v>
      </c>
      <c r="Y186" s="72">
        <f t="shared" si="89"/>
        <v>0.7998476480670349</v>
      </c>
    </row>
    <row r="187" spans="1:35" s="49" customFormat="1" ht="30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8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8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14367</v>
      </c>
      <c r="C191" s="126">
        <f>SUM(E191:Y191)</f>
        <v>27899</v>
      </c>
      <c r="D191" s="9">
        <f t="shared" ref="D191:D195" si="90">C191/B191</f>
        <v>1.9418806988236932</v>
      </c>
      <c r="E191" s="26">
        <v>530</v>
      </c>
      <c r="F191" s="26">
        <v>1140</v>
      </c>
      <c r="G191" s="26">
        <v>4063</v>
      </c>
      <c r="H191" s="26">
        <v>4499</v>
      </c>
      <c r="I191" s="26">
        <v>796</v>
      </c>
      <c r="J191" s="26">
        <v>2050</v>
      </c>
      <c r="K191" s="26">
        <v>655</v>
      </c>
      <c r="L191" s="26">
        <v>2283</v>
      </c>
      <c r="M191" s="26">
        <v>150</v>
      </c>
      <c r="N191" s="26">
        <v>465</v>
      </c>
      <c r="O191" s="26">
        <v>768</v>
      </c>
      <c r="P191" s="26">
        <v>990</v>
      </c>
      <c r="Q191" s="26">
        <v>1541</v>
      </c>
      <c r="R191" s="26">
        <v>680</v>
      </c>
      <c r="S191" s="26">
        <v>145</v>
      </c>
      <c r="T191" s="26">
        <v>181</v>
      </c>
      <c r="U191" s="26">
        <v>450</v>
      </c>
      <c r="V191" s="26">
        <v>190</v>
      </c>
      <c r="W191" s="26">
        <v>162</v>
      </c>
      <c r="X191" s="26">
        <v>2661</v>
      </c>
      <c r="Y191" s="26">
        <v>3500</v>
      </c>
    </row>
    <row r="192" spans="1:35" s="49" customFormat="1" ht="30" customHeight="1" outlineLevel="1" x14ac:dyDescent="0.2">
      <c r="A192" s="13" t="s">
        <v>135</v>
      </c>
      <c r="B192" s="23">
        <v>95000</v>
      </c>
      <c r="C192" s="126">
        <f>SUM(E192:Y192)</f>
        <v>107114</v>
      </c>
      <c r="D192" s="9">
        <f t="shared" si="90"/>
        <v>1.1275157894736842</v>
      </c>
      <c r="E192" s="48">
        <v>1355</v>
      </c>
      <c r="F192" s="48">
        <v>2371</v>
      </c>
      <c r="G192" s="48">
        <v>10316</v>
      </c>
      <c r="H192" s="48">
        <v>9808</v>
      </c>
      <c r="I192" s="48">
        <v>4306</v>
      </c>
      <c r="J192" s="48">
        <v>4618</v>
      </c>
      <c r="K192" s="48">
        <v>2544</v>
      </c>
      <c r="L192" s="48">
        <v>9760</v>
      </c>
      <c r="M192" s="48">
        <v>4171</v>
      </c>
      <c r="N192" s="48">
        <v>3368</v>
      </c>
      <c r="O192" s="48">
        <v>2671</v>
      </c>
      <c r="P192" s="48">
        <v>5628</v>
      </c>
      <c r="Q192" s="48">
        <v>4878</v>
      </c>
      <c r="R192" s="48">
        <v>3000</v>
      </c>
      <c r="S192" s="48">
        <v>4108</v>
      </c>
      <c r="T192" s="48">
        <v>5335</v>
      </c>
      <c r="U192" s="48">
        <v>1948</v>
      </c>
      <c r="V192" s="48">
        <v>411</v>
      </c>
      <c r="W192" s="48">
        <v>3260</v>
      </c>
      <c r="X192" s="48">
        <v>14393</v>
      </c>
      <c r="Y192" s="48">
        <v>8865</v>
      </c>
      <c r="AI192" s="49" t="s">
        <v>0</v>
      </c>
    </row>
    <row r="193" spans="1:26" s="49" customFormat="1" ht="30" customHeight="1" outlineLevel="1" x14ac:dyDescent="0.2">
      <c r="A193" s="13" t="s">
        <v>136</v>
      </c>
      <c r="B193" s="27">
        <f>B191*0.45</f>
        <v>6465.1500000000005</v>
      </c>
      <c r="C193" s="126">
        <f>C191*0.45</f>
        <v>12554.550000000001</v>
      </c>
      <c r="D193" s="9">
        <f t="shared" si="90"/>
        <v>1.9418806988236932</v>
      </c>
      <c r="E193" s="26">
        <f>E191*0.45</f>
        <v>238.5</v>
      </c>
      <c r="F193" s="26">
        <f t="shared" ref="F193:Y193" si="91">F191*0.45</f>
        <v>513</v>
      </c>
      <c r="G193" s="26">
        <f t="shared" si="91"/>
        <v>1828.3500000000001</v>
      </c>
      <c r="H193" s="26">
        <f t="shared" si="91"/>
        <v>2024.55</v>
      </c>
      <c r="I193" s="26">
        <f t="shared" si="91"/>
        <v>358.2</v>
      </c>
      <c r="J193" s="26">
        <f t="shared" si="91"/>
        <v>922.5</v>
      </c>
      <c r="K193" s="26">
        <f t="shared" si="91"/>
        <v>294.75</v>
      </c>
      <c r="L193" s="26">
        <f t="shared" si="91"/>
        <v>1027.3500000000001</v>
      </c>
      <c r="M193" s="26">
        <f t="shared" si="91"/>
        <v>67.5</v>
      </c>
      <c r="N193" s="26">
        <f t="shared" si="91"/>
        <v>209.25</v>
      </c>
      <c r="O193" s="26">
        <f t="shared" si="91"/>
        <v>345.6</v>
      </c>
      <c r="P193" s="26">
        <f t="shared" si="91"/>
        <v>445.5</v>
      </c>
      <c r="Q193" s="26">
        <f t="shared" si="91"/>
        <v>693.45</v>
      </c>
      <c r="R193" s="26">
        <f t="shared" si="91"/>
        <v>306</v>
      </c>
      <c r="S193" s="26">
        <f t="shared" si="91"/>
        <v>65.25</v>
      </c>
      <c r="T193" s="26">
        <f t="shared" si="91"/>
        <v>81.45</v>
      </c>
      <c r="U193" s="26">
        <f t="shared" si="91"/>
        <v>202.5</v>
      </c>
      <c r="V193" s="26">
        <f t="shared" si="91"/>
        <v>85.5</v>
      </c>
      <c r="W193" s="26">
        <f t="shared" si="91"/>
        <v>72.900000000000006</v>
      </c>
      <c r="X193" s="26">
        <f t="shared" si="91"/>
        <v>1197.45</v>
      </c>
      <c r="Y193" s="26">
        <f t="shared" si="91"/>
        <v>1575</v>
      </c>
      <c r="Z193" s="63"/>
    </row>
    <row r="194" spans="1:26" s="49" customFormat="1" ht="30" customHeight="1" x14ac:dyDescent="0.2">
      <c r="A194" s="13" t="s">
        <v>137</v>
      </c>
      <c r="B194" s="51">
        <f>B191/B192</f>
        <v>0.15123157894736841</v>
      </c>
      <c r="C194" s="146">
        <f>C191/C192</f>
        <v>0.26046081744683236</v>
      </c>
      <c r="D194" s="9"/>
      <c r="E194" s="72">
        <f t="shared" ref="E194:Y194" si="92">E191/E192</f>
        <v>0.39114391143911437</v>
      </c>
      <c r="F194" s="72">
        <f t="shared" si="92"/>
        <v>0.48080978490088572</v>
      </c>
      <c r="G194" s="72">
        <f t="shared" si="92"/>
        <v>0.39385420705699886</v>
      </c>
      <c r="H194" s="72">
        <f t="shared" si="92"/>
        <v>0.45870717781402937</v>
      </c>
      <c r="I194" s="72">
        <f t="shared" si="92"/>
        <v>0.18485833720390155</v>
      </c>
      <c r="J194" s="72">
        <f t="shared" si="92"/>
        <v>0.44391511476829798</v>
      </c>
      <c r="K194" s="72">
        <f t="shared" si="92"/>
        <v>0.25746855345911951</v>
      </c>
      <c r="L194" s="72">
        <f t="shared" si="92"/>
        <v>0.23391393442622951</v>
      </c>
      <c r="M194" s="72">
        <f t="shared" si="92"/>
        <v>3.5962598897146966E-2</v>
      </c>
      <c r="N194" s="72">
        <f t="shared" si="92"/>
        <v>0.13806413301662707</v>
      </c>
      <c r="O194" s="72">
        <f t="shared" si="92"/>
        <v>0.28753275926619243</v>
      </c>
      <c r="P194" s="72">
        <f t="shared" si="92"/>
        <v>0.17590618336886993</v>
      </c>
      <c r="Q194" s="72">
        <f t="shared" si="92"/>
        <v>0.31590815908159081</v>
      </c>
      <c r="R194" s="72">
        <f t="shared" si="92"/>
        <v>0.22666666666666666</v>
      </c>
      <c r="S194" s="72">
        <f t="shared" si="92"/>
        <v>3.5296981499513144E-2</v>
      </c>
      <c r="T194" s="72">
        <f t="shared" si="92"/>
        <v>3.3926897844423619E-2</v>
      </c>
      <c r="U194" s="72">
        <f t="shared" si="92"/>
        <v>0.23100616016427106</v>
      </c>
      <c r="V194" s="72">
        <f t="shared" si="92"/>
        <v>0.46228710462287104</v>
      </c>
      <c r="W194" s="72">
        <f t="shared" si="92"/>
        <v>4.9693251533742329E-2</v>
      </c>
      <c r="X194" s="72">
        <f t="shared" si="92"/>
        <v>0.18488153963732371</v>
      </c>
      <c r="Y194" s="72">
        <f t="shared" si="92"/>
        <v>0.39481105470953187</v>
      </c>
    </row>
    <row r="195" spans="1:26" s="62" customFormat="1" ht="30" customHeight="1" outlineLevel="1" x14ac:dyDescent="0.2">
      <c r="A195" s="54" t="s">
        <v>138</v>
      </c>
      <c r="B195" s="23">
        <v>65285</v>
      </c>
      <c r="C195" s="126">
        <f>SUM(E195:Y195)</f>
        <v>69404</v>
      </c>
      <c r="D195" s="9">
        <f t="shared" si="90"/>
        <v>1.0630925940108753</v>
      </c>
      <c r="E195" s="26">
        <v>25</v>
      </c>
      <c r="F195" s="26">
        <v>3225</v>
      </c>
      <c r="G195" s="26">
        <v>9545</v>
      </c>
      <c r="H195" s="26">
        <v>1600</v>
      </c>
      <c r="I195" s="26">
        <v>630</v>
      </c>
      <c r="J195" s="26">
        <v>1500</v>
      </c>
      <c r="K195" s="26"/>
      <c r="L195" s="26">
        <v>3350</v>
      </c>
      <c r="M195" s="26">
        <v>4050</v>
      </c>
      <c r="N195" s="26">
        <v>2300</v>
      </c>
      <c r="O195" s="26">
        <v>900</v>
      </c>
      <c r="P195" s="26">
        <v>2100</v>
      </c>
      <c r="Q195" s="26">
        <v>400</v>
      </c>
      <c r="R195" s="26">
        <v>1800</v>
      </c>
      <c r="S195" s="26">
        <v>3800</v>
      </c>
      <c r="T195" s="26">
        <v>18968</v>
      </c>
      <c r="U195" s="26">
        <v>700</v>
      </c>
      <c r="V195" s="26">
        <v>250</v>
      </c>
      <c r="W195" s="26">
        <v>2541</v>
      </c>
      <c r="X195" s="26">
        <v>7820</v>
      </c>
      <c r="Y195" s="26">
        <v>3900</v>
      </c>
    </row>
    <row r="196" spans="1:26" s="49" customFormat="1" ht="28.15" customHeight="1" outlineLevel="1" x14ac:dyDescent="0.2">
      <c r="A196" s="13" t="s">
        <v>135</v>
      </c>
      <c r="B196" s="23">
        <v>271000</v>
      </c>
      <c r="C196" s="126">
        <f>SUM(E196:Y196)</f>
        <v>276393</v>
      </c>
      <c r="D196" s="9">
        <f t="shared" ref="D196:D210" si="93">C196/B196</f>
        <v>1.0199003690036901</v>
      </c>
      <c r="E196" s="48">
        <v>3252</v>
      </c>
      <c r="F196" s="48">
        <v>6349</v>
      </c>
      <c r="G196" s="48">
        <v>21277</v>
      </c>
      <c r="H196" s="48">
        <v>19442</v>
      </c>
      <c r="I196" s="48">
        <v>7381</v>
      </c>
      <c r="J196" s="48">
        <v>15831</v>
      </c>
      <c r="K196" s="48">
        <v>1192</v>
      </c>
      <c r="L196" s="48">
        <v>25096</v>
      </c>
      <c r="M196" s="48">
        <v>10726</v>
      </c>
      <c r="N196" s="48">
        <v>11786</v>
      </c>
      <c r="O196" s="48">
        <v>7347</v>
      </c>
      <c r="P196" s="48">
        <v>19701</v>
      </c>
      <c r="Q196" s="48">
        <v>4369</v>
      </c>
      <c r="R196" s="48">
        <v>5848</v>
      </c>
      <c r="S196" s="48">
        <v>8900</v>
      </c>
      <c r="T196" s="48">
        <v>37348</v>
      </c>
      <c r="U196" s="48">
        <v>2923</v>
      </c>
      <c r="V196" s="48">
        <v>1336</v>
      </c>
      <c r="W196" s="48">
        <v>11411</v>
      </c>
      <c r="X196" s="48">
        <v>33268</v>
      </c>
      <c r="Y196" s="48">
        <v>21610</v>
      </c>
    </row>
    <row r="197" spans="1:26" s="49" customFormat="1" ht="27" customHeight="1" outlineLevel="1" x14ac:dyDescent="0.2">
      <c r="A197" s="13" t="s">
        <v>136</v>
      </c>
      <c r="B197" s="27">
        <f>B195*0.3</f>
        <v>19585.5</v>
      </c>
      <c r="C197" s="126">
        <f>C195*0.3</f>
        <v>20821.2</v>
      </c>
      <c r="D197" s="9">
        <f t="shared" si="93"/>
        <v>1.0630925940108755</v>
      </c>
      <c r="E197" s="26">
        <f>E195*0.3</f>
        <v>7.5</v>
      </c>
      <c r="F197" s="26">
        <f t="shared" ref="F197:Y197" si="94">F195*0.3</f>
        <v>967.5</v>
      </c>
      <c r="G197" s="26">
        <f t="shared" si="94"/>
        <v>2863.5</v>
      </c>
      <c r="H197" s="26">
        <f t="shared" si="94"/>
        <v>480</v>
      </c>
      <c r="I197" s="26">
        <f t="shared" si="94"/>
        <v>189</v>
      </c>
      <c r="J197" s="26">
        <f t="shared" si="94"/>
        <v>450</v>
      </c>
      <c r="K197" s="26">
        <f t="shared" si="94"/>
        <v>0</v>
      </c>
      <c r="L197" s="26">
        <f t="shared" si="94"/>
        <v>1005</v>
      </c>
      <c r="M197" s="26">
        <f t="shared" si="94"/>
        <v>1215</v>
      </c>
      <c r="N197" s="26">
        <f t="shared" si="94"/>
        <v>690</v>
      </c>
      <c r="O197" s="26">
        <f t="shared" si="94"/>
        <v>270</v>
      </c>
      <c r="P197" s="26">
        <f t="shared" si="94"/>
        <v>630</v>
      </c>
      <c r="Q197" s="26">
        <f t="shared" si="94"/>
        <v>120</v>
      </c>
      <c r="R197" s="26">
        <f t="shared" si="94"/>
        <v>540</v>
      </c>
      <c r="S197" s="26">
        <f t="shared" si="94"/>
        <v>1140</v>
      </c>
      <c r="T197" s="26">
        <f t="shared" si="94"/>
        <v>5690.4</v>
      </c>
      <c r="U197" s="26">
        <f t="shared" si="94"/>
        <v>210</v>
      </c>
      <c r="V197" s="26">
        <f t="shared" si="94"/>
        <v>75</v>
      </c>
      <c r="W197" s="26">
        <f t="shared" si="94"/>
        <v>762.3</v>
      </c>
      <c r="X197" s="26">
        <f t="shared" si="94"/>
        <v>2346</v>
      </c>
      <c r="Y197" s="26">
        <f t="shared" si="94"/>
        <v>1170</v>
      </c>
    </row>
    <row r="198" spans="1:26" s="62" customFormat="1" ht="30" customHeight="1" x14ac:dyDescent="0.2">
      <c r="A198" s="13" t="s">
        <v>137</v>
      </c>
      <c r="B198" s="9">
        <f>B195/B196</f>
        <v>0.2409040590405904</v>
      </c>
      <c r="C198" s="125">
        <f>C195/C196</f>
        <v>0.25110621470153005</v>
      </c>
      <c r="D198" s="160"/>
      <c r="E198" s="30">
        <f t="shared" ref="E198:Y198" si="95">E195/E196</f>
        <v>7.6875768757687576E-3</v>
      </c>
      <c r="F198" s="30">
        <f t="shared" si="95"/>
        <v>0.50795400850527639</v>
      </c>
      <c r="G198" s="30">
        <f t="shared" si="95"/>
        <v>0.44860647647694696</v>
      </c>
      <c r="H198" s="30">
        <f t="shared" si="95"/>
        <v>8.2296060076123861E-2</v>
      </c>
      <c r="I198" s="30">
        <f t="shared" si="95"/>
        <v>8.535428803685137E-2</v>
      </c>
      <c r="J198" s="30">
        <f t="shared" si="95"/>
        <v>9.4750805381845743E-2</v>
      </c>
      <c r="K198" s="30">
        <f t="shared" si="95"/>
        <v>0</v>
      </c>
      <c r="L198" s="30">
        <f t="shared" si="95"/>
        <v>0.1334874083519286</v>
      </c>
      <c r="M198" s="30">
        <f t="shared" si="95"/>
        <v>0.3775871713593138</v>
      </c>
      <c r="N198" s="30">
        <f t="shared" si="95"/>
        <v>0.1951467843203801</v>
      </c>
      <c r="O198" s="30">
        <f t="shared" si="95"/>
        <v>0.12249897917517354</v>
      </c>
      <c r="P198" s="30">
        <f t="shared" si="95"/>
        <v>0.10659357393025735</v>
      </c>
      <c r="Q198" s="30">
        <f t="shared" si="95"/>
        <v>9.1554131380178524E-2</v>
      </c>
      <c r="R198" s="30">
        <f t="shared" si="95"/>
        <v>0.30779753761969902</v>
      </c>
      <c r="S198" s="30">
        <f t="shared" si="95"/>
        <v>0.42696629213483145</v>
      </c>
      <c r="T198" s="30">
        <f t="shared" si="95"/>
        <v>0.5078719074649245</v>
      </c>
      <c r="U198" s="30">
        <f t="shared" si="95"/>
        <v>0.23947998631542936</v>
      </c>
      <c r="V198" s="30">
        <f t="shared" si="95"/>
        <v>0.18712574850299402</v>
      </c>
      <c r="W198" s="30">
        <f t="shared" si="95"/>
        <v>0.22267987030058714</v>
      </c>
      <c r="X198" s="30">
        <f t="shared" si="95"/>
        <v>0.23506071900925815</v>
      </c>
      <c r="Y198" s="30">
        <f t="shared" si="95"/>
        <v>0.18047200370198982</v>
      </c>
    </row>
    <row r="199" spans="1:26" s="62" customFormat="1" ht="30" hidden="1" customHeight="1" outlineLevel="1" x14ac:dyDescent="0.2">
      <c r="A199" s="54" t="s">
        <v>139</v>
      </c>
      <c r="B199" s="23"/>
      <c r="C199" s="126">
        <f>SUM(E199:Y199)</f>
        <v>0</v>
      </c>
      <c r="D199" s="160" t="e">
        <f t="shared" si="93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6">
        <f>SUM(E200:Y200)</f>
        <v>0</v>
      </c>
      <c r="D200" s="160" t="e">
        <f t="shared" si="93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6">
        <f>C199*0.19</f>
        <v>0</v>
      </c>
      <c r="D201" s="160" t="e">
        <f t="shared" si="93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5" t="e">
        <f>C199/C200</f>
        <v>#DIV/0!</v>
      </c>
      <c r="D202" s="160" t="e">
        <f t="shared" si="93"/>
        <v>#DIV/0!</v>
      </c>
      <c r="E202" s="30" t="e">
        <f>E199/E200</f>
        <v>#DIV/0!</v>
      </c>
      <c r="F202" s="30" t="e">
        <f>F199/F200</f>
        <v>#DIV/0!</v>
      </c>
      <c r="G202" s="30" t="e">
        <f t="shared" ref="G202:Y202" si="96">G199/G200</f>
        <v>#DIV/0!</v>
      </c>
      <c r="H202" s="30" t="e">
        <f t="shared" si="96"/>
        <v>#DIV/0!</v>
      </c>
      <c r="I202" s="30" t="e">
        <f t="shared" si="96"/>
        <v>#DIV/0!</v>
      </c>
      <c r="J202" s="30" t="e">
        <f t="shared" si="96"/>
        <v>#DIV/0!</v>
      </c>
      <c r="K202" s="30" t="e">
        <f t="shared" si="96"/>
        <v>#DIV/0!</v>
      </c>
      <c r="L202" s="30" t="e">
        <f t="shared" si="96"/>
        <v>#DIV/0!</v>
      </c>
      <c r="M202" s="30" t="e">
        <f t="shared" si="96"/>
        <v>#DIV/0!</v>
      </c>
      <c r="N202" s="30" t="e">
        <f t="shared" si="96"/>
        <v>#DIV/0!</v>
      </c>
      <c r="O202" s="30" t="e">
        <f t="shared" si="96"/>
        <v>#DIV/0!</v>
      </c>
      <c r="P202" s="30" t="e">
        <f t="shared" si="96"/>
        <v>#DIV/0!</v>
      </c>
      <c r="Q202" s="30" t="e">
        <f t="shared" si="96"/>
        <v>#DIV/0!</v>
      </c>
      <c r="R202" s="30" t="e">
        <f t="shared" si="96"/>
        <v>#DIV/0!</v>
      </c>
      <c r="S202" s="30" t="e">
        <f t="shared" si="96"/>
        <v>#DIV/0!</v>
      </c>
      <c r="T202" s="30" t="e">
        <f t="shared" si="96"/>
        <v>#DIV/0!</v>
      </c>
      <c r="U202" s="30" t="e">
        <f t="shared" si="96"/>
        <v>#DIV/0!</v>
      </c>
      <c r="V202" s="30" t="e">
        <f t="shared" si="96"/>
        <v>#DIV/0!</v>
      </c>
      <c r="W202" s="30" t="e">
        <f t="shared" si="96"/>
        <v>#DIV/0!</v>
      </c>
      <c r="X202" s="30" t="e">
        <f t="shared" si="96"/>
        <v>#DIV/0!</v>
      </c>
      <c r="Y202" s="30" t="e">
        <f t="shared" si="96"/>
        <v>#DIV/0!</v>
      </c>
    </row>
    <row r="203" spans="1:26" s="49" customFormat="1" ht="30" hidden="1" customHeight="1" x14ac:dyDescent="0.2">
      <c r="A203" s="54" t="s">
        <v>142</v>
      </c>
      <c r="B203" s="27"/>
      <c r="C203" s="126">
        <f>SUM(E203:Y203)</f>
        <v>0</v>
      </c>
      <c r="D203" s="160" t="e">
        <f t="shared" si="93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6">
        <f>C203*0.7</f>
        <v>0</v>
      </c>
      <c r="D204" s="160" t="e">
        <f t="shared" si="93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6">
        <f>SUM(E205:Y205)</f>
        <v>0</v>
      </c>
      <c r="D205" s="160" t="e">
        <f t="shared" si="93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160" t="e">
        <f t="shared" si="93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6">
        <f>SUM(E207:Y207)</f>
        <v>0</v>
      </c>
      <c r="D207" s="160" t="e">
        <f t="shared" si="93"/>
        <v>#DIV/0!</v>
      </c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22.5" x14ac:dyDescent="0.2">
      <c r="A208" s="32" t="s">
        <v>144</v>
      </c>
      <c r="B208" s="161">
        <f>B206+B204+B201+B197+B193</f>
        <v>26050.65</v>
      </c>
      <c r="C208" s="161">
        <f>C206+C204+C201+C197+C193</f>
        <v>33375.75</v>
      </c>
      <c r="D208" s="160">
        <f t="shared" si="93"/>
        <v>1.2811868417870571</v>
      </c>
      <c r="E208" s="26">
        <f>E206+E204+E201+E197+E193</f>
        <v>246</v>
      </c>
      <c r="F208" s="26">
        <f t="shared" ref="F208:Y208" si="97">F206+F204+F201+F197+F193</f>
        <v>1480.5</v>
      </c>
      <c r="G208" s="26">
        <f t="shared" si="97"/>
        <v>4691.8500000000004</v>
      </c>
      <c r="H208" s="26">
        <f t="shared" si="97"/>
        <v>2504.5500000000002</v>
      </c>
      <c r="I208" s="26">
        <f t="shared" si="97"/>
        <v>547.20000000000005</v>
      </c>
      <c r="J208" s="26">
        <f t="shared" si="97"/>
        <v>1372.5</v>
      </c>
      <c r="K208" s="26">
        <f t="shared" si="97"/>
        <v>294.75</v>
      </c>
      <c r="L208" s="26">
        <f t="shared" si="97"/>
        <v>2032.3500000000001</v>
      </c>
      <c r="M208" s="26">
        <f t="shared" si="97"/>
        <v>1282.5</v>
      </c>
      <c r="N208" s="26">
        <f t="shared" si="97"/>
        <v>899.25</v>
      </c>
      <c r="O208" s="26">
        <f t="shared" si="97"/>
        <v>615.6</v>
      </c>
      <c r="P208" s="26">
        <f t="shared" si="97"/>
        <v>1075.5</v>
      </c>
      <c r="Q208" s="26">
        <f t="shared" si="97"/>
        <v>813.45</v>
      </c>
      <c r="R208" s="26">
        <f t="shared" si="97"/>
        <v>846</v>
      </c>
      <c r="S208" s="26">
        <f t="shared" si="97"/>
        <v>1205.25</v>
      </c>
      <c r="T208" s="26">
        <f t="shared" si="97"/>
        <v>5771.8499999999995</v>
      </c>
      <c r="U208" s="26">
        <f t="shared" si="97"/>
        <v>412.5</v>
      </c>
      <c r="V208" s="26">
        <f t="shared" si="97"/>
        <v>160.5</v>
      </c>
      <c r="W208" s="26">
        <v>595</v>
      </c>
      <c r="X208" s="26">
        <f t="shared" si="97"/>
        <v>3543.45</v>
      </c>
      <c r="Y208" s="26">
        <f t="shared" si="97"/>
        <v>2745</v>
      </c>
    </row>
    <row r="209" spans="1:25" s="49" customFormat="1" ht="45" hidden="1" x14ac:dyDescent="0.2">
      <c r="A209" s="13" t="s">
        <v>170</v>
      </c>
      <c r="B209" s="26">
        <v>68302</v>
      </c>
      <c r="C209" s="107">
        <f>SUM(E209:Y209)</f>
        <v>69686.5</v>
      </c>
      <c r="D209" s="9">
        <f t="shared" si="93"/>
        <v>1.0202702702702702</v>
      </c>
      <c r="E209" s="161">
        <v>610</v>
      </c>
      <c r="F209" s="161">
        <v>1904.5</v>
      </c>
      <c r="G209" s="161">
        <v>5803</v>
      </c>
      <c r="H209" s="161">
        <v>6976</v>
      </c>
      <c r="I209" s="161">
        <v>2768</v>
      </c>
      <c r="J209" s="161">
        <v>2968</v>
      </c>
      <c r="K209" s="161">
        <v>715</v>
      </c>
      <c r="L209" s="161">
        <v>6274</v>
      </c>
      <c r="M209" s="161">
        <v>2681</v>
      </c>
      <c r="N209" s="161">
        <v>2526</v>
      </c>
      <c r="O209" s="161">
        <v>2004</v>
      </c>
      <c r="P209" s="161">
        <v>4222</v>
      </c>
      <c r="Q209" s="161">
        <v>1996</v>
      </c>
      <c r="R209" s="161">
        <v>1350</v>
      </c>
      <c r="S209" s="161">
        <v>2054</v>
      </c>
      <c r="T209" s="161">
        <v>8003</v>
      </c>
      <c r="U209" s="161">
        <v>1096</v>
      </c>
      <c r="V209" s="161">
        <v>308</v>
      </c>
      <c r="W209" s="161">
        <v>2445</v>
      </c>
      <c r="X209" s="161">
        <v>7996</v>
      </c>
      <c r="Y209" s="161">
        <v>4987</v>
      </c>
    </row>
    <row r="210" spans="1:25" s="49" customFormat="1" ht="22.5" x14ac:dyDescent="0.2">
      <c r="A210" s="54" t="s">
        <v>163</v>
      </c>
      <c r="B210" s="52">
        <f>B208/B209*10</f>
        <v>3.8140391203771489</v>
      </c>
      <c r="C210" s="139">
        <f>C208/C209*10</f>
        <v>4.7894140184971263</v>
      </c>
      <c r="D210" s="9">
        <f t="shared" si="93"/>
        <v>1.2557327985727447</v>
      </c>
      <c r="E210" s="53">
        <f>E208/E209*10</f>
        <v>4.0327868852459012</v>
      </c>
      <c r="F210" s="53">
        <f t="shared" ref="F210:Y210" si="98">F208/F209*10</f>
        <v>7.7736938829088995</v>
      </c>
      <c r="G210" s="53">
        <f t="shared" si="98"/>
        <v>8.0852145442012748</v>
      </c>
      <c r="H210" s="53">
        <f t="shared" si="98"/>
        <v>3.5902379587155964</v>
      </c>
      <c r="I210" s="53">
        <f t="shared" si="98"/>
        <v>1.9768786127167632</v>
      </c>
      <c r="J210" s="53">
        <f t="shared" si="98"/>
        <v>4.6243261455525611</v>
      </c>
      <c r="K210" s="53">
        <f t="shared" si="98"/>
        <v>4.1223776223776225</v>
      </c>
      <c r="L210" s="53">
        <f t="shared" si="98"/>
        <v>3.2393210073318457</v>
      </c>
      <c r="M210" s="53">
        <f t="shared" si="98"/>
        <v>4.7836628123834393</v>
      </c>
      <c r="N210" s="53">
        <f t="shared" si="98"/>
        <v>3.5599762470308787</v>
      </c>
      <c r="O210" s="53">
        <f t="shared" si="98"/>
        <v>3.0718562874251498</v>
      </c>
      <c r="P210" s="53">
        <f t="shared" si="98"/>
        <v>2.5473709142586456</v>
      </c>
      <c r="Q210" s="53">
        <f t="shared" si="98"/>
        <v>4.0754008016032071</v>
      </c>
      <c r="R210" s="53">
        <f t="shared" si="98"/>
        <v>6.2666666666666675</v>
      </c>
      <c r="S210" s="53">
        <f t="shared" si="98"/>
        <v>5.8678188899707884</v>
      </c>
      <c r="T210" s="53">
        <f t="shared" si="98"/>
        <v>7.2121079595151816</v>
      </c>
      <c r="U210" s="53">
        <f t="shared" si="98"/>
        <v>3.7636861313868613</v>
      </c>
      <c r="V210" s="53">
        <f t="shared" si="98"/>
        <v>5.2110389610389607</v>
      </c>
      <c r="W210" s="53">
        <f t="shared" si="98"/>
        <v>2.4335378323108383</v>
      </c>
      <c r="X210" s="53">
        <f t="shared" si="98"/>
        <v>4.4315282641320657</v>
      </c>
      <c r="Y210" s="53">
        <f t="shared" si="98"/>
        <v>5.5043112091437738</v>
      </c>
    </row>
    <row r="211" spans="1:25" ht="22.5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</row>
    <row r="221" spans="1:25" ht="20.45" hidden="1" customHeight="1" x14ac:dyDescent="0.25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2021-06-21T13:35:21Z</cp:lastPrinted>
  <dcterms:created xsi:type="dcterms:W3CDTF">2017-06-08T05:54:08Z</dcterms:created>
  <dcterms:modified xsi:type="dcterms:W3CDTF">2021-06-21T13:35:50Z</dcterms:modified>
</cp:coreProperties>
</file>