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75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M118" i="1" l="1"/>
  <c r="K120" i="1" l="1"/>
  <c r="K119" i="1"/>
  <c r="K118" i="1"/>
  <c r="O120" i="1"/>
  <c r="O118" i="1"/>
  <c r="I118" i="1"/>
  <c r="I119" i="1"/>
  <c r="I120" i="1"/>
  <c r="H118" i="1"/>
  <c r="V119" i="1" l="1"/>
  <c r="V118" i="1"/>
  <c r="Q118" i="1" l="1"/>
  <c r="Y119" i="1"/>
  <c r="P119" i="1" l="1"/>
  <c r="J119" i="1"/>
  <c r="K147" i="1"/>
  <c r="U119" i="1"/>
  <c r="U118" i="1"/>
  <c r="S120" i="1"/>
  <c r="T119" i="1" l="1"/>
  <c r="T118" i="1"/>
  <c r="X120" i="1"/>
  <c r="W119" i="1" l="1"/>
  <c r="W118" i="1"/>
  <c r="F119" i="1"/>
  <c r="F118" i="1"/>
  <c r="Y120" i="1" l="1"/>
  <c r="Y118" i="1"/>
  <c r="P118" i="1"/>
  <c r="L118" i="1" l="1"/>
  <c r="G119" i="1"/>
  <c r="L119" i="1"/>
  <c r="R119" i="1"/>
  <c r="R118" i="1"/>
  <c r="J118" i="1" l="1"/>
  <c r="S119" i="1" l="1"/>
  <c r="S118" i="1"/>
  <c r="E119" i="1" l="1"/>
  <c r="E118" i="1"/>
  <c r="G118" i="1"/>
  <c r="C98" i="1" l="1"/>
  <c r="D111" i="1"/>
  <c r="D129" i="1"/>
  <c r="D131" i="1"/>
  <c r="D135" i="1"/>
  <c r="D144" i="1"/>
  <c r="D173" i="1"/>
  <c r="D174" i="1"/>
  <c r="I186" i="1" l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2" i="1" l="1"/>
  <c r="P186" i="1"/>
  <c r="O186" i="1" l="1"/>
  <c r="D178" i="1" l="1"/>
  <c r="C188" i="1"/>
  <c r="D188" i="1" s="1"/>
  <c r="C189" i="1" l="1"/>
  <c r="K201" i="1" l="1"/>
  <c r="C196" i="1" l="1"/>
  <c r="C192" i="1"/>
  <c r="C191" i="1"/>
  <c r="D78" i="1"/>
  <c r="D80" i="1"/>
  <c r="D81" i="1"/>
  <c r="D95" i="1"/>
  <c r="D96" i="1"/>
  <c r="D97" i="1"/>
  <c r="B186" i="1" l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W208" i="1" l="1"/>
  <c r="K208" i="1"/>
  <c r="K210" i="1" s="1"/>
  <c r="R59" i="1"/>
  <c r="E59" i="1"/>
  <c r="X186" i="1" l="1"/>
  <c r="Y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B99" i="1"/>
  <c r="E99" i="1"/>
  <c r="C99" i="1" s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3" i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C108" i="1"/>
  <c r="C109" i="1"/>
  <c r="C110" i="1"/>
  <c r="D110" i="1" s="1"/>
  <c r="C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C115" i="1"/>
  <c r="C116" i="1"/>
  <c r="C117" i="1"/>
  <c r="D117" i="1" s="1"/>
  <c r="X118" i="1"/>
  <c r="X119" i="1"/>
  <c r="J120" i="1"/>
  <c r="G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D132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D136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D139" i="1" s="1"/>
  <c r="C140" i="1"/>
  <c r="D140" i="1" s="1"/>
  <c r="C142" i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D160" i="1" s="1"/>
  <c r="C161" i="1"/>
  <c r="D161" i="1" s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D175" i="1" s="1"/>
  <c r="C177" i="1"/>
  <c r="D177" i="1" s="1"/>
  <c r="C179" i="1"/>
  <c r="D179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J186" i="1"/>
  <c r="K186" i="1"/>
  <c r="L186" i="1"/>
  <c r="M186" i="1"/>
  <c r="N186" i="1"/>
  <c r="Q186" i="1"/>
  <c r="R186" i="1"/>
  <c r="S186" i="1"/>
  <c r="T186" i="1"/>
  <c r="U186" i="1"/>
  <c r="V186" i="1"/>
  <c r="W186" i="1"/>
  <c r="C187" i="1"/>
  <c r="D187" i="1" s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6" i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K202" i="1"/>
  <c r="L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C147" i="1" l="1"/>
  <c r="D99" i="1"/>
  <c r="C100" i="1"/>
  <c r="D100" i="1" s="1"/>
  <c r="D195" i="1"/>
  <c r="C198" i="1"/>
  <c r="C204" i="1"/>
  <c r="D204" i="1" s="1"/>
  <c r="D209" i="1"/>
  <c r="B208" i="1"/>
  <c r="B210" i="1" s="1"/>
  <c r="C176" i="1"/>
  <c r="D176" i="1" s="1"/>
  <c r="C106" i="1"/>
  <c r="D106" i="1" s="1"/>
  <c r="C180" i="1"/>
  <c r="D180" i="1" s="1"/>
  <c r="C133" i="1"/>
  <c r="D133" i="1" s="1"/>
  <c r="C156" i="1"/>
  <c r="D156" i="1" s="1"/>
  <c r="C193" i="1"/>
  <c r="D193" i="1" s="1"/>
  <c r="C118" i="1"/>
  <c r="C197" i="1"/>
  <c r="D197" i="1" s="1"/>
  <c r="C138" i="1"/>
  <c r="D138" i="1" s="1"/>
  <c r="C206" i="1"/>
  <c r="D206" i="1" s="1"/>
  <c r="C165" i="1"/>
  <c r="D165" i="1" s="1"/>
  <c r="C128" i="1"/>
  <c r="D128" i="1" s="1"/>
  <c r="C125" i="1"/>
  <c r="D125" i="1" s="1"/>
  <c r="C113" i="1"/>
  <c r="D113" i="1" s="1"/>
  <c r="C159" i="1"/>
  <c r="D159" i="1" s="1"/>
  <c r="C171" i="1"/>
  <c r="D171" i="1" s="1"/>
  <c r="C162" i="1"/>
  <c r="D162" i="1" s="1"/>
  <c r="C153" i="1"/>
  <c r="D153" i="1" s="1"/>
  <c r="C150" i="1"/>
  <c r="D150" i="1" s="1"/>
  <c r="C141" i="1"/>
  <c r="D141" i="1" s="1"/>
  <c r="C202" i="1"/>
  <c r="C201" i="1"/>
  <c r="D201" i="1" s="1"/>
  <c r="C194" i="1"/>
  <c r="C168" i="1"/>
  <c r="D168" i="1" s="1"/>
  <c r="C134" i="1"/>
  <c r="D134" i="1" s="1"/>
  <c r="C146" i="1"/>
  <c r="D146" i="1" s="1"/>
  <c r="C120" i="1"/>
  <c r="C119" i="1"/>
  <c r="C186" i="1"/>
  <c r="D186" i="1" s="1"/>
  <c r="C137" i="1"/>
  <c r="D137" i="1" s="1"/>
  <c r="C122" i="1"/>
  <c r="D122" i="1" s="1"/>
  <c r="C121" i="1"/>
  <c r="C60" i="1"/>
  <c r="D60" i="1" s="1"/>
  <c r="C208" i="1" l="1"/>
  <c r="C143" i="1"/>
  <c r="D143" i="1" s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<sst xmlns="http://schemas.openxmlformats.org/spreadsheetml/2006/main" count="250" uniqueCount="204">
  <si>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</si>
  <si>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</si>
  <si>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</si>
  <si>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</si>
  <si>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</si>
  <si>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</si>
  <si>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</si>
  <si>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</si>
  <si>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</si>
  <si>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</si>
  <si>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</si>
  <si>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</si>
  <si>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</si>
  <si>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</si>
  <si>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</si>
  <si>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</si>
  <si>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</si>
  <si>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</si>
  <si>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</si>
  <si>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</si>
  <si>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</si>
  <si>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</si>
  <si>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</si>
  <si>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</si>
  <si>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</si>
  <si>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</si>
  <si>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</si>
  <si>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</si>
  <si>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</si>
  <si>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</si>
  <si>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</si>
  <si>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</si>
  <si>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</si>
  <si>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</si>
  <si>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</si>
  <si>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</si>
  <si>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</si>
  <si>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</si>
  <si>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</si>
  <si>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</si>
  <si>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</si>
  <si>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</si>
  <si>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</si>
  <si>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</si>
  <si>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</si>
  <si>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</si>
  <si>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</si>
  <si>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</si>
  <si>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</si>
  <si>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</si>
  <si>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</si>
  <si>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</si>
  <si>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</si>
  <si>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</si>
  <si>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</si>
  <si>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</si>
  <si>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</si>
  <si>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</si>
  <si>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</si>
  <si>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</si>
  <si>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</si>
  <si>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</si>
  <si>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</si>
  <si>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</si>
  <si>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</si>
  <si>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</si>
  <si>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</si>
  <si>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</si>
  <si>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</si>
  <si>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</si>
  <si>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</si>
  <si>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</si>
  <si>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</si>
  <si>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</si>
  <si>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</si>
  <si>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</si>
  <si>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</si>
  <si>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</si>
  <si>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</si>
  <si>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</si>
  <si>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</si>
  <si>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</si>
  <si>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</si>
  <si>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</si>
  <si>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</si>
  <si>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</si>
  <si>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</si>
  <si>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</si>
  <si>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</si>
  <si>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</si>
  <si>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</si>
  <si>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</si>
  <si>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</si>
  <si>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</si>
  <si>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</si>
  <si>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</si>
  <si>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</si>
  <si>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</si>
  <si>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</si>
  <si>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</si>
  <si>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</si>
  <si>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</si>
  <si>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</si>
  <si>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</si>
  <si>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</si>
  <si>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</si>
  <si>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</si>
  <si>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</si>
  <si>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</si>
  <si>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</si>
  <si>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</si>
  <si>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</si>
  <si>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</si>
  <si>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</si>
  <si>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</si>
  <si>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</si>
  <si>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</si>
  <si>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</si>
  <si>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</si>
  <si>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</si>
  <si>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</si>
  <si>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</si>
  <si>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</si>
  <si>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</si>
  <si>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</si>
  <si>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</si>
  <si>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</si>
  <si>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</si>
  <si>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</si>
  <si>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</si>
  <si>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</si>
  <si>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</si>
  <si>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</si>
  <si>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</si>
  <si>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</si>
  <si>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</si>
  <si>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</si>
  <si>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</si>
  <si>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</si>
  <si>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</si>
  <si>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</si>
  <si>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</si>
  <si>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</si>
  <si>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</si>
  <si>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</si>
  <si>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</si>
  <si>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</si>
  <si>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</si>
  <si>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</si>
  <si>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</si>
  <si>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</si>
  <si>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</si>
  <si>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</si>
  <si>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</si>
  <si>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</si>
  <si>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</si>
  <si>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</si>
  <si>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</si>
  <si>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</si>
  <si>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</si>
  <si>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</si>
  <si>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</si>
  <si>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</si>
  <si>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</si>
  <si>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</si>
  <si>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</si>
  <si>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</si>
  <si>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</si>
  <si>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</si>
  <si>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</si>
  <si>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</si>
  <si>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</si>
  <si>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</si>
  <si>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</si>
  <si>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</si>
  <si>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</si>
  <si>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</si>
  <si>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</si>
  <si>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</si>
  <si>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</si>
  <si>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</si>
  <si>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</si>
  <si>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</si>
  <si>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</si>
  <si>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</si>
  <si>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</si>
  <si>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</si>
  <si>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</si>
  <si>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</si>
  <si>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</si>
  <si>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</si>
  <si>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</si>
  <si>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</si>
  <si>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</si>
  <si>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</si>
  <si>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</si>
  <si>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</si>
  <si>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</si>
  <si>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</si>
  <si>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</si>
  <si>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</si>
  <si>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</si>
  <si>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</si>
  <si>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19 июля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</si>
</sst>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M7" activePane="bottomRight" state="frozen"/>
      <selection activeCell="A2" sqref="A2"/>
      <selection pane="topRight" activeCell="F2" sqref="F2"/>
      <selection pane="bottomLeft" activeCell="A7" sqref="A7"/>
      <selection pane="bottomRight" activeCell="M120" sqref="M120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hidden="1" customWidth="1"/>
    <col min="3" max="3" width="14.5703125" style="116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57" t="s">
        <v>203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6" s="4" customFormat="1" ht="0.75" customHeight="1" thickBot="1" x14ac:dyDescent="0.3">
      <c r="A3" s="5"/>
      <c r="B3" s="5"/>
      <c r="C3" s="117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1" customFormat="1" ht="17.25" customHeight="1" thickBot="1" x14ac:dyDescent="0.35">
      <c r="A4" s="158" t="s">
        <v>3</v>
      </c>
      <c r="B4" s="161" t="s">
        <v>196</v>
      </c>
      <c r="C4" s="164" t="s">
        <v>198</v>
      </c>
      <c r="D4" s="164" t="s">
        <v>197</v>
      </c>
      <c r="E4" s="167" t="s">
        <v>4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1:26" s="151" customFormat="1" ht="87" customHeight="1" x14ac:dyDescent="0.25">
      <c r="A5" s="159"/>
      <c r="B5" s="162"/>
      <c r="C5" s="165"/>
      <c r="D5" s="165"/>
      <c r="E5" s="170" t="s">
        <v>5</v>
      </c>
      <c r="F5" s="170" t="s">
        <v>6</v>
      </c>
      <c r="G5" s="170" t="s">
        <v>7</v>
      </c>
      <c r="H5" s="170" t="s">
        <v>8</v>
      </c>
      <c r="I5" s="170" t="s">
        <v>9</v>
      </c>
      <c r="J5" s="170" t="s">
        <v>10</v>
      </c>
      <c r="K5" s="170" t="s">
        <v>11</v>
      </c>
      <c r="L5" s="170" t="s">
        <v>12</v>
      </c>
      <c r="M5" s="170" t="s">
        <v>13</v>
      </c>
      <c r="N5" s="170" t="s">
        <v>14</v>
      </c>
      <c r="O5" s="170" t="s">
        <v>15</v>
      </c>
      <c r="P5" s="170" t="s">
        <v>16</v>
      </c>
      <c r="Q5" s="170" t="s">
        <v>17</v>
      </c>
      <c r="R5" s="170" t="s">
        <v>18</v>
      </c>
      <c r="S5" s="170" t="s">
        <v>19</v>
      </c>
      <c r="T5" s="170" t="s">
        <v>20</v>
      </c>
      <c r="U5" s="170" t="s">
        <v>21</v>
      </c>
      <c r="V5" s="170" t="s">
        <v>22</v>
      </c>
      <c r="W5" s="170" t="s">
        <v>23</v>
      </c>
      <c r="X5" s="170" t="s">
        <v>24</v>
      </c>
      <c r="Y5" s="170" t="s">
        <v>25</v>
      </c>
    </row>
    <row r="6" spans="1:26" s="151" customFormat="1" ht="70.150000000000006" customHeight="1" thickBot="1" x14ac:dyDescent="0.3">
      <c r="A6" s="160"/>
      <c r="B6" s="163"/>
      <c r="C6" s="166"/>
      <c r="D6" s="166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26" s="2" customFormat="1" ht="30" hidden="1" customHeight="1" x14ac:dyDescent="0.25">
      <c r="A7" s="7" t="s">
        <v>26</v>
      </c>
      <c r="B7" s="8">
        <v>49185</v>
      </c>
      <c r="C7" s="107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7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8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5" customFormat="1" ht="30" hidden="1" customHeight="1" x14ac:dyDescent="0.2">
      <c r="A10" s="106" t="s">
        <v>29</v>
      </c>
      <c r="B10" s="107">
        <v>50516</v>
      </c>
      <c r="C10" s="107">
        <f>SUM(E10:Y10)</f>
        <v>48176.800000000003</v>
      </c>
      <c r="D10" s="15"/>
      <c r="E10" s="108">
        <v>2160</v>
      </c>
      <c r="F10" s="108">
        <v>1434</v>
      </c>
      <c r="G10" s="108">
        <v>3606</v>
      </c>
      <c r="H10" s="108">
        <v>2592</v>
      </c>
      <c r="I10" s="108">
        <v>1471</v>
      </c>
      <c r="J10" s="108">
        <v>2785</v>
      </c>
      <c r="K10" s="108">
        <v>2213</v>
      </c>
      <c r="L10" s="108">
        <v>2769</v>
      </c>
      <c r="M10" s="108">
        <v>2182</v>
      </c>
      <c r="N10" s="108">
        <v>1032</v>
      </c>
      <c r="O10" s="108">
        <v>1568</v>
      </c>
      <c r="P10" s="108">
        <v>1965</v>
      </c>
      <c r="Q10" s="108">
        <v>2880</v>
      </c>
      <c r="R10" s="108">
        <v>3094</v>
      </c>
      <c r="S10" s="108">
        <v>3405</v>
      </c>
      <c r="T10" s="108">
        <v>2104.8000000000002</v>
      </c>
      <c r="U10" s="108">
        <v>2024</v>
      </c>
      <c r="V10" s="108">
        <v>789</v>
      </c>
      <c r="W10" s="108">
        <v>1928</v>
      </c>
      <c r="X10" s="108">
        <v>4026</v>
      </c>
      <c r="Y10" s="108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8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7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9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7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7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0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9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9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9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3">
        <f>SUM(E20:Y20)</f>
        <v>100587</v>
      </c>
      <c r="D20" s="15">
        <f t="shared" ref="D20:D35" si="17">C20/B20</f>
        <v>1.0788892225845204</v>
      </c>
      <c r="E20" s="101">
        <v>7450</v>
      </c>
      <c r="F20" s="101">
        <v>3328</v>
      </c>
      <c r="G20" s="101">
        <v>5500</v>
      </c>
      <c r="H20" s="101">
        <v>6469</v>
      </c>
      <c r="I20" s="101">
        <v>3383</v>
      </c>
      <c r="J20" s="101">
        <v>7890</v>
      </c>
      <c r="K20" s="101">
        <v>2903</v>
      </c>
      <c r="L20" s="101">
        <v>4065</v>
      </c>
      <c r="M20" s="101">
        <v>5356</v>
      </c>
      <c r="N20" s="101">
        <v>1683</v>
      </c>
      <c r="O20" s="101">
        <v>2415</v>
      </c>
      <c r="P20" s="101">
        <v>5502</v>
      </c>
      <c r="Q20" s="101">
        <v>7063</v>
      </c>
      <c r="R20" s="101">
        <v>4830</v>
      </c>
      <c r="S20" s="101">
        <v>7951</v>
      </c>
      <c r="T20" s="101">
        <v>4344</v>
      </c>
      <c r="U20" s="101">
        <v>2600</v>
      </c>
      <c r="V20" s="101">
        <v>2415</v>
      </c>
      <c r="W20" s="101">
        <v>6142</v>
      </c>
      <c r="X20" s="101">
        <v>6912</v>
      </c>
      <c r="Y20" s="101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1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2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9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5" customFormat="1" ht="30" hidden="1" customHeight="1" x14ac:dyDescent="0.2">
      <c r="A25" s="102" t="s">
        <v>44</v>
      </c>
      <c r="B25" s="103">
        <v>74303</v>
      </c>
      <c r="C25" s="103">
        <f>SUM(E25:Y25)</f>
        <v>80216</v>
      </c>
      <c r="D25" s="15">
        <f t="shared" si="17"/>
        <v>1.0795795593717616</v>
      </c>
      <c r="E25" s="104">
        <v>4020</v>
      </c>
      <c r="F25" s="104">
        <v>1320</v>
      </c>
      <c r="G25" s="104">
        <v>5350</v>
      </c>
      <c r="H25" s="104">
        <v>5589</v>
      </c>
      <c r="I25" s="104">
        <v>2541</v>
      </c>
      <c r="J25" s="104">
        <v>7625</v>
      </c>
      <c r="K25" s="104">
        <v>2903</v>
      </c>
      <c r="L25" s="104">
        <v>3126</v>
      </c>
      <c r="M25" s="104">
        <v>3815</v>
      </c>
      <c r="N25" s="104">
        <v>1200</v>
      </c>
      <c r="O25" s="104">
        <v>2121</v>
      </c>
      <c r="P25" s="104">
        <v>4567</v>
      </c>
      <c r="Q25" s="104">
        <v>5830</v>
      </c>
      <c r="R25" s="104">
        <v>3780</v>
      </c>
      <c r="S25" s="104">
        <v>7124</v>
      </c>
      <c r="T25" s="104">
        <v>3390</v>
      </c>
      <c r="U25" s="104">
        <v>2010</v>
      </c>
      <c r="V25" s="104">
        <v>1195</v>
      </c>
      <c r="W25" s="104">
        <v>5200</v>
      </c>
      <c r="X25" s="104">
        <v>5710</v>
      </c>
      <c r="Y25" s="104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3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9" customFormat="1" ht="30" hidden="1" customHeight="1" x14ac:dyDescent="0.2">
      <c r="A27" s="96" t="s">
        <v>194</v>
      </c>
      <c r="B27" s="97">
        <v>243</v>
      </c>
      <c r="C27" s="103">
        <f>SUM(E27:Y27)</f>
        <v>22</v>
      </c>
      <c r="D27" s="98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1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4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0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3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3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1">
        <f t="shared" si="45"/>
        <v>0.76198021917369207</v>
      </c>
      <c r="D36" s="15"/>
      <c r="E36" s="100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2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1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5" customFormat="1" ht="30" hidden="1" customHeight="1" x14ac:dyDescent="0.25">
      <c r="A41" s="112" t="s">
        <v>167</v>
      </c>
      <c r="B41" s="113">
        <v>193991</v>
      </c>
      <c r="C41" s="125">
        <f>SUM(E41:Y41)</f>
        <v>200000</v>
      </c>
      <c r="D41" s="15">
        <f t="shared" ref="D41:D49" si="49">C41/B41</f>
        <v>1.0309756638194556</v>
      </c>
      <c r="E41" s="111">
        <v>11110</v>
      </c>
      <c r="F41" s="111">
        <v>6140</v>
      </c>
      <c r="G41" s="111">
        <v>12339</v>
      </c>
      <c r="H41" s="111">
        <v>11471</v>
      </c>
      <c r="I41" s="111">
        <v>5750</v>
      </c>
      <c r="J41" s="111">
        <v>14350</v>
      </c>
      <c r="K41" s="111">
        <v>10584</v>
      </c>
      <c r="L41" s="111">
        <v>11052</v>
      </c>
      <c r="M41" s="111">
        <v>8587</v>
      </c>
      <c r="N41" s="111">
        <v>3080</v>
      </c>
      <c r="O41" s="111">
        <v>6853</v>
      </c>
      <c r="P41" s="111">
        <v>8720</v>
      </c>
      <c r="Q41" s="111">
        <v>10537</v>
      </c>
      <c r="R41" s="111">
        <v>11813</v>
      </c>
      <c r="S41" s="111">
        <v>12879</v>
      </c>
      <c r="T41" s="111">
        <v>9969</v>
      </c>
      <c r="U41" s="111">
        <v>8990</v>
      </c>
      <c r="V41" s="111">
        <v>3072</v>
      </c>
      <c r="W41" s="111">
        <v>7856</v>
      </c>
      <c r="X41" s="111">
        <v>15839</v>
      </c>
      <c r="Y41" s="111">
        <v>9009</v>
      </c>
      <c r="Z41" s="114"/>
    </row>
    <row r="42" spans="1:29" s="2" customFormat="1" ht="30" hidden="1" customHeight="1" x14ac:dyDescent="0.25">
      <c r="A42" s="32" t="s">
        <v>165</v>
      </c>
      <c r="B42" s="23">
        <v>205022</v>
      </c>
      <c r="C42" s="103">
        <f>SUM(E42:Y42)</f>
        <v>215982</v>
      </c>
      <c r="D42" s="15">
        <f t="shared" si="49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3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6">
        <f>C42/C41</f>
        <v>1.0799099999999999</v>
      </c>
      <c r="D44" s="15">
        <f t="shared" si="49"/>
        <v>1.0218065417857596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1.0195578231292517</v>
      </c>
      <c r="L44" s="35">
        <f t="shared" si="50"/>
        <v>1.0115816141874774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1.101414384592236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3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3">
        <f>SUM(E46:Y46)</f>
        <v>93512</v>
      </c>
      <c r="D46" s="15">
        <f t="shared" si="49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5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3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3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3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3">
        <f t="shared" ref="C50:C60" si="52">SUM(E50:Y50)</f>
        <v>251282.7</v>
      </c>
      <c r="D50" s="15">
        <f t="shared" ref="D50:D52" si="53">C50/B50</f>
        <v>1.1095775543456663</v>
      </c>
      <c r="E50" s="34">
        <v>16210</v>
      </c>
      <c r="F50" s="152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3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3">
        <f t="shared" si="52"/>
        <v>174015.7</v>
      </c>
      <c r="D51" s="15">
        <f t="shared" si="53"/>
        <v>1.4803547426626968</v>
      </c>
      <c r="E51" s="34">
        <v>15320</v>
      </c>
      <c r="F51" s="152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3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3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3">
        <f t="shared" si="52"/>
        <v>5003.3999999999996</v>
      </c>
      <c r="D53" s="15">
        <f t="shared" ref="D53:D57" si="54">C53/B53</f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3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3">
        <f t="shared" si="52"/>
        <v>2632</v>
      </c>
      <c r="D55" s="154">
        <f t="shared" si="54"/>
        <v>0.95258776692001446</v>
      </c>
      <c r="E55" s="155">
        <v>85</v>
      </c>
      <c r="F55" s="155">
        <v>71</v>
      </c>
      <c r="G55" s="155">
        <v>623</v>
      </c>
      <c r="H55" s="155">
        <v>300</v>
      </c>
      <c r="I55" s="155"/>
      <c r="J55" s="155">
        <v>145</v>
      </c>
      <c r="K55" s="155">
        <v>619</v>
      </c>
      <c r="L55" s="155"/>
      <c r="M55" s="155">
        <v>30</v>
      </c>
      <c r="N55" s="155">
        <v>33</v>
      </c>
      <c r="O55" s="155"/>
      <c r="P55" s="155">
        <v>221</v>
      </c>
      <c r="Q55" s="155">
        <v>67</v>
      </c>
      <c r="R55" s="155"/>
      <c r="S55" s="155"/>
      <c r="T55" s="155">
        <v>20</v>
      </c>
      <c r="U55" s="155"/>
      <c r="V55" s="155">
        <v>101</v>
      </c>
      <c r="W55" s="155"/>
      <c r="X55" s="155">
        <v>317</v>
      </c>
      <c r="Y55" s="155"/>
      <c r="Z55" s="21"/>
    </row>
    <row r="56" spans="1:26" s="2" customFormat="1" ht="45" hidden="1" customHeight="1" x14ac:dyDescent="0.25">
      <c r="A56" s="11" t="s">
        <v>160</v>
      </c>
      <c r="B56" s="23"/>
      <c r="C56" s="103">
        <f t="shared" si="52"/>
        <v>0</v>
      </c>
      <c r="D56" s="154" t="e">
        <f t="shared" si="54"/>
        <v>#DIV/0!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2">
        <f t="shared" si="52"/>
        <v>828.3</v>
      </c>
      <c r="D57" s="154">
        <f t="shared" si="54"/>
        <v>0.96313953488372084</v>
      </c>
      <c r="E57" s="155">
        <v>13</v>
      </c>
      <c r="F57" s="155">
        <v>103</v>
      </c>
      <c r="G57" s="155">
        <v>73</v>
      </c>
      <c r="H57" s="155">
        <v>4</v>
      </c>
      <c r="I57" s="155">
        <v>8</v>
      </c>
      <c r="J57" s="155">
        <v>5</v>
      </c>
      <c r="K57" s="155">
        <v>113</v>
      </c>
      <c r="L57" s="155">
        <v>53</v>
      </c>
      <c r="M57" s="155">
        <v>32</v>
      </c>
      <c r="N57" s="51">
        <v>7</v>
      </c>
      <c r="O57" s="155">
        <v>35</v>
      </c>
      <c r="P57" s="155">
        <v>104</v>
      </c>
      <c r="Q57" s="155"/>
      <c r="R57" s="155">
        <v>22</v>
      </c>
      <c r="S57" s="155">
        <v>35.299999999999997</v>
      </c>
      <c r="T57" s="155">
        <v>31</v>
      </c>
      <c r="U57" s="155"/>
      <c r="V57" s="155">
        <v>17</v>
      </c>
      <c r="W57" s="155">
        <v>96</v>
      </c>
      <c r="X57" s="155">
        <v>67</v>
      </c>
      <c r="Y57" s="155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2">
        <f t="shared" si="52"/>
        <v>528</v>
      </c>
      <c r="D58" s="154">
        <f t="shared" ref="D58:D59" si="56">C58/B58</f>
        <v>1.0153846153846153</v>
      </c>
      <c r="E58" s="155"/>
      <c r="F58" s="155"/>
      <c r="G58" s="155">
        <v>505</v>
      </c>
      <c r="H58" s="51"/>
      <c r="I58" s="155"/>
      <c r="J58" s="155"/>
      <c r="K58" s="155"/>
      <c r="L58" s="155">
        <v>11</v>
      </c>
      <c r="M58" s="51"/>
      <c r="N58" s="51"/>
      <c r="O58" s="155"/>
      <c r="P58" s="155"/>
      <c r="Q58" s="155"/>
      <c r="R58" s="155"/>
      <c r="S58" s="155"/>
      <c r="T58" s="155"/>
      <c r="U58" s="155">
        <v>4</v>
      </c>
      <c r="V58" s="155"/>
      <c r="W58" s="155"/>
      <c r="X58" s="155">
        <v>3</v>
      </c>
      <c r="Y58" s="155">
        <v>5</v>
      </c>
      <c r="Z58" s="20"/>
    </row>
    <row r="59" spans="1:26" s="109" customFormat="1" ht="30" hidden="1" customHeight="1" x14ac:dyDescent="0.25">
      <c r="A59" s="18" t="s">
        <v>200</v>
      </c>
      <c r="B59" s="27">
        <f>B60+B63+B64+B66+B70+B71</f>
        <v>25765</v>
      </c>
      <c r="C59" s="122">
        <f>SUM(E59:Y59)</f>
        <v>23943.5</v>
      </c>
      <c r="D59" s="154">
        <f t="shared" si="56"/>
        <v>0.92930331845526881</v>
      </c>
      <c r="E59" s="155">
        <f>E60+E63+E64+E66+E69+E70+E71</f>
        <v>3896</v>
      </c>
      <c r="F59" s="155">
        <f>F60+F63+F64+F66+F69+F70+F71</f>
        <v>97</v>
      </c>
      <c r="G59" s="155">
        <f t="shared" ref="G59:Y59" si="57">G60+G63+G64+G66+G69+G70+G71</f>
        <v>1081</v>
      </c>
      <c r="H59" s="155">
        <f t="shared" si="57"/>
        <v>1400</v>
      </c>
      <c r="I59" s="155">
        <f t="shared" si="57"/>
        <v>927</v>
      </c>
      <c r="J59" s="155">
        <f t="shared" si="57"/>
        <v>3562</v>
      </c>
      <c r="K59" s="155">
        <f t="shared" si="57"/>
        <v>268</v>
      </c>
      <c r="L59" s="155">
        <f t="shared" si="57"/>
        <v>857</v>
      </c>
      <c r="M59" s="155">
        <f t="shared" si="57"/>
        <v>689</v>
      </c>
      <c r="N59" s="155">
        <f t="shared" si="57"/>
        <v>90</v>
      </c>
      <c r="O59" s="155">
        <f t="shared" si="57"/>
        <v>0</v>
      </c>
      <c r="P59" s="155">
        <f t="shared" si="57"/>
        <v>404</v>
      </c>
      <c r="Q59" s="155">
        <f t="shared" si="57"/>
        <v>3862</v>
      </c>
      <c r="R59" s="155">
        <f>R60+R63+R64+R66+R69+R70+R71</f>
        <v>186</v>
      </c>
      <c r="S59" s="155">
        <f t="shared" si="57"/>
        <v>1638</v>
      </c>
      <c r="T59" s="155">
        <f t="shared" si="57"/>
        <v>40</v>
      </c>
      <c r="U59" s="155">
        <f t="shared" si="57"/>
        <v>1923</v>
      </c>
      <c r="V59" s="155">
        <f t="shared" si="57"/>
        <v>585</v>
      </c>
      <c r="W59" s="155">
        <f t="shared" si="57"/>
        <v>1474.5</v>
      </c>
      <c r="X59" s="155">
        <f t="shared" si="57"/>
        <v>964</v>
      </c>
      <c r="Y59" s="155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2">
        <f t="shared" si="52"/>
        <v>652</v>
      </c>
      <c r="D60" s="154">
        <f t="shared" ref="D60:D66" si="58">C60/B60</f>
        <v>1.4143167028199566</v>
      </c>
      <c r="E60" s="155"/>
      <c r="F60" s="155"/>
      <c r="G60" s="155">
        <v>300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>
        <v>330</v>
      </c>
      <c r="V60" s="155"/>
      <c r="W60" s="155"/>
      <c r="X60" s="155">
        <v>22</v>
      </c>
      <c r="Y60" s="155"/>
      <c r="Z60" s="20"/>
    </row>
    <row r="61" spans="1:26" s="2" customFormat="1" ht="30" hidden="1" customHeight="1" outlineLevel="1" x14ac:dyDescent="0.25">
      <c r="A61" s="17" t="s">
        <v>62</v>
      </c>
      <c r="B61" s="23"/>
      <c r="C61" s="103">
        <f t="shared" ref="C61:C74" si="59">SUM(E61:Y61)</f>
        <v>0</v>
      </c>
      <c r="D61" s="154" t="e">
        <f t="shared" si="58"/>
        <v>#DIV/0!</v>
      </c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21"/>
    </row>
    <row r="62" spans="1:26" s="2" customFormat="1" ht="30" hidden="1" customHeight="1" outlineLevel="1" x14ac:dyDescent="0.25">
      <c r="A62" s="17" t="s">
        <v>63</v>
      </c>
      <c r="B62" s="23"/>
      <c r="C62" s="103">
        <f t="shared" si="59"/>
        <v>0</v>
      </c>
      <c r="D62" s="154" t="e">
        <f t="shared" si="58"/>
        <v>#DIV/0!</v>
      </c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3">
        <f t="shared" si="59"/>
        <v>10112</v>
      </c>
      <c r="D63" s="154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3">
        <f t="shared" si="59"/>
        <v>4736</v>
      </c>
      <c r="D64" s="154">
        <f t="shared" si="58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3">
        <f t="shared" si="59"/>
        <v>10996</v>
      </c>
      <c r="D65" s="154">
        <f t="shared" si="58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3">
        <f t="shared" si="59"/>
        <v>3201</v>
      </c>
      <c r="D66" s="154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3">
        <f t="shared" si="59"/>
        <v>18190</v>
      </c>
      <c r="D67" s="154">
        <f t="shared" ref="D67:D130" si="60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3">
        <f t="shared" si="59"/>
        <v>9124</v>
      </c>
      <c r="D68" s="154">
        <f t="shared" si="60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3">
        <f t="shared" si="59"/>
        <v>501</v>
      </c>
      <c r="D69" s="154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3">
        <f t="shared" si="59"/>
        <v>3215.5</v>
      </c>
      <c r="D70" s="154">
        <f t="shared" si="60"/>
        <v>1.3205338809034908</v>
      </c>
      <c r="E70" s="155">
        <v>520</v>
      </c>
      <c r="F70" s="155">
        <v>8</v>
      </c>
      <c r="G70" s="27"/>
      <c r="H70" s="155">
        <v>35</v>
      </c>
      <c r="I70" s="156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3">
        <f t="shared" si="59"/>
        <v>1526</v>
      </c>
      <c r="D71" s="154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3">
        <f t="shared" si="59"/>
        <v>0</v>
      </c>
      <c r="D72" s="154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3">
        <f t="shared" si="59"/>
        <v>99.78</v>
      </c>
      <c r="D73" s="154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3">
        <f t="shared" si="59"/>
        <v>0</v>
      </c>
      <c r="D74" s="154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3">
        <f>SUM(E75:Y75)</f>
        <v>101.78</v>
      </c>
      <c r="D75" s="154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3">
        <f>SUM(E76:Y76)</f>
        <v>0</v>
      </c>
      <c r="D76" s="154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3">
        <f>SUM(E77:Y77)</f>
        <v>0</v>
      </c>
      <c r="D77" s="154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7"/>
      <c r="D78" s="154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8">
        <f>SUM(E79:Y79)</f>
        <v>0</v>
      </c>
      <c r="D79" s="154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7"/>
      <c r="D80" s="154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20"/>
      <c r="D81" s="154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9">
        <f t="shared" ref="C82" si="61">SUM(E82:Y82)</f>
        <v>13580</v>
      </c>
      <c r="D82" s="154">
        <f t="shared" si="60"/>
        <v>8.5247959824231003</v>
      </c>
      <c r="E82" s="110">
        <f t="shared" ref="E82:Y82" si="62">(E42-E83)</f>
        <v>1303</v>
      </c>
      <c r="F82" s="110">
        <f t="shared" si="62"/>
        <v>286</v>
      </c>
      <c r="G82" s="110">
        <f t="shared" si="62"/>
        <v>0</v>
      </c>
      <c r="H82" s="110">
        <f t="shared" si="62"/>
        <v>1056</v>
      </c>
      <c r="I82" s="110">
        <f t="shared" si="62"/>
        <v>20</v>
      </c>
      <c r="J82" s="110">
        <f t="shared" si="62"/>
        <v>106</v>
      </c>
      <c r="K82" s="110">
        <f t="shared" si="62"/>
        <v>6</v>
      </c>
      <c r="L82" s="110">
        <f t="shared" si="62"/>
        <v>379</v>
      </c>
      <c r="M82" s="110">
        <f t="shared" si="62"/>
        <v>1213</v>
      </c>
      <c r="N82" s="110">
        <f t="shared" si="62"/>
        <v>400</v>
      </c>
      <c r="O82" s="110">
        <f t="shared" si="62"/>
        <v>637</v>
      </c>
      <c r="P82" s="110">
        <f t="shared" si="62"/>
        <v>170</v>
      </c>
      <c r="Q82" s="110">
        <f t="shared" si="62"/>
        <v>355</v>
      </c>
      <c r="R82" s="110">
        <f t="shared" si="62"/>
        <v>1439</v>
      </c>
      <c r="S82" s="110">
        <f t="shared" si="62"/>
        <v>1184</v>
      </c>
      <c r="T82" s="110">
        <f t="shared" si="62"/>
        <v>1474</v>
      </c>
      <c r="U82" s="110">
        <f t="shared" si="62"/>
        <v>-391</v>
      </c>
      <c r="V82" s="110">
        <f t="shared" si="62"/>
        <v>400</v>
      </c>
      <c r="W82" s="110">
        <f t="shared" si="62"/>
        <v>485</v>
      </c>
      <c r="X82" s="110">
        <f t="shared" si="62"/>
        <v>1681</v>
      </c>
      <c r="Y82" s="110">
        <f t="shared" si="62"/>
        <v>1377</v>
      </c>
    </row>
    <row r="83" spans="1:26" ht="45" hidden="1" customHeight="1" x14ac:dyDescent="0.25">
      <c r="A83" s="13" t="s">
        <v>80</v>
      </c>
      <c r="B83" s="23"/>
      <c r="C83" s="103">
        <f>SUM(E83:Y83)</f>
        <v>202402</v>
      </c>
      <c r="D83" s="154" t="e">
        <f t="shared" si="60"/>
        <v>#DIV/0!</v>
      </c>
      <c r="E83" s="156">
        <v>9130</v>
      </c>
      <c r="F83" s="156">
        <v>6176</v>
      </c>
      <c r="G83" s="156">
        <v>13630</v>
      </c>
      <c r="H83" s="156">
        <v>12395</v>
      </c>
      <c r="I83" s="156">
        <v>6101</v>
      </c>
      <c r="J83" s="156">
        <v>14442</v>
      </c>
      <c r="K83" s="156">
        <v>10785</v>
      </c>
      <c r="L83" s="156">
        <v>10801</v>
      </c>
      <c r="M83" s="156">
        <v>9850</v>
      </c>
      <c r="N83" s="156">
        <v>3405</v>
      </c>
      <c r="O83" s="156">
        <v>6136</v>
      </c>
      <c r="P83" s="156">
        <v>8558</v>
      </c>
      <c r="Q83" s="156">
        <v>10589</v>
      </c>
      <c r="R83" s="156">
        <v>12444</v>
      </c>
      <c r="S83" s="156">
        <v>11728</v>
      </c>
      <c r="T83" s="156">
        <v>9506</v>
      </c>
      <c r="U83" s="156">
        <v>10200</v>
      </c>
      <c r="V83" s="156">
        <v>2401</v>
      </c>
      <c r="W83" s="156">
        <v>7653</v>
      </c>
      <c r="X83" s="156">
        <v>17451</v>
      </c>
      <c r="Y83" s="156">
        <v>9021</v>
      </c>
      <c r="Z83" s="20"/>
    </row>
    <row r="84" spans="1:26" ht="45" hidden="1" customHeight="1" x14ac:dyDescent="0.25">
      <c r="A84" s="13" t="s">
        <v>201</v>
      </c>
      <c r="B84" s="103">
        <f>B42+B53+B57+B58+B59+B65+B67+B68</f>
        <v>277885</v>
      </c>
      <c r="C84" s="103">
        <f>C42+C53+C57+C58+C59+C65+C67+C68</f>
        <v>284595.19999999995</v>
      </c>
      <c r="D84" s="154">
        <f t="shared" si="60"/>
        <v>1.0241473991039458</v>
      </c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</row>
    <row r="85" spans="1:26" s="42" customFormat="1" ht="45" hidden="1" customHeight="1" x14ac:dyDescent="0.25">
      <c r="A85" s="13" t="s">
        <v>81</v>
      </c>
      <c r="B85" s="41"/>
      <c r="C85" s="129"/>
      <c r="D85" s="154" t="e">
        <f t="shared" si="60"/>
        <v>#DIV/0!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</row>
    <row r="86" spans="1:26" ht="45" hidden="1" customHeight="1" x14ac:dyDescent="0.25">
      <c r="A86" s="13" t="s">
        <v>82</v>
      </c>
      <c r="B86" s="34"/>
      <c r="C86" s="122">
        <f>SUM(E86:Y86)</f>
        <v>0</v>
      </c>
      <c r="D86" s="154" t="e">
        <f t="shared" si="60"/>
        <v>#DIV/0!</v>
      </c>
      <c r="E86" s="155"/>
      <c r="F86" s="155"/>
      <c r="G86" s="155"/>
      <c r="H86" s="155"/>
      <c r="I86" s="155"/>
      <c r="J86" s="155"/>
      <c r="K86" s="155"/>
      <c r="L86" s="155"/>
      <c r="M86" s="155"/>
      <c r="N86" s="51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</row>
    <row r="87" spans="1:26" ht="45" hidden="1" customHeight="1" x14ac:dyDescent="0.25">
      <c r="A87" s="43" t="s">
        <v>83</v>
      </c>
      <c r="B87" s="44"/>
      <c r="C87" s="130"/>
      <c r="D87" s="154" t="e">
        <f t="shared" si="60"/>
        <v>#DIV/0!</v>
      </c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</row>
    <row r="88" spans="1:26" ht="45" hidden="1" customHeight="1" x14ac:dyDescent="0.25">
      <c r="A88" s="13" t="s">
        <v>84</v>
      </c>
      <c r="B88" s="40"/>
      <c r="C88" s="131"/>
      <c r="D88" s="154" t="e">
        <f t="shared" si="60"/>
        <v>#DIV/0!</v>
      </c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</row>
    <row r="89" spans="1:26" ht="45" hidden="1" customHeight="1" x14ac:dyDescent="0.25">
      <c r="A89" s="13" t="s">
        <v>85</v>
      </c>
      <c r="B89" s="29"/>
      <c r="C89" s="132" t="e">
        <f>C88/C87</f>
        <v>#DIV/0!</v>
      </c>
      <c r="D89" s="154" t="e">
        <f t="shared" si="60"/>
        <v>#DIV/0!</v>
      </c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6" ht="45" hidden="1" customHeight="1" x14ac:dyDescent="0.25">
      <c r="A90" s="43" t="s">
        <v>176</v>
      </c>
      <c r="B90" s="80"/>
      <c r="C90" s="133"/>
      <c r="D90" s="154" t="e">
        <f t="shared" si="60"/>
        <v>#DIV/0!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</row>
    <row r="91" spans="1:26" s="12" customFormat="1" ht="45" hidden="1" customHeight="1" outlineLevel="1" x14ac:dyDescent="0.2">
      <c r="A91" s="45" t="s">
        <v>86</v>
      </c>
      <c r="B91" s="23"/>
      <c r="C91" s="122"/>
      <c r="D91" s="154" t="e">
        <f t="shared" si="60"/>
        <v>#DIV/0!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</row>
    <row r="92" spans="1:26" s="12" customFormat="1" ht="45" hidden="1" customHeight="1" outlineLevel="1" x14ac:dyDescent="0.2">
      <c r="A92" s="45" t="s">
        <v>91</v>
      </c>
      <c r="B92" s="38"/>
      <c r="C92" s="104"/>
      <c r="D92" s="154" t="e">
        <f t="shared" si="60"/>
        <v>#DIV/0!</v>
      </c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</row>
    <row r="93" spans="1:26" s="12" customFormat="1" ht="45" hidden="1" customHeight="1" outlineLevel="1" x14ac:dyDescent="0.2">
      <c r="A93" s="45" t="s">
        <v>153</v>
      </c>
      <c r="B93" s="38"/>
      <c r="C93" s="104"/>
      <c r="D93" s="154" t="e">
        <f t="shared" si="60"/>
        <v>#DIV/0!</v>
      </c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</row>
    <row r="94" spans="1:26" s="12" customFormat="1" ht="45" hidden="1" customHeight="1" outlineLevel="1" x14ac:dyDescent="0.2">
      <c r="A94" s="45" t="s">
        <v>154</v>
      </c>
      <c r="B94" s="38"/>
      <c r="C94" s="104"/>
      <c r="D94" s="154" t="e">
        <f t="shared" si="60"/>
        <v>#DIV/0!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</row>
    <row r="95" spans="1:26" s="47" customFormat="1" ht="45" hidden="1" customHeight="1" outlineLevel="1" x14ac:dyDescent="0.2">
      <c r="A95" s="13" t="s">
        <v>87</v>
      </c>
      <c r="B95" s="38"/>
      <c r="C95" s="104"/>
      <c r="D95" s="154" t="e">
        <f t="shared" si="60"/>
        <v>#DIV/0!</v>
      </c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</row>
    <row r="96" spans="1:26" s="47" customFormat="1" ht="45" hidden="1" customHeight="1" outlineLevel="1" x14ac:dyDescent="0.2">
      <c r="A96" s="13" t="s">
        <v>88</v>
      </c>
      <c r="B96" s="38"/>
      <c r="C96" s="104"/>
      <c r="D96" s="154" t="e">
        <f t="shared" si="60"/>
        <v>#DIV/0!</v>
      </c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</row>
    <row r="97" spans="1:25" s="12" customFormat="1" ht="45" hidden="1" customHeight="1" outlineLevel="1" x14ac:dyDescent="0.2">
      <c r="A97" s="11" t="s">
        <v>89</v>
      </c>
      <c r="B97" s="27"/>
      <c r="C97" s="122"/>
      <c r="D97" s="154" t="e">
        <f t="shared" si="60"/>
        <v>#DIV/0!</v>
      </c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</row>
    <row r="98" spans="1:25" s="12" customFormat="1" ht="45" customHeight="1" collapsed="1" x14ac:dyDescent="0.2">
      <c r="A98" s="32" t="s">
        <v>90</v>
      </c>
      <c r="B98" s="23">
        <v>80</v>
      </c>
      <c r="C98" s="104">
        <f t="shared" ref="C98:C100" si="63">SUM(E98:Y98)</f>
        <v>14565</v>
      </c>
      <c r="D98" s="15"/>
      <c r="E98" s="155">
        <v>550</v>
      </c>
      <c r="F98" s="155">
        <v>320</v>
      </c>
      <c r="G98" s="155">
        <v>757</v>
      </c>
      <c r="H98" s="155">
        <v>682</v>
      </c>
      <c r="I98" s="155">
        <v>233</v>
      </c>
      <c r="J98" s="155">
        <v>640</v>
      </c>
      <c r="K98" s="155">
        <v>706</v>
      </c>
      <c r="L98" s="155">
        <v>560</v>
      </c>
      <c r="M98" s="155">
        <v>1300</v>
      </c>
      <c r="N98" s="155">
        <v>100</v>
      </c>
      <c r="O98" s="155">
        <v>70</v>
      </c>
      <c r="P98" s="155">
        <v>701</v>
      </c>
      <c r="Q98" s="155">
        <v>598</v>
      </c>
      <c r="R98" s="155">
        <v>1023</v>
      </c>
      <c r="S98" s="155">
        <v>2190</v>
      </c>
      <c r="T98" s="155">
        <v>260</v>
      </c>
      <c r="U98" s="155">
        <v>350</v>
      </c>
      <c r="V98" s="155">
        <v>15</v>
      </c>
      <c r="W98" s="155">
        <v>419</v>
      </c>
      <c r="X98" s="155">
        <v>2381</v>
      </c>
      <c r="Y98" s="155">
        <v>710</v>
      </c>
    </row>
    <row r="99" spans="1:25" s="12" customFormat="1" ht="45" hidden="1" customHeight="1" x14ac:dyDescent="0.2">
      <c r="A99" s="13" t="s">
        <v>182</v>
      </c>
      <c r="B99" s="29" t="e">
        <f>B98/B97</f>
        <v>#DIV/0!</v>
      </c>
      <c r="C99" s="104" t="e">
        <f t="shared" si="63"/>
        <v>#DIV/0!</v>
      </c>
      <c r="D99" s="1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4">G98/G97</f>
        <v>#DIV/0!</v>
      </c>
      <c r="H99" s="29" t="e">
        <f t="shared" si="64"/>
        <v>#DIV/0!</v>
      </c>
      <c r="I99" s="29" t="e">
        <f t="shared" si="64"/>
        <v>#DIV/0!</v>
      </c>
      <c r="J99" s="29" t="e">
        <f t="shared" si="64"/>
        <v>#DIV/0!</v>
      </c>
      <c r="K99" s="29" t="e">
        <f t="shared" si="64"/>
        <v>#DIV/0!</v>
      </c>
      <c r="L99" s="29" t="e">
        <f t="shared" si="64"/>
        <v>#DIV/0!</v>
      </c>
      <c r="M99" s="29" t="e">
        <f t="shared" si="64"/>
        <v>#DIV/0!</v>
      </c>
      <c r="N99" s="29" t="e">
        <f t="shared" si="64"/>
        <v>#DIV/0!</v>
      </c>
      <c r="O99" s="29" t="e">
        <f t="shared" si="64"/>
        <v>#DIV/0!</v>
      </c>
      <c r="P99" s="29" t="e">
        <f t="shared" si="64"/>
        <v>#DIV/0!</v>
      </c>
      <c r="Q99" s="29" t="e">
        <f t="shared" si="64"/>
        <v>#DIV/0!</v>
      </c>
      <c r="R99" s="29" t="e">
        <f t="shared" si="64"/>
        <v>#DIV/0!</v>
      </c>
      <c r="S99" s="29" t="e">
        <f t="shared" si="64"/>
        <v>#DIV/0!</v>
      </c>
      <c r="T99" s="29" t="e">
        <f t="shared" si="64"/>
        <v>#DIV/0!</v>
      </c>
      <c r="U99" s="29" t="e">
        <f t="shared" si="64"/>
        <v>#DIV/0!</v>
      </c>
      <c r="V99" s="29" t="e">
        <f t="shared" si="64"/>
        <v>#DIV/0!</v>
      </c>
      <c r="W99" s="29" t="e">
        <f t="shared" si="64"/>
        <v>#DIV/0!</v>
      </c>
      <c r="X99" s="29" t="e">
        <f t="shared" si="64"/>
        <v>#DIV/0!</v>
      </c>
      <c r="Y99" s="29" t="e">
        <f t="shared" si="64"/>
        <v>#DIV/0!</v>
      </c>
    </row>
    <row r="100" spans="1:25" s="93" customFormat="1" ht="45" hidden="1" customHeight="1" x14ac:dyDescent="0.2">
      <c r="A100" s="91" t="s">
        <v>95</v>
      </c>
      <c r="B100" s="94">
        <f>B97-B98</f>
        <v>-80</v>
      </c>
      <c r="C100" s="104">
        <f t="shared" si="63"/>
        <v>-14565</v>
      </c>
      <c r="D100" s="15">
        <f t="shared" si="60"/>
        <v>182.0625</v>
      </c>
      <c r="E100" s="94">
        <f t="shared" ref="E100:Y100" si="65">E97-E98</f>
        <v>-550</v>
      </c>
      <c r="F100" s="94">
        <f t="shared" si="65"/>
        <v>-320</v>
      </c>
      <c r="G100" s="94">
        <f t="shared" si="65"/>
        <v>-757</v>
      </c>
      <c r="H100" s="94">
        <f t="shared" si="65"/>
        <v>-682</v>
      </c>
      <c r="I100" s="94">
        <f t="shared" si="65"/>
        <v>-233</v>
      </c>
      <c r="J100" s="94">
        <f t="shared" si="65"/>
        <v>-640</v>
      </c>
      <c r="K100" s="94">
        <f t="shared" si="65"/>
        <v>-706</v>
      </c>
      <c r="L100" s="94">
        <f t="shared" si="65"/>
        <v>-560</v>
      </c>
      <c r="M100" s="94">
        <f t="shared" si="65"/>
        <v>-1300</v>
      </c>
      <c r="N100" s="94">
        <f t="shared" si="65"/>
        <v>-100</v>
      </c>
      <c r="O100" s="94">
        <f t="shared" si="65"/>
        <v>-70</v>
      </c>
      <c r="P100" s="94">
        <f t="shared" si="65"/>
        <v>-701</v>
      </c>
      <c r="Q100" s="94">
        <f t="shared" si="65"/>
        <v>-598</v>
      </c>
      <c r="R100" s="94">
        <f t="shared" si="65"/>
        <v>-1023</v>
      </c>
      <c r="S100" s="94">
        <f t="shared" si="65"/>
        <v>-2190</v>
      </c>
      <c r="T100" s="94">
        <f t="shared" si="65"/>
        <v>-260</v>
      </c>
      <c r="U100" s="94">
        <f t="shared" si="65"/>
        <v>-350</v>
      </c>
      <c r="V100" s="94">
        <f t="shared" si="65"/>
        <v>-15</v>
      </c>
      <c r="W100" s="94">
        <f t="shared" si="65"/>
        <v>-419</v>
      </c>
      <c r="X100" s="94">
        <f t="shared" si="65"/>
        <v>-2381</v>
      </c>
      <c r="Y100" s="94">
        <f t="shared" si="65"/>
        <v>-710</v>
      </c>
    </row>
    <row r="101" spans="1:25" s="12" customFormat="1" ht="45" customHeight="1" x14ac:dyDescent="0.2">
      <c r="A101" s="11" t="s">
        <v>91</v>
      </c>
      <c r="B101" s="38"/>
      <c r="C101" s="104">
        <f t="shared" ref="C101:C104" si="66">SUM(E101:Y101)</f>
        <v>10470</v>
      </c>
      <c r="D101" s="15"/>
      <c r="E101" s="156">
        <v>550</v>
      </c>
      <c r="F101" s="156">
        <v>320</v>
      </c>
      <c r="G101" s="156">
        <v>737</v>
      </c>
      <c r="H101" s="156">
        <v>160</v>
      </c>
      <c r="I101" s="156">
        <v>150</v>
      </c>
      <c r="J101" s="156">
        <v>430</v>
      </c>
      <c r="K101" s="156">
        <v>406</v>
      </c>
      <c r="L101" s="156">
        <v>505</v>
      </c>
      <c r="M101" s="156">
        <v>1200</v>
      </c>
      <c r="N101" s="156">
        <v>100</v>
      </c>
      <c r="O101" s="156"/>
      <c r="P101" s="156">
        <v>701</v>
      </c>
      <c r="Q101" s="156">
        <v>598</v>
      </c>
      <c r="R101" s="156">
        <v>943</v>
      </c>
      <c r="S101" s="156">
        <v>946</v>
      </c>
      <c r="T101" s="156">
        <v>260</v>
      </c>
      <c r="U101" s="156">
        <v>350</v>
      </c>
      <c r="V101" s="156">
        <v>15</v>
      </c>
      <c r="W101" s="156">
        <v>419</v>
      </c>
      <c r="X101" s="156">
        <v>1380</v>
      </c>
      <c r="Y101" s="156">
        <v>300</v>
      </c>
    </row>
    <row r="102" spans="1:25" s="12" customFormat="1" ht="45" customHeight="1" x14ac:dyDescent="0.2">
      <c r="A102" s="11" t="s">
        <v>92</v>
      </c>
      <c r="B102" s="38"/>
      <c r="C102" s="104">
        <f t="shared" si="66"/>
        <v>1725</v>
      </c>
      <c r="D102" s="15"/>
      <c r="E102" s="156"/>
      <c r="F102" s="156"/>
      <c r="G102" s="156"/>
      <c r="H102" s="156"/>
      <c r="I102" s="156">
        <v>83</v>
      </c>
      <c r="J102" s="156">
        <v>210</v>
      </c>
      <c r="K102" s="156">
        <v>396</v>
      </c>
      <c r="L102" s="156"/>
      <c r="M102" s="156"/>
      <c r="N102" s="156"/>
      <c r="O102" s="156">
        <v>70</v>
      </c>
      <c r="P102" s="156"/>
      <c r="Q102" s="156"/>
      <c r="R102" s="156"/>
      <c r="S102" s="156">
        <v>18</v>
      </c>
      <c r="T102" s="156"/>
      <c r="U102" s="156"/>
      <c r="V102" s="156"/>
      <c r="W102" s="156"/>
      <c r="X102" s="156">
        <v>638</v>
      </c>
      <c r="Y102" s="156">
        <v>310</v>
      </c>
    </row>
    <row r="103" spans="1:25" s="12" customFormat="1" ht="45" customHeight="1" x14ac:dyDescent="0.2">
      <c r="A103" s="11" t="s">
        <v>93</v>
      </c>
      <c r="B103" s="38"/>
      <c r="C103" s="104">
        <f t="shared" si="66"/>
        <v>20</v>
      </c>
      <c r="D103" s="15"/>
      <c r="E103" s="156"/>
      <c r="F103" s="156"/>
      <c r="G103" s="156">
        <v>20</v>
      </c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</row>
    <row r="104" spans="1:25" s="12" customFormat="1" ht="45" hidden="1" customHeight="1" x14ac:dyDescent="0.2">
      <c r="A104" s="11" t="s">
        <v>94</v>
      </c>
      <c r="B104" s="38"/>
      <c r="C104" s="104">
        <f t="shared" si="66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customHeight="1" x14ac:dyDescent="0.2">
      <c r="A105" s="32" t="s">
        <v>96</v>
      </c>
      <c r="B105" s="27"/>
      <c r="C105" s="122">
        <f>SUM(E105:Y105)</f>
        <v>13664</v>
      </c>
      <c r="D105" s="15"/>
      <c r="E105" s="155">
        <v>550</v>
      </c>
      <c r="F105" s="155">
        <v>320</v>
      </c>
      <c r="G105" s="155">
        <v>757</v>
      </c>
      <c r="H105" s="155">
        <v>682</v>
      </c>
      <c r="I105" s="155">
        <v>233</v>
      </c>
      <c r="J105" s="155">
        <v>640</v>
      </c>
      <c r="K105" s="155">
        <v>706</v>
      </c>
      <c r="L105" s="155">
        <v>535</v>
      </c>
      <c r="M105" s="155">
        <v>1300</v>
      </c>
      <c r="N105" s="155">
        <v>100</v>
      </c>
      <c r="O105" s="155">
        <v>70</v>
      </c>
      <c r="P105" s="155">
        <v>701</v>
      </c>
      <c r="Q105" s="155">
        <v>598</v>
      </c>
      <c r="R105" s="155">
        <v>1023</v>
      </c>
      <c r="S105" s="155">
        <v>2190</v>
      </c>
      <c r="T105" s="155">
        <v>260</v>
      </c>
      <c r="U105" s="155">
        <v>350</v>
      </c>
      <c r="V105" s="155">
        <v>15</v>
      </c>
      <c r="W105" s="155">
        <v>419</v>
      </c>
      <c r="X105" s="155">
        <v>1505</v>
      </c>
      <c r="Y105" s="155">
        <v>710</v>
      </c>
    </row>
    <row r="106" spans="1:25" s="12" customFormat="1" ht="45" hidden="1" customHeight="1" x14ac:dyDescent="0.2">
      <c r="A106" s="13" t="s">
        <v>182</v>
      </c>
      <c r="B106" s="29" t="e">
        <f>B105/B97</f>
        <v>#DIV/0!</v>
      </c>
      <c r="C106" s="132" t="e">
        <f>C105/C97</f>
        <v>#DIV/0!</v>
      </c>
      <c r="D106" s="15" t="e">
        <f t="shared" si="60"/>
        <v>#DIV/0!</v>
      </c>
      <c r="E106" s="29" t="e">
        <f t="shared" ref="E106:Y106" si="67">E105/E97</f>
        <v>#DIV/0!</v>
      </c>
      <c r="F106" s="29" t="e">
        <f t="shared" si="67"/>
        <v>#DIV/0!</v>
      </c>
      <c r="G106" s="29" t="e">
        <f t="shared" si="67"/>
        <v>#DIV/0!</v>
      </c>
      <c r="H106" s="29" t="e">
        <f t="shared" si="67"/>
        <v>#DIV/0!</v>
      </c>
      <c r="I106" s="29" t="e">
        <f t="shared" si="67"/>
        <v>#DIV/0!</v>
      </c>
      <c r="J106" s="29" t="e">
        <f t="shared" si="67"/>
        <v>#DIV/0!</v>
      </c>
      <c r="K106" s="29" t="e">
        <f t="shared" si="67"/>
        <v>#DIV/0!</v>
      </c>
      <c r="L106" s="29" t="e">
        <f t="shared" si="67"/>
        <v>#DIV/0!</v>
      </c>
      <c r="M106" s="29" t="e">
        <f t="shared" si="67"/>
        <v>#DIV/0!</v>
      </c>
      <c r="N106" s="29" t="e">
        <f t="shared" si="67"/>
        <v>#DIV/0!</v>
      </c>
      <c r="O106" s="29" t="e">
        <f t="shared" si="67"/>
        <v>#DIV/0!</v>
      </c>
      <c r="P106" s="29" t="e">
        <f t="shared" si="67"/>
        <v>#DIV/0!</v>
      </c>
      <c r="Q106" s="29" t="e">
        <f t="shared" si="67"/>
        <v>#DIV/0!</v>
      </c>
      <c r="R106" s="29" t="e">
        <f t="shared" si="67"/>
        <v>#DIV/0!</v>
      </c>
      <c r="S106" s="29" t="e">
        <f t="shared" si="67"/>
        <v>#DIV/0!</v>
      </c>
      <c r="T106" s="29" t="e">
        <f t="shared" si="67"/>
        <v>#DIV/0!</v>
      </c>
      <c r="U106" s="29" t="e">
        <f t="shared" si="67"/>
        <v>#DIV/0!</v>
      </c>
      <c r="V106" s="29" t="e">
        <f t="shared" si="67"/>
        <v>#DIV/0!</v>
      </c>
      <c r="W106" s="29" t="e">
        <f t="shared" si="67"/>
        <v>#DIV/0!</v>
      </c>
      <c r="X106" s="29" t="e">
        <f t="shared" si="67"/>
        <v>#DIV/0!</v>
      </c>
      <c r="Y106" s="29" t="e">
        <f t="shared" si="67"/>
        <v>#DIV/0!</v>
      </c>
    </row>
    <row r="107" spans="1:25" s="12" customFormat="1" ht="45" customHeight="1" x14ac:dyDescent="0.2">
      <c r="A107" s="11" t="s">
        <v>91</v>
      </c>
      <c r="B107" s="38"/>
      <c r="C107" s="104">
        <f t="shared" ref="C107:C117" si="68">SUM(E107:Y107)</f>
        <v>10235</v>
      </c>
      <c r="D107" s="15"/>
      <c r="E107" s="156">
        <v>550</v>
      </c>
      <c r="F107" s="156">
        <v>320</v>
      </c>
      <c r="G107" s="156">
        <v>734</v>
      </c>
      <c r="H107" s="156">
        <v>160</v>
      </c>
      <c r="I107" s="156">
        <v>150</v>
      </c>
      <c r="J107" s="156">
        <v>430</v>
      </c>
      <c r="K107" s="156">
        <v>406</v>
      </c>
      <c r="L107" s="156">
        <v>480</v>
      </c>
      <c r="M107" s="156">
        <v>1200</v>
      </c>
      <c r="N107" s="156">
        <v>100</v>
      </c>
      <c r="O107" s="156"/>
      <c r="P107" s="156">
        <v>701</v>
      </c>
      <c r="Q107" s="156">
        <v>598</v>
      </c>
      <c r="R107" s="156">
        <v>943</v>
      </c>
      <c r="S107" s="156">
        <v>946</v>
      </c>
      <c r="T107" s="156">
        <v>260</v>
      </c>
      <c r="U107" s="156">
        <v>350</v>
      </c>
      <c r="V107" s="156">
        <v>15</v>
      </c>
      <c r="W107" s="156">
        <v>419</v>
      </c>
      <c r="X107" s="156">
        <v>1173</v>
      </c>
      <c r="Y107" s="156">
        <v>300</v>
      </c>
    </row>
    <row r="108" spans="1:25" s="12" customFormat="1" ht="45" customHeight="1" x14ac:dyDescent="0.2">
      <c r="A108" s="11" t="s">
        <v>92</v>
      </c>
      <c r="B108" s="38"/>
      <c r="C108" s="104">
        <f t="shared" si="68"/>
        <v>1242</v>
      </c>
      <c r="D108" s="15"/>
      <c r="E108" s="156"/>
      <c r="F108" s="156"/>
      <c r="G108" s="156"/>
      <c r="H108" s="156"/>
      <c r="I108" s="156">
        <v>83</v>
      </c>
      <c r="J108" s="156">
        <v>210</v>
      </c>
      <c r="K108" s="156">
        <v>369</v>
      </c>
      <c r="L108" s="156"/>
      <c r="M108" s="156"/>
      <c r="N108" s="156"/>
      <c r="O108" s="156">
        <v>70</v>
      </c>
      <c r="P108" s="156"/>
      <c r="Q108" s="156"/>
      <c r="R108" s="156"/>
      <c r="S108" s="156">
        <v>18</v>
      </c>
      <c r="T108" s="156"/>
      <c r="U108" s="156"/>
      <c r="V108" s="156"/>
      <c r="W108" s="156"/>
      <c r="X108" s="156">
        <v>182</v>
      </c>
      <c r="Y108" s="156">
        <v>310</v>
      </c>
    </row>
    <row r="109" spans="1:25" s="12" customFormat="1" ht="45" customHeight="1" x14ac:dyDescent="0.2">
      <c r="A109" s="11" t="s">
        <v>93</v>
      </c>
      <c r="B109" s="38"/>
      <c r="C109" s="104">
        <f t="shared" si="68"/>
        <v>20</v>
      </c>
      <c r="D109" s="15"/>
      <c r="E109" s="156"/>
      <c r="F109" s="156"/>
      <c r="G109" s="156">
        <v>20</v>
      </c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</row>
    <row r="110" spans="1:25" s="12" customFormat="1" ht="45" hidden="1" customHeight="1" x14ac:dyDescent="0.2">
      <c r="A110" s="11" t="s">
        <v>94</v>
      </c>
      <c r="B110" s="38"/>
      <c r="C110" s="104">
        <f t="shared" si="68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4">
        <v>595200</v>
      </c>
      <c r="D111" s="15" t="e">
        <f t="shared" si="60"/>
        <v>#DIV/0!</v>
      </c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</row>
    <row r="112" spans="1:25" s="12" customFormat="1" ht="45" customHeight="1" x14ac:dyDescent="0.2">
      <c r="A112" s="32" t="s">
        <v>192</v>
      </c>
      <c r="B112" s="27"/>
      <c r="C112" s="122">
        <f t="shared" si="68"/>
        <v>31996</v>
      </c>
      <c r="D112" s="15"/>
      <c r="E112" s="155">
        <v>1375</v>
      </c>
      <c r="F112" s="155">
        <v>800</v>
      </c>
      <c r="G112" s="155">
        <v>1576</v>
      </c>
      <c r="H112" s="155">
        <v>1345</v>
      </c>
      <c r="I112" s="155">
        <v>542</v>
      </c>
      <c r="J112" s="155">
        <v>1670</v>
      </c>
      <c r="K112" s="155">
        <v>1382</v>
      </c>
      <c r="L112" s="155">
        <v>1171</v>
      </c>
      <c r="M112" s="155">
        <v>2600</v>
      </c>
      <c r="N112" s="155">
        <v>275</v>
      </c>
      <c r="O112" s="155">
        <v>70</v>
      </c>
      <c r="P112" s="155">
        <v>1568</v>
      </c>
      <c r="Q112" s="155">
        <v>1572</v>
      </c>
      <c r="R112" s="155">
        <v>2949</v>
      </c>
      <c r="S112" s="155">
        <v>5995</v>
      </c>
      <c r="T112" s="155">
        <v>565</v>
      </c>
      <c r="U112" s="155">
        <v>840</v>
      </c>
      <c r="V112" s="155">
        <v>24</v>
      </c>
      <c r="W112" s="155">
        <v>1257</v>
      </c>
      <c r="X112" s="155">
        <v>3070</v>
      </c>
      <c r="Y112" s="155">
        <v>1350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4">
        <f>C112/C111</f>
        <v>5.3756720430107527E-2</v>
      </c>
      <c r="D113" s="15" t="e">
        <f t="shared" si="60"/>
        <v>#DIV/0!</v>
      </c>
      <c r="E113" s="100" t="e">
        <f t="shared" ref="E113:Y113" si="69">E112/E111</f>
        <v>#DIV/0!</v>
      </c>
      <c r="F113" s="100" t="e">
        <f t="shared" si="69"/>
        <v>#DIV/0!</v>
      </c>
      <c r="G113" s="100" t="e">
        <f t="shared" si="69"/>
        <v>#DIV/0!</v>
      </c>
      <c r="H113" s="100" t="e">
        <f t="shared" si="69"/>
        <v>#DIV/0!</v>
      </c>
      <c r="I113" s="100" t="e">
        <f t="shared" si="69"/>
        <v>#DIV/0!</v>
      </c>
      <c r="J113" s="100" t="e">
        <f t="shared" si="69"/>
        <v>#DIV/0!</v>
      </c>
      <c r="K113" s="100" t="e">
        <f t="shared" si="69"/>
        <v>#DIV/0!</v>
      </c>
      <c r="L113" s="100" t="e">
        <f t="shared" si="69"/>
        <v>#DIV/0!</v>
      </c>
      <c r="M113" s="100" t="e">
        <f t="shared" si="69"/>
        <v>#DIV/0!</v>
      </c>
      <c r="N113" s="100" t="e">
        <f t="shared" si="69"/>
        <v>#DIV/0!</v>
      </c>
      <c r="O113" s="100" t="e">
        <f t="shared" si="69"/>
        <v>#DIV/0!</v>
      </c>
      <c r="P113" s="100" t="e">
        <f t="shared" si="69"/>
        <v>#DIV/0!</v>
      </c>
      <c r="Q113" s="100" t="e">
        <f t="shared" si="69"/>
        <v>#DIV/0!</v>
      </c>
      <c r="R113" s="100" t="e">
        <f t="shared" si="69"/>
        <v>#DIV/0!</v>
      </c>
      <c r="S113" s="100" t="e">
        <f t="shared" si="69"/>
        <v>#DIV/0!</v>
      </c>
      <c r="T113" s="100" t="e">
        <f t="shared" si="69"/>
        <v>#DIV/0!</v>
      </c>
      <c r="U113" s="100" t="e">
        <f t="shared" si="69"/>
        <v>#DIV/0!</v>
      </c>
      <c r="V113" s="100" t="e">
        <f t="shared" si="69"/>
        <v>#DIV/0!</v>
      </c>
      <c r="W113" s="100" t="e">
        <f t="shared" si="69"/>
        <v>#DIV/0!</v>
      </c>
      <c r="X113" s="100" t="e">
        <f t="shared" si="69"/>
        <v>#DIV/0!</v>
      </c>
      <c r="Y113" s="100" t="e">
        <f t="shared" si="69"/>
        <v>#DIV/0!</v>
      </c>
    </row>
    <row r="114" spans="1:25" s="12" customFormat="1" ht="45" customHeight="1" x14ac:dyDescent="0.2">
      <c r="A114" s="11" t="s">
        <v>91</v>
      </c>
      <c r="B114" s="26"/>
      <c r="C114" s="104">
        <f t="shared" si="68"/>
        <v>24066</v>
      </c>
      <c r="D114" s="15"/>
      <c r="E114" s="156">
        <v>1375</v>
      </c>
      <c r="F114" s="156">
        <v>800</v>
      </c>
      <c r="G114" s="156">
        <v>1526</v>
      </c>
      <c r="H114" s="156">
        <v>320</v>
      </c>
      <c r="I114" s="156">
        <v>344</v>
      </c>
      <c r="J114" s="156">
        <v>1139</v>
      </c>
      <c r="K114" s="156">
        <v>703</v>
      </c>
      <c r="L114" s="156">
        <v>1088</v>
      </c>
      <c r="M114" s="156">
        <v>2400</v>
      </c>
      <c r="N114" s="156">
        <v>275</v>
      </c>
      <c r="O114" s="156"/>
      <c r="P114" s="156">
        <v>1568</v>
      </c>
      <c r="Q114" s="156">
        <v>1572</v>
      </c>
      <c r="R114" s="156">
        <v>2829</v>
      </c>
      <c r="S114" s="156">
        <v>2425</v>
      </c>
      <c r="T114" s="156">
        <v>565</v>
      </c>
      <c r="U114" s="156">
        <v>840</v>
      </c>
      <c r="V114" s="156">
        <v>24</v>
      </c>
      <c r="W114" s="156">
        <v>1257</v>
      </c>
      <c r="X114" s="156">
        <v>2581</v>
      </c>
      <c r="Y114" s="156">
        <v>435</v>
      </c>
    </row>
    <row r="115" spans="1:25" s="12" customFormat="1" ht="45" customHeight="1" x14ac:dyDescent="0.2">
      <c r="A115" s="11" t="s">
        <v>92</v>
      </c>
      <c r="B115" s="26"/>
      <c r="C115" s="104">
        <f t="shared" si="68"/>
        <v>2560</v>
      </c>
      <c r="D115" s="15"/>
      <c r="E115" s="156"/>
      <c r="F115" s="156"/>
      <c r="G115" s="156"/>
      <c r="H115" s="156"/>
      <c r="I115" s="156">
        <v>198</v>
      </c>
      <c r="J115" s="156">
        <v>531</v>
      </c>
      <c r="K115" s="156">
        <v>679</v>
      </c>
      <c r="L115" s="156"/>
      <c r="M115" s="156"/>
      <c r="N115" s="156"/>
      <c r="O115" s="156">
        <v>70</v>
      </c>
      <c r="P115" s="156"/>
      <c r="Q115" s="156"/>
      <c r="R115" s="156"/>
      <c r="S115" s="156">
        <v>31</v>
      </c>
      <c r="T115" s="156"/>
      <c r="U115" s="156"/>
      <c r="V115" s="156"/>
      <c r="W115" s="156"/>
      <c r="X115" s="156">
        <v>291</v>
      </c>
      <c r="Y115" s="156">
        <v>760</v>
      </c>
    </row>
    <row r="116" spans="1:25" s="12" customFormat="1" ht="45" customHeight="1" x14ac:dyDescent="0.2">
      <c r="A116" s="11" t="s">
        <v>93</v>
      </c>
      <c r="B116" s="26"/>
      <c r="C116" s="104">
        <f t="shared" si="68"/>
        <v>50</v>
      </c>
      <c r="D116" s="15"/>
      <c r="E116" s="156"/>
      <c r="F116" s="156"/>
      <c r="G116" s="156">
        <v>50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</row>
    <row r="117" spans="1:25" s="12" customFormat="1" ht="45" hidden="1" customHeight="1" x14ac:dyDescent="0.2">
      <c r="A117" s="11" t="s">
        <v>94</v>
      </c>
      <c r="B117" s="38"/>
      <c r="C117" s="104">
        <f t="shared" si="68"/>
        <v>0</v>
      </c>
      <c r="D117" s="15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customHeight="1" x14ac:dyDescent="0.2">
      <c r="A118" s="32" t="s">
        <v>97</v>
      </c>
      <c r="B118" s="50"/>
      <c r="C118" s="134">
        <f>C112/C105*10</f>
        <v>23.416276346604214</v>
      </c>
      <c r="D118" s="134"/>
      <c r="E118" s="135">
        <f t="shared" ref="E118:G118" si="70">E112/E105*10</f>
        <v>25</v>
      </c>
      <c r="F118" s="135">
        <f t="shared" si="70"/>
        <v>25</v>
      </c>
      <c r="G118" s="135">
        <f t="shared" si="70"/>
        <v>20.819022457067369</v>
      </c>
      <c r="H118" s="51">
        <f t="shared" ref="H118:J118" si="71">H112/H105*10</f>
        <v>19.721407624633432</v>
      </c>
      <c r="I118" s="51">
        <f t="shared" ref="I118" si="72">I112/I105*10</f>
        <v>23.261802575107296</v>
      </c>
      <c r="J118" s="51">
        <f t="shared" si="71"/>
        <v>26.09375</v>
      </c>
      <c r="K118" s="51">
        <f t="shared" ref="K118:L118" si="73">K112/K105*10</f>
        <v>19.575070821529746</v>
      </c>
      <c r="L118" s="51">
        <f t="shared" si="73"/>
        <v>21.88785046728972</v>
      </c>
      <c r="M118" s="51">
        <f>M112/M105*10</f>
        <v>20</v>
      </c>
      <c r="N118" s="51"/>
      <c r="O118" s="51">
        <f>O112/O105*10</f>
        <v>10</v>
      </c>
      <c r="P118" s="51">
        <f>P112/P105*10</f>
        <v>22.368045649072755</v>
      </c>
      <c r="Q118" s="51">
        <f t="shared" ref="Q118:V118" si="74">Q112/Q105*10</f>
        <v>26.287625418060202</v>
      </c>
      <c r="R118" s="51">
        <f t="shared" si="74"/>
        <v>28.826979472140764</v>
      </c>
      <c r="S118" s="51">
        <f t="shared" si="74"/>
        <v>27.374429223744293</v>
      </c>
      <c r="T118" s="51">
        <f t="shared" si="74"/>
        <v>21.73076923076923</v>
      </c>
      <c r="U118" s="51">
        <f t="shared" si="74"/>
        <v>24</v>
      </c>
      <c r="V118" s="51">
        <f t="shared" si="74"/>
        <v>16</v>
      </c>
      <c r="W118" s="51">
        <f t="shared" ref="W118:X118" si="75">W112/W105*10</f>
        <v>30</v>
      </c>
      <c r="X118" s="51">
        <f t="shared" si="75"/>
        <v>20.398671096345513</v>
      </c>
      <c r="Y118" s="51">
        <f>Y112/Y105*10</f>
        <v>19.014084507042252</v>
      </c>
    </row>
    <row r="119" spans="1:25" s="12" customFormat="1" ht="45" customHeight="1" x14ac:dyDescent="0.2">
      <c r="A119" s="11" t="s">
        <v>91</v>
      </c>
      <c r="B119" s="51"/>
      <c r="C119" s="135">
        <f t="shared" ref="B119:L122" si="76">C114/C107*10</f>
        <v>23.51343429408891</v>
      </c>
      <c r="D119" s="135"/>
      <c r="E119" s="135">
        <f t="shared" si="76"/>
        <v>25</v>
      </c>
      <c r="F119" s="135">
        <f t="shared" si="76"/>
        <v>25</v>
      </c>
      <c r="G119" s="135">
        <f t="shared" si="76"/>
        <v>20.790190735694821</v>
      </c>
      <c r="H119" s="135"/>
      <c r="I119" s="51">
        <f t="shared" ref="I119" si="77">I114/I107*10</f>
        <v>22.933333333333334</v>
      </c>
      <c r="J119" s="51">
        <f t="shared" si="76"/>
        <v>26.488372093023255</v>
      </c>
      <c r="K119" s="135">
        <f t="shared" si="76"/>
        <v>17.315270935960591</v>
      </c>
      <c r="L119" s="135">
        <f t="shared" si="76"/>
        <v>22.666666666666664</v>
      </c>
      <c r="M119" s="51"/>
      <c r="N119" s="51"/>
      <c r="O119" s="135"/>
      <c r="P119" s="135">
        <f t="shared" ref="O119:P120" si="78">P114/P107*10</f>
        <v>22.368045649072755</v>
      </c>
      <c r="Q119" s="51"/>
      <c r="R119" s="51">
        <f t="shared" ref="R119:V120" si="79">R114/R107*10</f>
        <v>30</v>
      </c>
      <c r="S119" s="51">
        <f t="shared" si="79"/>
        <v>25.634249471458773</v>
      </c>
      <c r="T119" s="51">
        <f t="shared" si="79"/>
        <v>21.73076923076923</v>
      </c>
      <c r="U119" s="51">
        <f t="shared" si="79"/>
        <v>24</v>
      </c>
      <c r="V119" s="51">
        <f t="shared" si="79"/>
        <v>16</v>
      </c>
      <c r="W119" s="51">
        <f t="shared" ref="W119:Y119" si="80">W114/W107*10</f>
        <v>30</v>
      </c>
      <c r="X119" s="51">
        <f t="shared" si="80"/>
        <v>22.003410059676046</v>
      </c>
      <c r="Y119" s="51">
        <f t="shared" si="80"/>
        <v>14.5</v>
      </c>
    </row>
    <row r="120" spans="1:25" s="12" customFormat="1" ht="45" customHeight="1" x14ac:dyDescent="0.2">
      <c r="A120" s="11" t="s">
        <v>92</v>
      </c>
      <c r="B120" s="51"/>
      <c r="C120" s="135">
        <f t="shared" si="76"/>
        <v>20.611916264090176</v>
      </c>
      <c r="D120" s="15"/>
      <c r="E120" s="51"/>
      <c r="F120" s="51"/>
      <c r="G120" s="51"/>
      <c r="H120" s="51"/>
      <c r="I120" s="51">
        <f t="shared" ref="I120" si="81">I115/I108*10</f>
        <v>23.855421686746986</v>
      </c>
      <c r="J120" s="51">
        <f t="shared" ref="G120:J121" si="82">J115/J108*10</f>
        <v>25.285714285714285</v>
      </c>
      <c r="K120" s="51">
        <f t="shared" si="76"/>
        <v>18.401084010840108</v>
      </c>
      <c r="L120" s="51"/>
      <c r="M120" s="51"/>
      <c r="N120" s="51"/>
      <c r="O120" s="51">
        <f t="shared" si="78"/>
        <v>10</v>
      </c>
      <c r="P120" s="51"/>
      <c r="Q120" s="51"/>
      <c r="R120" s="51"/>
      <c r="S120" s="51">
        <f t="shared" si="79"/>
        <v>17.222222222222221</v>
      </c>
      <c r="T120" s="51"/>
      <c r="U120" s="51"/>
      <c r="V120" s="51"/>
      <c r="W120" s="51"/>
      <c r="X120" s="51">
        <f t="shared" ref="X120:Y120" si="83">X115/X108*10</f>
        <v>15.989010989010989</v>
      </c>
      <c r="Y120" s="51">
        <f t="shared" si="83"/>
        <v>24.516129032258064</v>
      </c>
    </row>
    <row r="121" spans="1:25" s="12" customFormat="1" ht="45" customHeight="1" x14ac:dyDescent="0.2">
      <c r="A121" s="11" t="s">
        <v>93</v>
      </c>
      <c r="B121" s="51"/>
      <c r="C121" s="135">
        <f t="shared" si="76"/>
        <v>25</v>
      </c>
      <c r="D121" s="15"/>
      <c r="E121" s="51"/>
      <c r="F121" s="51"/>
      <c r="G121" s="51">
        <f t="shared" si="82"/>
        <v>25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1:25" s="12" customFormat="1" ht="45" hidden="1" customHeight="1" x14ac:dyDescent="0.2">
      <c r="A122" s="11" t="s">
        <v>94</v>
      </c>
      <c r="B122" s="51" t="e">
        <f t="shared" si="76"/>
        <v>#DIV/0!</v>
      </c>
      <c r="C122" s="135" t="e">
        <f t="shared" si="76"/>
        <v>#DIV/0!</v>
      </c>
      <c r="D122" s="15" t="e">
        <f t="shared" si="60"/>
        <v>#DIV/0!</v>
      </c>
      <c r="E122" s="51" t="e">
        <f t="shared" si="76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4">
        <f>SUM(E123:Y123)</f>
        <v>0</v>
      </c>
      <c r="D123" s="15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5"/>
      <c r="U123" s="95"/>
      <c r="V123" s="95"/>
      <c r="W123" s="95"/>
      <c r="X123" s="155"/>
      <c r="Y123" s="36"/>
    </row>
    <row r="124" spans="1:25" s="12" customFormat="1" ht="45" hidden="1" customHeight="1" x14ac:dyDescent="0.2">
      <c r="A124" s="32" t="s">
        <v>158</v>
      </c>
      <c r="B124" s="23"/>
      <c r="C124" s="104">
        <f>SUM(E124:Y124)</f>
        <v>0</v>
      </c>
      <c r="D124" s="15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5"/>
      <c r="U124" s="95"/>
      <c r="V124" s="95"/>
      <c r="W124" s="95"/>
      <c r="X124" s="155"/>
      <c r="Y124" s="36"/>
    </row>
    <row r="125" spans="1:25" s="12" customFormat="1" ht="45" hidden="1" customHeight="1" x14ac:dyDescent="0.2">
      <c r="A125" s="32" t="s">
        <v>97</v>
      </c>
      <c r="B125" s="57"/>
      <c r="C125" s="136" t="e">
        <f>C124/C123*10</f>
        <v>#DIV/0!</v>
      </c>
      <c r="D125" s="15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45" hidden="1" customHeight="1" x14ac:dyDescent="0.2">
      <c r="A126" s="52" t="s">
        <v>98</v>
      </c>
      <c r="B126" s="53"/>
      <c r="C126" s="137">
        <f>SUM(E126:Y126)</f>
        <v>0</v>
      </c>
      <c r="D126" s="15" t="e">
        <f t="shared" si="60"/>
        <v>#DIV/0!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s="12" customFormat="1" ht="45" hidden="1" customHeight="1" x14ac:dyDescent="0.2">
      <c r="A127" s="32" t="s">
        <v>99</v>
      </c>
      <c r="B127" s="27"/>
      <c r="C127" s="122">
        <f>SUM(E127:Y127)</f>
        <v>0</v>
      </c>
      <c r="D127" s="15" t="e">
        <f t="shared" si="60"/>
        <v>#DIV/0!</v>
      </c>
      <c r="E127" s="24"/>
      <c r="F127" s="24"/>
      <c r="G127" s="24"/>
      <c r="H127" s="24"/>
      <c r="I127" s="24"/>
      <c r="J127" s="24"/>
      <c r="K127" s="155"/>
      <c r="L127" s="155"/>
      <c r="M127" s="155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45" hidden="1" customHeight="1" x14ac:dyDescent="0.2">
      <c r="A128" s="32" t="s">
        <v>100</v>
      </c>
      <c r="B128" s="51"/>
      <c r="C128" s="135" t="e">
        <f>C126/C127</f>
        <v>#DIV/0!</v>
      </c>
      <c r="D128" s="15" t="e">
        <f t="shared" si="60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45" hidden="1" customHeight="1" x14ac:dyDescent="0.2">
      <c r="A129" s="11" t="s">
        <v>101</v>
      </c>
      <c r="B129" s="27"/>
      <c r="C129" s="122"/>
      <c r="D129" s="15" t="e">
        <f t="shared" si="60"/>
        <v>#DIV/0!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1:26" s="12" customFormat="1" ht="45" hidden="1" customHeight="1" x14ac:dyDescent="0.2">
      <c r="A130" s="13" t="s">
        <v>102</v>
      </c>
      <c r="B130" s="23"/>
      <c r="C130" s="122">
        <f>SUM(E130:Y130)</f>
        <v>0</v>
      </c>
      <c r="D130" s="15" t="e">
        <f t="shared" si="60"/>
        <v>#DIV/0!</v>
      </c>
      <c r="E130" s="48"/>
      <c r="F130" s="48"/>
      <c r="G130" s="48"/>
      <c r="H130" s="48"/>
      <c r="I130" s="48"/>
      <c r="J130" s="48"/>
      <c r="K130" s="48"/>
      <c r="L130" s="155"/>
      <c r="M130" s="48"/>
      <c r="N130" s="48"/>
      <c r="O130" s="48"/>
      <c r="P130" s="48"/>
      <c r="Q130" s="48"/>
      <c r="R130" s="48"/>
      <c r="S130" s="48"/>
      <c r="T130" s="51"/>
      <c r="U130" s="48"/>
      <c r="V130" s="48"/>
      <c r="W130" s="48"/>
      <c r="X130" s="48"/>
      <c r="Y130" s="48"/>
    </row>
    <row r="131" spans="1:26" s="12" customFormat="1" ht="45" hidden="1" customHeight="1" outlineLevel="1" x14ac:dyDescent="0.2">
      <c r="A131" s="13" t="s">
        <v>103</v>
      </c>
      <c r="B131" s="27"/>
      <c r="C131" s="122"/>
      <c r="D131" s="15" t="e">
        <f t="shared" ref="D131:D174" si="84">C131/B131</f>
        <v>#DIV/0!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71"/>
    </row>
    <row r="132" spans="1:26" s="12" customFormat="1" ht="45" hidden="1" customHeight="1" outlineLevel="1" x14ac:dyDescent="0.2">
      <c r="A132" s="52" t="s">
        <v>104</v>
      </c>
      <c r="B132" s="23"/>
      <c r="C132" s="122">
        <f>SUM(E132:Y132)</f>
        <v>0</v>
      </c>
      <c r="D132" s="15" t="e">
        <f t="shared" si="84"/>
        <v>#DIV/0!</v>
      </c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26" t="e">
        <f>C132/C131</f>
        <v>#DIV/0!</v>
      </c>
      <c r="D133" s="15" t="e">
        <f t="shared" si="84"/>
        <v>#DIV/0!</v>
      </c>
      <c r="E133" s="35" t="e">
        <f t="shared" ref="E133:Y133" si="85">E132/E131</f>
        <v>#DIV/0!</v>
      </c>
      <c r="F133" s="35" t="e">
        <f t="shared" si="85"/>
        <v>#DIV/0!</v>
      </c>
      <c r="G133" s="35" t="e">
        <f t="shared" si="85"/>
        <v>#DIV/0!</v>
      </c>
      <c r="H133" s="35" t="e">
        <f t="shared" si="85"/>
        <v>#DIV/0!</v>
      </c>
      <c r="I133" s="35" t="e">
        <f t="shared" si="85"/>
        <v>#DIV/0!</v>
      </c>
      <c r="J133" s="35" t="e">
        <f t="shared" si="85"/>
        <v>#DIV/0!</v>
      </c>
      <c r="K133" s="35" t="e">
        <f t="shared" si="85"/>
        <v>#DIV/0!</v>
      </c>
      <c r="L133" s="35" t="e">
        <f t="shared" si="85"/>
        <v>#DIV/0!</v>
      </c>
      <c r="M133" s="35" t="e">
        <f t="shared" si="85"/>
        <v>#DIV/0!</v>
      </c>
      <c r="N133" s="35" t="e">
        <f t="shared" si="85"/>
        <v>#DIV/0!</v>
      </c>
      <c r="O133" s="35" t="e">
        <f t="shared" si="85"/>
        <v>#DIV/0!</v>
      </c>
      <c r="P133" s="35" t="e">
        <f t="shared" si="85"/>
        <v>#DIV/0!</v>
      </c>
      <c r="Q133" s="35" t="e">
        <f t="shared" si="85"/>
        <v>#DIV/0!</v>
      </c>
      <c r="R133" s="35" t="e">
        <f t="shared" si="85"/>
        <v>#DIV/0!</v>
      </c>
      <c r="S133" s="35" t="e">
        <f t="shared" si="85"/>
        <v>#DIV/0!</v>
      </c>
      <c r="T133" s="35" t="e">
        <f t="shared" si="85"/>
        <v>#DIV/0!</v>
      </c>
      <c r="U133" s="35" t="e">
        <f t="shared" si="85"/>
        <v>#DIV/0!</v>
      </c>
      <c r="V133" s="35" t="e">
        <f t="shared" si="85"/>
        <v>#DIV/0!</v>
      </c>
      <c r="W133" s="35" t="e">
        <f t="shared" si="85"/>
        <v>#DIV/0!</v>
      </c>
      <c r="X133" s="35" t="e">
        <f t="shared" si="85"/>
        <v>#DIV/0!</v>
      </c>
      <c r="Y133" s="35" t="e">
        <f t="shared" si="85"/>
        <v>#DIV/0!</v>
      </c>
    </row>
    <row r="134" spans="1:26" s="93" customFormat="1" ht="45" hidden="1" customHeight="1" x14ac:dyDescent="0.2">
      <c r="A134" s="91" t="s">
        <v>95</v>
      </c>
      <c r="B134" s="92">
        <f>B131-B132</f>
        <v>0</v>
      </c>
      <c r="C134" s="138">
        <f>C131-C132</f>
        <v>0</v>
      </c>
      <c r="D134" s="15" t="e">
        <f t="shared" si="84"/>
        <v>#DIV/0!</v>
      </c>
      <c r="E134" s="92">
        <f t="shared" ref="E134:Y134" si="86">E131-E132</f>
        <v>0</v>
      </c>
      <c r="F134" s="92">
        <f t="shared" si="86"/>
        <v>0</v>
      </c>
      <c r="G134" s="92">
        <f t="shared" si="86"/>
        <v>0</v>
      </c>
      <c r="H134" s="92">
        <f t="shared" si="86"/>
        <v>0</v>
      </c>
      <c r="I134" s="92">
        <f t="shared" si="86"/>
        <v>0</v>
      </c>
      <c r="J134" s="92">
        <f t="shared" si="86"/>
        <v>0</v>
      </c>
      <c r="K134" s="92">
        <f t="shared" si="86"/>
        <v>0</v>
      </c>
      <c r="L134" s="92">
        <f t="shared" si="86"/>
        <v>0</v>
      </c>
      <c r="M134" s="92">
        <f t="shared" si="86"/>
        <v>0</v>
      </c>
      <c r="N134" s="92">
        <f t="shared" si="86"/>
        <v>0</v>
      </c>
      <c r="O134" s="92">
        <f t="shared" si="86"/>
        <v>0</v>
      </c>
      <c r="P134" s="92">
        <f t="shared" si="86"/>
        <v>0</v>
      </c>
      <c r="Q134" s="92">
        <f t="shared" si="86"/>
        <v>0</v>
      </c>
      <c r="R134" s="92">
        <f t="shared" si="86"/>
        <v>0</v>
      </c>
      <c r="S134" s="92">
        <f t="shared" si="86"/>
        <v>0</v>
      </c>
      <c r="T134" s="92">
        <f t="shared" si="86"/>
        <v>0</v>
      </c>
      <c r="U134" s="92">
        <f t="shared" si="86"/>
        <v>0</v>
      </c>
      <c r="V134" s="92">
        <f t="shared" si="86"/>
        <v>0</v>
      </c>
      <c r="W134" s="92">
        <f t="shared" si="86"/>
        <v>0</v>
      </c>
      <c r="X134" s="92">
        <f t="shared" si="86"/>
        <v>0</v>
      </c>
      <c r="Y134" s="92">
        <f t="shared" si="86"/>
        <v>0</v>
      </c>
    </row>
    <row r="135" spans="1:26" s="12" customFormat="1" ht="45" hidden="1" customHeight="1" x14ac:dyDescent="0.2">
      <c r="A135" s="13" t="s">
        <v>189</v>
      </c>
      <c r="B135" s="38"/>
      <c r="C135" s="104"/>
      <c r="D135" s="15" t="e">
        <f t="shared" si="84"/>
        <v>#DIV/0!</v>
      </c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</row>
    <row r="136" spans="1:26" s="12" customFormat="1" ht="45" hidden="1" customHeight="1" x14ac:dyDescent="0.2">
      <c r="A136" s="32" t="s">
        <v>105</v>
      </c>
      <c r="B136" s="23"/>
      <c r="C136" s="122">
        <f>SUM(E136:Y136)</f>
        <v>0</v>
      </c>
      <c r="D136" s="15" t="e">
        <f t="shared" si="84"/>
        <v>#DIV/0!</v>
      </c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1" t="e">
        <f>C136/C135</f>
        <v>#DIV/0!</v>
      </c>
      <c r="D137" s="15" t="e">
        <f t="shared" si="84"/>
        <v>#DIV/0!</v>
      </c>
      <c r="E137" s="29" t="e">
        <f t="shared" ref="E137:Y137" si="87">E136/E135</f>
        <v>#DIV/0!</v>
      </c>
      <c r="F137" s="29" t="e">
        <f t="shared" si="87"/>
        <v>#DIV/0!</v>
      </c>
      <c r="G137" s="29" t="e">
        <f t="shared" si="87"/>
        <v>#DIV/0!</v>
      </c>
      <c r="H137" s="29" t="e">
        <f t="shared" si="87"/>
        <v>#DIV/0!</v>
      </c>
      <c r="I137" s="29" t="e">
        <f t="shared" si="87"/>
        <v>#DIV/0!</v>
      </c>
      <c r="J137" s="29" t="e">
        <f t="shared" si="87"/>
        <v>#DIV/0!</v>
      </c>
      <c r="K137" s="29" t="e">
        <f t="shared" si="87"/>
        <v>#DIV/0!</v>
      </c>
      <c r="L137" s="29" t="e">
        <f t="shared" si="87"/>
        <v>#DIV/0!</v>
      </c>
      <c r="M137" s="29" t="e">
        <f t="shared" si="87"/>
        <v>#DIV/0!</v>
      </c>
      <c r="N137" s="29" t="e">
        <f t="shared" si="87"/>
        <v>#DIV/0!</v>
      </c>
      <c r="O137" s="29" t="e">
        <f t="shared" si="87"/>
        <v>#DIV/0!</v>
      </c>
      <c r="P137" s="29" t="e">
        <f t="shared" si="87"/>
        <v>#DIV/0!</v>
      </c>
      <c r="Q137" s="29" t="e">
        <f t="shared" si="87"/>
        <v>#DIV/0!</v>
      </c>
      <c r="R137" s="29" t="e">
        <f t="shared" si="87"/>
        <v>#DIV/0!</v>
      </c>
      <c r="S137" s="29" t="e">
        <f t="shared" si="87"/>
        <v>#DIV/0!</v>
      </c>
      <c r="T137" s="29" t="e">
        <f t="shared" si="87"/>
        <v>#DIV/0!</v>
      </c>
      <c r="U137" s="29" t="e">
        <f t="shared" si="87"/>
        <v>#DIV/0!</v>
      </c>
      <c r="V137" s="29" t="e">
        <f t="shared" si="87"/>
        <v>#DIV/0!</v>
      </c>
      <c r="W137" s="29" t="e">
        <f t="shared" si="87"/>
        <v>#DIV/0!</v>
      </c>
      <c r="X137" s="29" t="e">
        <f t="shared" si="87"/>
        <v>#DIV/0!</v>
      </c>
      <c r="Y137" s="29" t="e">
        <f t="shared" si="87"/>
        <v>#DIV/0!</v>
      </c>
    </row>
    <row r="138" spans="1:26" s="12" customFormat="1" ht="45" hidden="1" customHeight="1" x14ac:dyDescent="0.2">
      <c r="A138" s="32" t="s">
        <v>97</v>
      </c>
      <c r="B138" s="57" t="e">
        <f>B136/B132*10</f>
        <v>#DIV/0!</v>
      </c>
      <c r="C138" s="136" t="e">
        <f>C136/C132*10</f>
        <v>#DIV/0!</v>
      </c>
      <c r="D138" s="15" t="e">
        <f t="shared" si="84"/>
        <v>#DIV/0!</v>
      </c>
      <c r="E138" s="55" t="e">
        <f t="shared" ref="E138:P138" si="88">E136/E132*10</f>
        <v>#DIV/0!</v>
      </c>
      <c r="F138" s="55" t="e">
        <f t="shared" si="88"/>
        <v>#DIV/0!</v>
      </c>
      <c r="G138" s="55" t="e">
        <f t="shared" si="88"/>
        <v>#DIV/0!</v>
      </c>
      <c r="H138" s="55" t="e">
        <f t="shared" si="88"/>
        <v>#DIV/0!</v>
      </c>
      <c r="I138" s="55" t="e">
        <f t="shared" si="88"/>
        <v>#DIV/0!</v>
      </c>
      <c r="J138" s="55" t="e">
        <f t="shared" si="88"/>
        <v>#DIV/0!</v>
      </c>
      <c r="K138" s="55" t="e">
        <f t="shared" si="88"/>
        <v>#DIV/0!</v>
      </c>
      <c r="L138" s="55" t="e">
        <f t="shared" si="88"/>
        <v>#DIV/0!</v>
      </c>
      <c r="M138" s="55" t="e">
        <f t="shared" si="88"/>
        <v>#DIV/0!</v>
      </c>
      <c r="N138" s="55" t="e">
        <f t="shared" si="88"/>
        <v>#DIV/0!</v>
      </c>
      <c r="O138" s="55" t="e">
        <f t="shared" si="88"/>
        <v>#DIV/0!</v>
      </c>
      <c r="P138" s="55" t="e">
        <f t="shared" si="88"/>
        <v>#DIV/0!</v>
      </c>
      <c r="Q138" s="55" t="e">
        <f t="shared" ref="Q138:V138" si="89">Q136/Q132*10</f>
        <v>#DIV/0!</v>
      </c>
      <c r="R138" s="55" t="e">
        <f t="shared" si="89"/>
        <v>#DIV/0!</v>
      </c>
      <c r="S138" s="55" t="e">
        <f t="shared" si="89"/>
        <v>#DIV/0!</v>
      </c>
      <c r="T138" s="55" t="e">
        <f t="shared" si="89"/>
        <v>#DIV/0!</v>
      </c>
      <c r="U138" s="55" t="e">
        <f t="shared" si="89"/>
        <v>#DIV/0!</v>
      </c>
      <c r="V138" s="55" t="e">
        <f t="shared" si="89"/>
        <v>#DIV/0!</v>
      </c>
      <c r="W138" s="55" t="e">
        <f>W136/W132*10</f>
        <v>#DIV/0!</v>
      </c>
      <c r="X138" s="55" t="e">
        <f>X136/X132*10</f>
        <v>#DIV/0!</v>
      </c>
      <c r="Y138" s="55" t="e">
        <f>Y136/Y132*10</f>
        <v>#DIV/0!</v>
      </c>
    </row>
    <row r="139" spans="1:26" s="12" customFormat="1" ht="45" hidden="1" customHeight="1" outlineLevel="1" x14ac:dyDescent="0.2">
      <c r="A139" s="11" t="s">
        <v>106</v>
      </c>
      <c r="B139" s="8"/>
      <c r="C139" s="122">
        <f>E139+F139+G139+H139+I139+J139+K139+L139+M139+N139+O139+P139+Q139+R139+S139+T139+U139+V139+W139+X139+Y139</f>
        <v>0</v>
      </c>
      <c r="D139" s="15" t="e">
        <f t="shared" si="84"/>
        <v>#DIV/0!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6" s="12" customFormat="1" ht="45" hidden="1" customHeight="1" x14ac:dyDescent="0.2">
      <c r="A140" s="11" t="s">
        <v>107</v>
      </c>
      <c r="B140" s="54"/>
      <c r="C140" s="122">
        <f>SUM(E140:Y140)</f>
        <v>0</v>
      </c>
      <c r="D140" s="15" t="e">
        <f t="shared" si="84"/>
        <v>#DIV/0!</v>
      </c>
      <c r="E140" s="55"/>
      <c r="F140" s="55"/>
      <c r="G140" s="56"/>
      <c r="H140" s="55"/>
      <c r="I140" s="55"/>
      <c r="J140" s="55"/>
      <c r="K140" s="55"/>
      <c r="L140" s="155"/>
      <c r="M140" s="55"/>
      <c r="N140" s="55"/>
      <c r="O140" s="55"/>
      <c r="P140" s="55"/>
      <c r="Q140" s="55"/>
      <c r="R140" s="55"/>
      <c r="S140" s="55"/>
      <c r="T140" s="51"/>
      <c r="U140" s="55"/>
      <c r="V140" s="55"/>
      <c r="W140" s="55"/>
      <c r="X140" s="54"/>
      <c r="Y140" s="55"/>
    </row>
    <row r="141" spans="1:26" s="12" customFormat="1" ht="45" hidden="1" customHeight="1" outlineLevel="1" x14ac:dyDescent="0.2">
      <c r="A141" s="11" t="s">
        <v>108</v>
      </c>
      <c r="B141" s="53"/>
      <c r="C141" s="137">
        <f>C139-C140</f>
        <v>0</v>
      </c>
      <c r="D141" s="15" t="e">
        <f t="shared" si="84"/>
        <v>#DIV/0!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6" s="12" customFormat="1" ht="45" customHeight="1" outlineLevel="1" x14ac:dyDescent="0.2">
      <c r="A142" s="52" t="s">
        <v>177</v>
      </c>
      <c r="B142" s="23"/>
      <c r="C142" s="122">
        <f>SUM(E142:Y142)</f>
        <v>12</v>
      </c>
      <c r="D142" s="15"/>
      <c r="E142" s="155"/>
      <c r="F142" s="155"/>
      <c r="G142" s="155"/>
      <c r="H142" s="155"/>
      <c r="I142" s="155"/>
      <c r="J142" s="155"/>
      <c r="K142" s="155">
        <v>12</v>
      </c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26" t="e">
        <f>C142/C141</f>
        <v>#DIV/0!</v>
      </c>
      <c r="D143" s="15" t="e">
        <f t="shared" si="84"/>
        <v>#DIV/0!</v>
      </c>
      <c r="E143" s="29" t="e">
        <f>E142/E141</f>
        <v>#DIV/0!</v>
      </c>
      <c r="F143" s="29" t="e">
        <f t="shared" ref="F143:Y143" si="90">F142/F141</f>
        <v>#DIV/0!</v>
      </c>
      <c r="G143" s="29" t="e">
        <f t="shared" si="90"/>
        <v>#DIV/0!</v>
      </c>
      <c r="H143" s="29" t="e">
        <f t="shared" si="90"/>
        <v>#DIV/0!</v>
      </c>
      <c r="I143" s="29" t="e">
        <f t="shared" si="90"/>
        <v>#DIV/0!</v>
      </c>
      <c r="J143" s="29" t="e">
        <f t="shared" si="90"/>
        <v>#DIV/0!</v>
      </c>
      <c r="K143" s="29" t="e">
        <f t="shared" si="90"/>
        <v>#DIV/0!</v>
      </c>
      <c r="L143" s="29" t="e">
        <f t="shared" si="90"/>
        <v>#DIV/0!</v>
      </c>
      <c r="M143" s="29" t="e">
        <f t="shared" si="90"/>
        <v>#DIV/0!</v>
      </c>
      <c r="N143" s="29" t="e">
        <f t="shared" si="90"/>
        <v>#DIV/0!</v>
      </c>
      <c r="O143" s="29" t="e">
        <f t="shared" si="90"/>
        <v>#DIV/0!</v>
      </c>
      <c r="P143" s="29" t="e">
        <f t="shared" si="90"/>
        <v>#DIV/0!</v>
      </c>
      <c r="Q143" s="29"/>
      <c r="R143" s="29" t="e">
        <f t="shared" si="90"/>
        <v>#DIV/0!</v>
      </c>
      <c r="S143" s="29" t="e">
        <f t="shared" si="90"/>
        <v>#DIV/0!</v>
      </c>
      <c r="T143" s="29" t="e">
        <f t="shared" si="90"/>
        <v>#DIV/0!</v>
      </c>
      <c r="U143" s="29" t="e">
        <f t="shared" si="90"/>
        <v>#DIV/0!</v>
      </c>
      <c r="V143" s="29" t="e">
        <f t="shared" si="90"/>
        <v>#DIV/0!</v>
      </c>
      <c r="W143" s="29" t="e">
        <f t="shared" si="90"/>
        <v>#DIV/0!</v>
      </c>
      <c r="X143" s="29" t="e">
        <f t="shared" si="90"/>
        <v>#DIV/0!</v>
      </c>
      <c r="Y143" s="29" t="e">
        <f t="shared" si="90"/>
        <v>#DIV/0!</v>
      </c>
    </row>
    <row r="144" spans="1:26" s="12" customFormat="1" ht="45" hidden="1" customHeight="1" x14ac:dyDescent="0.2">
      <c r="A144" s="13" t="s">
        <v>190</v>
      </c>
      <c r="B144" s="38"/>
      <c r="C144" s="127"/>
      <c r="D144" s="15" t="e">
        <f t="shared" si="84"/>
        <v>#DIV/0!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</row>
    <row r="145" spans="1:25" s="12" customFormat="1" ht="45" customHeight="1" x14ac:dyDescent="0.2">
      <c r="A145" s="32" t="s">
        <v>109</v>
      </c>
      <c r="B145" s="23"/>
      <c r="C145" s="122">
        <f>SUM(E145:Y145)</f>
        <v>104</v>
      </c>
      <c r="D145" s="15"/>
      <c r="E145" s="155"/>
      <c r="F145" s="155"/>
      <c r="G145" s="155"/>
      <c r="H145" s="155"/>
      <c r="I145" s="155"/>
      <c r="J145" s="155"/>
      <c r="K145" s="155">
        <v>104</v>
      </c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4" t="e">
        <f>C145/C144</f>
        <v>#DIV/0!</v>
      </c>
      <c r="D146" s="15" t="e">
        <f t="shared" si="84"/>
        <v>#DIV/0!</v>
      </c>
      <c r="E146" s="100" t="e">
        <f t="shared" ref="E146:M146" si="91">E145/E144</f>
        <v>#DIV/0!</v>
      </c>
      <c r="F146" s="100" t="e">
        <f t="shared" si="91"/>
        <v>#DIV/0!</v>
      </c>
      <c r="G146" s="100" t="e">
        <f t="shared" si="91"/>
        <v>#DIV/0!</v>
      </c>
      <c r="H146" s="100" t="e">
        <f t="shared" si="91"/>
        <v>#DIV/0!</v>
      </c>
      <c r="I146" s="100" t="e">
        <f t="shared" si="91"/>
        <v>#DIV/0!</v>
      </c>
      <c r="J146" s="100" t="e">
        <f t="shared" si="91"/>
        <v>#DIV/0!</v>
      </c>
      <c r="K146" s="100" t="e">
        <f t="shared" si="91"/>
        <v>#DIV/0!</v>
      </c>
      <c r="L146" s="100" t="e">
        <f t="shared" si="91"/>
        <v>#DIV/0!</v>
      </c>
      <c r="M146" s="100" t="e">
        <f t="shared" si="91"/>
        <v>#DIV/0!</v>
      </c>
      <c r="N146" s="100"/>
      <c r="O146" s="100" t="e">
        <f>O145/O144</f>
        <v>#DIV/0!</v>
      </c>
      <c r="P146" s="100" t="e">
        <f>P145/P144</f>
        <v>#DIV/0!</v>
      </c>
      <c r="Q146" s="100"/>
      <c r="R146" s="100" t="e">
        <f>R145/R144</f>
        <v>#DIV/0!</v>
      </c>
      <c r="S146" s="100" t="e">
        <f>S145/S144</f>
        <v>#DIV/0!</v>
      </c>
      <c r="T146" s="100" t="e">
        <f>T145/T144</f>
        <v>#DIV/0!</v>
      </c>
      <c r="U146" s="100" t="e">
        <f>U145/U144</f>
        <v>#DIV/0!</v>
      </c>
      <c r="V146" s="100"/>
      <c r="W146" s="100" t="e">
        <f>W145/W144</f>
        <v>#DIV/0!</v>
      </c>
      <c r="X146" s="100" t="e">
        <f>X145/X144</f>
        <v>#DIV/0!</v>
      </c>
      <c r="Y146" s="100" t="e">
        <f>Y145/Y144</f>
        <v>#DIV/0!</v>
      </c>
    </row>
    <row r="147" spans="1:25" s="12" customFormat="1" ht="45" customHeight="1" x14ac:dyDescent="0.2">
      <c r="A147" s="32" t="s">
        <v>97</v>
      </c>
      <c r="B147" s="57"/>
      <c r="C147" s="136">
        <f>C145/C142*10</f>
        <v>86.666666666666657</v>
      </c>
      <c r="D147" s="15"/>
      <c r="E147" s="55"/>
      <c r="F147" s="55"/>
      <c r="G147" s="55"/>
      <c r="H147" s="55"/>
      <c r="I147" s="55"/>
      <c r="J147" s="55"/>
      <c r="K147" s="136">
        <f>K145/K142*10</f>
        <v>86.666666666666657</v>
      </c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</row>
    <row r="148" spans="1:25" s="12" customFormat="1" ht="45" hidden="1" customHeight="1" outlineLevel="1" x14ac:dyDescent="0.2">
      <c r="A148" s="52" t="s">
        <v>178</v>
      </c>
      <c r="B148" s="23"/>
      <c r="C148" s="122">
        <f>SUM(E148:Y148)</f>
        <v>0</v>
      </c>
      <c r="D148" s="15" t="e">
        <f t="shared" si="84"/>
        <v>#DIV/0!</v>
      </c>
      <c r="E148" s="37"/>
      <c r="F148" s="36"/>
      <c r="G148" s="54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8"/>
      <c r="T148" s="36"/>
      <c r="U148" s="36"/>
      <c r="V148" s="36"/>
      <c r="W148" s="36"/>
      <c r="X148" s="36"/>
      <c r="Y148" s="36"/>
    </row>
    <row r="149" spans="1:25" s="12" customFormat="1" ht="45" hidden="1" customHeight="1" x14ac:dyDescent="0.2">
      <c r="A149" s="32" t="s">
        <v>179</v>
      </c>
      <c r="B149" s="23"/>
      <c r="C149" s="122">
        <f>SUM(E149:Y149)</f>
        <v>0</v>
      </c>
      <c r="D149" s="15" t="e">
        <f t="shared" si="84"/>
        <v>#DIV/0!</v>
      </c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/>
      <c r="V149" s="36"/>
      <c r="W149" s="36"/>
      <c r="X149" s="36"/>
      <c r="Y149" s="36"/>
    </row>
    <row r="150" spans="1:25" s="12" customFormat="1" ht="45" hidden="1" customHeight="1" x14ac:dyDescent="0.2">
      <c r="A150" s="32" t="s">
        <v>97</v>
      </c>
      <c r="B150" s="57" t="e">
        <f>B149/B148*10</f>
        <v>#DIV/0!</v>
      </c>
      <c r="C150" s="136" t="e">
        <f>C149/C148*10</f>
        <v>#DIV/0!</v>
      </c>
      <c r="D150" s="15" t="e">
        <f t="shared" si="84"/>
        <v>#DIV/0!</v>
      </c>
      <c r="E150" s="37"/>
      <c r="F150" s="55"/>
      <c r="G150" s="55" t="e">
        <f>G149/G148*10</f>
        <v>#DIV/0!</v>
      </c>
      <c r="H150" s="55"/>
      <c r="I150" s="55"/>
      <c r="J150" s="55"/>
      <c r="K150" s="55"/>
      <c r="L150" s="55" t="e">
        <f>L149/L148*10</f>
        <v>#DIV/0!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37"/>
      <c r="W150" s="55"/>
      <c r="X150" s="37"/>
      <c r="Y150" s="55" t="e">
        <f>Y149/Y148*10</f>
        <v>#DIV/0!</v>
      </c>
    </row>
    <row r="151" spans="1:25" s="12" customFormat="1" ht="45" hidden="1" customHeight="1" outlineLevel="1" x14ac:dyDescent="0.2">
      <c r="A151" s="52" t="s">
        <v>110</v>
      </c>
      <c r="B151" s="19"/>
      <c r="C151" s="134">
        <f>SUM(E151:Y151)</f>
        <v>0</v>
      </c>
      <c r="D151" s="15" t="e">
        <f t="shared" si="84"/>
        <v>#DIV/0!</v>
      </c>
      <c r="E151" s="37"/>
      <c r="F151" s="36"/>
      <c r="G151" s="5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8"/>
      <c r="T151" s="36"/>
      <c r="U151" s="36"/>
      <c r="V151" s="36"/>
      <c r="W151" s="36"/>
      <c r="X151" s="36"/>
      <c r="Y151" s="36"/>
    </row>
    <row r="152" spans="1:25" s="12" customFormat="1" ht="45" hidden="1" customHeight="1" x14ac:dyDescent="0.2">
      <c r="A152" s="32" t="s">
        <v>111</v>
      </c>
      <c r="B152" s="19"/>
      <c r="C152" s="134">
        <f>SUM(E152:Y152)</f>
        <v>0</v>
      </c>
      <c r="D152" s="15" t="e">
        <f t="shared" si="84"/>
        <v>#DIV/0!</v>
      </c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58"/>
      <c r="X152" s="36"/>
      <c r="Y152" s="36"/>
    </row>
    <row r="153" spans="1:25" s="12" customFormat="1" ht="45" hidden="1" customHeight="1" x14ac:dyDescent="0.2">
      <c r="A153" s="32" t="s">
        <v>97</v>
      </c>
      <c r="B153" s="57" t="e">
        <f>B152/B151*10</f>
        <v>#DIV/0!</v>
      </c>
      <c r="C153" s="136" t="e">
        <f>C152/C151*10</f>
        <v>#DIV/0!</v>
      </c>
      <c r="D153" s="15" t="e">
        <f t="shared" si="84"/>
        <v>#DIV/0!</v>
      </c>
      <c r="E153" s="37"/>
      <c r="F153" s="55"/>
      <c r="G153" s="55"/>
      <c r="H153" s="55" t="e">
        <f>H152/H151*10</f>
        <v>#DIV/0!</v>
      </c>
      <c r="I153" s="55"/>
      <c r="J153" s="55"/>
      <c r="K153" s="55"/>
      <c r="L153" s="55"/>
      <c r="M153" s="55"/>
      <c r="N153" s="55" t="e">
        <f>N152/N151*10</f>
        <v>#DIV/0!</v>
      </c>
      <c r="O153" s="55"/>
      <c r="P153" s="55"/>
      <c r="Q153" s="55"/>
      <c r="R153" s="55" t="e">
        <f>R152/R151*10</f>
        <v>#DIV/0!</v>
      </c>
      <c r="S153" s="55" t="e">
        <f>S152/S151*10</f>
        <v>#DIV/0!</v>
      </c>
      <c r="T153" s="55"/>
      <c r="U153" s="55"/>
      <c r="V153" s="55"/>
      <c r="W153" s="55" t="e">
        <f>W152/W151*10</f>
        <v>#DIV/0!</v>
      </c>
      <c r="X153" s="37"/>
      <c r="Y153" s="37"/>
    </row>
    <row r="154" spans="1:25" s="12" customFormat="1" ht="45" hidden="1" customHeight="1" x14ac:dyDescent="0.2">
      <c r="A154" s="52" t="s">
        <v>155</v>
      </c>
      <c r="B154" s="57"/>
      <c r="C154" s="134">
        <f>SUM(E154:Y154)</f>
        <v>0</v>
      </c>
      <c r="D154" s="15" t="e">
        <f t="shared" si="84"/>
        <v>#DIV/0!</v>
      </c>
      <c r="E154" s="3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4"/>
      <c r="V154" s="37"/>
      <c r="W154" s="55"/>
      <c r="X154" s="37"/>
      <c r="Y154" s="37"/>
    </row>
    <row r="155" spans="1:25" s="12" customFormat="1" ht="45" hidden="1" customHeight="1" x14ac:dyDescent="0.2">
      <c r="A155" s="32" t="s">
        <v>156</v>
      </c>
      <c r="B155" s="57"/>
      <c r="C155" s="134">
        <f>SUM(E155:Y155)</f>
        <v>0</v>
      </c>
      <c r="D155" s="15" t="e">
        <f t="shared" si="84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97</v>
      </c>
      <c r="B156" s="57" t="e">
        <f>B155/B154*10</f>
        <v>#DIV/0!</v>
      </c>
      <c r="C156" s="136" t="e">
        <f>C155/C154*10</f>
        <v>#DIV/0!</v>
      </c>
      <c r="D156" s="15" t="e">
        <f t="shared" si="84"/>
        <v>#DIV/0!</v>
      </c>
      <c r="E156" s="37"/>
      <c r="F156" s="55"/>
      <c r="G156" s="55"/>
      <c r="H156" s="55"/>
      <c r="I156" s="55"/>
      <c r="J156" s="55"/>
      <c r="K156" s="55"/>
      <c r="L156" s="55"/>
      <c r="M156" s="55" t="e">
        <f>M155/M154*10</f>
        <v>#DIV/0!</v>
      </c>
      <c r="N156" s="55"/>
      <c r="O156" s="55"/>
      <c r="P156" s="55"/>
      <c r="Q156" s="55"/>
      <c r="R156" s="55"/>
      <c r="S156" s="55"/>
      <c r="T156" s="55" t="e">
        <f>T155/T154*10</f>
        <v>#DIV/0!</v>
      </c>
      <c r="U156" s="55" t="e">
        <f>U155/U154*10</f>
        <v>#DIV/0!</v>
      </c>
      <c r="V156" s="37"/>
      <c r="W156" s="55"/>
      <c r="X156" s="37"/>
      <c r="Y156" s="37"/>
    </row>
    <row r="157" spans="1:25" s="12" customFormat="1" ht="45" hidden="1" customHeight="1" x14ac:dyDescent="0.2">
      <c r="A157" s="52" t="s">
        <v>112</v>
      </c>
      <c r="B157" s="27"/>
      <c r="C157" s="122">
        <f>SUM(E157:Y157)</f>
        <v>0</v>
      </c>
      <c r="D157" s="15" t="e">
        <f t="shared" si="84"/>
        <v>#DIV/0!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s="12" customFormat="1" ht="45" hidden="1" customHeight="1" x14ac:dyDescent="0.2">
      <c r="A158" s="32" t="s">
        <v>113</v>
      </c>
      <c r="B158" s="27"/>
      <c r="C158" s="122">
        <f>SUM(E158:Y158)</f>
        <v>0</v>
      </c>
      <c r="D158" s="15" t="e">
        <f t="shared" si="84"/>
        <v>#DIV/0!</v>
      </c>
      <c r="E158" s="36"/>
      <c r="F158" s="35"/>
      <c r="G158" s="55"/>
      <c r="H158" s="155"/>
      <c r="I158" s="155"/>
      <c r="J158" s="155"/>
      <c r="K158" s="155"/>
      <c r="L158" s="37"/>
      <c r="M158" s="37"/>
      <c r="N158" s="35"/>
      <c r="O158" s="35"/>
      <c r="P158" s="37"/>
      <c r="Q158" s="37"/>
      <c r="R158" s="37"/>
      <c r="S158" s="37"/>
      <c r="T158" s="37"/>
      <c r="U158" s="37"/>
      <c r="V158" s="37"/>
      <c r="W158" s="37"/>
      <c r="X158" s="37"/>
      <c r="Y158" s="35"/>
    </row>
    <row r="159" spans="1:25" s="12" customFormat="1" ht="45" hidden="1" customHeight="1" x14ac:dyDescent="0.2">
      <c r="A159" s="32" t="s">
        <v>97</v>
      </c>
      <c r="B159" s="50" t="e">
        <f>B158/B157*10</f>
        <v>#DIV/0!</v>
      </c>
      <c r="C159" s="134" t="e">
        <f>C158/C157*10</f>
        <v>#DIV/0!</v>
      </c>
      <c r="D159" s="15" t="e">
        <f t="shared" si="84"/>
        <v>#DIV/0!</v>
      </c>
      <c r="E159" s="51" t="e">
        <f>E158/E157*10</f>
        <v>#DIV/0!</v>
      </c>
      <c r="F159" s="51"/>
      <c r="G159" s="51"/>
      <c r="H159" s="51" t="e">
        <f t="shared" ref="H159:M159" si="92">H158/H157*10</f>
        <v>#DIV/0!</v>
      </c>
      <c r="I159" s="51" t="e">
        <f t="shared" si="92"/>
        <v>#DIV/0!</v>
      </c>
      <c r="J159" s="51" t="e">
        <f t="shared" si="92"/>
        <v>#DIV/0!</v>
      </c>
      <c r="K159" s="51" t="e">
        <f t="shared" si="92"/>
        <v>#DIV/0!</v>
      </c>
      <c r="L159" s="51" t="e">
        <f t="shared" si="92"/>
        <v>#DIV/0!</v>
      </c>
      <c r="M159" s="51" t="e">
        <f t="shared" si="92"/>
        <v>#DIV/0!</v>
      </c>
      <c r="N159" s="155"/>
      <c r="O159" s="155"/>
      <c r="P159" s="51" t="e">
        <f>P158/P157*10</f>
        <v>#DIV/0!</v>
      </c>
      <c r="Q159" s="51" t="e">
        <f>Q158/Q157*10</f>
        <v>#DIV/0!</v>
      </c>
      <c r="R159" s="51"/>
      <c r="S159" s="51" t="e">
        <f t="shared" ref="S159:X159" si="93">S158/S157*10</f>
        <v>#DIV/0!</v>
      </c>
      <c r="T159" s="51" t="e">
        <f t="shared" si="93"/>
        <v>#DIV/0!</v>
      </c>
      <c r="U159" s="51" t="e">
        <f t="shared" si="93"/>
        <v>#DIV/0!</v>
      </c>
      <c r="V159" s="51" t="e">
        <f t="shared" si="93"/>
        <v>#DIV/0!</v>
      </c>
      <c r="W159" s="51" t="e">
        <f t="shared" si="93"/>
        <v>#DIV/0!</v>
      </c>
      <c r="X159" s="51" t="e">
        <f t="shared" si="93"/>
        <v>#DIV/0!</v>
      </c>
      <c r="Y159" s="155"/>
    </row>
    <row r="160" spans="1:25" s="12" customFormat="1" ht="45" hidden="1" customHeight="1" x14ac:dyDescent="0.2">
      <c r="A160" s="52" t="s">
        <v>184</v>
      </c>
      <c r="B160" s="27"/>
      <c r="C160" s="122">
        <f>SUM(E160:Y160)</f>
        <v>0</v>
      </c>
      <c r="D160" s="15" t="e">
        <f t="shared" si="84"/>
        <v>#DIV/0!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s="12" customFormat="1" ht="45" hidden="1" customHeight="1" x14ac:dyDescent="0.2">
      <c r="A161" s="32" t="s">
        <v>185</v>
      </c>
      <c r="B161" s="27"/>
      <c r="C161" s="122">
        <f>SUM(E161:Y161)</f>
        <v>0</v>
      </c>
      <c r="D161" s="15" t="e">
        <f t="shared" si="84"/>
        <v>#DIV/0!</v>
      </c>
      <c r="E161" s="36"/>
      <c r="F161" s="35"/>
      <c r="G161" s="55"/>
      <c r="H161" s="155"/>
      <c r="I161" s="155"/>
      <c r="J161" s="155"/>
      <c r="K161" s="155"/>
      <c r="L161" s="37"/>
      <c r="M161" s="37"/>
      <c r="N161" s="155"/>
      <c r="O161" s="35"/>
      <c r="P161" s="35"/>
      <c r="Q161" s="37"/>
      <c r="R161" s="37"/>
      <c r="S161" s="37"/>
      <c r="T161" s="35"/>
      <c r="U161" s="35"/>
      <c r="V161" s="37"/>
      <c r="W161" s="35"/>
      <c r="X161" s="37"/>
      <c r="Y161" s="35"/>
    </row>
    <row r="162" spans="1:25" s="12" customFormat="1" ht="45" hidden="1" customHeight="1" x14ac:dyDescent="0.2">
      <c r="A162" s="32" t="s">
        <v>97</v>
      </c>
      <c r="B162" s="50"/>
      <c r="C162" s="134" t="e">
        <f>C161/C160*10</f>
        <v>#DIV/0!</v>
      </c>
      <c r="D162" s="15" t="e">
        <f t="shared" si="84"/>
        <v>#DIV/0!</v>
      </c>
      <c r="E162" s="51"/>
      <c r="F162" s="51"/>
      <c r="G162" s="51"/>
      <c r="H162" s="51" t="e">
        <f>H161/H160*10</f>
        <v>#DIV/0!</v>
      </c>
      <c r="I162" s="51" t="e">
        <f>I161/I160*10</f>
        <v>#DIV/0!</v>
      </c>
      <c r="J162" s="51" t="e">
        <f>J161/J160*10</f>
        <v>#DIV/0!</v>
      </c>
      <c r="K162" s="51" t="e">
        <f>K161/K160*10</f>
        <v>#DIV/0!</v>
      </c>
      <c r="L162" s="51"/>
      <c r="M162" s="51" t="e">
        <f>M161/M160*10</f>
        <v>#DIV/0!</v>
      </c>
      <c r="N162" s="51"/>
      <c r="O162" s="155"/>
      <c r="P162" s="155"/>
      <c r="Q162" s="51" t="e">
        <f>Q161/Q160*10</f>
        <v>#DIV/0!</v>
      </c>
      <c r="R162" s="51" t="e">
        <f>R161/R160*10</f>
        <v>#DIV/0!</v>
      </c>
      <c r="S162" s="51"/>
      <c r="T162" s="155"/>
      <c r="U162" s="155"/>
      <c r="V162" s="51" t="e">
        <f>V161/V160*10</f>
        <v>#DIV/0!</v>
      </c>
      <c r="W162" s="51"/>
      <c r="X162" s="51" t="e">
        <f>X161/X160*10</f>
        <v>#DIV/0!</v>
      </c>
      <c r="Y162" s="155"/>
    </row>
    <row r="163" spans="1:25" s="12" customFormat="1" ht="45" hidden="1" customHeight="1" x14ac:dyDescent="0.2">
      <c r="A163" s="52" t="s">
        <v>180</v>
      </c>
      <c r="B163" s="27">
        <v>75</v>
      </c>
      <c r="C163" s="122">
        <f>SUM(E163:Y163)</f>
        <v>165</v>
      </c>
      <c r="D163" s="15">
        <f t="shared" si="84"/>
        <v>2.2000000000000002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>
        <v>50</v>
      </c>
      <c r="R163" s="36"/>
      <c r="S163" s="36"/>
      <c r="T163" s="36">
        <v>115</v>
      </c>
      <c r="U163" s="36"/>
      <c r="V163" s="36"/>
      <c r="W163" s="36"/>
      <c r="X163" s="36"/>
      <c r="Y163" s="36"/>
    </row>
    <row r="164" spans="1:25" s="12" customFormat="1" ht="45" hidden="1" customHeight="1" x14ac:dyDescent="0.2">
      <c r="A164" s="32" t="s">
        <v>181</v>
      </c>
      <c r="B164" s="27">
        <v>83</v>
      </c>
      <c r="C164" s="122">
        <f>SUM(E164:Y164)</f>
        <v>104</v>
      </c>
      <c r="D164" s="15">
        <f t="shared" si="84"/>
        <v>1.2530120481927711</v>
      </c>
      <c r="E164" s="36"/>
      <c r="F164" s="35"/>
      <c r="G164" s="55"/>
      <c r="H164" s="35"/>
      <c r="I164" s="35"/>
      <c r="J164" s="35"/>
      <c r="K164" s="37"/>
      <c r="L164" s="37"/>
      <c r="M164" s="37"/>
      <c r="N164" s="35"/>
      <c r="O164" s="35"/>
      <c r="P164" s="35"/>
      <c r="Q164" s="37">
        <v>20</v>
      </c>
      <c r="R164" s="37"/>
      <c r="S164" s="37"/>
      <c r="T164" s="37">
        <v>84</v>
      </c>
      <c r="U164" s="35"/>
      <c r="V164" s="37"/>
      <c r="W164" s="35"/>
      <c r="X164" s="37"/>
      <c r="Y164" s="35"/>
    </row>
    <row r="165" spans="1:25" s="12" customFormat="1" ht="45" hidden="1" customHeight="1" x14ac:dyDescent="0.2">
      <c r="A165" s="32" t="s">
        <v>97</v>
      </c>
      <c r="B165" s="50">
        <f>B164/B163*10</f>
        <v>11.066666666666666</v>
      </c>
      <c r="C165" s="134">
        <f>C164/C163*10</f>
        <v>6.3030303030303028</v>
      </c>
      <c r="D165" s="15">
        <f t="shared" si="84"/>
        <v>0.56955093099671417</v>
      </c>
      <c r="E165" s="51"/>
      <c r="F165" s="51"/>
      <c r="G165" s="51"/>
      <c r="H165" s="155"/>
      <c r="I165" s="155"/>
      <c r="J165" s="155"/>
      <c r="K165" s="51"/>
      <c r="L165" s="51"/>
      <c r="M165" s="51"/>
      <c r="N165" s="155"/>
      <c r="O165" s="155"/>
      <c r="P165" s="155"/>
      <c r="Q165" s="51">
        <f>Q164/Q163*10</f>
        <v>4</v>
      </c>
      <c r="R165" s="51"/>
      <c r="S165" s="51"/>
      <c r="T165" s="51">
        <f>T164/T163*10</f>
        <v>7.304347826086957</v>
      </c>
      <c r="U165" s="155"/>
      <c r="V165" s="51"/>
      <c r="W165" s="51"/>
      <c r="X165" s="51"/>
      <c r="Y165" s="155"/>
    </row>
    <row r="166" spans="1:25" s="12" customFormat="1" ht="45" hidden="1" customHeight="1" outlineLevel="1" x14ac:dyDescent="0.2">
      <c r="A166" s="52" t="s">
        <v>114</v>
      </c>
      <c r="B166" s="27"/>
      <c r="C166" s="122">
        <f>SUM(E166:Y166)</f>
        <v>0</v>
      </c>
      <c r="D166" s="15" t="e">
        <f t="shared" si="84"/>
        <v>#DIV/0!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s="12" customFormat="1" ht="45" hidden="1" customHeight="1" outlineLevel="1" x14ac:dyDescent="0.2">
      <c r="A167" s="32" t="s">
        <v>115</v>
      </c>
      <c r="B167" s="27"/>
      <c r="C167" s="122">
        <f>SUM(E167:Y167)</f>
        <v>0</v>
      </c>
      <c r="D167" s="15" t="e">
        <f t="shared" si="84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x14ac:dyDescent="0.2">
      <c r="A168" s="32" t="s">
        <v>97</v>
      </c>
      <c r="B168" s="57" t="e">
        <f>B167/B166*10</f>
        <v>#DIV/0!</v>
      </c>
      <c r="C168" s="136" t="e">
        <f>C167/C166*10</f>
        <v>#DIV/0!</v>
      </c>
      <c r="D168" s="15" t="e">
        <f t="shared" si="84"/>
        <v>#DIV/0!</v>
      </c>
      <c r="E168" s="55"/>
      <c r="F168" s="55"/>
      <c r="G168" s="55" t="e">
        <f>G167/G166*10</f>
        <v>#DIV/0!</v>
      </c>
      <c r="H168" s="55"/>
      <c r="I168" s="55"/>
      <c r="J168" s="55"/>
      <c r="K168" s="55"/>
      <c r="L168" s="55" t="e">
        <f>L167/L166*10</f>
        <v>#DIV/0!</v>
      </c>
      <c r="M168" s="55"/>
      <c r="N168" s="55"/>
      <c r="O168" s="55"/>
      <c r="P168" s="55"/>
      <c r="Q168" s="55"/>
      <c r="R168" s="55"/>
      <c r="S168" s="55"/>
      <c r="T168" s="55"/>
      <c r="U168" s="55" t="e">
        <f>U167/U166*10</f>
        <v>#DIV/0!</v>
      </c>
      <c r="V168" s="55"/>
      <c r="W168" s="55"/>
      <c r="X168" s="55"/>
      <c r="Y168" s="55"/>
    </row>
    <row r="169" spans="1:25" s="12" customFormat="1" ht="45" hidden="1" customHeight="1" outlineLevel="1" x14ac:dyDescent="0.2">
      <c r="A169" s="52" t="s">
        <v>116</v>
      </c>
      <c r="B169" s="27"/>
      <c r="C169" s="122">
        <f>SUM(E169:Y169)</f>
        <v>0</v>
      </c>
      <c r="D169" s="15" t="e">
        <f t="shared" si="84"/>
        <v>#DIV/0!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45" hidden="1" customHeight="1" outlineLevel="1" x14ac:dyDescent="0.2">
      <c r="A170" s="32" t="s">
        <v>117</v>
      </c>
      <c r="B170" s="27"/>
      <c r="C170" s="122">
        <f>SUM(E170:Y170)</f>
        <v>0</v>
      </c>
      <c r="D170" s="15" t="e">
        <f t="shared" si="84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x14ac:dyDescent="0.2">
      <c r="A171" s="32" t="s">
        <v>97</v>
      </c>
      <c r="B171" s="57" t="e">
        <f>B170/B169*10</f>
        <v>#DIV/0!</v>
      </c>
      <c r="C171" s="136" t="e">
        <f>C170/C169*10</f>
        <v>#DIV/0!</v>
      </c>
      <c r="D171" s="15" t="e">
        <f t="shared" si="84"/>
        <v>#DIV/0!</v>
      </c>
      <c r="E171" s="57"/>
      <c r="F171" s="57"/>
      <c r="G171" s="55" t="e">
        <f>G170/G169*10</f>
        <v>#DIV/0!</v>
      </c>
      <c r="H171" s="57"/>
      <c r="I171" s="57"/>
      <c r="J171" s="55" t="e">
        <f>J170/J169*10</f>
        <v>#DIV/0!</v>
      </c>
      <c r="K171" s="55" t="e">
        <f>K170/K169*10</f>
        <v>#DIV/0!</v>
      </c>
      <c r="L171" s="55" t="e">
        <f>L170/L169*10</f>
        <v>#DIV/0!</v>
      </c>
      <c r="M171" s="55"/>
      <c r="N171" s="55"/>
      <c r="O171" s="55"/>
      <c r="P171" s="55"/>
      <c r="Q171" s="55"/>
      <c r="R171" s="55" t="e">
        <f>R170/R169*10</f>
        <v>#DIV/0!</v>
      </c>
      <c r="S171" s="55"/>
      <c r="T171" s="55"/>
      <c r="U171" s="55" t="e">
        <f>U170/U169*10</f>
        <v>#DIV/0!</v>
      </c>
      <c r="V171" s="55"/>
      <c r="W171" s="55"/>
      <c r="X171" s="55" t="e">
        <f>X170/X169*10</f>
        <v>#DIV/0!</v>
      </c>
      <c r="Y171" s="55"/>
    </row>
    <row r="172" spans="1:25" s="12" customFormat="1" ht="45" hidden="1" customHeight="1" x14ac:dyDescent="0.2">
      <c r="A172" s="52" t="s">
        <v>118</v>
      </c>
      <c r="B172" s="23"/>
      <c r="C172" s="122">
        <f>SUM(E172:Y172)</f>
        <v>0</v>
      </c>
      <c r="D172" s="15" t="e">
        <f t="shared" si="84"/>
        <v>#DIV/0!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54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45" hidden="1" customHeight="1" x14ac:dyDescent="0.2">
      <c r="A173" s="52" t="s">
        <v>119</v>
      </c>
      <c r="B173" s="23"/>
      <c r="C173" s="122"/>
      <c r="D173" s="15" t="e">
        <f t="shared" si="84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120</v>
      </c>
      <c r="B174" s="23"/>
      <c r="C174" s="122"/>
      <c r="D174" s="15" t="e">
        <f t="shared" si="84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47" customFormat="1" ht="30" customHeight="1" x14ac:dyDescent="0.2">
      <c r="A175" s="32" t="s">
        <v>121</v>
      </c>
      <c r="B175" s="23">
        <v>31321</v>
      </c>
      <c r="C175" s="122">
        <f>SUM(E175:Y175)</f>
        <v>38080</v>
      </c>
      <c r="D175" s="15">
        <f t="shared" ref="D175:D184" si="94">C175/B175</f>
        <v>1.215797707608314</v>
      </c>
      <c r="E175" s="155">
        <v>5130</v>
      </c>
      <c r="F175" s="155">
        <v>1552</v>
      </c>
      <c r="G175" s="155">
        <v>864</v>
      </c>
      <c r="H175" s="155">
        <v>627</v>
      </c>
      <c r="I175" s="155">
        <v>244</v>
      </c>
      <c r="J175" s="155">
        <v>3620</v>
      </c>
      <c r="K175" s="155">
        <v>1530</v>
      </c>
      <c r="L175" s="155">
        <v>346</v>
      </c>
      <c r="M175" s="155">
        <v>906</v>
      </c>
      <c r="N175" s="155">
        <v>1350</v>
      </c>
      <c r="O175" s="155">
        <v>595</v>
      </c>
      <c r="P175" s="155">
        <v>3750</v>
      </c>
      <c r="Q175" s="155">
        <v>5120</v>
      </c>
      <c r="R175" s="155">
        <v>750</v>
      </c>
      <c r="S175" s="155">
        <v>1800</v>
      </c>
      <c r="T175" s="155">
        <v>580</v>
      </c>
      <c r="U175" s="155">
        <v>1320</v>
      </c>
      <c r="V175" s="155">
        <v>1050</v>
      </c>
      <c r="W175" s="155">
        <v>2600</v>
      </c>
      <c r="X175" s="155">
        <v>2683</v>
      </c>
      <c r="Y175" s="155">
        <v>1663</v>
      </c>
    </row>
    <row r="176" spans="1:25" s="47" customFormat="1" ht="45" hidden="1" customHeight="1" x14ac:dyDescent="0.2">
      <c r="A176" s="13" t="s">
        <v>122</v>
      </c>
      <c r="B176" s="88"/>
      <c r="C176" s="139" t="e">
        <f>C175/C178</f>
        <v>#DIV/0!</v>
      </c>
      <c r="D176" s="15" t="e">
        <f t="shared" si="94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45" hidden="1" customHeight="1" x14ac:dyDescent="0.2">
      <c r="A177" s="32" t="s">
        <v>123</v>
      </c>
      <c r="B177" s="23"/>
      <c r="C177" s="122">
        <f>SUM(E177:Y177)</f>
        <v>0</v>
      </c>
      <c r="D177" s="15" t="e">
        <f t="shared" si="94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/>
      <c r="C178" s="103"/>
      <c r="D178" s="15" t="e">
        <f t="shared" si="94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45" hidden="1" customHeight="1" outlineLevel="1" x14ac:dyDescent="0.2">
      <c r="A179" s="32" t="s">
        <v>125</v>
      </c>
      <c r="B179" s="23"/>
      <c r="C179" s="122">
        <f>SUM(E179:Y179)</f>
        <v>0</v>
      </c>
      <c r="D179" s="15" t="e">
        <f t="shared" si="94"/>
        <v>#DIV/0!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35" s="12" customFormat="1" ht="45" hidden="1" customHeight="1" x14ac:dyDescent="0.2">
      <c r="A180" s="13" t="s">
        <v>52</v>
      </c>
      <c r="B180" s="89" t="e">
        <f>B179/B178</f>
        <v>#DIV/0!</v>
      </c>
      <c r="C180" s="140" t="e">
        <f>C179/C178</f>
        <v>#DIV/0!</v>
      </c>
      <c r="D180" s="15" t="e">
        <f t="shared" si="94"/>
        <v>#DIV/0!</v>
      </c>
      <c r="E180" s="16" t="e">
        <f>E179/E178</f>
        <v>#DIV/0!</v>
      </c>
      <c r="F180" s="16" t="e">
        <f t="shared" ref="F180:Y180" si="95">F179/F178</f>
        <v>#DIV/0!</v>
      </c>
      <c r="G180" s="16" t="e">
        <f t="shared" si="95"/>
        <v>#DIV/0!</v>
      </c>
      <c r="H180" s="16" t="e">
        <f t="shared" si="95"/>
        <v>#DIV/0!</v>
      </c>
      <c r="I180" s="16" t="e">
        <f t="shared" si="95"/>
        <v>#DIV/0!</v>
      </c>
      <c r="J180" s="16" t="e">
        <f t="shared" si="95"/>
        <v>#DIV/0!</v>
      </c>
      <c r="K180" s="16" t="e">
        <f t="shared" si="95"/>
        <v>#DIV/0!</v>
      </c>
      <c r="L180" s="16" t="e">
        <f t="shared" si="95"/>
        <v>#DIV/0!</v>
      </c>
      <c r="M180" s="16" t="e">
        <f t="shared" si="95"/>
        <v>#DIV/0!</v>
      </c>
      <c r="N180" s="16" t="e">
        <f t="shared" si="95"/>
        <v>#DIV/0!</v>
      </c>
      <c r="O180" s="16" t="e">
        <f t="shared" si="95"/>
        <v>#DIV/0!</v>
      </c>
      <c r="P180" s="16" t="e">
        <f t="shared" si="95"/>
        <v>#DIV/0!</v>
      </c>
      <c r="Q180" s="16" t="e">
        <f t="shared" si="95"/>
        <v>#DIV/0!</v>
      </c>
      <c r="R180" s="16" t="e">
        <f t="shared" si="95"/>
        <v>#DIV/0!</v>
      </c>
      <c r="S180" s="16" t="e">
        <f t="shared" si="95"/>
        <v>#DIV/0!</v>
      </c>
      <c r="T180" s="16" t="e">
        <f t="shared" si="95"/>
        <v>#DIV/0!</v>
      </c>
      <c r="U180" s="16" t="e">
        <f t="shared" si="95"/>
        <v>#DIV/0!</v>
      </c>
      <c r="V180" s="16" t="e">
        <f t="shared" si="95"/>
        <v>#DIV/0!</v>
      </c>
      <c r="W180" s="16" t="e">
        <f t="shared" si="95"/>
        <v>#DIV/0!</v>
      </c>
      <c r="X180" s="16" t="e">
        <f t="shared" si="95"/>
        <v>#DIV/0!</v>
      </c>
      <c r="Y180" s="16" t="e">
        <f t="shared" si="95"/>
        <v>#DIV/0!</v>
      </c>
    </row>
    <row r="181" spans="1:35" s="12" customFormat="1" ht="45" hidden="1" customHeight="1" x14ac:dyDescent="0.2">
      <c r="A181" s="11" t="s">
        <v>126</v>
      </c>
      <c r="B181" s="26"/>
      <c r="C181" s="104">
        <f>SUM(E181:Y181)</f>
        <v>0</v>
      </c>
      <c r="D181" s="15" t="e">
        <f t="shared" si="94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04">
        <f>SUM(E182:Y182)</f>
        <v>0</v>
      </c>
      <c r="D182" s="15" t="e">
        <f t="shared" si="94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2">
        <f>SUM(E183:Y183)</f>
        <v>0</v>
      </c>
      <c r="D183" s="15" t="e">
        <f t="shared" si="94"/>
        <v>#DIV/0!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35" s="47" customFormat="1" ht="45" hidden="1" customHeight="1" outlineLevel="1" x14ac:dyDescent="0.2">
      <c r="A184" s="11" t="s">
        <v>202</v>
      </c>
      <c r="B184" s="27">
        <v>98826</v>
      </c>
      <c r="C184" s="122">
        <f>SUM(E184:Y184)</f>
        <v>93927</v>
      </c>
      <c r="D184" s="15">
        <f t="shared" si="94"/>
        <v>0.95042802501366042</v>
      </c>
      <c r="E184" s="31">
        <v>915</v>
      </c>
      <c r="F184" s="31">
        <v>2066</v>
      </c>
      <c r="G184" s="156">
        <v>9743</v>
      </c>
      <c r="H184" s="156">
        <v>6815</v>
      </c>
      <c r="I184" s="156">
        <v>6386</v>
      </c>
      <c r="J184" s="31">
        <v>4980</v>
      </c>
      <c r="K184" s="156">
        <v>3415</v>
      </c>
      <c r="L184" s="156">
        <v>4239</v>
      </c>
      <c r="M184" s="31">
        <v>2497</v>
      </c>
      <c r="N184" s="156">
        <v>3286</v>
      </c>
      <c r="O184" s="31">
        <v>2979</v>
      </c>
      <c r="P184" s="156">
        <v>4879</v>
      </c>
      <c r="Q184" s="156">
        <v>5814</v>
      </c>
      <c r="R184" s="156">
        <v>2912</v>
      </c>
      <c r="S184" s="31">
        <v>4255</v>
      </c>
      <c r="T184" s="156">
        <v>4497</v>
      </c>
      <c r="U184" s="31">
        <v>1106</v>
      </c>
      <c r="V184" s="156">
        <v>1952</v>
      </c>
      <c r="W184" s="156">
        <v>8713</v>
      </c>
      <c r="X184" s="156">
        <v>7227</v>
      </c>
      <c r="Y184" s="31">
        <v>5251</v>
      </c>
    </row>
    <row r="185" spans="1:35" s="60" customFormat="1" ht="30" customHeight="1" outlineLevel="1" x14ac:dyDescent="0.2">
      <c r="A185" s="32" t="s">
        <v>128</v>
      </c>
      <c r="B185" s="27">
        <v>86711</v>
      </c>
      <c r="C185" s="122">
        <f>SUM(E185:Y185)</f>
        <v>87736</v>
      </c>
      <c r="D185" s="15">
        <f t="shared" ref="D185" si="96">C185/B185</f>
        <v>1.0118208762440752</v>
      </c>
      <c r="E185" s="36">
        <v>910</v>
      </c>
      <c r="F185" s="36">
        <v>1895</v>
      </c>
      <c r="G185" s="36">
        <v>9743</v>
      </c>
      <c r="H185" s="36">
        <v>4256</v>
      </c>
      <c r="I185" s="36">
        <v>6070</v>
      </c>
      <c r="J185" s="36">
        <v>4980</v>
      </c>
      <c r="K185" s="36">
        <v>3223</v>
      </c>
      <c r="L185" s="36">
        <v>3741</v>
      </c>
      <c r="M185" s="36">
        <v>2497</v>
      </c>
      <c r="N185" s="46">
        <v>3286</v>
      </c>
      <c r="O185" s="36">
        <v>2934</v>
      </c>
      <c r="P185" s="36">
        <v>4520</v>
      </c>
      <c r="Q185" s="36">
        <v>5814</v>
      </c>
      <c r="R185" s="36">
        <v>2700</v>
      </c>
      <c r="S185" s="36">
        <v>3418</v>
      </c>
      <c r="T185" s="46">
        <v>4200</v>
      </c>
      <c r="U185" s="36">
        <v>1106</v>
      </c>
      <c r="V185" s="36">
        <v>1952</v>
      </c>
      <c r="W185" s="36">
        <v>8566</v>
      </c>
      <c r="X185" s="36">
        <v>7230</v>
      </c>
      <c r="Y185" s="36">
        <v>4695</v>
      </c>
    </row>
    <row r="186" spans="1:35" s="47" customFormat="1" ht="30" customHeight="1" x14ac:dyDescent="0.2">
      <c r="A186" s="11" t="s">
        <v>129</v>
      </c>
      <c r="B186" s="141">
        <f>B185/B184</f>
        <v>0.87741080282516748</v>
      </c>
      <c r="C186" s="141">
        <f>C185/C184</f>
        <v>0.93408711020260415</v>
      </c>
      <c r="D186" s="15">
        <f t="shared" ref="D186:D188" si="97">C186/B186</f>
        <v>1.0645949505008887</v>
      </c>
      <c r="E186" s="70">
        <f t="shared" ref="E186:Y186" si="98">E185/E184</f>
        <v>0.99453551912568305</v>
      </c>
      <c r="F186" s="70">
        <f t="shared" si="98"/>
        <v>0.91723136495643753</v>
      </c>
      <c r="G186" s="70">
        <f t="shared" si="98"/>
        <v>1</v>
      </c>
      <c r="H186" s="70">
        <f t="shared" si="98"/>
        <v>0.62450476889214968</v>
      </c>
      <c r="I186" s="70">
        <f t="shared" si="98"/>
        <v>0.95051675540244285</v>
      </c>
      <c r="J186" s="70">
        <f t="shared" si="98"/>
        <v>1</v>
      </c>
      <c r="K186" s="70">
        <f t="shared" si="98"/>
        <v>0.94377745241581257</v>
      </c>
      <c r="L186" s="70">
        <f t="shared" si="98"/>
        <v>0.88251946213729648</v>
      </c>
      <c r="M186" s="70">
        <f t="shared" si="98"/>
        <v>1</v>
      </c>
      <c r="N186" s="70">
        <f t="shared" si="98"/>
        <v>1</v>
      </c>
      <c r="O186" s="70">
        <f t="shared" si="98"/>
        <v>0.98489425981873113</v>
      </c>
      <c r="P186" s="70">
        <f t="shared" si="98"/>
        <v>0.92641934822709571</v>
      </c>
      <c r="Q186" s="70">
        <f t="shared" si="98"/>
        <v>1</v>
      </c>
      <c r="R186" s="70">
        <f t="shared" si="98"/>
        <v>0.92719780219780223</v>
      </c>
      <c r="S186" s="70">
        <f t="shared" si="98"/>
        <v>0.80329024676850769</v>
      </c>
      <c r="T186" s="70">
        <f t="shared" si="98"/>
        <v>0.93395597064709801</v>
      </c>
      <c r="U186" s="70">
        <f t="shared" si="98"/>
        <v>1</v>
      </c>
      <c r="V186" s="70">
        <f t="shared" si="98"/>
        <v>1</v>
      </c>
      <c r="W186" s="70">
        <f t="shared" si="98"/>
        <v>0.98312865832663832</v>
      </c>
      <c r="X186" s="70">
        <f t="shared" si="98"/>
        <v>1.0004151100041512</v>
      </c>
      <c r="Y186" s="70">
        <f t="shared" si="98"/>
        <v>0.89411540658922106</v>
      </c>
    </row>
    <row r="187" spans="1:35" s="47" customFormat="1" ht="45" hidden="1" customHeight="1" outlineLevel="1" x14ac:dyDescent="0.2">
      <c r="A187" s="11" t="s">
        <v>130</v>
      </c>
      <c r="B187" s="27"/>
      <c r="C187" s="122">
        <f>SUM(E187:Y187)</f>
        <v>0</v>
      </c>
      <c r="D187" s="15" t="e">
        <f t="shared" si="97"/>
        <v>#DIV/0!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35" s="60" customFormat="1" ht="45" customHeight="1" outlineLevel="1" x14ac:dyDescent="0.2">
      <c r="A188" s="32" t="s">
        <v>131</v>
      </c>
      <c r="B188" s="23">
        <v>7604</v>
      </c>
      <c r="C188" s="122">
        <f>SUM(E188:Y188)</f>
        <v>7922</v>
      </c>
      <c r="D188" s="15">
        <f t="shared" si="97"/>
        <v>1.0418200946870069</v>
      </c>
      <c r="E188" s="46">
        <v>32</v>
      </c>
      <c r="F188" s="36">
        <v>100</v>
      </c>
      <c r="G188" s="36">
        <v>1249</v>
      </c>
      <c r="H188" s="36"/>
      <c r="I188" s="36">
        <v>120</v>
      </c>
      <c r="J188" s="36">
        <v>960</v>
      </c>
      <c r="K188" s="36"/>
      <c r="L188" s="36">
        <v>110</v>
      </c>
      <c r="M188" s="36"/>
      <c r="N188" s="36">
        <v>61</v>
      </c>
      <c r="O188" s="46"/>
      <c r="P188" s="36">
        <v>738</v>
      </c>
      <c r="Q188" s="36"/>
      <c r="R188" s="36">
        <v>250</v>
      </c>
      <c r="S188" s="36"/>
      <c r="T188" s="36">
        <v>310</v>
      </c>
      <c r="U188" s="36"/>
      <c r="V188" s="36"/>
      <c r="W188" s="36">
        <v>78</v>
      </c>
      <c r="X188" s="36">
        <v>3694</v>
      </c>
      <c r="Y188" s="36">
        <v>220</v>
      </c>
    </row>
    <row r="189" spans="1:35" s="47" customFormat="1" ht="45" hidden="1" customHeight="1" x14ac:dyDescent="0.2">
      <c r="A189" s="11" t="s">
        <v>132</v>
      </c>
      <c r="B189" s="15"/>
      <c r="C189" s="122">
        <f t="shared" ref="C189" si="99">SUM(E189:Y189)</f>
        <v>0</v>
      </c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7" customFormat="1" ht="30" customHeight="1" x14ac:dyDescent="0.2">
      <c r="A190" s="13" t="s">
        <v>133</v>
      </c>
      <c r="B190" s="23"/>
      <c r="C190" s="122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35" s="60" customFormat="1" ht="30" customHeight="1" outlineLevel="1" x14ac:dyDescent="0.2">
      <c r="A191" s="52" t="s">
        <v>134</v>
      </c>
      <c r="B191" s="23">
        <v>94231</v>
      </c>
      <c r="C191" s="122">
        <f>SUM(E191:Y191)</f>
        <v>76038</v>
      </c>
      <c r="D191" s="9">
        <f t="shared" ref="D191:D195" si="100">C191/B191</f>
        <v>0.80693190139126192</v>
      </c>
      <c r="E191" s="26">
        <v>1989</v>
      </c>
      <c r="F191" s="26">
        <v>2254</v>
      </c>
      <c r="G191" s="26">
        <v>5832</v>
      </c>
      <c r="H191" s="26">
        <v>7863</v>
      </c>
      <c r="I191" s="26">
        <v>5445</v>
      </c>
      <c r="J191" s="26">
        <v>4100</v>
      </c>
      <c r="K191" s="26">
        <v>2906</v>
      </c>
      <c r="L191" s="26">
        <v>5294</v>
      </c>
      <c r="M191" s="26">
        <v>2154</v>
      </c>
      <c r="N191" s="26">
        <v>3374</v>
      </c>
      <c r="O191" s="26">
        <v>3232</v>
      </c>
      <c r="P191" s="26">
        <v>4295</v>
      </c>
      <c r="Q191" s="26">
        <v>7308</v>
      </c>
      <c r="R191" s="26">
        <v>1580</v>
      </c>
      <c r="S191" s="26">
        <v>1446</v>
      </c>
      <c r="T191" s="26">
        <v>1907</v>
      </c>
      <c r="U191" s="26">
        <v>1560</v>
      </c>
      <c r="V191" s="26">
        <v>830</v>
      </c>
      <c r="W191" s="26">
        <v>3310</v>
      </c>
      <c r="X191" s="26">
        <v>5149</v>
      </c>
      <c r="Y191" s="26">
        <v>4210</v>
      </c>
    </row>
    <row r="192" spans="1:35" s="47" customFormat="1" ht="45" hidden="1" customHeight="1" outlineLevel="1" x14ac:dyDescent="0.2">
      <c r="A192" s="13" t="s">
        <v>135</v>
      </c>
      <c r="B192" s="23">
        <v>95000</v>
      </c>
      <c r="C192" s="122">
        <f>SUM(E192:Y192)</f>
        <v>99221</v>
      </c>
      <c r="D192" s="9">
        <f t="shared" si="100"/>
        <v>1.0444315789473684</v>
      </c>
      <c r="E192" s="46">
        <v>1355</v>
      </c>
      <c r="F192" s="46">
        <v>2371</v>
      </c>
      <c r="G192" s="46">
        <v>10316</v>
      </c>
      <c r="H192" s="46">
        <v>9808</v>
      </c>
      <c r="I192" s="46">
        <v>4306</v>
      </c>
      <c r="J192" s="46">
        <v>4618</v>
      </c>
      <c r="K192" s="46">
        <v>2544</v>
      </c>
      <c r="L192" s="46">
        <v>9760</v>
      </c>
      <c r="M192" s="46">
        <v>4171</v>
      </c>
      <c r="N192" s="46">
        <v>3368</v>
      </c>
      <c r="O192" s="46">
        <v>2671</v>
      </c>
      <c r="P192" s="46">
        <v>5628</v>
      </c>
      <c r="Q192" s="46">
        <v>4878</v>
      </c>
      <c r="R192" s="46">
        <v>3000</v>
      </c>
      <c r="S192" s="46">
        <v>4108</v>
      </c>
      <c r="T192" s="46">
        <v>5335</v>
      </c>
      <c r="U192" s="46">
        <v>1948</v>
      </c>
      <c r="V192" s="46">
        <v>411</v>
      </c>
      <c r="W192" s="46">
        <v>3260</v>
      </c>
      <c r="X192" s="46">
        <v>6500</v>
      </c>
      <c r="Y192" s="46">
        <v>8865</v>
      </c>
      <c r="AI192" s="47" t="s">
        <v>0</v>
      </c>
    </row>
    <row r="193" spans="1:26" s="47" customFormat="1" ht="45" hidden="1" customHeight="1" outlineLevel="1" x14ac:dyDescent="0.2">
      <c r="A193" s="13" t="s">
        <v>136</v>
      </c>
      <c r="B193" s="27">
        <f>B191*0.45</f>
        <v>42403.950000000004</v>
      </c>
      <c r="C193" s="122">
        <f>C191*0.45</f>
        <v>34217.1</v>
      </c>
      <c r="D193" s="9">
        <f t="shared" si="100"/>
        <v>0.80693190139126181</v>
      </c>
      <c r="E193" s="26">
        <f>E191*0.45</f>
        <v>895.05000000000007</v>
      </c>
      <c r="F193" s="26">
        <f t="shared" ref="F193:Y193" si="101">F191*0.45</f>
        <v>1014.3000000000001</v>
      </c>
      <c r="G193" s="26">
        <f t="shared" si="101"/>
        <v>2624.4</v>
      </c>
      <c r="H193" s="26">
        <f t="shared" si="101"/>
        <v>3538.35</v>
      </c>
      <c r="I193" s="26">
        <f t="shared" si="101"/>
        <v>2450.25</v>
      </c>
      <c r="J193" s="26">
        <f t="shared" si="101"/>
        <v>1845</v>
      </c>
      <c r="K193" s="26">
        <f t="shared" si="101"/>
        <v>1307.7</v>
      </c>
      <c r="L193" s="26">
        <f t="shared" si="101"/>
        <v>2382.3000000000002</v>
      </c>
      <c r="M193" s="26">
        <f t="shared" si="101"/>
        <v>969.30000000000007</v>
      </c>
      <c r="N193" s="26">
        <f t="shared" si="101"/>
        <v>1518.3</v>
      </c>
      <c r="O193" s="26">
        <f t="shared" si="101"/>
        <v>1454.4</v>
      </c>
      <c r="P193" s="26">
        <f t="shared" si="101"/>
        <v>1932.75</v>
      </c>
      <c r="Q193" s="26">
        <f t="shared" si="101"/>
        <v>3288.6</v>
      </c>
      <c r="R193" s="26">
        <f t="shared" si="101"/>
        <v>711</v>
      </c>
      <c r="S193" s="26">
        <f t="shared" si="101"/>
        <v>650.70000000000005</v>
      </c>
      <c r="T193" s="26">
        <f t="shared" si="101"/>
        <v>858.15</v>
      </c>
      <c r="U193" s="26">
        <f t="shared" si="101"/>
        <v>702</v>
      </c>
      <c r="V193" s="26">
        <f t="shared" si="101"/>
        <v>373.5</v>
      </c>
      <c r="W193" s="26">
        <f t="shared" si="101"/>
        <v>1489.5</v>
      </c>
      <c r="X193" s="26">
        <f t="shared" si="101"/>
        <v>2317.0500000000002</v>
      </c>
      <c r="Y193" s="26">
        <f t="shared" si="101"/>
        <v>1894.5</v>
      </c>
      <c r="Z193" s="61"/>
    </row>
    <row r="194" spans="1:26" s="47" customFormat="1" ht="30" customHeight="1" collapsed="1" x14ac:dyDescent="0.2">
      <c r="A194" s="13" t="s">
        <v>137</v>
      </c>
      <c r="B194" s="49">
        <f>B191/B192</f>
        <v>0.99190526315789473</v>
      </c>
      <c r="C194" s="141">
        <f>C191/C192</f>
        <v>0.76634986545187012</v>
      </c>
      <c r="D194" s="9"/>
      <c r="E194" s="70">
        <f t="shared" ref="E194:Y194" si="102">E191/E192</f>
        <v>1.4678966789667898</v>
      </c>
      <c r="F194" s="70">
        <f t="shared" si="102"/>
        <v>0.95065373260227748</v>
      </c>
      <c r="G194" s="70">
        <f t="shared" si="102"/>
        <v>0.56533540131834048</v>
      </c>
      <c r="H194" s="70">
        <f t="shared" si="102"/>
        <v>0.80169249592169656</v>
      </c>
      <c r="I194" s="70">
        <f t="shared" si="102"/>
        <v>1.2645146307477937</v>
      </c>
      <c r="J194" s="70">
        <f t="shared" si="102"/>
        <v>0.88783022953659596</v>
      </c>
      <c r="K194" s="70">
        <f t="shared" si="102"/>
        <v>1.1422955974842768</v>
      </c>
      <c r="L194" s="70">
        <f t="shared" si="102"/>
        <v>0.54241803278688527</v>
      </c>
      <c r="M194" s="70">
        <f t="shared" si="102"/>
        <v>0.51642292016303049</v>
      </c>
      <c r="N194" s="70">
        <f t="shared" si="102"/>
        <v>1.0017814726840855</v>
      </c>
      <c r="O194" s="70">
        <f t="shared" si="102"/>
        <v>1.2100336952452264</v>
      </c>
      <c r="P194" s="70">
        <f t="shared" si="102"/>
        <v>0.76314854299928925</v>
      </c>
      <c r="Q194" s="70">
        <f t="shared" si="102"/>
        <v>1.4981549815498154</v>
      </c>
      <c r="R194" s="70">
        <f t="shared" si="102"/>
        <v>0.52666666666666662</v>
      </c>
      <c r="S194" s="70">
        <f t="shared" si="102"/>
        <v>0.3519961051606621</v>
      </c>
      <c r="T194" s="70">
        <f t="shared" si="102"/>
        <v>0.35745079662605433</v>
      </c>
      <c r="U194" s="70">
        <f t="shared" si="102"/>
        <v>0.80082135523613962</v>
      </c>
      <c r="V194" s="70">
        <f t="shared" si="102"/>
        <v>2.0194647201946472</v>
      </c>
      <c r="W194" s="70">
        <f t="shared" si="102"/>
        <v>1.0153374233128833</v>
      </c>
      <c r="X194" s="70">
        <f t="shared" si="102"/>
        <v>0.79215384615384621</v>
      </c>
      <c r="Y194" s="70">
        <f t="shared" si="102"/>
        <v>0.47490129723632263</v>
      </c>
    </row>
    <row r="195" spans="1:26" s="60" customFormat="1" ht="30" customHeight="1" outlineLevel="1" x14ac:dyDescent="0.2">
      <c r="A195" s="52" t="s">
        <v>138</v>
      </c>
      <c r="B195" s="23">
        <v>215748</v>
      </c>
      <c r="C195" s="122">
        <f>SUM(E195:Y195)</f>
        <v>204688</v>
      </c>
      <c r="D195" s="9">
        <f t="shared" si="100"/>
        <v>0.94873648886664075</v>
      </c>
      <c r="E195" s="26">
        <v>653</v>
      </c>
      <c r="F195" s="26">
        <v>4300</v>
      </c>
      <c r="G195" s="26">
        <v>18342</v>
      </c>
      <c r="H195" s="26">
        <v>8029</v>
      </c>
      <c r="I195" s="26">
        <v>7747</v>
      </c>
      <c r="J195" s="26">
        <v>8250</v>
      </c>
      <c r="K195" s="26">
        <v>500</v>
      </c>
      <c r="L195" s="26">
        <v>10636</v>
      </c>
      <c r="M195" s="26">
        <v>7900</v>
      </c>
      <c r="N195" s="26">
        <v>10050</v>
      </c>
      <c r="O195" s="26">
        <v>6031</v>
      </c>
      <c r="P195" s="26">
        <v>13850</v>
      </c>
      <c r="Q195" s="26">
        <v>1904</v>
      </c>
      <c r="R195" s="26">
        <v>1850</v>
      </c>
      <c r="S195" s="26">
        <v>5350</v>
      </c>
      <c r="T195" s="26">
        <v>32999</v>
      </c>
      <c r="U195" s="26">
        <v>2600</v>
      </c>
      <c r="V195" s="26">
        <v>450</v>
      </c>
      <c r="W195" s="26">
        <v>8247</v>
      </c>
      <c r="X195" s="26">
        <v>40200</v>
      </c>
      <c r="Y195" s="26">
        <v>14800</v>
      </c>
    </row>
    <row r="196" spans="1:26" s="47" customFormat="1" ht="45" hidden="1" customHeight="1" outlineLevel="1" x14ac:dyDescent="0.2">
      <c r="A196" s="13" t="s">
        <v>135</v>
      </c>
      <c r="B196" s="23">
        <v>271000</v>
      </c>
      <c r="C196" s="122">
        <f>SUM(E196:Y196)</f>
        <v>283125</v>
      </c>
      <c r="D196" s="9">
        <f t="shared" ref="D196:D210" si="103">C196/B196</f>
        <v>1.0447416974169741</v>
      </c>
      <c r="E196" s="46">
        <v>3252</v>
      </c>
      <c r="F196" s="46">
        <v>6349</v>
      </c>
      <c r="G196" s="46">
        <v>21277</v>
      </c>
      <c r="H196" s="46">
        <v>19442</v>
      </c>
      <c r="I196" s="46">
        <v>7381</v>
      </c>
      <c r="J196" s="46">
        <v>15831</v>
      </c>
      <c r="K196" s="46">
        <v>1192</v>
      </c>
      <c r="L196" s="46">
        <v>25096</v>
      </c>
      <c r="M196" s="46">
        <v>10726</v>
      </c>
      <c r="N196" s="46">
        <v>11786</v>
      </c>
      <c r="O196" s="46">
        <v>7347</v>
      </c>
      <c r="P196" s="46">
        <v>19701</v>
      </c>
      <c r="Q196" s="46">
        <v>4369</v>
      </c>
      <c r="R196" s="46">
        <v>5848</v>
      </c>
      <c r="S196" s="46">
        <v>8900</v>
      </c>
      <c r="T196" s="46">
        <v>37348</v>
      </c>
      <c r="U196" s="46">
        <v>2923</v>
      </c>
      <c r="V196" s="46">
        <v>1336</v>
      </c>
      <c r="W196" s="46">
        <v>11411</v>
      </c>
      <c r="X196" s="46">
        <v>40000</v>
      </c>
      <c r="Y196" s="46">
        <v>21610</v>
      </c>
    </row>
    <row r="197" spans="1:26" s="47" customFormat="1" ht="45" hidden="1" customHeight="1" outlineLevel="1" x14ac:dyDescent="0.2">
      <c r="A197" s="13" t="s">
        <v>136</v>
      </c>
      <c r="B197" s="27">
        <f>B195*0.3</f>
        <v>64724.399999999994</v>
      </c>
      <c r="C197" s="122">
        <f>C195*0.3</f>
        <v>61406.399999999994</v>
      </c>
      <c r="D197" s="9">
        <f t="shared" si="103"/>
        <v>0.94873648886664075</v>
      </c>
      <c r="E197" s="26">
        <f>E195*0.3</f>
        <v>195.9</v>
      </c>
      <c r="F197" s="26">
        <f t="shared" ref="F197:Y197" si="104">F195*0.3</f>
        <v>1290</v>
      </c>
      <c r="G197" s="26">
        <f t="shared" si="104"/>
        <v>5502.5999999999995</v>
      </c>
      <c r="H197" s="26">
        <f t="shared" si="104"/>
        <v>2408.6999999999998</v>
      </c>
      <c r="I197" s="26">
        <f t="shared" si="104"/>
        <v>2324.1</v>
      </c>
      <c r="J197" s="26">
        <f t="shared" si="104"/>
        <v>2475</v>
      </c>
      <c r="K197" s="26">
        <f t="shared" si="104"/>
        <v>150</v>
      </c>
      <c r="L197" s="26">
        <f t="shared" si="104"/>
        <v>3190.7999999999997</v>
      </c>
      <c r="M197" s="26">
        <f t="shared" si="104"/>
        <v>2370</v>
      </c>
      <c r="N197" s="26">
        <f t="shared" si="104"/>
        <v>3015</v>
      </c>
      <c r="O197" s="26">
        <f t="shared" si="104"/>
        <v>1809.3</v>
      </c>
      <c r="P197" s="26">
        <f t="shared" si="104"/>
        <v>4155</v>
      </c>
      <c r="Q197" s="26">
        <f t="shared" si="104"/>
        <v>571.19999999999993</v>
      </c>
      <c r="R197" s="26">
        <f t="shared" si="104"/>
        <v>555</v>
      </c>
      <c r="S197" s="26">
        <f t="shared" si="104"/>
        <v>1605</v>
      </c>
      <c r="T197" s="26">
        <f t="shared" si="104"/>
        <v>9899.6999999999989</v>
      </c>
      <c r="U197" s="26">
        <f t="shared" si="104"/>
        <v>780</v>
      </c>
      <c r="V197" s="26">
        <f t="shared" si="104"/>
        <v>135</v>
      </c>
      <c r="W197" s="26">
        <f t="shared" si="104"/>
        <v>2474.1</v>
      </c>
      <c r="X197" s="26">
        <f t="shared" si="104"/>
        <v>12060</v>
      </c>
      <c r="Y197" s="26">
        <f t="shared" si="104"/>
        <v>4440</v>
      </c>
    </row>
    <row r="198" spans="1:26" s="60" customFormat="1" ht="30" customHeight="1" collapsed="1" x14ac:dyDescent="0.2">
      <c r="A198" s="13" t="s">
        <v>137</v>
      </c>
      <c r="B198" s="9">
        <f>B195/B196</f>
        <v>0.79611808118081184</v>
      </c>
      <c r="C198" s="121">
        <f>C195/C196</f>
        <v>0.72295982339955855</v>
      </c>
      <c r="D198" s="154"/>
      <c r="E198" s="30">
        <f t="shared" ref="E198:Y198" si="105">E195/E196</f>
        <v>0.20079950799507995</v>
      </c>
      <c r="F198" s="30">
        <f t="shared" si="105"/>
        <v>0.67727201134036852</v>
      </c>
      <c r="G198" s="30">
        <f t="shared" si="105"/>
        <v>0.86205762090520277</v>
      </c>
      <c r="H198" s="30">
        <f t="shared" si="105"/>
        <v>0.41297191646949905</v>
      </c>
      <c r="I198" s="30">
        <f t="shared" si="105"/>
        <v>1.0495867768595042</v>
      </c>
      <c r="J198" s="30">
        <f t="shared" si="105"/>
        <v>0.52112942960015163</v>
      </c>
      <c r="K198" s="30">
        <f t="shared" si="105"/>
        <v>0.41946308724832215</v>
      </c>
      <c r="L198" s="30">
        <f t="shared" si="105"/>
        <v>0.42381255977048138</v>
      </c>
      <c r="M198" s="30">
        <f t="shared" si="105"/>
        <v>0.73652806265150106</v>
      </c>
      <c r="N198" s="30">
        <f t="shared" si="105"/>
        <v>0.85270660105209573</v>
      </c>
      <c r="O198" s="30">
        <f t="shared" si="105"/>
        <v>0.820879270450524</v>
      </c>
      <c r="P198" s="30">
        <f t="shared" si="105"/>
        <v>0.70300999949241161</v>
      </c>
      <c r="Q198" s="30">
        <f t="shared" si="105"/>
        <v>0.43579766536964981</v>
      </c>
      <c r="R198" s="30">
        <f t="shared" si="105"/>
        <v>0.31634746922024626</v>
      </c>
      <c r="S198" s="30">
        <f t="shared" si="105"/>
        <v>0.601123595505618</v>
      </c>
      <c r="T198" s="30">
        <f t="shared" si="105"/>
        <v>0.88355467494912709</v>
      </c>
      <c r="U198" s="30">
        <f t="shared" si="105"/>
        <v>0.88949709202873761</v>
      </c>
      <c r="V198" s="30">
        <f t="shared" si="105"/>
        <v>0.33682634730538924</v>
      </c>
      <c r="W198" s="30">
        <f t="shared" si="105"/>
        <v>0.72272368766979234</v>
      </c>
      <c r="X198" s="30">
        <f t="shared" si="105"/>
        <v>1.0049999999999999</v>
      </c>
      <c r="Y198" s="30">
        <f t="shared" si="105"/>
        <v>0.68486811661267932</v>
      </c>
    </row>
    <row r="199" spans="1:26" s="60" customFormat="1" ht="30" customHeight="1" outlineLevel="1" x14ac:dyDescent="0.2">
      <c r="A199" s="52" t="s">
        <v>139</v>
      </c>
      <c r="B199" s="23">
        <v>16563</v>
      </c>
      <c r="C199" s="122">
        <f>SUM(E199:Y199)</f>
        <v>6741</v>
      </c>
      <c r="D199" s="154">
        <f t="shared" ref="D199" si="106">C199/B199</f>
        <v>0.40699148704944754</v>
      </c>
      <c r="E199" s="26"/>
      <c r="F199" s="26"/>
      <c r="G199" s="26"/>
      <c r="H199" s="26">
        <v>2000</v>
      </c>
      <c r="I199" s="26">
        <v>1300</v>
      </c>
      <c r="J199" s="26"/>
      <c r="K199" s="26">
        <v>700</v>
      </c>
      <c r="L199" s="26">
        <v>1441</v>
      </c>
      <c r="M199" s="26"/>
      <c r="N199" s="26"/>
      <c r="O199" s="26"/>
      <c r="P199" s="26">
        <v>1300</v>
      </c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7" customFormat="1" ht="45" hidden="1" customHeight="1" outlineLevel="1" x14ac:dyDescent="0.2">
      <c r="A200" s="13" t="s">
        <v>135</v>
      </c>
      <c r="B200" s="23">
        <v>334708</v>
      </c>
      <c r="C200" s="122">
        <f>SUM(E200:Y200)</f>
        <v>337167</v>
      </c>
      <c r="D200" s="154">
        <f t="shared" si="103"/>
        <v>1.0073467022001268</v>
      </c>
      <c r="E200" s="46"/>
      <c r="F200" s="46">
        <v>13121</v>
      </c>
      <c r="G200" s="46">
        <v>29014</v>
      </c>
      <c r="H200" s="46">
        <v>52320</v>
      </c>
      <c r="I200" s="46">
        <v>16915</v>
      </c>
      <c r="J200" s="46">
        <v>4947</v>
      </c>
      <c r="K200" s="46">
        <v>1987</v>
      </c>
      <c r="L200" s="46">
        <v>21959</v>
      </c>
      <c r="M200" s="46">
        <v>11918</v>
      </c>
      <c r="N200" s="46">
        <v>12628</v>
      </c>
      <c r="O200" s="46">
        <v>13357</v>
      </c>
      <c r="P200" s="46">
        <v>18763</v>
      </c>
      <c r="Q200" s="46">
        <v>10379</v>
      </c>
      <c r="R200" s="46">
        <v>2250</v>
      </c>
      <c r="S200" s="46">
        <v>6846</v>
      </c>
      <c r="T200" s="46">
        <v>53354</v>
      </c>
      <c r="U200" s="46">
        <v>6090</v>
      </c>
      <c r="V200" s="46">
        <v>1713</v>
      </c>
      <c r="W200" s="46">
        <v>12226</v>
      </c>
      <c r="X200" s="46">
        <v>27986</v>
      </c>
      <c r="Y200" s="46">
        <v>19394</v>
      </c>
    </row>
    <row r="201" spans="1:26" s="47" customFormat="1" ht="45" hidden="1" customHeight="1" outlineLevel="1" x14ac:dyDescent="0.2">
      <c r="A201" s="13" t="s">
        <v>140</v>
      </c>
      <c r="B201" s="27">
        <f>B199*0.19</f>
        <v>3146.9700000000003</v>
      </c>
      <c r="C201" s="122">
        <f>C199*0.19</f>
        <v>1280.79</v>
      </c>
      <c r="D201" s="154">
        <f t="shared" si="103"/>
        <v>0.40699148704944754</v>
      </c>
      <c r="E201" s="26"/>
      <c r="F201" s="26"/>
      <c r="G201" s="155"/>
      <c r="H201" s="155"/>
      <c r="I201" s="155"/>
      <c r="J201" s="155"/>
      <c r="K201" s="155">
        <f t="shared" ref="K201" si="107">K199*0.19</f>
        <v>133</v>
      </c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</row>
    <row r="202" spans="1:26" s="60" customFormat="1" ht="30" customHeight="1" collapsed="1" x14ac:dyDescent="0.2">
      <c r="A202" s="13" t="s">
        <v>141</v>
      </c>
      <c r="B202" s="9">
        <f>B199/B200</f>
        <v>4.9484924172711733E-2</v>
      </c>
      <c r="C202" s="121">
        <f>C199/C200</f>
        <v>1.9993059819021435E-2</v>
      </c>
      <c r="D202" s="154"/>
      <c r="E202" s="30"/>
      <c r="F202" s="30"/>
      <c r="G202" s="30"/>
      <c r="H202" s="30"/>
      <c r="I202" s="30"/>
      <c r="J202" s="30"/>
      <c r="K202" s="30">
        <f t="shared" ref="K202:L202" si="108">K199/K200</f>
        <v>0.35228988424760949</v>
      </c>
      <c r="L202" s="30">
        <f t="shared" si="108"/>
        <v>6.5622296097272187E-2</v>
      </c>
      <c r="M202" s="30"/>
      <c r="N202" s="30"/>
      <c r="O202" s="30"/>
      <c r="P202" s="100">
        <f t="shared" ref="P202" si="109">P199/P200</f>
        <v>6.9285295528433613E-2</v>
      </c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6" s="47" customFormat="1" ht="30" customHeight="1" x14ac:dyDescent="0.2">
      <c r="A203" s="52" t="s">
        <v>142</v>
      </c>
      <c r="B203" s="27">
        <v>227</v>
      </c>
      <c r="C203" s="122">
        <f>SUM(E203:Y203)</f>
        <v>50</v>
      </c>
      <c r="D203" s="154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>
        <v>50</v>
      </c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6" s="47" customFormat="1" ht="45" hidden="1" customHeight="1" x14ac:dyDescent="0.2">
      <c r="A204" s="13" t="s">
        <v>140</v>
      </c>
      <c r="B204" s="27"/>
      <c r="C204" s="122">
        <f>C203*0.7</f>
        <v>35</v>
      </c>
      <c r="D204" s="154" t="e">
        <f t="shared" si="103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7" customFormat="1" ht="45" hidden="1" customHeight="1" x14ac:dyDescent="0.2">
      <c r="A205" s="32" t="s">
        <v>143</v>
      </c>
      <c r="B205" s="27"/>
      <c r="C205" s="122">
        <f>SUM(E205:Y205)</f>
        <v>0</v>
      </c>
      <c r="D205" s="154" t="e">
        <f t="shared" si="103"/>
        <v>#DIV/0!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6" s="47" customFormat="1" ht="45" hidden="1" customHeight="1" x14ac:dyDescent="0.2">
      <c r="A206" s="13" t="s">
        <v>140</v>
      </c>
      <c r="B206" s="27">
        <f>B205*0.2</f>
        <v>0</v>
      </c>
      <c r="C206" s="122">
        <f>C205*0.2</f>
        <v>0</v>
      </c>
      <c r="D206" s="154" t="e">
        <f t="shared" si="103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7" customFormat="1" ht="45" hidden="1" customHeight="1" x14ac:dyDescent="0.2">
      <c r="A207" s="32" t="s">
        <v>164</v>
      </c>
      <c r="B207" s="27"/>
      <c r="C207" s="122">
        <f>SUM(E207:Y207)</f>
        <v>0</v>
      </c>
      <c r="D207" s="154" t="e">
        <f t="shared" si="103"/>
        <v>#DIV/0!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6" s="47" customFormat="1" ht="22.5" x14ac:dyDescent="0.2">
      <c r="A208" s="32" t="s">
        <v>144</v>
      </c>
      <c r="B208" s="155">
        <f>B206+B204+B201+B197+B193</f>
        <v>110275.32</v>
      </c>
      <c r="C208" s="155">
        <f>C206+C204+C201+C197+C193</f>
        <v>96939.29</v>
      </c>
      <c r="D208" s="154">
        <f t="shared" si="103"/>
        <v>0.87906605031842111</v>
      </c>
      <c r="E208" s="26">
        <f>E206+E204+E201+E197+E193</f>
        <v>1090.95</v>
      </c>
      <c r="F208" s="26">
        <f t="shared" ref="F208:Y208" si="110">F206+F204+F201+F197+F193</f>
        <v>2304.3000000000002</v>
      </c>
      <c r="G208" s="26">
        <f t="shared" si="110"/>
        <v>8127</v>
      </c>
      <c r="H208" s="26">
        <f t="shared" si="110"/>
        <v>5947.0499999999993</v>
      </c>
      <c r="I208" s="26">
        <f t="shared" si="110"/>
        <v>4774.3500000000004</v>
      </c>
      <c r="J208" s="26">
        <f t="shared" si="110"/>
        <v>4320</v>
      </c>
      <c r="K208" s="26">
        <f>K206+K204+K201+K197+K193</f>
        <v>1590.7</v>
      </c>
      <c r="L208" s="26">
        <f t="shared" si="110"/>
        <v>5573.1</v>
      </c>
      <c r="M208" s="26">
        <f t="shared" si="110"/>
        <v>3339.3</v>
      </c>
      <c r="N208" s="26">
        <f t="shared" si="110"/>
        <v>4533.3</v>
      </c>
      <c r="O208" s="26">
        <f t="shared" si="110"/>
        <v>3263.7</v>
      </c>
      <c r="P208" s="26">
        <f t="shared" si="110"/>
        <v>6087.75</v>
      </c>
      <c r="Q208" s="26">
        <f t="shared" si="110"/>
        <v>3859.7999999999997</v>
      </c>
      <c r="R208" s="26">
        <f t="shared" si="110"/>
        <v>1266</v>
      </c>
      <c r="S208" s="26">
        <f t="shared" si="110"/>
        <v>2255.6999999999998</v>
      </c>
      <c r="T208" s="26">
        <f t="shared" si="110"/>
        <v>10757.849999999999</v>
      </c>
      <c r="U208" s="26">
        <f t="shared" si="110"/>
        <v>1482</v>
      </c>
      <c r="V208" s="26">
        <f t="shared" si="110"/>
        <v>508.5</v>
      </c>
      <c r="W208" s="155">
        <f t="shared" si="110"/>
        <v>3963.6</v>
      </c>
      <c r="X208" s="26">
        <f t="shared" si="110"/>
        <v>14377.05</v>
      </c>
      <c r="Y208" s="26">
        <f t="shared" si="110"/>
        <v>6334.5</v>
      </c>
    </row>
    <row r="209" spans="1:25" s="47" customFormat="1" ht="45" hidden="1" x14ac:dyDescent="0.2">
      <c r="A209" s="13" t="s">
        <v>170</v>
      </c>
      <c r="B209" s="26">
        <v>68302</v>
      </c>
      <c r="C209" s="104">
        <f>SUM(E209:Y209)</f>
        <v>69686.5</v>
      </c>
      <c r="D209" s="9">
        <f t="shared" si="103"/>
        <v>1.0202702702702702</v>
      </c>
      <c r="E209" s="155">
        <v>610</v>
      </c>
      <c r="F209" s="155">
        <v>1904.5</v>
      </c>
      <c r="G209" s="155">
        <v>5803</v>
      </c>
      <c r="H209" s="155">
        <v>6976</v>
      </c>
      <c r="I209" s="155">
        <v>2768</v>
      </c>
      <c r="J209" s="155">
        <v>2968</v>
      </c>
      <c r="K209" s="155">
        <v>715</v>
      </c>
      <c r="L209" s="155">
        <v>6274</v>
      </c>
      <c r="M209" s="155">
        <v>2681</v>
      </c>
      <c r="N209" s="155">
        <v>2526</v>
      </c>
      <c r="O209" s="155">
        <v>2004</v>
      </c>
      <c r="P209" s="155">
        <v>4222</v>
      </c>
      <c r="Q209" s="155">
        <v>1996</v>
      </c>
      <c r="R209" s="155">
        <v>1350</v>
      </c>
      <c r="S209" s="155">
        <v>2054</v>
      </c>
      <c r="T209" s="155">
        <v>8003</v>
      </c>
      <c r="U209" s="155">
        <v>1096</v>
      </c>
      <c r="V209" s="155">
        <v>308</v>
      </c>
      <c r="W209" s="155">
        <v>2445</v>
      </c>
      <c r="X209" s="155">
        <v>7996</v>
      </c>
      <c r="Y209" s="155">
        <v>4987</v>
      </c>
    </row>
    <row r="210" spans="1:25" s="47" customFormat="1" ht="22.5" x14ac:dyDescent="0.2">
      <c r="A210" s="52" t="s">
        <v>163</v>
      </c>
      <c r="B210" s="50">
        <f>B208/B209*10</f>
        <v>16.145254897367572</v>
      </c>
      <c r="C210" s="134">
        <f>C208/C209*10</f>
        <v>13.910770378767767</v>
      </c>
      <c r="D210" s="9">
        <f t="shared" si="103"/>
        <v>0.86160116190149905</v>
      </c>
      <c r="E210" s="51">
        <f>E208/E209*10</f>
        <v>17.884426229508197</v>
      </c>
      <c r="F210" s="51">
        <f t="shared" ref="F210:Y210" si="111">F208/F209*10</f>
        <v>12.099238645313733</v>
      </c>
      <c r="G210" s="51">
        <f t="shared" si="111"/>
        <v>14.004825090470446</v>
      </c>
      <c r="H210" s="51">
        <f t="shared" si="111"/>
        <v>8.5250143348623837</v>
      </c>
      <c r="I210" s="51">
        <f t="shared" si="111"/>
        <v>17.248374277456648</v>
      </c>
      <c r="J210" s="51">
        <f t="shared" si="111"/>
        <v>14.555256064690028</v>
      </c>
      <c r="K210" s="51">
        <f>K208/K209*10</f>
        <v>22.247552447552451</v>
      </c>
      <c r="L210" s="51">
        <f t="shared" si="111"/>
        <v>8.8828498565508447</v>
      </c>
      <c r="M210" s="51">
        <f t="shared" si="111"/>
        <v>12.455427079447967</v>
      </c>
      <c r="N210" s="51">
        <f t="shared" si="111"/>
        <v>17.946555819477435</v>
      </c>
      <c r="O210" s="51">
        <f t="shared" si="111"/>
        <v>16.285928143712574</v>
      </c>
      <c r="P210" s="51">
        <f t="shared" si="111"/>
        <v>14.419114163903364</v>
      </c>
      <c r="Q210" s="51">
        <f t="shared" si="111"/>
        <v>19.337675350701403</v>
      </c>
      <c r="R210" s="51">
        <f t="shared" si="111"/>
        <v>9.3777777777777782</v>
      </c>
      <c r="S210" s="51">
        <f t="shared" si="111"/>
        <v>10.981986368062318</v>
      </c>
      <c r="T210" s="51">
        <f t="shared" si="111"/>
        <v>13.44227164813195</v>
      </c>
      <c r="U210" s="51">
        <f t="shared" si="111"/>
        <v>13.521897810218979</v>
      </c>
      <c r="V210" s="51">
        <f t="shared" si="111"/>
        <v>16.509740259740258</v>
      </c>
      <c r="W210" s="51">
        <f t="shared" si="111"/>
        <v>16.211042944785277</v>
      </c>
      <c r="X210" s="51">
        <f>X208/X209*10</f>
        <v>17.980302651325662</v>
      </c>
      <c r="Y210" s="51">
        <f t="shared" si="111"/>
        <v>12.702025265690795</v>
      </c>
    </row>
    <row r="211" spans="1:25" ht="22.5" x14ac:dyDescent="0.25">
      <c r="A211" s="87"/>
      <c r="B211" s="87"/>
      <c r="C211" s="142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1:25" ht="27" hidden="1" customHeight="1" x14ac:dyDescent="0.25">
      <c r="A212" s="13" t="s">
        <v>183</v>
      </c>
      <c r="B212" s="82"/>
      <c r="C212" s="143">
        <f>SUM(E212:Y212)</f>
        <v>273</v>
      </c>
      <c r="D212" s="82"/>
      <c r="E212" s="82">
        <v>11</v>
      </c>
      <c r="F212" s="82">
        <v>12</v>
      </c>
      <c r="G212" s="82">
        <v>15</v>
      </c>
      <c r="H212" s="82">
        <v>20</v>
      </c>
      <c r="I212" s="82">
        <v>12</v>
      </c>
      <c r="J212" s="82">
        <v>36</v>
      </c>
      <c r="K212" s="82">
        <v>18</v>
      </c>
      <c r="L212" s="82">
        <v>20</v>
      </c>
      <c r="M212" s="82">
        <v>5</v>
      </c>
      <c r="N212" s="82">
        <v>4</v>
      </c>
      <c r="O212" s="82">
        <v>5</v>
      </c>
      <c r="P212" s="82">
        <v>16</v>
      </c>
      <c r="Q212" s="82">
        <v>16</v>
      </c>
      <c r="R212" s="82">
        <v>13</v>
      </c>
      <c r="S212" s="82">
        <v>18</v>
      </c>
      <c r="T212" s="82">
        <v>10</v>
      </c>
      <c r="U212" s="82">
        <v>3</v>
      </c>
      <c r="V212" s="82">
        <v>4</v>
      </c>
      <c r="W212" s="82">
        <v>3</v>
      </c>
      <c r="X212" s="82">
        <v>23</v>
      </c>
      <c r="Y212" s="82">
        <v>9</v>
      </c>
    </row>
    <row r="213" spans="1:25" ht="18" hidden="1" customHeight="1" x14ac:dyDescent="0.25">
      <c r="A213" s="13" t="s">
        <v>187</v>
      </c>
      <c r="B213" s="82">
        <v>108</v>
      </c>
      <c r="C213" s="143">
        <f>SUM(E213:Y213)</f>
        <v>450</v>
      </c>
      <c r="D213" s="82"/>
      <c r="E213" s="82">
        <v>20</v>
      </c>
      <c r="F213" s="82">
        <v>5</v>
      </c>
      <c r="G213" s="82">
        <v>59</v>
      </c>
      <c r="H213" s="82">
        <v>16</v>
      </c>
      <c r="I213" s="82">
        <v>21</v>
      </c>
      <c r="J213" s="82">
        <v>28</v>
      </c>
      <c r="K213" s="82">
        <v>9</v>
      </c>
      <c r="L213" s="82">
        <v>20</v>
      </c>
      <c r="M213" s="82">
        <v>22</v>
      </c>
      <c r="N213" s="82">
        <v>5</v>
      </c>
      <c r="O213" s="82">
        <v>5</v>
      </c>
      <c r="P213" s="82">
        <v>28</v>
      </c>
      <c r="Q213" s="82">
        <v>25</v>
      </c>
      <c r="R213" s="82">
        <v>57</v>
      </c>
      <c r="S213" s="82">
        <v>7</v>
      </c>
      <c r="T213" s="82">
        <v>17</v>
      </c>
      <c r="U213" s="82">
        <v>25</v>
      </c>
      <c r="V213" s="82">
        <v>11</v>
      </c>
      <c r="W213" s="82">
        <v>5</v>
      </c>
      <c r="X213" s="82">
        <v>50</v>
      </c>
      <c r="Y213" s="82">
        <v>15</v>
      </c>
    </row>
    <row r="214" spans="1:25" ht="24.6" hidden="1" customHeight="1" x14ac:dyDescent="0.35">
      <c r="A214" s="83" t="s">
        <v>145</v>
      </c>
      <c r="B214" s="63"/>
      <c r="C214" s="144">
        <f>SUM(E214:Y214)</f>
        <v>0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</row>
    <row r="215" spans="1:25" s="65" customFormat="1" ht="21.6" hidden="1" customHeight="1" x14ac:dyDescent="0.35">
      <c r="A215" s="64" t="s">
        <v>146</v>
      </c>
      <c r="B215" s="64"/>
      <c r="C215" s="145">
        <f>SUM(E215:Y215)</f>
        <v>0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s="65" customFormat="1" ht="21.6" hidden="1" customHeight="1" x14ac:dyDescent="0.35">
      <c r="A216" s="64" t="s">
        <v>147</v>
      </c>
      <c r="B216" s="64"/>
      <c r="C216" s="145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6"/>
      <c r="B217" s="66"/>
      <c r="C217" s="14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s="65" customFormat="1" ht="21.6" hidden="1" customHeight="1" x14ac:dyDescent="0.35">
      <c r="A218" s="66" t="s">
        <v>148</v>
      </c>
      <c r="B218" s="66"/>
      <c r="C218" s="14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6.899999999999999" hidden="1" customHeight="1" x14ac:dyDescent="0.25">
      <c r="A219" s="84"/>
      <c r="B219" s="85"/>
      <c r="C219" s="147"/>
      <c r="D219" s="8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74"/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</row>
    <row r="221" spans="1:25" ht="20.45" hidden="1" customHeight="1" x14ac:dyDescent="0.25">
      <c r="A221" s="172"/>
      <c r="B221" s="173"/>
      <c r="C221" s="173"/>
      <c r="D221" s="173"/>
      <c r="E221" s="173"/>
      <c r="F221" s="173"/>
      <c r="G221" s="173"/>
      <c r="H221" s="173"/>
      <c r="I221" s="173"/>
      <c r="J221" s="173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6"/>
      <c r="B222" s="6"/>
      <c r="C222" s="148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7"/>
      <c r="B223" s="68"/>
      <c r="C223" s="149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1:25" s="12" customFormat="1" ht="49.15" hidden="1" customHeight="1" x14ac:dyDescent="0.2">
      <c r="A224" s="32" t="s">
        <v>149</v>
      </c>
      <c r="B224" s="27"/>
      <c r="C224" s="122">
        <f>SUM(E224:Y224)</f>
        <v>259083</v>
      </c>
      <c r="D224" s="27"/>
      <c r="E224" s="38">
        <v>9345</v>
      </c>
      <c r="F224" s="38">
        <v>9100</v>
      </c>
      <c r="G224" s="38">
        <v>16579</v>
      </c>
      <c r="H224" s="38">
        <v>16195</v>
      </c>
      <c r="I224" s="38">
        <v>7250</v>
      </c>
      <c r="J224" s="38">
        <v>17539</v>
      </c>
      <c r="K224" s="38">
        <v>12001</v>
      </c>
      <c r="L224" s="38">
        <v>14609</v>
      </c>
      <c r="M224" s="38">
        <v>13004</v>
      </c>
      <c r="N224" s="38">
        <v>3780</v>
      </c>
      <c r="O224" s="38">
        <v>8536</v>
      </c>
      <c r="P224" s="38">
        <v>11438</v>
      </c>
      <c r="Q224" s="38">
        <v>16561</v>
      </c>
      <c r="R224" s="38">
        <v>15418</v>
      </c>
      <c r="S224" s="38">
        <v>18986</v>
      </c>
      <c r="T224" s="38">
        <v>13238</v>
      </c>
      <c r="U224" s="38">
        <v>7143</v>
      </c>
      <c r="V224" s="38">
        <v>4504</v>
      </c>
      <c r="W224" s="38">
        <v>11688</v>
      </c>
      <c r="X224" s="38">
        <v>21385</v>
      </c>
      <c r="Y224" s="38">
        <v>10784</v>
      </c>
    </row>
    <row r="225" spans="1:25" ht="21" hidden="1" customHeight="1" x14ac:dyDescent="0.25">
      <c r="A225" s="62" t="s">
        <v>151</v>
      </c>
      <c r="B225" s="69"/>
      <c r="C225" s="122">
        <f>SUM(E225:Y225)</f>
        <v>380</v>
      </c>
      <c r="D225" s="27"/>
      <c r="E225" s="62">
        <v>16</v>
      </c>
      <c r="F225" s="62">
        <v>21</v>
      </c>
      <c r="G225" s="62">
        <v>32</v>
      </c>
      <c r="H225" s="62">
        <v>25</v>
      </c>
      <c r="I225" s="62">
        <v>16</v>
      </c>
      <c r="J225" s="62">
        <v>31</v>
      </c>
      <c r="K225" s="62">
        <v>14</v>
      </c>
      <c r="L225" s="62">
        <v>29</v>
      </c>
      <c r="M225" s="62">
        <v>18</v>
      </c>
      <c r="N225" s="62">
        <v>8</v>
      </c>
      <c r="O225" s="62">
        <v>7</v>
      </c>
      <c r="P225" s="62">
        <v>15</v>
      </c>
      <c r="Q225" s="62">
        <v>25</v>
      </c>
      <c r="R225" s="62">
        <v>31</v>
      </c>
      <c r="S225" s="62">
        <v>10</v>
      </c>
      <c r="T225" s="62">
        <v>8</v>
      </c>
      <c r="U225" s="62">
        <v>8</v>
      </c>
      <c r="V225" s="62">
        <v>6</v>
      </c>
      <c r="W225" s="62">
        <v>12</v>
      </c>
      <c r="X225" s="62">
        <v>35</v>
      </c>
      <c r="Y225" s="62">
        <v>13</v>
      </c>
    </row>
    <row r="226" spans="1:25" ht="0.6" hidden="1" customHeight="1" x14ac:dyDescent="0.25">
      <c r="A226" s="62" t="s">
        <v>152</v>
      </c>
      <c r="B226" s="69"/>
      <c r="C226" s="122">
        <f>SUM(E226:Y226)</f>
        <v>208</v>
      </c>
      <c r="D226" s="27"/>
      <c r="E226" s="62">
        <v>10</v>
      </c>
      <c r="F226" s="62">
        <v>2</v>
      </c>
      <c r="G226" s="62">
        <v>42</v>
      </c>
      <c r="H226" s="62">
        <v>11</v>
      </c>
      <c r="I226" s="62">
        <v>9</v>
      </c>
      <c r="J226" s="62">
        <v>30</v>
      </c>
      <c r="K226" s="62">
        <v>9</v>
      </c>
      <c r="L226" s="62">
        <v>15</v>
      </c>
      <c r="M226" s="62">
        <v>1</v>
      </c>
      <c r="N226" s="62">
        <v>2</v>
      </c>
      <c r="O226" s="62">
        <v>5</v>
      </c>
      <c r="P226" s="62">
        <v>1</v>
      </c>
      <c r="Q226" s="62">
        <v>4</v>
      </c>
      <c r="R226" s="62">
        <v>8</v>
      </c>
      <c r="S226" s="62">
        <v>14</v>
      </c>
      <c r="T226" s="62">
        <v>2</v>
      </c>
      <c r="U226" s="62">
        <v>1</v>
      </c>
      <c r="V226" s="62">
        <v>2</v>
      </c>
      <c r="W226" s="62">
        <v>16</v>
      </c>
      <c r="X226" s="62">
        <v>16</v>
      </c>
      <c r="Y226" s="62">
        <v>8</v>
      </c>
    </row>
    <row r="227" spans="1:25" ht="2.4500000000000002" hidden="1" customHeight="1" x14ac:dyDescent="0.25">
      <c r="A227" s="62" t="s">
        <v>152</v>
      </c>
      <c r="B227" s="69"/>
      <c r="C227" s="122">
        <f>SUM(E227:Y227)</f>
        <v>194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2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1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4" hidden="1" customHeight="1" x14ac:dyDescent="0.25">
      <c r="A228" s="62" t="s">
        <v>77</v>
      </c>
      <c r="B228" s="27">
        <v>554</v>
      </c>
      <c r="C228" s="122">
        <f>SUM(E228:Y228)</f>
        <v>574</v>
      </c>
      <c r="D228" s="27"/>
      <c r="E228" s="79">
        <v>11</v>
      </c>
      <c r="F228" s="79">
        <v>15</v>
      </c>
      <c r="G228" s="79">
        <v>93</v>
      </c>
      <c r="H228" s="79">
        <v>30</v>
      </c>
      <c r="I228" s="79">
        <v>15</v>
      </c>
      <c r="J228" s="79">
        <v>55</v>
      </c>
      <c r="K228" s="79">
        <v>16</v>
      </c>
      <c r="L228" s="79">
        <v>18</v>
      </c>
      <c r="M228" s="79">
        <v>16</v>
      </c>
      <c r="N228" s="79">
        <v>10</v>
      </c>
      <c r="O228" s="79">
        <v>11</v>
      </c>
      <c r="P228" s="79">
        <v>40</v>
      </c>
      <c r="Q228" s="79">
        <v>22</v>
      </c>
      <c r="R228" s="79">
        <v>55</v>
      </c>
      <c r="S228" s="79">
        <v>14</v>
      </c>
      <c r="T228" s="79">
        <v>29</v>
      </c>
      <c r="U228" s="79">
        <v>22</v>
      </c>
      <c r="V228" s="79">
        <v>9</v>
      </c>
      <c r="W228" s="79">
        <v>7</v>
      </c>
      <c r="X228" s="79">
        <v>60</v>
      </c>
      <c r="Y228" s="79">
        <v>26</v>
      </c>
    </row>
    <row r="229" spans="1:25" hidden="1" x14ac:dyDescent="0.25"/>
    <row r="230" spans="1:25" s="62" customFormat="1" hidden="1" x14ac:dyDescent="0.25">
      <c r="A230" s="62" t="s">
        <v>159</v>
      </c>
      <c r="B230" s="69"/>
      <c r="C230" s="150">
        <f>SUM(E230:Y230)</f>
        <v>40</v>
      </c>
      <c r="E230" s="62">
        <v>3</v>
      </c>
      <c r="G230" s="62">
        <v>1</v>
      </c>
      <c r="H230" s="62">
        <v>6</v>
      </c>
      <c r="J230" s="62">
        <v>1</v>
      </c>
      <c r="M230" s="62">
        <v>1</v>
      </c>
      <c r="O230" s="62">
        <v>2</v>
      </c>
      <c r="P230" s="62">
        <v>1</v>
      </c>
      <c r="Q230" s="62">
        <v>3</v>
      </c>
      <c r="R230" s="62">
        <v>1</v>
      </c>
      <c r="S230" s="62">
        <v>3</v>
      </c>
      <c r="T230" s="62">
        <v>7</v>
      </c>
      <c r="U230" s="62">
        <v>1</v>
      </c>
      <c r="V230" s="62">
        <v>1</v>
      </c>
      <c r="W230" s="62">
        <v>1</v>
      </c>
      <c r="X230" s="62">
        <v>4</v>
      </c>
      <c r="Y230" s="62">
        <v>4</v>
      </c>
    </row>
    <row r="231" spans="1:25" hidden="1" x14ac:dyDescent="0.25"/>
    <row r="232" spans="1:25" ht="21.6" hidden="1" customHeight="1" x14ac:dyDescent="0.25">
      <c r="A232" s="62" t="s">
        <v>162</v>
      </c>
      <c r="B232" s="27">
        <v>45</v>
      </c>
      <c r="C232" s="122">
        <f>SUM(E232:Y232)</f>
        <v>58</v>
      </c>
      <c r="D232" s="27"/>
      <c r="E232" s="79">
        <v>5</v>
      </c>
      <c r="F232" s="79">
        <v>3</v>
      </c>
      <c r="G232" s="79"/>
      <c r="H232" s="79">
        <v>5</v>
      </c>
      <c r="I232" s="79">
        <v>2</v>
      </c>
      <c r="J232" s="79"/>
      <c r="K232" s="79">
        <v>2</v>
      </c>
      <c r="L232" s="79">
        <v>0</v>
      </c>
      <c r="M232" s="79">
        <v>3</v>
      </c>
      <c r="N232" s="79">
        <v>3</v>
      </c>
      <c r="O232" s="79">
        <v>3</v>
      </c>
      <c r="P232" s="79">
        <v>2</v>
      </c>
      <c r="Q232" s="79">
        <v>2</v>
      </c>
      <c r="R232" s="79">
        <v>10</v>
      </c>
      <c r="S232" s="79">
        <v>6</v>
      </c>
      <c r="T232" s="79">
        <v>6</v>
      </c>
      <c r="U232" s="79">
        <v>1</v>
      </c>
      <c r="V232" s="79">
        <v>1</v>
      </c>
      <c r="W232" s="79">
        <v>4</v>
      </c>
      <c r="X232" s="79"/>
      <c r="Y232" s="79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69"/>
      <c r="C238" s="143">
        <f>SUM(E238:Y238)</f>
        <v>49</v>
      </c>
      <c r="D238" s="69"/>
      <c r="E238" s="62">
        <v>1</v>
      </c>
      <c r="F238" s="62">
        <v>2</v>
      </c>
      <c r="G238" s="62"/>
      <c r="H238" s="62">
        <v>2</v>
      </c>
      <c r="I238" s="62"/>
      <c r="J238" s="62">
        <v>3</v>
      </c>
      <c r="K238" s="62">
        <v>1</v>
      </c>
      <c r="L238" s="62">
        <v>1</v>
      </c>
      <c r="M238" s="62">
        <v>8</v>
      </c>
      <c r="N238" s="62">
        <v>6</v>
      </c>
      <c r="O238" s="62">
        <v>1</v>
      </c>
      <c r="P238" s="62">
        <v>0</v>
      </c>
      <c r="Q238" s="62">
        <v>1</v>
      </c>
      <c r="R238" s="62">
        <v>4</v>
      </c>
      <c r="S238" s="62">
        <v>3</v>
      </c>
      <c r="T238" s="62">
        <v>2</v>
      </c>
      <c r="U238" s="62">
        <v>1</v>
      </c>
      <c r="V238" s="62">
        <v>1</v>
      </c>
      <c r="W238" s="62">
        <v>7</v>
      </c>
      <c r="X238" s="62"/>
      <c r="Y238" s="62">
        <v>5</v>
      </c>
    </row>
  </sheetData>
  <dataConsolidate/>
  <mergeCells count="29"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2021-07-19T05:01:16Z</cp:lastPrinted>
  <dcterms:created xsi:type="dcterms:W3CDTF">2017-06-08T05:54:08Z</dcterms:created>
  <dcterms:modified xsi:type="dcterms:W3CDTF">2021-07-19T11:15:57Z</dcterms:modified>
</cp:coreProperties>
</file>