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U151" i="1" l="1"/>
  <c r="P160" i="1"/>
  <c r="L120" i="1"/>
  <c r="L121" i="1"/>
  <c r="Y121" i="1"/>
  <c r="Q120" i="1"/>
  <c r="Q121" i="1"/>
  <c r="O121" i="1"/>
  <c r="N121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B177" i="1"/>
  <c r="C179" i="1"/>
  <c r="C180" i="1"/>
  <c r="C182" i="1"/>
  <c r="C183" i="1"/>
  <c r="C184" i="1"/>
  <c r="B118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C97" i="1"/>
  <c r="P148" i="1" l="1"/>
  <c r="B163" i="1" l="1"/>
  <c r="B139" i="1"/>
  <c r="O118" i="1" l="1"/>
  <c r="J121" i="1"/>
  <c r="H120" i="1"/>
  <c r="E120" i="1" l="1"/>
  <c r="W121" i="1" l="1"/>
  <c r="M121" i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C99" i="1" s="1"/>
  <c r="D111" i="1"/>
  <c r="D130" i="1"/>
  <c r="D132" i="1"/>
  <c r="D136" i="1"/>
  <c r="D145" i="1"/>
  <c r="D174" i="1"/>
  <c r="D175" i="1"/>
  <c r="I187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D96" i="1"/>
  <c r="D97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D131" i="1" s="1"/>
  <c r="C133" i="1"/>
  <c r="C139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C161" i="1"/>
  <c r="C162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D173" i="1" s="1"/>
  <c r="C176" i="1"/>
  <c r="C178" i="1"/>
  <c r="D178" i="1" s="1"/>
  <c r="D180" i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2" i="1"/>
  <c r="D183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C181" i="1" l="1"/>
  <c r="D181" i="1" s="1"/>
  <c r="D176" i="1"/>
  <c r="C177" i="1"/>
  <c r="D177" i="1" s="1"/>
  <c r="C100" i="1"/>
  <c r="D100" i="1" s="1"/>
  <c r="C148" i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18" i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60" i="1"/>
  <c r="C172" i="1"/>
  <c r="D172" i="1" s="1"/>
  <c r="C163" i="1"/>
  <c r="C154" i="1"/>
  <c r="D154" i="1" s="1"/>
  <c r="C151" i="1"/>
  <c r="C142" i="1"/>
  <c r="D142" i="1" s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C119" i="1"/>
  <c r="C187" i="1"/>
  <c r="D187" i="1" s="1"/>
  <c r="C138" i="1"/>
  <c r="D138" i="1" s="1"/>
  <c r="C122" i="1"/>
  <c r="D122" i="1" s="1"/>
  <c r="C121" i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<sst xmlns="http://schemas.openxmlformats.org/spreadsheetml/2006/main" count="252" uniqueCount="204">
  <si>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</si>
  <si>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</si>
  <si>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</si>
  <si>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</si>
  <si>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</si>
  <si>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</si>
  <si>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</si>
  <si>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</si>
  <si>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</si>
  <si>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</si>
  <si>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</si>
  <si>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</si>
  <si>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</si>
  <si>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</si>
  <si>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</si>
  <si>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</si>
  <si>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</si>
  <si>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</si>
  <si>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</si>
  <si>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</si>
  <si>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</si>
  <si>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</si>
  <si>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</si>
  <si>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</si>
  <si>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</si>
  <si>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</si>
  <si>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</si>
  <si>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</si>
  <si>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</si>
  <si>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</si>
  <si>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</si>
  <si>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</si>
  <si>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</si>
  <si>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</si>
  <si>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</si>
  <si>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</si>
  <si>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</si>
  <si>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</si>
  <si>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</si>
  <si>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</si>
  <si>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</si>
  <si>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</si>
  <si>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</si>
  <si>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</si>
  <si>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</si>
  <si>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</si>
  <si>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</si>
  <si>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</si>
  <si>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</si>
  <si>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</si>
  <si>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</si>
  <si>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</si>
  <si>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</si>
  <si>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</si>
  <si>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</si>
  <si>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</si>
  <si>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</si>
  <si>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</si>
  <si>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</si>
  <si>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</si>
  <si>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</si>
  <si>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</si>
  <si>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</si>
  <si>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</si>
  <si>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</si>
  <si>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</si>
  <si>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</si>
  <si>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</si>
  <si>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</si>
  <si>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</si>
  <si>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</si>
  <si>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</si>
  <si>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</si>
  <si>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</si>
  <si>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</si>
  <si>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</si>
  <si>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</si>
  <si>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</si>
  <si>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</si>
  <si>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</si>
  <si>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</si>
  <si>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</si>
  <si>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</si>
  <si>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</si>
  <si>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</si>
  <si>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</si>
  <si>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</si>
  <si>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</si>
  <si>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</si>
  <si>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</si>
  <si>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</si>
  <si>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</si>
  <si>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</si>
  <si>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</si>
  <si>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</si>
  <si>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</si>
  <si>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</si>
  <si>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</si>
  <si>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</si>
  <si>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</si>
  <si>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</si>
  <si>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</si>
  <si>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</si>
  <si>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</si>
  <si>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</si>
  <si>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</si>
  <si>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</si>
  <si>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</si>
  <si>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</si>
  <si>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</si>
  <si>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</si>
  <si>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</si>
  <si>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</si>
  <si>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</si>
  <si>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</si>
  <si>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</si>
  <si>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</si>
  <si>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</si>
  <si>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</si>
  <si>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</si>
  <si>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</si>
  <si>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</si>
  <si>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</si>
  <si>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</si>
  <si>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</si>
  <si>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</si>
  <si>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</si>
  <si>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</si>
  <si>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</si>
  <si>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</si>
  <si>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</si>
  <si>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</si>
  <si>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</si>
  <si>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</si>
  <si>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</si>
  <si>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</si>
  <si>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</si>
  <si>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</si>
  <si>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</si>
  <si>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</si>
  <si>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</si>
  <si>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</si>
  <si>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</si>
  <si>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</si>
  <si>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</si>
  <si>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</si>
  <si>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</si>
  <si>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</si>
  <si>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</si>
  <si>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</si>
  <si>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</si>
  <si>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</si>
  <si>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</si>
  <si>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</si>
  <si>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</si>
  <si>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</si>
  <si>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</si>
  <si>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</si>
  <si>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</si>
  <si>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</si>
  <si>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</si>
  <si>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</si>
  <si>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</si>
  <si>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</si>
  <si>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</si>
  <si>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</si>
  <si>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</si>
  <si>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</si>
  <si>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</si>
  <si>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</si>
  <si>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</si>
  <si>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</si>
  <si>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</si>
  <si>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</si>
  <si>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</si>
  <si>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</si>
  <si>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</si>
  <si>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</si>
  <si>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</si>
  <si>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</si>
  <si>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</si>
  <si>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</si>
  <si>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</si>
  <si>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</si>
  <si>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</si>
  <si>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</si>
  <si>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</si>
  <si>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</si>
  <si>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</si>
  <si>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</si>
  <si>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</si>
  <si>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</si>
  <si>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</si>
  <si>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</si>
  <si>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</si>
  <si>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</si>
  <si>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</si>
  <si>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</si>
  <si>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</si>
  <si>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</si>
  <si>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</si>
  <si>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</si>
  <si>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</si>
  <si>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9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</si>
</sst>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3" fontId="11" fillId="3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161" activePane="bottomRight" state="frozen"/>
      <selection activeCell="A2" sqref="A2"/>
      <selection pane="topRight" activeCell="F2" sqref="F2"/>
      <selection pane="bottomLeft" activeCell="A7" sqref="A7"/>
      <selection pane="bottomRight" activeCell="A116" sqref="A116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5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9" t="s">
        <v>203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</row>
    <row r="3" spans="1:26" s="4" customFormat="1" ht="0.75" customHeight="1" thickBot="1" x14ac:dyDescent="0.3">
      <c r="A3" s="5"/>
      <c r="B3" s="5"/>
      <c r="C3" s="116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08" customFormat="1" ht="17.25" customHeight="1" thickBot="1" x14ac:dyDescent="0.35">
      <c r="A4" s="170" t="s">
        <v>3</v>
      </c>
      <c r="B4" s="173" t="s">
        <v>196</v>
      </c>
      <c r="C4" s="166" t="s">
        <v>198</v>
      </c>
      <c r="D4" s="166" t="s">
        <v>197</v>
      </c>
      <c r="E4" s="176" t="s">
        <v>4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8"/>
    </row>
    <row r="5" spans="1:26" s="108" customFormat="1" ht="87" customHeight="1" x14ac:dyDescent="0.25">
      <c r="A5" s="171"/>
      <c r="B5" s="174"/>
      <c r="C5" s="167"/>
      <c r="D5" s="167"/>
      <c r="E5" s="164" t="s">
        <v>5</v>
      </c>
      <c r="F5" s="164" t="s">
        <v>6</v>
      </c>
      <c r="G5" s="164" t="s">
        <v>7</v>
      </c>
      <c r="H5" s="164" t="s">
        <v>8</v>
      </c>
      <c r="I5" s="164" t="s">
        <v>9</v>
      </c>
      <c r="J5" s="164" t="s">
        <v>10</v>
      </c>
      <c r="K5" s="164" t="s">
        <v>11</v>
      </c>
      <c r="L5" s="164" t="s">
        <v>12</v>
      </c>
      <c r="M5" s="164" t="s">
        <v>13</v>
      </c>
      <c r="N5" s="164" t="s">
        <v>14</v>
      </c>
      <c r="O5" s="164" t="s">
        <v>15</v>
      </c>
      <c r="P5" s="164" t="s">
        <v>16</v>
      </c>
      <c r="Q5" s="164" t="s">
        <v>17</v>
      </c>
      <c r="R5" s="164" t="s">
        <v>18</v>
      </c>
      <c r="S5" s="164" t="s">
        <v>19</v>
      </c>
      <c r="T5" s="164" t="s">
        <v>20</v>
      </c>
      <c r="U5" s="164" t="s">
        <v>21</v>
      </c>
      <c r="V5" s="164" t="s">
        <v>22</v>
      </c>
      <c r="W5" s="164" t="s">
        <v>23</v>
      </c>
      <c r="X5" s="164" t="s">
        <v>24</v>
      </c>
      <c r="Y5" s="164" t="s">
        <v>25</v>
      </c>
    </row>
    <row r="6" spans="1:26" s="108" customFormat="1" ht="70.150000000000006" customHeight="1" thickBot="1" x14ac:dyDescent="0.3">
      <c r="A6" s="172"/>
      <c r="B6" s="175"/>
      <c r="C6" s="168"/>
      <c r="D6" s="168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</row>
    <row r="7" spans="1:26" s="2" customFormat="1" ht="30" hidden="1" customHeight="1" x14ac:dyDescent="0.25">
      <c r="A7" s="7" t="s">
        <v>26</v>
      </c>
      <c r="B7" s="8">
        <v>49185</v>
      </c>
      <c r="C7" s="106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6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7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4" customFormat="1" ht="30" hidden="1" customHeight="1" x14ac:dyDescent="0.2">
      <c r="A10" s="105" t="s">
        <v>29</v>
      </c>
      <c r="B10" s="106">
        <v>50516</v>
      </c>
      <c r="C10" s="106">
        <f>SUM(E10:Y10)</f>
        <v>48176.800000000003</v>
      </c>
      <c r="D10" s="15"/>
      <c r="E10" s="107">
        <v>2160</v>
      </c>
      <c r="F10" s="107">
        <v>1434</v>
      </c>
      <c r="G10" s="107">
        <v>3606</v>
      </c>
      <c r="H10" s="107">
        <v>2592</v>
      </c>
      <c r="I10" s="107">
        <v>1471</v>
      </c>
      <c r="J10" s="107">
        <v>2785</v>
      </c>
      <c r="K10" s="107">
        <v>2213</v>
      </c>
      <c r="L10" s="107">
        <v>2769</v>
      </c>
      <c r="M10" s="107">
        <v>2182</v>
      </c>
      <c r="N10" s="107">
        <v>1032</v>
      </c>
      <c r="O10" s="107">
        <v>1568</v>
      </c>
      <c r="P10" s="107">
        <v>1965</v>
      </c>
      <c r="Q10" s="107">
        <v>2880</v>
      </c>
      <c r="R10" s="107">
        <v>3094</v>
      </c>
      <c r="S10" s="107">
        <v>3405</v>
      </c>
      <c r="T10" s="107">
        <v>2104.8000000000002</v>
      </c>
      <c r="U10" s="107">
        <v>2024</v>
      </c>
      <c r="V10" s="107">
        <v>789</v>
      </c>
      <c r="W10" s="107">
        <v>1928</v>
      </c>
      <c r="X10" s="107">
        <v>4026</v>
      </c>
      <c r="Y10" s="107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7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6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8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6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6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9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8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8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8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2">
        <f>SUM(E20:Y20)</f>
        <v>100587</v>
      </c>
      <c r="D20" s="15">
        <f t="shared" ref="D20:D35" si="17">C20/B20</f>
        <v>1.0788892225845204</v>
      </c>
      <c r="E20" s="100">
        <v>7450</v>
      </c>
      <c r="F20" s="100">
        <v>3328</v>
      </c>
      <c r="G20" s="100">
        <v>5500</v>
      </c>
      <c r="H20" s="100">
        <v>6469</v>
      </c>
      <c r="I20" s="100">
        <v>3383</v>
      </c>
      <c r="J20" s="100">
        <v>7890</v>
      </c>
      <c r="K20" s="100">
        <v>2903</v>
      </c>
      <c r="L20" s="100">
        <v>4065</v>
      </c>
      <c r="M20" s="100">
        <v>5356</v>
      </c>
      <c r="N20" s="100">
        <v>1683</v>
      </c>
      <c r="O20" s="100">
        <v>2415</v>
      </c>
      <c r="P20" s="100">
        <v>5502</v>
      </c>
      <c r="Q20" s="100">
        <v>7063</v>
      </c>
      <c r="R20" s="100">
        <v>4830</v>
      </c>
      <c r="S20" s="100">
        <v>7951</v>
      </c>
      <c r="T20" s="100">
        <v>4344</v>
      </c>
      <c r="U20" s="100">
        <v>2600</v>
      </c>
      <c r="V20" s="100">
        <v>2415</v>
      </c>
      <c r="W20" s="100">
        <v>6142</v>
      </c>
      <c r="X20" s="100">
        <v>6912</v>
      </c>
      <c r="Y20" s="100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2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0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1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8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4" customFormat="1" ht="30" hidden="1" customHeight="1" x14ac:dyDescent="0.2">
      <c r="A25" s="101" t="s">
        <v>44</v>
      </c>
      <c r="B25" s="102">
        <v>74303</v>
      </c>
      <c r="C25" s="102">
        <f>SUM(E25:Y25)</f>
        <v>80216</v>
      </c>
      <c r="D25" s="15">
        <f t="shared" si="17"/>
        <v>1.0795795593717616</v>
      </c>
      <c r="E25" s="103">
        <v>4020</v>
      </c>
      <c r="F25" s="103">
        <v>1320</v>
      </c>
      <c r="G25" s="103">
        <v>5350</v>
      </c>
      <c r="H25" s="103">
        <v>5589</v>
      </c>
      <c r="I25" s="103">
        <v>2541</v>
      </c>
      <c r="J25" s="103">
        <v>7625</v>
      </c>
      <c r="K25" s="103">
        <v>2903</v>
      </c>
      <c r="L25" s="103">
        <v>3126</v>
      </c>
      <c r="M25" s="103">
        <v>3815</v>
      </c>
      <c r="N25" s="103">
        <v>1200</v>
      </c>
      <c r="O25" s="103">
        <v>2121</v>
      </c>
      <c r="P25" s="103">
        <v>4567</v>
      </c>
      <c r="Q25" s="103">
        <v>5830</v>
      </c>
      <c r="R25" s="103">
        <v>3780</v>
      </c>
      <c r="S25" s="103">
        <v>7124</v>
      </c>
      <c r="T25" s="103">
        <v>3390</v>
      </c>
      <c r="U25" s="103">
        <v>2010</v>
      </c>
      <c r="V25" s="103">
        <v>1195</v>
      </c>
      <c r="W25" s="103">
        <v>5200</v>
      </c>
      <c r="X25" s="103">
        <v>5710</v>
      </c>
      <c r="Y25" s="103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2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8" customFormat="1" ht="30" hidden="1" customHeight="1" x14ac:dyDescent="0.2">
      <c r="A27" s="95" t="s">
        <v>194</v>
      </c>
      <c r="B27" s="96">
        <v>243</v>
      </c>
      <c r="C27" s="102">
        <f>SUM(E27:Y27)</f>
        <v>22</v>
      </c>
      <c r="D27" s="97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2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0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2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2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3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9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2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2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2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0">
        <f t="shared" si="45"/>
        <v>0.76198021917369207</v>
      </c>
      <c r="D36" s="15"/>
      <c r="E36" s="99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1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2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0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2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4" customFormat="1" ht="30" hidden="1" customHeight="1" x14ac:dyDescent="0.25">
      <c r="A41" s="111" t="s">
        <v>167</v>
      </c>
      <c r="B41" s="112">
        <v>193991</v>
      </c>
      <c r="C41" s="124">
        <f>SUM(E41:Y41)</f>
        <v>200000</v>
      </c>
      <c r="D41" s="15">
        <f t="shared" ref="D41:D49" si="49">C41/B41</f>
        <v>1.0309756638194556</v>
      </c>
      <c r="E41" s="110">
        <v>11110</v>
      </c>
      <c r="F41" s="110">
        <v>6140</v>
      </c>
      <c r="G41" s="110">
        <v>12339</v>
      </c>
      <c r="H41" s="110">
        <v>11471</v>
      </c>
      <c r="I41" s="110">
        <v>5750</v>
      </c>
      <c r="J41" s="110">
        <v>14350</v>
      </c>
      <c r="K41" s="110">
        <v>10584</v>
      </c>
      <c r="L41" s="110">
        <v>11052</v>
      </c>
      <c r="M41" s="110">
        <v>8587</v>
      </c>
      <c r="N41" s="110">
        <v>3080</v>
      </c>
      <c r="O41" s="110">
        <v>6853</v>
      </c>
      <c r="P41" s="110">
        <v>8720</v>
      </c>
      <c r="Q41" s="110">
        <v>10537</v>
      </c>
      <c r="R41" s="110">
        <v>11813</v>
      </c>
      <c r="S41" s="110">
        <v>12879</v>
      </c>
      <c r="T41" s="110">
        <v>9969</v>
      </c>
      <c r="U41" s="110">
        <v>8990</v>
      </c>
      <c r="V41" s="110">
        <v>3072</v>
      </c>
      <c r="W41" s="110">
        <v>7856</v>
      </c>
      <c r="X41" s="110">
        <v>15839</v>
      </c>
      <c r="Y41" s="110">
        <v>9009</v>
      </c>
      <c r="Z41" s="113"/>
    </row>
    <row r="42" spans="1:29" s="2" customFormat="1" ht="30" hidden="1" customHeight="1" x14ac:dyDescent="0.25">
      <c r="A42" s="32" t="s">
        <v>165</v>
      </c>
      <c r="B42" s="23">
        <v>205022</v>
      </c>
      <c r="C42" s="102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2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5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2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2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2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2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2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2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2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49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0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2">
        <f t="shared" si="52"/>
        <v>174015.7</v>
      </c>
      <c r="D51" s="15">
        <f t="shared" si="53"/>
        <v>1.4803547426626968</v>
      </c>
      <c r="E51" s="34">
        <v>15320</v>
      </c>
      <c r="F51" s="149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0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2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2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2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2">
        <f t="shared" si="52"/>
        <v>2632</v>
      </c>
      <c r="D55" s="151">
        <f t="shared" si="54"/>
        <v>0.95258776692001446</v>
      </c>
      <c r="E55" s="152">
        <v>85</v>
      </c>
      <c r="F55" s="152">
        <v>71</v>
      </c>
      <c r="G55" s="152">
        <v>623</v>
      </c>
      <c r="H55" s="152">
        <v>300</v>
      </c>
      <c r="I55" s="152"/>
      <c r="J55" s="152">
        <v>145</v>
      </c>
      <c r="K55" s="152">
        <v>619</v>
      </c>
      <c r="L55" s="152"/>
      <c r="M55" s="152">
        <v>30</v>
      </c>
      <c r="N55" s="152">
        <v>33</v>
      </c>
      <c r="O55" s="152"/>
      <c r="P55" s="152">
        <v>221</v>
      </c>
      <c r="Q55" s="152">
        <v>67</v>
      </c>
      <c r="R55" s="152"/>
      <c r="S55" s="152"/>
      <c r="T55" s="152">
        <v>20</v>
      </c>
      <c r="U55" s="152"/>
      <c r="V55" s="152">
        <v>101</v>
      </c>
      <c r="W55" s="152"/>
      <c r="X55" s="152">
        <v>317</v>
      </c>
      <c r="Y55" s="152"/>
      <c r="Z55" s="21"/>
    </row>
    <row r="56" spans="1:26" s="2" customFormat="1" ht="45" hidden="1" customHeight="1" x14ac:dyDescent="0.25">
      <c r="A56" s="11" t="s">
        <v>160</v>
      </c>
      <c r="B56" s="23"/>
      <c r="C56" s="102">
        <f t="shared" si="52"/>
        <v>0</v>
      </c>
      <c r="D56" s="151" t="e">
        <f t="shared" si="54"/>
        <v>#DIV/0!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1">
        <f t="shared" si="52"/>
        <v>828.3</v>
      </c>
      <c r="D57" s="151">
        <f t="shared" si="54"/>
        <v>0.96313953488372084</v>
      </c>
      <c r="E57" s="152">
        <v>13</v>
      </c>
      <c r="F57" s="152">
        <v>103</v>
      </c>
      <c r="G57" s="152">
        <v>73</v>
      </c>
      <c r="H57" s="152">
        <v>4</v>
      </c>
      <c r="I57" s="152">
        <v>8</v>
      </c>
      <c r="J57" s="152">
        <v>5</v>
      </c>
      <c r="K57" s="152">
        <v>113</v>
      </c>
      <c r="L57" s="152">
        <v>53</v>
      </c>
      <c r="M57" s="152">
        <v>32</v>
      </c>
      <c r="N57" s="51">
        <v>7</v>
      </c>
      <c r="O57" s="152">
        <v>35</v>
      </c>
      <c r="P57" s="152">
        <v>104</v>
      </c>
      <c r="Q57" s="152"/>
      <c r="R57" s="152">
        <v>22</v>
      </c>
      <c r="S57" s="152">
        <v>35.299999999999997</v>
      </c>
      <c r="T57" s="152">
        <v>31</v>
      </c>
      <c r="U57" s="152"/>
      <c r="V57" s="152">
        <v>17</v>
      </c>
      <c r="W57" s="152">
        <v>96</v>
      </c>
      <c r="X57" s="152">
        <v>67</v>
      </c>
      <c r="Y57" s="152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1">
        <f t="shared" si="52"/>
        <v>528</v>
      </c>
      <c r="D58" s="151">
        <f t="shared" ref="D58:D59" si="56">C58/B58</f>
        <v>1.0153846153846153</v>
      </c>
      <c r="E58" s="152"/>
      <c r="F58" s="152"/>
      <c r="G58" s="152">
        <v>505</v>
      </c>
      <c r="H58" s="51"/>
      <c r="I58" s="152"/>
      <c r="J58" s="152"/>
      <c r="K58" s="152"/>
      <c r="L58" s="152">
        <v>11</v>
      </c>
      <c r="M58" s="51"/>
      <c r="N58" s="51"/>
      <c r="O58" s="152"/>
      <c r="P58" s="152"/>
      <c r="Q58" s="152"/>
      <c r="R58" s="152"/>
      <c r="S58" s="152"/>
      <c r="T58" s="152"/>
      <c r="U58" s="152">
        <v>4</v>
      </c>
      <c r="V58" s="152"/>
      <c r="W58" s="152"/>
      <c r="X58" s="152">
        <v>3</v>
      </c>
      <c r="Y58" s="152">
        <v>5</v>
      </c>
      <c r="Z58" s="20"/>
    </row>
    <row r="59" spans="1:26" s="108" customFormat="1" ht="30" hidden="1" customHeight="1" x14ac:dyDescent="0.25">
      <c r="A59" s="18" t="s">
        <v>200</v>
      </c>
      <c r="B59" s="27">
        <f>B60+B63+B64+B66+B70+B71</f>
        <v>25765</v>
      </c>
      <c r="C59" s="121">
        <f>SUM(E59:Y59)</f>
        <v>23943.5</v>
      </c>
      <c r="D59" s="151">
        <f t="shared" si="56"/>
        <v>0.92930331845526881</v>
      </c>
      <c r="E59" s="152">
        <f>E60+E63+E64+E66+E69+E70+E71</f>
        <v>3896</v>
      </c>
      <c r="F59" s="152">
        <f>F60+F63+F64+F66+F69+F70+F71</f>
        <v>97</v>
      </c>
      <c r="G59" s="152">
        <f t="shared" ref="G59:Y59" si="57">G60+G63+G64+G66+G69+G70+G71</f>
        <v>1081</v>
      </c>
      <c r="H59" s="152">
        <f t="shared" si="57"/>
        <v>1400</v>
      </c>
      <c r="I59" s="152">
        <f t="shared" si="57"/>
        <v>927</v>
      </c>
      <c r="J59" s="152">
        <f t="shared" si="57"/>
        <v>3562</v>
      </c>
      <c r="K59" s="152">
        <f t="shared" si="57"/>
        <v>268</v>
      </c>
      <c r="L59" s="152">
        <f t="shared" si="57"/>
        <v>857</v>
      </c>
      <c r="M59" s="152">
        <f t="shared" si="57"/>
        <v>689</v>
      </c>
      <c r="N59" s="152">
        <f t="shared" si="57"/>
        <v>90</v>
      </c>
      <c r="O59" s="152">
        <f t="shared" si="57"/>
        <v>0</v>
      </c>
      <c r="P59" s="152">
        <f t="shared" si="57"/>
        <v>404</v>
      </c>
      <c r="Q59" s="152">
        <f t="shared" si="57"/>
        <v>3862</v>
      </c>
      <c r="R59" s="152">
        <f>R60+R63+R64+R66+R69+R70+R71</f>
        <v>186</v>
      </c>
      <c r="S59" s="152">
        <f t="shared" si="57"/>
        <v>1638</v>
      </c>
      <c r="T59" s="152">
        <f t="shared" si="57"/>
        <v>40</v>
      </c>
      <c r="U59" s="152">
        <f t="shared" si="57"/>
        <v>1923</v>
      </c>
      <c r="V59" s="152">
        <f t="shared" si="57"/>
        <v>585</v>
      </c>
      <c r="W59" s="152">
        <f t="shared" si="57"/>
        <v>1474.5</v>
      </c>
      <c r="X59" s="152">
        <f t="shared" si="57"/>
        <v>964</v>
      </c>
      <c r="Y59" s="152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1">
        <f t="shared" si="52"/>
        <v>652</v>
      </c>
      <c r="D60" s="151">
        <f t="shared" ref="D60:D66" si="58">C60/B60</f>
        <v>1.4143167028199566</v>
      </c>
      <c r="E60" s="152"/>
      <c r="F60" s="152"/>
      <c r="G60" s="152">
        <v>300</v>
      </c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>
        <v>330</v>
      </c>
      <c r="V60" s="152"/>
      <c r="W60" s="152"/>
      <c r="X60" s="152">
        <v>22</v>
      </c>
      <c r="Y60" s="152"/>
      <c r="Z60" s="20"/>
    </row>
    <row r="61" spans="1:26" s="2" customFormat="1" ht="30" hidden="1" customHeight="1" outlineLevel="1" x14ac:dyDescent="0.25">
      <c r="A61" s="17" t="s">
        <v>62</v>
      </c>
      <c r="B61" s="23"/>
      <c r="C61" s="102">
        <f t="shared" ref="C61:C74" si="59">SUM(E61:Y61)</f>
        <v>0</v>
      </c>
      <c r="D61" s="151" t="e">
        <f t="shared" si="58"/>
        <v>#DIV/0!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21"/>
    </row>
    <row r="62" spans="1:26" s="2" customFormat="1" ht="30" hidden="1" customHeight="1" outlineLevel="1" x14ac:dyDescent="0.25">
      <c r="A62" s="17" t="s">
        <v>63</v>
      </c>
      <c r="B62" s="23"/>
      <c r="C62" s="102">
        <f t="shared" si="59"/>
        <v>0</v>
      </c>
      <c r="D62" s="151" t="e">
        <f t="shared" si="58"/>
        <v>#DIV/0!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2">
        <f t="shared" si="59"/>
        <v>10112</v>
      </c>
      <c r="D63" s="151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2">
        <f t="shared" si="59"/>
        <v>4736</v>
      </c>
      <c r="D64" s="151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2">
        <f t="shared" si="59"/>
        <v>10996</v>
      </c>
      <c r="D65" s="151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2">
        <f t="shared" si="59"/>
        <v>3201</v>
      </c>
      <c r="D66" s="151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2">
        <f t="shared" si="59"/>
        <v>18190</v>
      </c>
      <c r="D67" s="151">
        <f t="shared" ref="D67:D131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2">
        <f t="shared" si="59"/>
        <v>9124</v>
      </c>
      <c r="D68" s="151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2">
        <f t="shared" si="59"/>
        <v>501</v>
      </c>
      <c r="D69" s="151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2">
        <f t="shared" si="59"/>
        <v>3215.5</v>
      </c>
      <c r="D70" s="151">
        <f t="shared" si="60"/>
        <v>1.3205338809034908</v>
      </c>
      <c r="E70" s="152">
        <v>520</v>
      </c>
      <c r="F70" s="152">
        <v>8</v>
      </c>
      <c r="G70" s="27"/>
      <c r="H70" s="152">
        <v>35</v>
      </c>
      <c r="I70" s="153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2">
        <f t="shared" si="59"/>
        <v>1526</v>
      </c>
      <c r="D71" s="151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2">
        <f t="shared" si="59"/>
        <v>0</v>
      </c>
      <c r="D72" s="151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2">
        <f t="shared" si="59"/>
        <v>99.78</v>
      </c>
      <c r="D73" s="151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2">
        <f t="shared" si="59"/>
        <v>0</v>
      </c>
      <c r="D74" s="151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2">
        <f>SUM(E75:Y75)</f>
        <v>101.78</v>
      </c>
      <c r="D75" s="151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2">
        <f>SUM(E76:Y76)</f>
        <v>0</v>
      </c>
      <c r="D76" s="151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2">
        <f>SUM(E77:Y77)</f>
        <v>0</v>
      </c>
      <c r="D77" s="151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6"/>
      <c r="D78" s="151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7">
        <f>SUM(E79:Y79)</f>
        <v>0</v>
      </c>
      <c r="D79" s="151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6"/>
      <c r="D80" s="151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19"/>
      <c r="D81" s="151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8">
        <f t="shared" ref="C82" si="61">SUM(E82:Y82)</f>
        <v>13580</v>
      </c>
      <c r="D82" s="151">
        <f t="shared" si="60"/>
        <v>8.5247959824231003</v>
      </c>
      <c r="E82" s="109">
        <f t="shared" ref="E82:Y82" si="62">(E42-E83)</f>
        <v>1303</v>
      </c>
      <c r="F82" s="109">
        <f t="shared" si="62"/>
        <v>286</v>
      </c>
      <c r="G82" s="109">
        <f t="shared" si="62"/>
        <v>0</v>
      </c>
      <c r="H82" s="109">
        <f t="shared" si="62"/>
        <v>1056</v>
      </c>
      <c r="I82" s="109">
        <f t="shared" si="62"/>
        <v>20</v>
      </c>
      <c r="J82" s="109">
        <f t="shared" si="62"/>
        <v>106</v>
      </c>
      <c r="K82" s="109">
        <f t="shared" si="62"/>
        <v>6</v>
      </c>
      <c r="L82" s="109">
        <f t="shared" si="62"/>
        <v>379</v>
      </c>
      <c r="M82" s="109">
        <f t="shared" si="62"/>
        <v>1213</v>
      </c>
      <c r="N82" s="109">
        <f t="shared" si="62"/>
        <v>400</v>
      </c>
      <c r="O82" s="109">
        <f t="shared" si="62"/>
        <v>637</v>
      </c>
      <c r="P82" s="109">
        <f t="shared" si="62"/>
        <v>170</v>
      </c>
      <c r="Q82" s="109">
        <f t="shared" si="62"/>
        <v>355</v>
      </c>
      <c r="R82" s="109">
        <f t="shared" si="62"/>
        <v>1439</v>
      </c>
      <c r="S82" s="109">
        <f t="shared" si="62"/>
        <v>1184</v>
      </c>
      <c r="T82" s="109">
        <f t="shared" si="62"/>
        <v>1474</v>
      </c>
      <c r="U82" s="109">
        <f t="shared" si="62"/>
        <v>-391</v>
      </c>
      <c r="V82" s="109">
        <f t="shared" si="62"/>
        <v>400</v>
      </c>
      <c r="W82" s="109">
        <f t="shared" si="62"/>
        <v>485</v>
      </c>
      <c r="X82" s="109">
        <f t="shared" si="62"/>
        <v>1681</v>
      </c>
      <c r="Y82" s="109">
        <f t="shared" si="62"/>
        <v>1377</v>
      </c>
    </row>
    <row r="83" spans="1:26" ht="45" hidden="1" customHeight="1" x14ac:dyDescent="0.25">
      <c r="A83" s="13" t="s">
        <v>80</v>
      </c>
      <c r="B83" s="23"/>
      <c r="C83" s="102">
        <f>SUM(E83:Y83)</f>
        <v>202402</v>
      </c>
      <c r="D83" s="151" t="e">
        <f t="shared" si="60"/>
        <v>#DIV/0!</v>
      </c>
      <c r="E83" s="153">
        <v>9130</v>
      </c>
      <c r="F83" s="153">
        <v>6176</v>
      </c>
      <c r="G83" s="153">
        <v>13630</v>
      </c>
      <c r="H83" s="153">
        <v>12395</v>
      </c>
      <c r="I83" s="153">
        <v>6101</v>
      </c>
      <c r="J83" s="153">
        <v>14442</v>
      </c>
      <c r="K83" s="153">
        <v>10785</v>
      </c>
      <c r="L83" s="153">
        <v>10801</v>
      </c>
      <c r="M83" s="153">
        <v>9850</v>
      </c>
      <c r="N83" s="153">
        <v>3405</v>
      </c>
      <c r="O83" s="153">
        <v>6136</v>
      </c>
      <c r="P83" s="153">
        <v>8558</v>
      </c>
      <c r="Q83" s="153">
        <v>10589</v>
      </c>
      <c r="R83" s="153">
        <v>12444</v>
      </c>
      <c r="S83" s="153">
        <v>11728</v>
      </c>
      <c r="T83" s="153">
        <v>9506</v>
      </c>
      <c r="U83" s="153">
        <v>10200</v>
      </c>
      <c r="V83" s="153">
        <v>2401</v>
      </c>
      <c r="W83" s="153">
        <v>7653</v>
      </c>
      <c r="X83" s="153">
        <v>17451</v>
      </c>
      <c r="Y83" s="153">
        <v>9021</v>
      </c>
      <c r="Z83" s="20"/>
    </row>
    <row r="84" spans="1:26" ht="45" hidden="1" customHeight="1" x14ac:dyDescent="0.25">
      <c r="A84" s="13" t="s">
        <v>201</v>
      </c>
      <c r="B84" s="102">
        <f>B42+B53+B57+B58+B59+B65+B67+B68</f>
        <v>277885</v>
      </c>
      <c r="C84" s="102">
        <f>C42+C53+C57+C58+C59+C65+C67+C68</f>
        <v>284595.19999999995</v>
      </c>
      <c r="D84" s="151">
        <f t="shared" si="60"/>
        <v>1.0241473991039458</v>
      </c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</row>
    <row r="85" spans="1:26" s="42" customFormat="1" ht="45" hidden="1" customHeight="1" x14ac:dyDescent="0.25">
      <c r="A85" s="13" t="s">
        <v>81</v>
      </c>
      <c r="B85" s="41"/>
      <c r="C85" s="128"/>
      <c r="D85" s="151" t="e">
        <f t="shared" si="60"/>
        <v>#DIV/0!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</row>
    <row r="86" spans="1:26" ht="45" hidden="1" customHeight="1" x14ac:dyDescent="0.25">
      <c r="A86" s="13" t="s">
        <v>82</v>
      </c>
      <c r="B86" s="34"/>
      <c r="C86" s="121">
        <f>SUM(E86:Y86)</f>
        <v>0</v>
      </c>
      <c r="D86" s="151" t="e">
        <f t="shared" si="60"/>
        <v>#DIV/0!</v>
      </c>
      <c r="E86" s="152"/>
      <c r="F86" s="152"/>
      <c r="G86" s="152"/>
      <c r="H86" s="152"/>
      <c r="I86" s="152"/>
      <c r="J86" s="152"/>
      <c r="K86" s="152"/>
      <c r="L86" s="152"/>
      <c r="M86" s="152"/>
      <c r="N86" s="51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</row>
    <row r="87" spans="1:26" ht="45" hidden="1" customHeight="1" x14ac:dyDescent="0.25">
      <c r="A87" s="43" t="s">
        <v>83</v>
      </c>
      <c r="B87" s="44"/>
      <c r="C87" s="129"/>
      <c r="D87" s="151" t="e">
        <f t="shared" si="60"/>
        <v>#DIV/0!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6" ht="45" hidden="1" customHeight="1" x14ac:dyDescent="0.25">
      <c r="A88" s="13" t="s">
        <v>84</v>
      </c>
      <c r="B88" s="40"/>
      <c r="C88" s="130"/>
      <c r="D88" s="151" t="e">
        <f t="shared" si="60"/>
        <v>#DIV/0!</v>
      </c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6" ht="45" hidden="1" customHeight="1" x14ac:dyDescent="0.25">
      <c r="A89" s="13" t="s">
        <v>85</v>
      </c>
      <c r="B89" s="29"/>
      <c r="C89" s="131" t="e">
        <f>C88/C87</f>
        <v>#DIV/0!</v>
      </c>
      <c r="D89" s="151" t="e">
        <f t="shared" si="60"/>
        <v>#DIV/0!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6" ht="45" hidden="1" customHeight="1" x14ac:dyDescent="0.25">
      <c r="A90" s="43" t="s">
        <v>176</v>
      </c>
      <c r="B90" s="80"/>
      <c r="C90" s="132"/>
      <c r="D90" s="151" t="e">
        <f t="shared" si="60"/>
        <v>#DIV/0!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</row>
    <row r="91" spans="1:26" s="12" customFormat="1" ht="45" hidden="1" customHeight="1" outlineLevel="1" x14ac:dyDescent="0.2">
      <c r="A91" s="45" t="s">
        <v>86</v>
      </c>
      <c r="B91" s="23"/>
      <c r="C91" s="121"/>
      <c r="D91" s="151" t="e">
        <f t="shared" si="60"/>
        <v>#DIV/0!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</row>
    <row r="92" spans="1:26" s="12" customFormat="1" ht="45" hidden="1" customHeight="1" outlineLevel="1" x14ac:dyDescent="0.2">
      <c r="A92" s="45" t="s">
        <v>91</v>
      </c>
      <c r="B92" s="38"/>
      <c r="C92" s="103"/>
      <c r="D92" s="151" t="e">
        <f t="shared" si="60"/>
        <v>#DIV/0!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6" s="12" customFormat="1" ht="45" hidden="1" customHeight="1" outlineLevel="1" x14ac:dyDescent="0.2">
      <c r="A93" s="45" t="s">
        <v>153</v>
      </c>
      <c r="B93" s="38"/>
      <c r="C93" s="103"/>
      <c r="D93" s="151" t="e">
        <f t="shared" si="60"/>
        <v>#DIV/0!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6" s="12" customFormat="1" ht="45" hidden="1" customHeight="1" outlineLevel="1" x14ac:dyDescent="0.2">
      <c r="A94" s="45" t="s">
        <v>154</v>
      </c>
      <c r="B94" s="38"/>
      <c r="C94" s="103"/>
      <c r="D94" s="151" t="e">
        <f t="shared" si="60"/>
        <v>#DIV/0!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6" s="47" customFormat="1" ht="45" hidden="1" customHeight="1" outlineLevel="1" x14ac:dyDescent="0.2">
      <c r="A95" s="13" t="s">
        <v>87</v>
      </c>
      <c r="B95" s="38"/>
      <c r="C95" s="103"/>
      <c r="D95" s="151" t="e">
        <f t="shared" si="60"/>
        <v>#DIV/0!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6" s="47" customFormat="1" ht="45" hidden="1" customHeight="1" outlineLevel="1" x14ac:dyDescent="0.2">
      <c r="A96" s="13" t="s">
        <v>88</v>
      </c>
      <c r="B96" s="38"/>
      <c r="C96" s="103"/>
      <c r="D96" s="151" t="e">
        <f t="shared" si="60"/>
        <v>#DIV/0!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</row>
    <row r="97" spans="1:25" s="12" customFormat="1" ht="45" customHeight="1" outlineLevel="1" x14ac:dyDescent="0.2">
      <c r="A97" s="11" t="s">
        <v>89</v>
      </c>
      <c r="B97" s="27">
        <v>291493</v>
      </c>
      <c r="C97" s="121">
        <f t="shared" ref="C97" si="63">SUM(E97:Y97)</f>
        <v>303227</v>
      </c>
      <c r="D97" s="151">
        <f t="shared" si="60"/>
        <v>1.0402548260164053</v>
      </c>
      <c r="E97" s="153">
        <v>16521</v>
      </c>
      <c r="F97" s="153">
        <v>8356</v>
      </c>
      <c r="G97" s="153">
        <v>18182</v>
      </c>
      <c r="H97" s="153">
        <v>19400</v>
      </c>
      <c r="I97" s="153">
        <v>8961</v>
      </c>
      <c r="J97" s="153">
        <v>22570</v>
      </c>
      <c r="K97" s="153">
        <v>13696</v>
      </c>
      <c r="L97" s="153">
        <v>14786</v>
      </c>
      <c r="M97" s="153">
        <v>15564</v>
      </c>
      <c r="N97" s="153">
        <v>5291</v>
      </c>
      <c r="O97" s="153">
        <v>8662</v>
      </c>
      <c r="P97" s="153">
        <v>13233</v>
      </c>
      <c r="Q97" s="153">
        <v>17415</v>
      </c>
      <c r="R97" s="153">
        <v>18227</v>
      </c>
      <c r="S97" s="153">
        <v>19452</v>
      </c>
      <c r="T97" s="153">
        <v>15466</v>
      </c>
      <c r="U97" s="153">
        <v>11706</v>
      </c>
      <c r="V97" s="153">
        <v>5216</v>
      </c>
      <c r="W97" s="153">
        <v>14221</v>
      </c>
      <c r="X97" s="153">
        <v>24124</v>
      </c>
      <c r="Y97" s="153">
        <v>12178</v>
      </c>
    </row>
    <row r="98" spans="1:25" s="12" customFormat="1" ht="45" customHeight="1" x14ac:dyDescent="0.2">
      <c r="A98" s="32" t="s">
        <v>90</v>
      </c>
      <c r="B98" s="23">
        <v>36416</v>
      </c>
      <c r="C98" s="121">
        <f t="shared" ref="C98" si="64">SUM(E98:Y98)</f>
        <v>162670</v>
      </c>
      <c r="D98" s="15"/>
      <c r="E98" s="152">
        <v>9095</v>
      </c>
      <c r="F98" s="152">
        <v>3622</v>
      </c>
      <c r="G98" s="152">
        <v>13995</v>
      </c>
      <c r="H98" s="152">
        <v>7612</v>
      </c>
      <c r="I98" s="152">
        <v>4856</v>
      </c>
      <c r="J98" s="152">
        <v>14682</v>
      </c>
      <c r="K98" s="152">
        <v>7833</v>
      </c>
      <c r="L98" s="152">
        <v>6415</v>
      </c>
      <c r="M98" s="152">
        <v>8233</v>
      </c>
      <c r="N98" s="152">
        <v>3020</v>
      </c>
      <c r="O98" s="152">
        <v>3160</v>
      </c>
      <c r="P98" s="152">
        <v>5127</v>
      </c>
      <c r="Q98" s="152">
        <v>9205</v>
      </c>
      <c r="R98" s="152">
        <v>8402</v>
      </c>
      <c r="S98" s="152">
        <v>11311</v>
      </c>
      <c r="T98" s="152">
        <v>6876</v>
      </c>
      <c r="U98" s="152">
        <v>7475</v>
      </c>
      <c r="V98" s="152">
        <v>2532</v>
      </c>
      <c r="W98" s="152">
        <v>7337</v>
      </c>
      <c r="X98" s="152">
        <v>16542</v>
      </c>
      <c r="Y98" s="152">
        <v>5340</v>
      </c>
    </row>
    <row r="99" spans="1:25" s="12" customFormat="1" ht="45" customHeight="1" x14ac:dyDescent="0.2">
      <c r="A99" s="13" t="s">
        <v>182</v>
      </c>
      <c r="B99" s="123">
        <f>B98/B97</f>
        <v>0.12492924358389396</v>
      </c>
      <c r="C99" s="123">
        <f>C98/C97</f>
        <v>0.53646278200819852</v>
      </c>
      <c r="D99" s="15"/>
      <c r="E99" s="29">
        <f>E98/E97</f>
        <v>0.55051147024998481</v>
      </c>
      <c r="F99" s="29">
        <f>F98/F97</f>
        <v>0.43346098611775968</v>
      </c>
      <c r="G99" s="29">
        <f t="shared" ref="G99:Y99" si="65">G98/G97</f>
        <v>0.76971730282697171</v>
      </c>
      <c r="H99" s="29">
        <f t="shared" si="65"/>
        <v>0.39237113402061857</v>
      </c>
      <c r="I99" s="29">
        <f t="shared" si="65"/>
        <v>0.54190380537886396</v>
      </c>
      <c r="J99" s="29">
        <f t="shared" si="65"/>
        <v>0.65050952591936195</v>
      </c>
      <c r="K99" s="29">
        <f t="shared" si="65"/>
        <v>0.57191880841121501</v>
      </c>
      <c r="L99" s="29">
        <f t="shared" si="65"/>
        <v>0.43385635060192074</v>
      </c>
      <c r="M99" s="29">
        <f t="shared" si="65"/>
        <v>0.52897712670264718</v>
      </c>
      <c r="N99" s="29">
        <f t="shared" si="65"/>
        <v>0.57078057078057076</v>
      </c>
      <c r="O99" s="29">
        <f t="shared" si="65"/>
        <v>0.36481182175017318</v>
      </c>
      <c r="P99" s="29">
        <f t="shared" si="65"/>
        <v>0.38744048968487871</v>
      </c>
      <c r="Q99" s="29">
        <f t="shared" si="65"/>
        <v>0.52856732701693943</v>
      </c>
      <c r="R99" s="29">
        <f t="shared" si="65"/>
        <v>0.46096450320952431</v>
      </c>
      <c r="S99" s="29">
        <f t="shared" si="65"/>
        <v>0.58148262389471517</v>
      </c>
      <c r="T99" s="29">
        <f t="shared" si="65"/>
        <v>0.44458812879865511</v>
      </c>
      <c r="U99" s="29">
        <f t="shared" si="65"/>
        <v>0.63856142149325135</v>
      </c>
      <c r="V99" s="29">
        <f t="shared" si="65"/>
        <v>0.48542944785276071</v>
      </c>
      <c r="W99" s="29">
        <f t="shared" si="65"/>
        <v>0.51592714998945222</v>
      </c>
      <c r="X99" s="29">
        <f t="shared" si="65"/>
        <v>0.68570717957221028</v>
      </c>
      <c r="Y99" s="29">
        <f t="shared" si="65"/>
        <v>0.43849564788963707</v>
      </c>
    </row>
    <row r="100" spans="1:25" s="92" customFormat="1" ht="45" hidden="1" customHeight="1" x14ac:dyDescent="0.2">
      <c r="A100" s="90" t="s">
        <v>95</v>
      </c>
      <c r="B100" s="93">
        <f>B97-B98</f>
        <v>255077</v>
      </c>
      <c r="C100" s="103">
        <f>SUM(E100:Y100)</f>
        <v>140557</v>
      </c>
      <c r="D100" s="15">
        <f t="shared" si="60"/>
        <v>0.55103752984392951</v>
      </c>
      <c r="E100" s="93">
        <f t="shared" ref="E100:Y100" si="66">E97-E98</f>
        <v>7426</v>
      </c>
      <c r="F100" s="93">
        <f t="shared" si="66"/>
        <v>4734</v>
      </c>
      <c r="G100" s="93">
        <f t="shared" si="66"/>
        <v>4187</v>
      </c>
      <c r="H100" s="93">
        <f t="shared" si="66"/>
        <v>11788</v>
      </c>
      <c r="I100" s="93">
        <f t="shared" si="66"/>
        <v>4105</v>
      </c>
      <c r="J100" s="93">
        <f>J97-J98</f>
        <v>7888</v>
      </c>
      <c r="K100" s="93">
        <f t="shared" si="66"/>
        <v>5863</v>
      </c>
      <c r="L100" s="93">
        <f t="shared" si="66"/>
        <v>8371</v>
      </c>
      <c r="M100" s="93">
        <f t="shared" si="66"/>
        <v>7331</v>
      </c>
      <c r="N100" s="93">
        <f t="shared" si="66"/>
        <v>2271</v>
      </c>
      <c r="O100" s="93">
        <f t="shared" si="66"/>
        <v>5502</v>
      </c>
      <c r="P100" s="93">
        <f t="shared" si="66"/>
        <v>8106</v>
      </c>
      <c r="Q100" s="93">
        <f t="shared" si="66"/>
        <v>8210</v>
      </c>
      <c r="R100" s="93">
        <f t="shared" si="66"/>
        <v>9825</v>
      </c>
      <c r="S100" s="93">
        <f t="shared" si="66"/>
        <v>8141</v>
      </c>
      <c r="T100" s="93">
        <f t="shared" si="66"/>
        <v>8590</v>
      </c>
      <c r="U100" s="93">
        <f t="shared" si="66"/>
        <v>4231</v>
      </c>
      <c r="V100" s="93">
        <f t="shared" si="66"/>
        <v>2684</v>
      </c>
      <c r="W100" s="93">
        <f t="shared" si="66"/>
        <v>6884</v>
      </c>
      <c r="X100" s="93">
        <f t="shared" si="66"/>
        <v>7582</v>
      </c>
      <c r="Y100" s="93">
        <f t="shared" si="66"/>
        <v>6838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3">
        <f t="shared" ref="C101:C104" si="67">SUM(E101:Y101)</f>
        <v>46578</v>
      </c>
      <c r="D101" s="15"/>
      <c r="E101" s="153">
        <v>2510</v>
      </c>
      <c r="F101" s="153">
        <v>1020</v>
      </c>
      <c r="G101" s="153">
        <v>2026</v>
      </c>
      <c r="H101" s="153">
        <v>3874</v>
      </c>
      <c r="I101" s="153">
        <v>1037</v>
      </c>
      <c r="J101" s="153">
        <v>4545</v>
      </c>
      <c r="K101" s="153">
        <v>976</v>
      </c>
      <c r="L101" s="153">
        <v>1624</v>
      </c>
      <c r="M101" s="153">
        <v>2592</v>
      </c>
      <c r="N101" s="153">
        <v>1140</v>
      </c>
      <c r="O101" s="153">
        <v>887</v>
      </c>
      <c r="P101" s="153">
        <v>1512</v>
      </c>
      <c r="Q101" s="153">
        <v>3675</v>
      </c>
      <c r="R101" s="153">
        <v>3736</v>
      </c>
      <c r="S101" s="153">
        <v>4526</v>
      </c>
      <c r="T101" s="153">
        <v>2163</v>
      </c>
      <c r="U101" s="153">
        <v>1718</v>
      </c>
      <c r="V101" s="153">
        <v>605</v>
      </c>
      <c r="W101" s="153">
        <v>2247</v>
      </c>
      <c r="X101" s="153">
        <v>3437</v>
      </c>
      <c r="Y101" s="153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3">
        <f t="shared" si="67"/>
        <v>6365</v>
      </c>
      <c r="D102" s="15"/>
      <c r="E102" s="153">
        <v>30</v>
      </c>
      <c r="F102" s="153">
        <v>80</v>
      </c>
      <c r="G102" s="153"/>
      <c r="H102" s="153">
        <v>30</v>
      </c>
      <c r="I102" s="153">
        <v>198</v>
      </c>
      <c r="J102" s="153">
        <v>1605</v>
      </c>
      <c r="K102" s="153">
        <v>1198</v>
      </c>
      <c r="L102" s="153"/>
      <c r="M102" s="153">
        <v>12</v>
      </c>
      <c r="N102" s="153">
        <v>77</v>
      </c>
      <c r="O102" s="153">
        <v>295</v>
      </c>
      <c r="P102" s="153"/>
      <c r="Q102" s="153">
        <v>70</v>
      </c>
      <c r="R102" s="153">
        <v>360</v>
      </c>
      <c r="S102" s="153">
        <v>339</v>
      </c>
      <c r="T102" s="153">
        <v>16</v>
      </c>
      <c r="U102" s="153"/>
      <c r="V102" s="153"/>
      <c r="W102" s="153">
        <v>447</v>
      </c>
      <c r="X102" s="153">
        <v>1208</v>
      </c>
      <c r="Y102" s="153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3">
        <f>SUM(E103:Y103)</f>
        <v>6188</v>
      </c>
      <c r="D103" s="15"/>
      <c r="E103" s="153"/>
      <c r="F103" s="153">
        <v>20</v>
      </c>
      <c r="G103" s="153">
        <v>1352</v>
      </c>
      <c r="H103" s="153">
        <v>44</v>
      </c>
      <c r="I103" s="153">
        <v>7</v>
      </c>
      <c r="J103" s="153">
        <v>269</v>
      </c>
      <c r="K103" s="153">
        <v>184</v>
      </c>
      <c r="L103" s="153"/>
      <c r="M103" s="153"/>
      <c r="N103" s="153"/>
      <c r="O103" s="153"/>
      <c r="P103" s="153"/>
      <c r="Q103" s="153">
        <v>62</v>
      </c>
      <c r="R103" s="153">
        <v>583</v>
      </c>
      <c r="S103" s="153">
        <v>126</v>
      </c>
      <c r="T103" s="153">
        <v>210</v>
      </c>
      <c r="U103" s="153">
        <v>695</v>
      </c>
      <c r="V103" s="153"/>
      <c r="W103" s="153">
        <v>80</v>
      </c>
      <c r="X103" s="153">
        <v>2346</v>
      </c>
      <c r="Y103" s="153">
        <v>210</v>
      </c>
    </row>
    <row r="104" spans="1:25" s="12" customFormat="1" ht="45" hidden="1" customHeight="1" x14ac:dyDescent="0.2">
      <c r="A104" s="11" t="s">
        <v>94</v>
      </c>
      <c r="B104" s="38"/>
      <c r="C104" s="103">
        <f t="shared" si="67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35256</v>
      </c>
      <c r="C105" s="121">
        <f>SUM(E105:Y105)</f>
        <v>162180</v>
      </c>
      <c r="D105" s="15"/>
      <c r="E105" s="152">
        <v>9095</v>
      </c>
      <c r="F105" s="152">
        <v>3622</v>
      </c>
      <c r="G105" s="152">
        <v>13995</v>
      </c>
      <c r="H105" s="152">
        <v>7612</v>
      </c>
      <c r="I105" s="152">
        <v>4856</v>
      </c>
      <c r="J105" s="152">
        <v>14682</v>
      </c>
      <c r="K105" s="152">
        <v>7833</v>
      </c>
      <c r="L105" s="152">
        <v>6415</v>
      </c>
      <c r="M105" s="152">
        <v>8233</v>
      </c>
      <c r="N105" s="152">
        <v>3020</v>
      </c>
      <c r="O105" s="152">
        <v>3160</v>
      </c>
      <c r="P105" s="152">
        <v>5127</v>
      </c>
      <c r="Q105" s="152">
        <v>9205</v>
      </c>
      <c r="R105" s="152">
        <v>8402</v>
      </c>
      <c r="S105" s="152">
        <v>11311</v>
      </c>
      <c r="T105" s="152">
        <v>6876</v>
      </c>
      <c r="U105" s="152">
        <v>7475</v>
      </c>
      <c r="V105" s="152">
        <v>2532</v>
      </c>
      <c r="W105" s="152">
        <v>7337</v>
      </c>
      <c r="X105" s="152">
        <v>16052</v>
      </c>
      <c r="Y105" s="152">
        <v>5340</v>
      </c>
    </row>
    <row r="106" spans="1:25" s="12" customFormat="1" ht="45" hidden="1" customHeight="1" x14ac:dyDescent="0.2">
      <c r="A106" s="13" t="s">
        <v>182</v>
      </c>
      <c r="B106" s="29">
        <f>B105/B97</f>
        <v>0.12094973121138415</v>
      </c>
      <c r="C106" s="131">
        <f>C105/C97</f>
        <v>0.53484683092204854</v>
      </c>
      <c r="D106" s="15"/>
      <c r="E106" s="29">
        <f t="shared" ref="E106:Y106" si="68">E105/E97</f>
        <v>0.55051147024998481</v>
      </c>
      <c r="F106" s="29">
        <f t="shared" si="68"/>
        <v>0.43346098611775968</v>
      </c>
      <c r="G106" s="29">
        <f t="shared" si="68"/>
        <v>0.76971730282697171</v>
      </c>
      <c r="H106" s="29">
        <f t="shared" si="68"/>
        <v>0.39237113402061857</v>
      </c>
      <c r="I106" s="29">
        <f t="shared" si="68"/>
        <v>0.54190380537886396</v>
      </c>
      <c r="J106" s="29">
        <f t="shared" si="68"/>
        <v>0.65050952591936195</v>
      </c>
      <c r="K106" s="29">
        <f t="shared" si="68"/>
        <v>0.57191880841121501</v>
      </c>
      <c r="L106" s="29">
        <f t="shared" si="68"/>
        <v>0.43385635060192074</v>
      </c>
      <c r="M106" s="29">
        <f t="shared" si="68"/>
        <v>0.52897712670264718</v>
      </c>
      <c r="N106" s="29">
        <f t="shared" si="68"/>
        <v>0.57078057078057076</v>
      </c>
      <c r="O106" s="29">
        <f t="shared" si="68"/>
        <v>0.36481182175017318</v>
      </c>
      <c r="P106" s="29">
        <f t="shared" si="68"/>
        <v>0.38744048968487871</v>
      </c>
      <c r="Q106" s="29">
        <f t="shared" si="68"/>
        <v>0.52856732701693943</v>
      </c>
      <c r="R106" s="29">
        <f t="shared" si="68"/>
        <v>0.46096450320952431</v>
      </c>
      <c r="S106" s="29">
        <f t="shared" si="68"/>
        <v>0.58148262389471517</v>
      </c>
      <c r="T106" s="29">
        <f t="shared" si="68"/>
        <v>0.44458812879865511</v>
      </c>
      <c r="U106" s="29">
        <f t="shared" si="68"/>
        <v>0.63856142149325135</v>
      </c>
      <c r="V106" s="29">
        <f t="shared" si="68"/>
        <v>0.48542944785276071</v>
      </c>
      <c r="W106" s="29">
        <f t="shared" si="68"/>
        <v>0.51592714998945222</v>
      </c>
      <c r="X106" s="29">
        <f t="shared" si="68"/>
        <v>0.6653954568064997</v>
      </c>
      <c r="Y106" s="29">
        <f t="shared" si="68"/>
        <v>0.43849564788963707</v>
      </c>
    </row>
    <row r="107" spans="1:25" s="12" customFormat="1" ht="45" customHeight="1" x14ac:dyDescent="0.2">
      <c r="A107" s="11" t="s">
        <v>91</v>
      </c>
      <c r="B107" s="38">
        <v>24010</v>
      </c>
      <c r="C107" s="103">
        <f t="shared" ref="C107:C117" si="69">SUM(E107:Y107)</f>
        <v>96918</v>
      </c>
      <c r="D107" s="15"/>
      <c r="E107" s="153">
        <v>8625</v>
      </c>
      <c r="F107" s="153">
        <v>2087</v>
      </c>
      <c r="G107" s="153">
        <v>6299</v>
      </c>
      <c r="H107" s="153">
        <v>5203</v>
      </c>
      <c r="I107" s="153">
        <v>2531</v>
      </c>
      <c r="J107" s="153">
        <v>7288</v>
      </c>
      <c r="K107" s="153">
        <v>3175</v>
      </c>
      <c r="L107" s="153">
        <v>3729</v>
      </c>
      <c r="M107" s="153">
        <v>5882</v>
      </c>
      <c r="N107" s="153">
        <v>1493</v>
      </c>
      <c r="O107" s="153">
        <v>1821</v>
      </c>
      <c r="P107" s="153">
        <v>4233</v>
      </c>
      <c r="Q107" s="153">
        <v>7441</v>
      </c>
      <c r="R107" s="153">
        <v>5900</v>
      </c>
      <c r="S107" s="153">
        <v>6963</v>
      </c>
      <c r="T107" s="153">
        <v>4568</v>
      </c>
      <c r="U107" s="153">
        <v>3359</v>
      </c>
      <c r="V107" s="153">
        <v>2435</v>
      </c>
      <c r="W107" s="153">
        <v>4142</v>
      </c>
      <c r="X107" s="153">
        <v>7294</v>
      </c>
      <c r="Y107" s="153">
        <v>2450</v>
      </c>
    </row>
    <row r="108" spans="1:25" s="12" customFormat="1" ht="45" customHeight="1" x14ac:dyDescent="0.2">
      <c r="A108" s="11" t="s">
        <v>92</v>
      </c>
      <c r="B108" s="38">
        <v>1536</v>
      </c>
      <c r="C108" s="103">
        <f t="shared" si="69"/>
        <v>9270</v>
      </c>
      <c r="D108" s="15"/>
      <c r="E108" s="153">
        <v>180</v>
      </c>
      <c r="F108" s="153">
        <v>196</v>
      </c>
      <c r="G108" s="153">
        <v>5</v>
      </c>
      <c r="H108" s="153">
        <v>62</v>
      </c>
      <c r="I108" s="153">
        <v>435</v>
      </c>
      <c r="J108" s="153">
        <v>1667</v>
      </c>
      <c r="K108" s="153">
        <v>1608</v>
      </c>
      <c r="L108" s="153">
        <v>338</v>
      </c>
      <c r="M108" s="153">
        <v>92</v>
      </c>
      <c r="N108" s="153">
        <v>77</v>
      </c>
      <c r="O108" s="153">
        <v>305</v>
      </c>
      <c r="P108" s="153"/>
      <c r="Q108" s="153">
        <v>70</v>
      </c>
      <c r="R108" s="153">
        <v>360</v>
      </c>
      <c r="S108" s="153">
        <v>957</v>
      </c>
      <c r="T108" s="153">
        <v>16</v>
      </c>
      <c r="U108" s="153"/>
      <c r="V108" s="153"/>
      <c r="W108" s="153">
        <v>997</v>
      </c>
      <c r="X108" s="153">
        <v>1258</v>
      </c>
      <c r="Y108" s="153">
        <v>647</v>
      </c>
    </row>
    <row r="109" spans="1:25" s="12" customFormat="1" ht="45" customHeight="1" x14ac:dyDescent="0.2">
      <c r="A109" s="11" t="s">
        <v>93</v>
      </c>
      <c r="B109" s="38">
        <v>6671</v>
      </c>
      <c r="C109" s="103">
        <f t="shared" si="69"/>
        <v>43456</v>
      </c>
      <c r="D109" s="15"/>
      <c r="E109" s="153">
        <v>100</v>
      </c>
      <c r="F109" s="153">
        <v>810</v>
      </c>
      <c r="G109" s="153">
        <v>6427</v>
      </c>
      <c r="H109" s="153">
        <v>1678</v>
      </c>
      <c r="I109" s="153">
        <v>1690</v>
      </c>
      <c r="J109" s="153">
        <v>4380</v>
      </c>
      <c r="K109" s="153">
        <v>1670</v>
      </c>
      <c r="L109" s="153">
        <v>2077</v>
      </c>
      <c r="M109" s="153">
        <v>1413</v>
      </c>
      <c r="N109" s="153">
        <v>882</v>
      </c>
      <c r="O109" s="153">
        <v>820</v>
      </c>
      <c r="P109" s="153">
        <v>828</v>
      </c>
      <c r="Q109" s="153">
        <v>960</v>
      </c>
      <c r="R109" s="153">
        <v>1900</v>
      </c>
      <c r="S109" s="153">
        <v>2831</v>
      </c>
      <c r="T109" s="153">
        <v>1636</v>
      </c>
      <c r="U109" s="153">
        <v>3731</v>
      </c>
      <c r="V109" s="153"/>
      <c r="W109" s="153">
        <v>1124</v>
      </c>
      <c r="X109" s="153">
        <v>6139</v>
      </c>
      <c r="Y109" s="153">
        <v>2360</v>
      </c>
    </row>
    <row r="110" spans="1:25" s="12" customFormat="1" ht="45" hidden="1" customHeight="1" x14ac:dyDescent="0.2">
      <c r="A110" s="11" t="s">
        <v>94</v>
      </c>
      <c r="B110" s="38"/>
      <c r="C110" s="103">
        <f t="shared" si="69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3">
        <v>595200</v>
      </c>
      <c r="D111" s="15" t="e">
        <f t="shared" si="60"/>
        <v>#DIV/0!</v>
      </c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</row>
    <row r="112" spans="1:25" s="12" customFormat="1" ht="45" customHeight="1" x14ac:dyDescent="0.2">
      <c r="A112" s="32" t="s">
        <v>192</v>
      </c>
      <c r="B112" s="27">
        <v>129109</v>
      </c>
      <c r="C112" s="121">
        <f t="shared" si="69"/>
        <v>339646</v>
      </c>
      <c r="D112" s="15"/>
      <c r="E112" s="152">
        <v>22283</v>
      </c>
      <c r="F112" s="152">
        <v>6084</v>
      </c>
      <c r="G112" s="152">
        <v>31139</v>
      </c>
      <c r="H112" s="152">
        <v>14669</v>
      </c>
      <c r="I112" s="152">
        <v>9763</v>
      </c>
      <c r="J112" s="152">
        <v>34764</v>
      </c>
      <c r="K112" s="152">
        <v>16333</v>
      </c>
      <c r="L112" s="152">
        <v>11664</v>
      </c>
      <c r="M112" s="152">
        <v>14552</v>
      </c>
      <c r="N112" s="152">
        <v>6413</v>
      </c>
      <c r="O112" s="152">
        <v>5240</v>
      </c>
      <c r="P112" s="152">
        <v>9209</v>
      </c>
      <c r="Q112" s="152">
        <v>20680</v>
      </c>
      <c r="R112" s="152">
        <v>17405</v>
      </c>
      <c r="S112" s="152">
        <v>25915</v>
      </c>
      <c r="T112" s="152">
        <v>13305</v>
      </c>
      <c r="U112" s="152">
        <v>15025</v>
      </c>
      <c r="V112" s="152">
        <v>3799</v>
      </c>
      <c r="W112" s="152">
        <v>12546</v>
      </c>
      <c r="X112" s="152">
        <v>37988</v>
      </c>
      <c r="Y112" s="152">
        <v>10870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3">
        <f>C112/C111</f>
        <v>0.57064180107526885</v>
      </c>
      <c r="D113" s="15" t="e">
        <f t="shared" si="60"/>
        <v>#DIV/0!</v>
      </c>
      <c r="E113" s="99" t="e">
        <f t="shared" ref="E113:Y113" si="70">E112/E111</f>
        <v>#DIV/0!</v>
      </c>
      <c r="F113" s="99" t="e">
        <f t="shared" si="70"/>
        <v>#DIV/0!</v>
      </c>
      <c r="G113" s="99" t="e">
        <f t="shared" si="70"/>
        <v>#DIV/0!</v>
      </c>
      <c r="H113" s="99" t="e">
        <f t="shared" si="70"/>
        <v>#DIV/0!</v>
      </c>
      <c r="I113" s="99" t="e">
        <f t="shared" si="70"/>
        <v>#DIV/0!</v>
      </c>
      <c r="J113" s="99" t="e">
        <f t="shared" si="70"/>
        <v>#DIV/0!</v>
      </c>
      <c r="K113" s="99" t="e">
        <f t="shared" si="70"/>
        <v>#DIV/0!</v>
      </c>
      <c r="L113" s="99" t="e">
        <f t="shared" si="70"/>
        <v>#DIV/0!</v>
      </c>
      <c r="M113" s="99" t="e">
        <f t="shared" si="70"/>
        <v>#DIV/0!</v>
      </c>
      <c r="N113" s="99" t="e">
        <f t="shared" si="70"/>
        <v>#DIV/0!</v>
      </c>
      <c r="O113" s="99" t="e">
        <f t="shared" si="70"/>
        <v>#DIV/0!</v>
      </c>
      <c r="P113" s="99" t="e">
        <f t="shared" si="70"/>
        <v>#DIV/0!</v>
      </c>
      <c r="Q113" s="99" t="e">
        <f t="shared" si="70"/>
        <v>#DIV/0!</v>
      </c>
      <c r="R113" s="99" t="e">
        <f t="shared" si="70"/>
        <v>#DIV/0!</v>
      </c>
      <c r="S113" s="99" t="e">
        <f t="shared" si="70"/>
        <v>#DIV/0!</v>
      </c>
      <c r="T113" s="99" t="e">
        <f t="shared" si="70"/>
        <v>#DIV/0!</v>
      </c>
      <c r="U113" s="99" t="e">
        <f t="shared" si="70"/>
        <v>#DIV/0!</v>
      </c>
      <c r="V113" s="99" t="e">
        <f t="shared" si="70"/>
        <v>#DIV/0!</v>
      </c>
      <c r="W113" s="99" t="e">
        <f t="shared" si="70"/>
        <v>#DIV/0!</v>
      </c>
      <c r="X113" s="99" t="e">
        <f t="shared" si="70"/>
        <v>#DIV/0!</v>
      </c>
      <c r="Y113" s="99" t="e">
        <f t="shared" si="70"/>
        <v>#DIV/0!</v>
      </c>
    </row>
    <row r="114" spans="1:25" s="12" customFormat="1" ht="45" customHeight="1" x14ac:dyDescent="0.2">
      <c r="A114" s="11" t="s">
        <v>91</v>
      </c>
      <c r="B114" s="26">
        <v>91201</v>
      </c>
      <c r="C114" s="103">
        <f t="shared" si="69"/>
        <v>205733</v>
      </c>
      <c r="D114" s="15"/>
      <c r="E114" s="153">
        <v>21511</v>
      </c>
      <c r="F114" s="153">
        <v>3646</v>
      </c>
      <c r="G114" s="153">
        <v>13535</v>
      </c>
      <c r="H114" s="153">
        <v>10500</v>
      </c>
      <c r="I114" s="153">
        <v>5190</v>
      </c>
      <c r="J114" s="153">
        <v>17473</v>
      </c>
      <c r="K114" s="153">
        <v>6591</v>
      </c>
      <c r="L114" s="153">
        <v>6915</v>
      </c>
      <c r="M114" s="153">
        <v>10217</v>
      </c>
      <c r="N114" s="153">
        <v>3134</v>
      </c>
      <c r="O114" s="153">
        <v>3022</v>
      </c>
      <c r="P114" s="153">
        <v>7820</v>
      </c>
      <c r="Q114" s="153">
        <v>18145</v>
      </c>
      <c r="R114" s="153">
        <v>13039</v>
      </c>
      <c r="S114" s="153">
        <v>17176</v>
      </c>
      <c r="T114" s="153">
        <v>8750</v>
      </c>
      <c r="U114" s="153">
        <v>7054</v>
      </c>
      <c r="V114" s="153">
        <v>3719</v>
      </c>
      <c r="W114" s="153">
        <v>7921</v>
      </c>
      <c r="X114" s="153">
        <v>15975</v>
      </c>
      <c r="Y114" s="153">
        <v>4400</v>
      </c>
    </row>
    <row r="115" spans="1:25" s="12" customFormat="1" ht="45" customHeight="1" x14ac:dyDescent="0.2">
      <c r="A115" s="11" t="s">
        <v>92</v>
      </c>
      <c r="B115" s="26">
        <v>4817</v>
      </c>
      <c r="C115" s="103">
        <f t="shared" si="69"/>
        <v>17253</v>
      </c>
      <c r="D115" s="15"/>
      <c r="E115" s="153">
        <v>320</v>
      </c>
      <c r="F115" s="153">
        <v>294</v>
      </c>
      <c r="G115" s="153">
        <v>10</v>
      </c>
      <c r="H115" s="153">
        <v>141</v>
      </c>
      <c r="I115" s="153">
        <v>915</v>
      </c>
      <c r="J115" s="153">
        <v>3863</v>
      </c>
      <c r="K115" s="153">
        <v>3219</v>
      </c>
      <c r="L115" s="153">
        <v>540</v>
      </c>
      <c r="M115" s="153">
        <v>138</v>
      </c>
      <c r="N115" s="153">
        <v>150</v>
      </c>
      <c r="O115" s="153">
        <v>372</v>
      </c>
      <c r="P115" s="153"/>
      <c r="Q115" s="153">
        <v>140</v>
      </c>
      <c r="R115" s="153">
        <v>558</v>
      </c>
      <c r="S115" s="153">
        <v>1867</v>
      </c>
      <c r="T115" s="153">
        <v>55</v>
      </c>
      <c r="U115" s="153"/>
      <c r="V115" s="153"/>
      <c r="W115" s="153">
        <v>1176</v>
      </c>
      <c r="X115" s="153">
        <v>2395</v>
      </c>
      <c r="Y115" s="153">
        <v>1100</v>
      </c>
    </row>
    <row r="116" spans="1:25" s="12" customFormat="1" ht="45" customHeight="1" x14ac:dyDescent="0.2">
      <c r="A116" s="11" t="s">
        <v>93</v>
      </c>
      <c r="B116" s="26">
        <v>22904</v>
      </c>
      <c r="C116" s="103">
        <f t="shared" si="69"/>
        <v>93879</v>
      </c>
      <c r="D116" s="15"/>
      <c r="E116" s="153">
        <v>250</v>
      </c>
      <c r="F116" s="153">
        <v>1215</v>
      </c>
      <c r="G116" s="153">
        <v>15069</v>
      </c>
      <c r="H116" s="153">
        <v>2788</v>
      </c>
      <c r="I116" s="153">
        <v>3338</v>
      </c>
      <c r="J116" s="153">
        <v>10556</v>
      </c>
      <c r="K116" s="153">
        <v>3580</v>
      </c>
      <c r="L116" s="153">
        <v>3669</v>
      </c>
      <c r="M116" s="153">
        <v>2846</v>
      </c>
      <c r="N116" s="153">
        <v>1944</v>
      </c>
      <c r="O116" s="153">
        <v>1527</v>
      </c>
      <c r="P116" s="153">
        <v>1290</v>
      </c>
      <c r="Q116" s="153">
        <v>2360</v>
      </c>
      <c r="R116" s="153">
        <v>3401</v>
      </c>
      <c r="S116" s="153">
        <v>6116</v>
      </c>
      <c r="T116" s="153">
        <v>3456</v>
      </c>
      <c r="U116" s="153">
        <v>7462</v>
      </c>
      <c r="V116" s="153"/>
      <c r="W116" s="153">
        <v>1662</v>
      </c>
      <c r="X116" s="153">
        <v>16290</v>
      </c>
      <c r="Y116" s="153">
        <v>5060</v>
      </c>
    </row>
    <row r="117" spans="1:25" s="12" customFormat="1" ht="45" hidden="1" customHeight="1" x14ac:dyDescent="0.2">
      <c r="A117" s="11" t="s">
        <v>94</v>
      </c>
      <c r="B117" s="38"/>
      <c r="C117" s="103">
        <f t="shared" si="69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3">
        <f>B112/B105*10</f>
        <v>36.620433401406849</v>
      </c>
      <c r="C118" s="133">
        <f>C112/C105*10</f>
        <v>20.942532988037982</v>
      </c>
      <c r="D118" s="133"/>
      <c r="E118" s="134">
        <f t="shared" ref="E118:G118" si="71">E112/E105*10</f>
        <v>24.50027487630566</v>
      </c>
      <c r="F118" s="134">
        <f t="shared" si="71"/>
        <v>16.797349530646052</v>
      </c>
      <c r="G118" s="134">
        <f t="shared" si="71"/>
        <v>22.250089317613437</v>
      </c>
      <c r="H118" s="51">
        <f t="shared" ref="H118:J118" si="72">H112/H105*10</f>
        <v>19.270888071466107</v>
      </c>
      <c r="I118" s="51">
        <f t="shared" ref="I118" si="73">I112/I105*10</f>
        <v>20.105024711696871</v>
      </c>
      <c r="J118" s="51">
        <f t="shared" si="72"/>
        <v>23.677973028197794</v>
      </c>
      <c r="K118" s="51">
        <f t="shared" ref="K118:L118" si="74">K112/K105*10</f>
        <v>20.851525596833905</v>
      </c>
      <c r="L118" s="51">
        <f t="shared" si="74"/>
        <v>18.182385035074045</v>
      </c>
      <c r="M118" s="51">
        <f>M112/M105*10</f>
        <v>17.675209522652739</v>
      </c>
      <c r="N118" s="51">
        <f>N112/N105*10</f>
        <v>21.235099337748345</v>
      </c>
      <c r="O118" s="51">
        <f>O112/O105*10</f>
        <v>16.582278481012658</v>
      </c>
      <c r="P118" s="51">
        <f t="shared" ref="P118:V118" si="75">P112/P105*10</f>
        <v>17.961771016188802</v>
      </c>
      <c r="Q118" s="51">
        <f t="shared" si="75"/>
        <v>22.466051059206951</v>
      </c>
      <c r="R118" s="51">
        <f t="shared" si="75"/>
        <v>20.715305879552485</v>
      </c>
      <c r="S118" s="51">
        <f t="shared" si="75"/>
        <v>22.911325258597827</v>
      </c>
      <c r="T118" s="51">
        <f t="shared" si="75"/>
        <v>19.349912739965095</v>
      </c>
      <c r="U118" s="51">
        <f t="shared" si="75"/>
        <v>20.100334448160538</v>
      </c>
      <c r="V118" s="51">
        <f t="shared" si="75"/>
        <v>15.00394944707741</v>
      </c>
      <c r="W118" s="51">
        <f t="shared" ref="W118:X118" si="76">W112/W105*10</f>
        <v>17.099632002180726</v>
      </c>
      <c r="X118" s="51">
        <f t="shared" si="76"/>
        <v>23.66558684276103</v>
      </c>
      <c r="Y118" s="51">
        <f>Y112/Y105*10</f>
        <v>20.355805243445694</v>
      </c>
    </row>
    <row r="119" spans="1:25" s="12" customFormat="1" ht="45" customHeight="1" x14ac:dyDescent="0.2">
      <c r="A119" s="11" t="s">
        <v>91</v>
      </c>
      <c r="B119" s="134">
        <f t="shared" ref="B119:M122" si="77">B114/B107*10</f>
        <v>37.984589754269052</v>
      </c>
      <c r="C119" s="134">
        <f t="shared" si="77"/>
        <v>21.227532553292473</v>
      </c>
      <c r="D119" s="134"/>
      <c r="E119" s="134">
        <f t="shared" si="77"/>
        <v>24.940289855072461</v>
      </c>
      <c r="F119" s="134">
        <f t="shared" si="77"/>
        <v>17.470052707235265</v>
      </c>
      <c r="G119" s="134">
        <f>G114/G107*10</f>
        <v>21.487537704397521</v>
      </c>
      <c r="H119" s="51">
        <f t="shared" ref="H119:I119" si="78">H114/H107*10</f>
        <v>20.180665000960985</v>
      </c>
      <c r="I119" s="51">
        <f t="shared" si="78"/>
        <v>20.505728960885023</v>
      </c>
      <c r="J119" s="51">
        <f t="shared" si="77"/>
        <v>23.975027442371019</v>
      </c>
      <c r="K119" s="134">
        <f t="shared" si="77"/>
        <v>20.759055118110233</v>
      </c>
      <c r="L119" s="134">
        <f t="shared" si="77"/>
        <v>18.543845534995977</v>
      </c>
      <c r="M119" s="51">
        <f t="shared" si="77"/>
        <v>17.369942196531792</v>
      </c>
      <c r="N119" s="134">
        <f t="shared" ref="N119" si="79">N114/N107*10</f>
        <v>20.991292699263226</v>
      </c>
      <c r="O119" s="134">
        <f t="shared" ref="M119:Q120" si="80">O114/O107*10</f>
        <v>16.595277320153762</v>
      </c>
      <c r="P119" s="51">
        <f t="shared" si="80"/>
        <v>18.47389558232932</v>
      </c>
      <c r="Q119" s="51">
        <f t="shared" si="80"/>
        <v>24.38516328450477</v>
      </c>
      <c r="R119" s="51">
        <f t="shared" ref="R119:V121" si="81">R114/R107*10</f>
        <v>22.1</v>
      </c>
      <c r="S119" s="51">
        <f t="shared" si="81"/>
        <v>24.667528364210828</v>
      </c>
      <c r="T119" s="51">
        <f t="shared" si="81"/>
        <v>19.154991243432576</v>
      </c>
      <c r="U119" s="51">
        <f t="shared" si="81"/>
        <v>21.000297707651086</v>
      </c>
      <c r="V119" s="51">
        <f t="shared" si="81"/>
        <v>15.273100616016427</v>
      </c>
      <c r="W119" s="51">
        <f t="shared" ref="W119:Y119" si="82">W114/W107*10</f>
        <v>19.12361178174795</v>
      </c>
      <c r="X119" s="51">
        <f t="shared" si="82"/>
        <v>21.901562928434331</v>
      </c>
      <c r="Y119" s="51">
        <f t="shared" si="82"/>
        <v>17.959183673469386</v>
      </c>
    </row>
    <row r="120" spans="1:25" s="12" customFormat="1" ht="45" customHeight="1" x14ac:dyDescent="0.2">
      <c r="A120" s="11" t="s">
        <v>92</v>
      </c>
      <c r="B120" s="134">
        <f t="shared" si="77"/>
        <v>31.360677083333336</v>
      </c>
      <c r="C120" s="134">
        <f t="shared" si="77"/>
        <v>18.611650485436893</v>
      </c>
      <c r="D120" s="15"/>
      <c r="E120" s="51">
        <f t="shared" si="77"/>
        <v>17.777777777777779</v>
      </c>
      <c r="F120" s="51">
        <f t="shared" si="77"/>
        <v>15</v>
      </c>
      <c r="G120" s="51">
        <f t="shared" ref="G120:I120" si="83">G115/G108*10</f>
        <v>20</v>
      </c>
      <c r="H120" s="51">
        <f t="shared" si="83"/>
        <v>22.741935483870968</v>
      </c>
      <c r="I120" s="51">
        <f t="shared" si="83"/>
        <v>21.03448275862069</v>
      </c>
      <c r="J120" s="51">
        <f t="shared" ref="G120:J121" si="84">J115/J108*10</f>
        <v>23.173365326934615</v>
      </c>
      <c r="K120" s="51">
        <f t="shared" si="77"/>
        <v>20.018656716417912</v>
      </c>
      <c r="L120" s="51">
        <f t="shared" ref="L120" si="85">L115/L108*10</f>
        <v>15.976331360946745</v>
      </c>
      <c r="M120" s="51">
        <f t="shared" si="80"/>
        <v>15</v>
      </c>
      <c r="N120" s="51">
        <f t="shared" si="80"/>
        <v>19.480519480519479</v>
      </c>
      <c r="O120" s="51">
        <f>O115/O108*10</f>
        <v>12.196721311475409</v>
      </c>
      <c r="P120" s="51"/>
      <c r="Q120" s="51">
        <f t="shared" ref="P120:Q120" si="86">Q115/Q108*10</f>
        <v>20</v>
      </c>
      <c r="R120" s="51">
        <f>R115/R108*10</f>
        <v>15.5</v>
      </c>
      <c r="S120" s="51">
        <f>S115/S108*10</f>
        <v>19.508881922675027</v>
      </c>
      <c r="T120" s="51">
        <f t="shared" si="81"/>
        <v>34.375</v>
      </c>
      <c r="U120" s="51"/>
      <c r="V120" s="51"/>
      <c r="W120" s="51">
        <f t="shared" ref="W120:Y121" si="87">W115/W108*10</f>
        <v>11.795386158475427</v>
      </c>
      <c r="X120" s="51">
        <f t="shared" si="87"/>
        <v>19.038155802861684</v>
      </c>
      <c r="Y120" s="51">
        <f t="shared" si="87"/>
        <v>17.001545595054097</v>
      </c>
    </row>
    <row r="121" spans="1:25" s="12" customFormat="1" ht="45" customHeight="1" x14ac:dyDescent="0.2">
      <c r="A121" s="11" t="s">
        <v>93</v>
      </c>
      <c r="B121" s="134">
        <f t="shared" si="77"/>
        <v>34.333683105981116</v>
      </c>
      <c r="C121" s="134">
        <f t="shared" si="77"/>
        <v>21.603230854197349</v>
      </c>
      <c r="D121" s="15"/>
      <c r="E121" s="134">
        <f t="shared" si="77"/>
        <v>25</v>
      </c>
      <c r="F121" s="134">
        <f t="shared" si="77"/>
        <v>15</v>
      </c>
      <c r="G121" s="51">
        <f t="shared" si="84"/>
        <v>23.446398008402053</v>
      </c>
      <c r="H121" s="51">
        <f t="shared" si="84"/>
        <v>16.615017878426698</v>
      </c>
      <c r="I121" s="51">
        <f>I116/I109*10</f>
        <v>19.751479289940828</v>
      </c>
      <c r="J121" s="134">
        <f>J116/J109*10</f>
        <v>24.100456621004565</v>
      </c>
      <c r="K121" s="134">
        <f t="shared" si="77"/>
        <v>21.437125748502993</v>
      </c>
      <c r="L121" s="134">
        <f t="shared" ref="L121" si="88">L116/L109*10</f>
        <v>17.664901299951854</v>
      </c>
      <c r="M121" s="51">
        <f t="shared" si="77"/>
        <v>20.141542816702053</v>
      </c>
      <c r="N121" s="51">
        <f t="shared" ref="N121:S121" si="89">N116/N109*10</f>
        <v>22.04081632653061</v>
      </c>
      <c r="O121" s="51">
        <f t="shared" si="89"/>
        <v>18.621951219512198</v>
      </c>
      <c r="P121" s="51">
        <f t="shared" si="89"/>
        <v>15.579710144927537</v>
      </c>
      <c r="Q121" s="51">
        <f t="shared" si="89"/>
        <v>24.583333333333336</v>
      </c>
      <c r="R121" s="51">
        <f t="shared" si="89"/>
        <v>17.899999999999999</v>
      </c>
      <c r="S121" s="51">
        <f t="shared" si="89"/>
        <v>21.603673613564109</v>
      </c>
      <c r="T121" s="51">
        <f t="shared" si="81"/>
        <v>21.124694376528119</v>
      </c>
      <c r="U121" s="51">
        <f t="shared" si="81"/>
        <v>20</v>
      </c>
      <c r="V121" s="51"/>
      <c r="W121" s="51">
        <f t="shared" si="87"/>
        <v>14.786476868327403</v>
      </c>
      <c r="X121" s="134">
        <f t="shared" si="87"/>
        <v>26.535266330021177</v>
      </c>
      <c r="Y121" s="134">
        <f t="shared" si="87"/>
        <v>21.440677966101696</v>
      </c>
    </row>
    <row r="122" spans="1:25" s="12" customFormat="1" ht="45" hidden="1" customHeight="1" x14ac:dyDescent="0.2">
      <c r="A122" s="11" t="s">
        <v>94</v>
      </c>
      <c r="B122" s="51" t="e">
        <f t="shared" si="77"/>
        <v>#DIV/0!</v>
      </c>
      <c r="C122" s="134" t="e">
        <f t="shared" si="77"/>
        <v>#DIV/0!</v>
      </c>
      <c r="D122" s="15" t="e">
        <f t="shared" si="60"/>
        <v>#DIV/0!</v>
      </c>
      <c r="E122" s="51" t="e">
        <f t="shared" si="77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3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2"/>
      <c r="U123" s="94"/>
      <c r="V123" s="94"/>
      <c r="W123" s="94"/>
      <c r="X123" s="152"/>
      <c r="Y123" s="36"/>
    </row>
    <row r="124" spans="1:25" s="12" customFormat="1" ht="45" hidden="1" customHeight="1" x14ac:dyDescent="0.2">
      <c r="A124" s="32" t="s">
        <v>158</v>
      </c>
      <c r="B124" s="23"/>
      <c r="C124" s="103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2"/>
      <c r="U124" s="94"/>
      <c r="V124" s="94"/>
      <c r="W124" s="94"/>
      <c r="X124" s="152"/>
      <c r="Y124" s="36"/>
    </row>
    <row r="125" spans="1:25" s="12" customFormat="1" ht="45" hidden="1" customHeight="1" x14ac:dyDescent="0.2">
      <c r="A125" s="32" t="s">
        <v>97</v>
      </c>
      <c r="B125" s="57"/>
      <c r="C125" s="135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34.5" hidden="1" customHeight="1" x14ac:dyDescent="0.2">
      <c r="A126" s="157" t="s">
        <v>149</v>
      </c>
      <c r="B126" s="158"/>
      <c r="C126" s="159">
        <f>SUM(E126:Y126)</f>
        <v>140014</v>
      </c>
      <c r="D126" s="160"/>
      <c r="E126" s="179">
        <v>7035</v>
      </c>
      <c r="F126" s="179">
        <v>2929</v>
      </c>
      <c r="G126" s="179">
        <v>11635</v>
      </c>
      <c r="H126" s="179">
        <v>7327</v>
      </c>
      <c r="I126" s="179">
        <v>4235</v>
      </c>
      <c r="J126" s="179">
        <v>12810</v>
      </c>
      <c r="K126" s="179">
        <v>7045</v>
      </c>
      <c r="L126" s="179">
        <v>5885</v>
      </c>
      <c r="M126" s="179">
        <v>6890</v>
      </c>
      <c r="N126" s="179">
        <v>2493</v>
      </c>
      <c r="O126" s="179">
        <v>2574</v>
      </c>
      <c r="P126" s="179">
        <v>5037</v>
      </c>
      <c r="Q126" s="179">
        <v>7855</v>
      </c>
      <c r="R126" s="179">
        <v>7990</v>
      </c>
      <c r="S126" s="179">
        <v>9738</v>
      </c>
      <c r="T126" s="179">
        <v>6494</v>
      </c>
      <c r="U126" s="179">
        <v>4863</v>
      </c>
      <c r="V126" s="179">
        <v>2442</v>
      </c>
      <c r="W126" s="179">
        <v>6857</v>
      </c>
      <c r="X126" s="179">
        <v>13050</v>
      </c>
      <c r="Y126" s="179">
        <v>4830</v>
      </c>
    </row>
    <row r="127" spans="1:25" s="12" customFormat="1" ht="45" hidden="1" customHeight="1" x14ac:dyDescent="0.2">
      <c r="A127" s="52" t="s">
        <v>98</v>
      </c>
      <c r="B127" s="53">
        <v>6917</v>
      </c>
      <c r="C127" s="136">
        <f>SUM(E127:Y127)</f>
        <v>11083</v>
      </c>
      <c r="D127" s="15">
        <f t="shared" si="60"/>
        <v>1.6022842272661559</v>
      </c>
      <c r="E127" s="48">
        <f>(E105-E126)/2</f>
        <v>1030</v>
      </c>
      <c r="F127" s="48">
        <f t="shared" ref="F127:Y127" si="90">(F105-F126)/2</f>
        <v>346.5</v>
      </c>
      <c r="G127" s="48">
        <f t="shared" si="90"/>
        <v>1180</v>
      </c>
      <c r="H127" s="48">
        <f t="shared" si="90"/>
        <v>142.5</v>
      </c>
      <c r="I127" s="48">
        <f t="shared" si="90"/>
        <v>310.5</v>
      </c>
      <c r="J127" s="48">
        <f t="shared" si="90"/>
        <v>936</v>
      </c>
      <c r="K127" s="48">
        <f t="shared" si="90"/>
        <v>394</v>
      </c>
      <c r="L127" s="48">
        <f t="shared" si="90"/>
        <v>265</v>
      </c>
      <c r="M127" s="48">
        <f t="shared" si="90"/>
        <v>671.5</v>
      </c>
      <c r="N127" s="48">
        <f t="shared" si="90"/>
        <v>263.5</v>
      </c>
      <c r="O127" s="48">
        <f t="shared" si="90"/>
        <v>293</v>
      </c>
      <c r="P127" s="48">
        <f t="shared" si="90"/>
        <v>45</v>
      </c>
      <c r="Q127" s="48">
        <f t="shared" si="90"/>
        <v>675</v>
      </c>
      <c r="R127" s="48">
        <f t="shared" si="90"/>
        <v>206</v>
      </c>
      <c r="S127" s="48">
        <f t="shared" si="90"/>
        <v>786.5</v>
      </c>
      <c r="T127" s="48">
        <f t="shared" si="90"/>
        <v>191</v>
      </c>
      <c r="U127" s="48">
        <f t="shared" si="90"/>
        <v>1306</v>
      </c>
      <c r="V127" s="48">
        <f t="shared" si="90"/>
        <v>45</v>
      </c>
      <c r="W127" s="48">
        <f t="shared" si="90"/>
        <v>240</v>
      </c>
      <c r="X127" s="48">
        <f t="shared" si="90"/>
        <v>1501</v>
      </c>
      <c r="Y127" s="48">
        <f t="shared" si="90"/>
        <v>255</v>
      </c>
    </row>
    <row r="128" spans="1:25" s="12" customFormat="1" ht="45" customHeight="1" x14ac:dyDescent="0.2">
      <c r="A128" s="32" t="s">
        <v>99</v>
      </c>
      <c r="B128" s="27">
        <v>436</v>
      </c>
      <c r="C128" s="121">
        <f>SUM(E128:Y128)</f>
        <v>537</v>
      </c>
      <c r="D128" s="15">
        <f t="shared" si="60"/>
        <v>1.2316513761467891</v>
      </c>
      <c r="E128" s="24">
        <v>41</v>
      </c>
      <c r="F128" s="24">
        <v>23</v>
      </c>
      <c r="G128" s="24">
        <v>50</v>
      </c>
      <c r="H128" s="24">
        <v>9</v>
      </c>
      <c r="I128" s="24">
        <v>26</v>
      </c>
      <c r="J128" s="24">
        <v>42</v>
      </c>
      <c r="K128" s="153">
        <v>22</v>
      </c>
      <c r="L128" s="153">
        <v>20</v>
      </c>
      <c r="M128" s="153">
        <v>21</v>
      </c>
      <c r="N128" s="24">
        <v>16</v>
      </c>
      <c r="O128" s="24">
        <v>9</v>
      </c>
      <c r="P128" s="24">
        <v>6</v>
      </c>
      <c r="Q128" s="24">
        <v>23</v>
      </c>
      <c r="R128" s="24">
        <v>15</v>
      </c>
      <c r="S128" s="24">
        <v>46</v>
      </c>
      <c r="T128" s="24">
        <v>24</v>
      </c>
      <c r="U128" s="24">
        <v>21</v>
      </c>
      <c r="V128" s="24">
        <v>5</v>
      </c>
      <c r="W128" s="24">
        <v>16</v>
      </c>
      <c r="X128" s="24">
        <v>60</v>
      </c>
      <c r="Y128" s="24">
        <v>42</v>
      </c>
    </row>
    <row r="129" spans="1:26" s="12" customFormat="1" ht="45" hidden="1" customHeight="1" x14ac:dyDescent="0.2">
      <c r="A129" s="32" t="s">
        <v>100</v>
      </c>
      <c r="B129" s="51"/>
      <c r="C129" s="134">
        <f>C127/C128</f>
        <v>20.638733705772811</v>
      </c>
      <c r="D129" s="15" t="e">
        <f t="shared" si="60"/>
        <v>#DIV/0!</v>
      </c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1:26" s="12" customFormat="1" ht="45" hidden="1" customHeight="1" x14ac:dyDescent="0.2">
      <c r="A130" s="11" t="s">
        <v>101</v>
      </c>
      <c r="B130" s="27"/>
      <c r="C130" s="121"/>
      <c r="D130" s="15" t="e">
        <f t="shared" si="60"/>
        <v>#DIV/0!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1:26" s="12" customFormat="1" ht="45" hidden="1" customHeight="1" x14ac:dyDescent="0.2">
      <c r="A131" s="13" t="s">
        <v>102</v>
      </c>
      <c r="B131" s="23"/>
      <c r="C131" s="121">
        <f>SUM(E131:Y131)</f>
        <v>0</v>
      </c>
      <c r="D131" s="15" t="e">
        <f t="shared" si="60"/>
        <v>#DIV/0!</v>
      </c>
      <c r="E131" s="48"/>
      <c r="F131" s="48"/>
      <c r="G131" s="48"/>
      <c r="H131" s="48"/>
      <c r="I131" s="48"/>
      <c r="J131" s="48"/>
      <c r="K131" s="48"/>
      <c r="L131" s="152"/>
      <c r="M131" s="48"/>
      <c r="N131" s="48"/>
      <c r="O131" s="48"/>
      <c r="P131" s="48"/>
      <c r="Q131" s="48"/>
      <c r="R131" s="48"/>
      <c r="S131" s="48"/>
      <c r="T131" s="51"/>
      <c r="U131" s="48"/>
      <c r="V131" s="48"/>
      <c r="W131" s="48"/>
      <c r="X131" s="48"/>
      <c r="Y131" s="48"/>
    </row>
    <row r="132" spans="1:26" s="12" customFormat="1" ht="45" hidden="1" customHeight="1" outlineLevel="1" x14ac:dyDescent="0.2">
      <c r="A132" s="13" t="s">
        <v>103</v>
      </c>
      <c r="B132" s="27"/>
      <c r="C132" s="121"/>
      <c r="D132" s="15" t="e">
        <f t="shared" ref="D132:D175" si="91">C132/B132</f>
        <v>#DIV/0!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71"/>
    </row>
    <row r="133" spans="1:26" s="12" customFormat="1" ht="45" customHeight="1" outlineLevel="1" x14ac:dyDescent="0.2">
      <c r="A133" s="52" t="s">
        <v>104</v>
      </c>
      <c r="B133" s="23">
        <v>14</v>
      </c>
      <c r="C133" s="121">
        <f>SUM(E133:Y133)</f>
        <v>18</v>
      </c>
      <c r="D133" s="15"/>
      <c r="E133" s="152"/>
      <c r="F133" s="152"/>
      <c r="G133" s="152"/>
      <c r="H133" s="152"/>
      <c r="I133" s="152"/>
      <c r="J133" s="152"/>
      <c r="K133" s="152">
        <v>15</v>
      </c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>
        <v>3</v>
      </c>
      <c r="Y133" s="152"/>
    </row>
    <row r="134" spans="1:26" s="12" customFormat="1" ht="45" hidden="1" customHeight="1" x14ac:dyDescent="0.2">
      <c r="A134" s="13" t="s">
        <v>186</v>
      </c>
      <c r="B134" s="33" t="e">
        <f>B133/B132</f>
        <v>#DIV/0!</v>
      </c>
      <c r="C134" s="125" t="e">
        <f>C133/C132</f>
        <v>#DIV/0!</v>
      </c>
      <c r="D134" s="15" t="e">
        <f t="shared" si="91"/>
        <v>#DIV/0!</v>
      </c>
      <c r="E134" s="35" t="e">
        <f t="shared" ref="E134:Y134" si="92">E133/E132</f>
        <v>#DIV/0!</v>
      </c>
      <c r="F134" s="35" t="e">
        <f t="shared" si="92"/>
        <v>#DIV/0!</v>
      </c>
      <c r="G134" s="35" t="e">
        <f t="shared" si="92"/>
        <v>#DIV/0!</v>
      </c>
      <c r="H134" s="35" t="e">
        <f t="shared" si="92"/>
        <v>#DIV/0!</v>
      </c>
      <c r="I134" s="35" t="e">
        <f t="shared" si="92"/>
        <v>#DIV/0!</v>
      </c>
      <c r="J134" s="35" t="e">
        <f t="shared" si="92"/>
        <v>#DIV/0!</v>
      </c>
      <c r="K134" s="35" t="e">
        <f t="shared" si="92"/>
        <v>#DIV/0!</v>
      </c>
      <c r="L134" s="35" t="e">
        <f t="shared" si="92"/>
        <v>#DIV/0!</v>
      </c>
      <c r="M134" s="35" t="e">
        <f t="shared" si="92"/>
        <v>#DIV/0!</v>
      </c>
      <c r="N134" s="35" t="e">
        <f t="shared" si="92"/>
        <v>#DIV/0!</v>
      </c>
      <c r="O134" s="35" t="e">
        <f t="shared" si="92"/>
        <v>#DIV/0!</v>
      </c>
      <c r="P134" s="35" t="e">
        <f t="shared" si="92"/>
        <v>#DIV/0!</v>
      </c>
      <c r="Q134" s="35" t="e">
        <f t="shared" si="92"/>
        <v>#DIV/0!</v>
      </c>
      <c r="R134" s="35" t="e">
        <f t="shared" si="92"/>
        <v>#DIV/0!</v>
      </c>
      <c r="S134" s="35" t="e">
        <f t="shared" si="92"/>
        <v>#DIV/0!</v>
      </c>
      <c r="T134" s="35" t="e">
        <f t="shared" si="92"/>
        <v>#DIV/0!</v>
      </c>
      <c r="U134" s="35" t="e">
        <f t="shared" si="92"/>
        <v>#DIV/0!</v>
      </c>
      <c r="V134" s="35" t="e">
        <f t="shared" si="92"/>
        <v>#DIV/0!</v>
      </c>
      <c r="W134" s="35" t="e">
        <f t="shared" si="92"/>
        <v>#DIV/0!</v>
      </c>
      <c r="X134" s="35" t="e">
        <f t="shared" si="92"/>
        <v>#DIV/0!</v>
      </c>
      <c r="Y134" s="35" t="e">
        <f t="shared" si="92"/>
        <v>#DIV/0!</v>
      </c>
    </row>
    <row r="135" spans="1:26" s="92" customFormat="1" ht="45" hidden="1" customHeight="1" x14ac:dyDescent="0.2">
      <c r="A135" s="90" t="s">
        <v>95</v>
      </c>
      <c r="B135" s="91">
        <f>B132-B133</f>
        <v>-14</v>
      </c>
      <c r="C135" s="137">
        <f>C132-C133</f>
        <v>-18</v>
      </c>
      <c r="D135" s="15">
        <f t="shared" si="91"/>
        <v>1.2857142857142858</v>
      </c>
      <c r="E135" s="91">
        <f t="shared" ref="E135:Y135" si="93">E132-E133</f>
        <v>0</v>
      </c>
      <c r="F135" s="91">
        <f t="shared" si="93"/>
        <v>0</v>
      </c>
      <c r="G135" s="91">
        <f t="shared" si="93"/>
        <v>0</v>
      </c>
      <c r="H135" s="91">
        <f t="shared" si="93"/>
        <v>0</v>
      </c>
      <c r="I135" s="91">
        <f t="shared" si="93"/>
        <v>0</v>
      </c>
      <c r="J135" s="91">
        <f t="shared" si="93"/>
        <v>0</v>
      </c>
      <c r="K135" s="91">
        <f t="shared" si="93"/>
        <v>-15</v>
      </c>
      <c r="L135" s="91">
        <f t="shared" si="93"/>
        <v>0</v>
      </c>
      <c r="M135" s="91">
        <f t="shared" si="93"/>
        <v>0</v>
      </c>
      <c r="N135" s="91">
        <f t="shared" si="93"/>
        <v>0</v>
      </c>
      <c r="O135" s="91">
        <f t="shared" si="93"/>
        <v>0</v>
      </c>
      <c r="P135" s="91">
        <f t="shared" si="93"/>
        <v>0</v>
      </c>
      <c r="Q135" s="91">
        <f t="shared" si="93"/>
        <v>0</v>
      </c>
      <c r="R135" s="91">
        <f t="shared" si="93"/>
        <v>0</v>
      </c>
      <c r="S135" s="91">
        <f t="shared" si="93"/>
        <v>0</v>
      </c>
      <c r="T135" s="91">
        <f t="shared" si="93"/>
        <v>0</v>
      </c>
      <c r="U135" s="91">
        <f t="shared" si="93"/>
        <v>0</v>
      </c>
      <c r="V135" s="91">
        <f t="shared" si="93"/>
        <v>0</v>
      </c>
      <c r="W135" s="91">
        <f t="shared" si="93"/>
        <v>0</v>
      </c>
      <c r="X135" s="91">
        <f t="shared" si="93"/>
        <v>-3</v>
      </c>
      <c r="Y135" s="91">
        <f t="shared" si="93"/>
        <v>0</v>
      </c>
    </row>
    <row r="136" spans="1:26" s="12" customFormat="1" ht="45" hidden="1" customHeight="1" x14ac:dyDescent="0.2">
      <c r="A136" s="13" t="s">
        <v>189</v>
      </c>
      <c r="B136" s="38"/>
      <c r="C136" s="103"/>
      <c r="D136" s="15" t="e">
        <f t="shared" si="91"/>
        <v>#DIV/0!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</row>
    <row r="137" spans="1:26" s="12" customFormat="1" ht="45" customHeight="1" x14ac:dyDescent="0.2">
      <c r="A137" s="32" t="s">
        <v>105</v>
      </c>
      <c r="B137" s="23">
        <v>282</v>
      </c>
      <c r="C137" s="121">
        <f>SUM(E137:Y137)</f>
        <v>424</v>
      </c>
      <c r="D137" s="15"/>
      <c r="E137" s="152"/>
      <c r="F137" s="152"/>
      <c r="G137" s="152"/>
      <c r="H137" s="152"/>
      <c r="I137" s="152"/>
      <c r="J137" s="152"/>
      <c r="K137" s="152">
        <v>358</v>
      </c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>
        <v>66</v>
      </c>
      <c r="Y137" s="152"/>
    </row>
    <row r="138" spans="1:26" s="12" customFormat="1" ht="45" hidden="1" customHeight="1" x14ac:dyDescent="0.2">
      <c r="A138" s="13" t="s">
        <v>52</v>
      </c>
      <c r="B138" s="15" t="e">
        <f>B137/B136</f>
        <v>#DIV/0!</v>
      </c>
      <c r="C138" s="120" t="e">
        <f>C137/C136</f>
        <v>#DIV/0!</v>
      </c>
      <c r="D138" s="15" t="e">
        <f t="shared" si="91"/>
        <v>#DIV/0!</v>
      </c>
      <c r="E138" s="29" t="e">
        <f t="shared" ref="E138:Y138" si="94">E137/E136</f>
        <v>#DIV/0!</v>
      </c>
      <c r="F138" s="29" t="e">
        <f t="shared" si="94"/>
        <v>#DIV/0!</v>
      </c>
      <c r="G138" s="29" t="e">
        <f t="shared" si="94"/>
        <v>#DIV/0!</v>
      </c>
      <c r="H138" s="29" t="e">
        <f t="shared" si="94"/>
        <v>#DIV/0!</v>
      </c>
      <c r="I138" s="29" t="e">
        <f t="shared" si="94"/>
        <v>#DIV/0!</v>
      </c>
      <c r="J138" s="29" t="e">
        <f t="shared" si="94"/>
        <v>#DIV/0!</v>
      </c>
      <c r="K138" s="29" t="e">
        <f t="shared" si="94"/>
        <v>#DIV/0!</v>
      </c>
      <c r="L138" s="29" t="e">
        <f t="shared" si="94"/>
        <v>#DIV/0!</v>
      </c>
      <c r="M138" s="29" t="e">
        <f t="shared" si="94"/>
        <v>#DIV/0!</v>
      </c>
      <c r="N138" s="29" t="e">
        <f t="shared" si="94"/>
        <v>#DIV/0!</v>
      </c>
      <c r="O138" s="29" t="e">
        <f t="shared" si="94"/>
        <v>#DIV/0!</v>
      </c>
      <c r="P138" s="29" t="e">
        <f t="shared" si="94"/>
        <v>#DIV/0!</v>
      </c>
      <c r="Q138" s="29" t="e">
        <f t="shared" si="94"/>
        <v>#DIV/0!</v>
      </c>
      <c r="R138" s="29" t="e">
        <f t="shared" si="94"/>
        <v>#DIV/0!</v>
      </c>
      <c r="S138" s="29" t="e">
        <f t="shared" si="94"/>
        <v>#DIV/0!</v>
      </c>
      <c r="T138" s="29" t="e">
        <f t="shared" si="94"/>
        <v>#DIV/0!</v>
      </c>
      <c r="U138" s="29" t="e">
        <f t="shared" si="94"/>
        <v>#DIV/0!</v>
      </c>
      <c r="V138" s="29" t="e">
        <f t="shared" si="94"/>
        <v>#DIV/0!</v>
      </c>
      <c r="W138" s="29" t="e">
        <f t="shared" si="94"/>
        <v>#DIV/0!</v>
      </c>
      <c r="X138" s="29" t="e">
        <f t="shared" si="94"/>
        <v>#DIV/0!</v>
      </c>
      <c r="Y138" s="29" t="e">
        <f t="shared" si="94"/>
        <v>#DIV/0!</v>
      </c>
    </row>
    <row r="139" spans="1:26" s="12" customFormat="1" ht="45" customHeight="1" x14ac:dyDescent="0.2">
      <c r="A139" s="32" t="s">
        <v>97</v>
      </c>
      <c r="B139" s="135">
        <f>B137/B133*10</f>
        <v>201.42857142857142</v>
      </c>
      <c r="C139" s="135">
        <f>(C137/C133)*10</f>
        <v>235.55555555555557</v>
      </c>
      <c r="D139" s="15"/>
      <c r="E139" s="55"/>
      <c r="F139" s="55"/>
      <c r="G139" s="55"/>
      <c r="H139" s="55"/>
      <c r="I139" s="55"/>
      <c r="J139" s="55"/>
      <c r="K139" s="55">
        <f>(K137/K133)*10</f>
        <v>238.66666666666669</v>
      </c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>
        <f>(X137/X133)*10</f>
        <v>220</v>
      </c>
      <c r="Y139" s="55"/>
    </row>
    <row r="140" spans="1:26" s="12" customFormat="1" ht="45" hidden="1" customHeight="1" outlineLevel="1" x14ac:dyDescent="0.2">
      <c r="A140" s="11" t="s">
        <v>106</v>
      </c>
      <c r="B140" s="8"/>
      <c r="C140" s="121">
        <f>E140+F140+G140+H140+I140+J140+K140+L140+M140+N140+O140+P140+Q140+R140+S140+T140+U140+V140+W140+X140+Y140</f>
        <v>0</v>
      </c>
      <c r="D140" s="15" t="e">
        <f t="shared" si="91"/>
        <v>#DIV/0!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6" s="12" customFormat="1" ht="45" hidden="1" customHeight="1" x14ac:dyDescent="0.2">
      <c r="A141" s="11" t="s">
        <v>107</v>
      </c>
      <c r="B141" s="54"/>
      <c r="C141" s="121">
        <f>SUM(E141:Y141)</f>
        <v>0</v>
      </c>
      <c r="D141" s="15" t="e">
        <f t="shared" si="91"/>
        <v>#DIV/0!</v>
      </c>
      <c r="E141" s="55"/>
      <c r="F141" s="55"/>
      <c r="G141" s="56"/>
      <c r="H141" s="55"/>
      <c r="I141" s="55"/>
      <c r="J141" s="55"/>
      <c r="K141" s="55"/>
      <c r="L141" s="152"/>
      <c r="M141" s="55"/>
      <c r="N141" s="55"/>
      <c r="O141" s="55"/>
      <c r="P141" s="55"/>
      <c r="Q141" s="55"/>
      <c r="R141" s="55"/>
      <c r="S141" s="55"/>
      <c r="T141" s="51"/>
      <c r="U141" s="55"/>
      <c r="V141" s="55"/>
      <c r="W141" s="55"/>
      <c r="X141" s="54"/>
      <c r="Y141" s="55"/>
    </row>
    <row r="142" spans="1:26" s="12" customFormat="1" ht="45" hidden="1" customHeight="1" outlineLevel="1" x14ac:dyDescent="0.2">
      <c r="A142" s="11" t="s">
        <v>108</v>
      </c>
      <c r="B142" s="53"/>
      <c r="C142" s="136">
        <f>C140-C141</f>
        <v>0</v>
      </c>
      <c r="D142" s="15" t="e">
        <f t="shared" si="91"/>
        <v>#DIV/0!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6" s="12" customFormat="1" ht="45" customHeight="1" outlineLevel="1" x14ac:dyDescent="0.2">
      <c r="A143" s="52" t="s">
        <v>177</v>
      </c>
      <c r="B143" s="23">
        <v>24</v>
      </c>
      <c r="C143" s="133">
        <f>SUM(E143:Y143)</f>
        <v>43.3</v>
      </c>
      <c r="D143" s="15"/>
      <c r="E143" s="152">
        <v>0.5</v>
      </c>
      <c r="F143" s="152"/>
      <c r="G143" s="152"/>
      <c r="H143" s="152"/>
      <c r="I143" s="152"/>
      <c r="J143" s="152"/>
      <c r="K143" s="152">
        <v>27.5</v>
      </c>
      <c r="L143" s="152"/>
      <c r="M143" s="152">
        <v>6</v>
      </c>
      <c r="N143" s="51">
        <v>2.5</v>
      </c>
      <c r="O143" s="51">
        <v>0.3</v>
      </c>
      <c r="P143" s="152">
        <v>4</v>
      </c>
      <c r="Q143" s="152"/>
      <c r="R143" s="152"/>
      <c r="S143" s="152"/>
      <c r="T143" s="152">
        <v>2.5</v>
      </c>
      <c r="U143" s="152"/>
      <c r="V143" s="152"/>
      <c r="W143" s="152"/>
      <c r="X143" s="152"/>
      <c r="Y143" s="152"/>
    </row>
    <row r="144" spans="1:26" s="12" customFormat="1" ht="45" hidden="1" customHeight="1" x14ac:dyDescent="0.2">
      <c r="A144" s="13" t="s">
        <v>186</v>
      </c>
      <c r="B144" s="33" t="e">
        <f>B143/B142</f>
        <v>#DIV/0!</v>
      </c>
      <c r="C144" s="154" t="e">
        <f>C143/C142</f>
        <v>#DIV/0!</v>
      </c>
      <c r="D144" s="15" t="e">
        <f t="shared" si="91"/>
        <v>#DIV/0!</v>
      </c>
      <c r="E144" s="29" t="e">
        <f>E143/E142</f>
        <v>#DIV/0!</v>
      </c>
      <c r="F144" s="29" t="e">
        <f t="shared" ref="F144:Y144" si="95">F143/F142</f>
        <v>#DIV/0!</v>
      </c>
      <c r="G144" s="29" t="e">
        <f t="shared" si="95"/>
        <v>#DIV/0!</v>
      </c>
      <c r="H144" s="29" t="e">
        <f t="shared" si="95"/>
        <v>#DIV/0!</v>
      </c>
      <c r="I144" s="29" t="e">
        <f t="shared" si="95"/>
        <v>#DIV/0!</v>
      </c>
      <c r="J144" s="29" t="e">
        <f t="shared" si="95"/>
        <v>#DIV/0!</v>
      </c>
      <c r="K144" s="29" t="e">
        <f t="shared" si="95"/>
        <v>#DIV/0!</v>
      </c>
      <c r="L144" s="29" t="e">
        <f t="shared" si="95"/>
        <v>#DIV/0!</v>
      </c>
      <c r="M144" s="29" t="e">
        <f t="shared" si="95"/>
        <v>#DIV/0!</v>
      </c>
      <c r="N144" s="29" t="e">
        <f t="shared" si="95"/>
        <v>#DIV/0!</v>
      </c>
      <c r="O144" s="29" t="e">
        <f t="shared" si="95"/>
        <v>#DIV/0!</v>
      </c>
      <c r="P144" s="29" t="e">
        <f t="shared" si="95"/>
        <v>#DIV/0!</v>
      </c>
      <c r="Q144" s="29"/>
      <c r="R144" s="29" t="e">
        <f t="shared" si="95"/>
        <v>#DIV/0!</v>
      </c>
      <c r="S144" s="29" t="e">
        <f t="shared" si="95"/>
        <v>#DIV/0!</v>
      </c>
      <c r="T144" s="29" t="e">
        <f t="shared" si="95"/>
        <v>#DIV/0!</v>
      </c>
      <c r="U144" s="29" t="e">
        <f t="shared" si="95"/>
        <v>#DIV/0!</v>
      </c>
      <c r="V144" s="29" t="e">
        <f t="shared" si="95"/>
        <v>#DIV/0!</v>
      </c>
      <c r="W144" s="29" t="e">
        <f t="shared" si="95"/>
        <v>#DIV/0!</v>
      </c>
      <c r="X144" s="29" t="e">
        <f t="shared" si="95"/>
        <v>#DIV/0!</v>
      </c>
      <c r="Y144" s="29" t="e">
        <f t="shared" si="95"/>
        <v>#DIV/0!</v>
      </c>
    </row>
    <row r="145" spans="1:25" s="12" customFormat="1" ht="45" hidden="1" customHeight="1" x14ac:dyDescent="0.2">
      <c r="A145" s="13" t="s">
        <v>190</v>
      </c>
      <c r="B145" s="38"/>
      <c r="C145" s="155"/>
      <c r="D145" s="15" t="e">
        <f t="shared" si="91"/>
        <v>#DIV/0!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</row>
    <row r="146" spans="1:25" s="12" customFormat="1" ht="45" customHeight="1" x14ac:dyDescent="0.2">
      <c r="A146" s="32" t="s">
        <v>109</v>
      </c>
      <c r="B146" s="23">
        <v>1297</v>
      </c>
      <c r="C146" s="133">
        <f>SUM(E146:Y146)</f>
        <v>1819.1</v>
      </c>
      <c r="D146" s="15"/>
      <c r="E146" s="152">
        <v>5</v>
      </c>
      <c r="F146" s="152"/>
      <c r="G146" s="152"/>
      <c r="H146" s="152"/>
      <c r="I146" s="152"/>
      <c r="J146" s="152"/>
      <c r="K146" s="152">
        <v>1608</v>
      </c>
      <c r="L146" s="152"/>
      <c r="M146" s="152">
        <v>50</v>
      </c>
      <c r="N146" s="51">
        <v>5</v>
      </c>
      <c r="O146" s="152">
        <v>3.1</v>
      </c>
      <c r="P146" s="152">
        <v>88</v>
      </c>
      <c r="Q146" s="152"/>
      <c r="R146" s="152"/>
      <c r="S146" s="152"/>
      <c r="T146" s="152">
        <v>60</v>
      </c>
      <c r="U146" s="152"/>
      <c r="V146" s="152"/>
      <c r="W146" s="152"/>
      <c r="X146" s="152"/>
      <c r="Y146" s="152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3" t="e">
        <f>C146/C145</f>
        <v>#DIV/0!</v>
      </c>
      <c r="D147" s="15" t="e">
        <f t="shared" si="91"/>
        <v>#DIV/0!</v>
      </c>
      <c r="E147" s="99" t="e">
        <f t="shared" ref="E147:M147" si="96">E146/E145</f>
        <v>#DIV/0!</v>
      </c>
      <c r="F147" s="99" t="e">
        <f t="shared" si="96"/>
        <v>#DIV/0!</v>
      </c>
      <c r="G147" s="99" t="e">
        <f t="shared" si="96"/>
        <v>#DIV/0!</v>
      </c>
      <c r="H147" s="99" t="e">
        <f t="shared" si="96"/>
        <v>#DIV/0!</v>
      </c>
      <c r="I147" s="99" t="e">
        <f t="shared" si="96"/>
        <v>#DIV/0!</v>
      </c>
      <c r="J147" s="99" t="e">
        <f t="shared" si="96"/>
        <v>#DIV/0!</v>
      </c>
      <c r="K147" s="99" t="e">
        <f t="shared" si="96"/>
        <v>#DIV/0!</v>
      </c>
      <c r="L147" s="99" t="e">
        <f t="shared" si="96"/>
        <v>#DIV/0!</v>
      </c>
      <c r="M147" s="99" t="e">
        <f t="shared" si="96"/>
        <v>#DIV/0!</v>
      </c>
      <c r="N147" s="99"/>
      <c r="O147" s="99" t="e">
        <f>O146/O145</f>
        <v>#DIV/0!</v>
      </c>
      <c r="P147" s="99" t="e">
        <f>P146/P145</f>
        <v>#DIV/0!</v>
      </c>
      <c r="Q147" s="99"/>
      <c r="R147" s="99" t="e">
        <f>R146/R145</f>
        <v>#DIV/0!</v>
      </c>
      <c r="S147" s="99" t="e">
        <f>S146/S145</f>
        <v>#DIV/0!</v>
      </c>
      <c r="T147" s="99" t="e">
        <f>T146/T145</f>
        <v>#DIV/0!</v>
      </c>
      <c r="U147" s="99" t="e">
        <f>U146/U145</f>
        <v>#DIV/0!</v>
      </c>
      <c r="V147" s="99"/>
      <c r="W147" s="99" t="e">
        <f>W146/W145</f>
        <v>#DIV/0!</v>
      </c>
      <c r="X147" s="99" t="e">
        <f>X146/X145</f>
        <v>#DIV/0!</v>
      </c>
      <c r="Y147" s="99" t="e">
        <f>Y146/Y145</f>
        <v>#DIV/0!</v>
      </c>
    </row>
    <row r="148" spans="1:25" s="12" customFormat="1" ht="45" customHeight="1" x14ac:dyDescent="0.2">
      <c r="A148" s="32" t="s">
        <v>97</v>
      </c>
      <c r="B148" s="135">
        <f>B146/B143*10</f>
        <v>540.41666666666663</v>
      </c>
      <c r="C148" s="135">
        <f>C146/C143*10</f>
        <v>420.11547344110852</v>
      </c>
      <c r="D148" s="15"/>
      <c r="E148" s="55">
        <f>E146/E143*10</f>
        <v>100</v>
      </c>
      <c r="F148" s="55"/>
      <c r="G148" s="55"/>
      <c r="H148" s="55"/>
      <c r="I148" s="55"/>
      <c r="J148" s="55"/>
      <c r="K148" s="55">
        <f>K146/K143*10</f>
        <v>584.72727272727275</v>
      </c>
      <c r="L148" s="55"/>
      <c r="M148" s="55">
        <f>M146/M143*10</f>
        <v>83.333333333333343</v>
      </c>
      <c r="N148" s="55">
        <f>N146/N143*10</f>
        <v>20</v>
      </c>
      <c r="O148" s="55">
        <f>O146/O143*10</f>
        <v>103.33333333333334</v>
      </c>
      <c r="P148" s="55">
        <f>P146/P143*10</f>
        <v>220</v>
      </c>
      <c r="Q148" s="55"/>
      <c r="R148" s="55"/>
      <c r="S148" s="55"/>
      <c r="T148" s="156">
        <f>T146/T143*10</f>
        <v>240</v>
      </c>
      <c r="U148" s="55"/>
      <c r="V148" s="55"/>
      <c r="W148" s="55"/>
      <c r="X148" s="55"/>
      <c r="Y148" s="55"/>
    </row>
    <row r="149" spans="1:25" s="12" customFormat="1" ht="45" customHeight="1" outlineLevel="1" x14ac:dyDescent="0.2">
      <c r="A149" s="52" t="s">
        <v>178</v>
      </c>
      <c r="B149" s="23">
        <v>416</v>
      </c>
      <c r="C149" s="121">
        <f>SUM(E149:Y149)</f>
        <v>188.5</v>
      </c>
      <c r="D149" s="15">
        <f t="shared" si="91"/>
        <v>0.453125</v>
      </c>
      <c r="E149" s="37"/>
      <c r="F149" s="36"/>
      <c r="G149" s="54">
        <v>184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>
        <v>4.5</v>
      </c>
      <c r="V149" s="36"/>
      <c r="W149" s="36"/>
      <c r="X149" s="36"/>
      <c r="Y149" s="36"/>
    </row>
    <row r="150" spans="1:25" s="12" customFormat="1" ht="45" customHeight="1" x14ac:dyDescent="0.2">
      <c r="A150" s="32" t="s">
        <v>179</v>
      </c>
      <c r="B150" s="23"/>
      <c r="C150" s="121">
        <f>SUM(E150:Y150)</f>
        <v>1945.3</v>
      </c>
      <c r="D150" s="15"/>
      <c r="E150" s="37"/>
      <c r="F150" s="36"/>
      <c r="G150" s="36">
        <v>1903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58"/>
      <c r="T150" s="36"/>
      <c r="U150" s="36">
        <v>42.3</v>
      </c>
      <c r="V150" s="36"/>
      <c r="W150" s="36"/>
      <c r="X150" s="36"/>
      <c r="Y150" s="36"/>
    </row>
    <row r="151" spans="1:25" s="12" customFormat="1" ht="45" customHeight="1" x14ac:dyDescent="0.2">
      <c r="A151" s="32" t="s">
        <v>97</v>
      </c>
      <c r="B151" s="57"/>
      <c r="C151" s="135">
        <f>C150/C149*10</f>
        <v>103.19893899204244</v>
      </c>
      <c r="D151" s="15"/>
      <c r="E151" s="37"/>
      <c r="F151" s="55"/>
      <c r="G151" s="55">
        <f>G150/G149*10</f>
        <v>103.42391304347827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>
        <f>U150/U149*10</f>
        <v>93.999999999999986</v>
      </c>
      <c r="V151" s="37"/>
      <c r="W151" s="55"/>
      <c r="X151" s="37"/>
      <c r="Y151" s="55"/>
    </row>
    <row r="152" spans="1:25" s="12" customFormat="1" ht="45" hidden="1" customHeight="1" outlineLevel="1" x14ac:dyDescent="0.2">
      <c r="A152" s="52" t="s">
        <v>110</v>
      </c>
      <c r="B152" s="19"/>
      <c r="C152" s="133">
        <f>SUM(E152:Y152)</f>
        <v>0</v>
      </c>
      <c r="D152" s="15" t="e">
        <f t="shared" si="91"/>
        <v>#DIV/0!</v>
      </c>
      <c r="E152" s="37"/>
      <c r="F152" s="36"/>
      <c r="G152" s="55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36"/>
      <c r="X152" s="36"/>
      <c r="Y152" s="36"/>
    </row>
    <row r="153" spans="1:25" s="12" customFormat="1" ht="45" hidden="1" customHeight="1" x14ac:dyDescent="0.2">
      <c r="A153" s="32" t="s">
        <v>111</v>
      </c>
      <c r="B153" s="19"/>
      <c r="C153" s="133">
        <f>SUM(E153:Y153)</f>
        <v>0</v>
      </c>
      <c r="D153" s="15" t="e">
        <f t="shared" si="91"/>
        <v>#DIV/0!</v>
      </c>
      <c r="E153" s="3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58"/>
      <c r="T153" s="36"/>
      <c r="U153" s="36"/>
      <c r="V153" s="36"/>
      <c r="W153" s="58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5" t="e">
        <f>C153/C152*10</f>
        <v>#DIV/0!</v>
      </c>
      <c r="D154" s="15" t="e">
        <f t="shared" si="91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55"/>
      <c r="M154" s="55"/>
      <c r="N154" s="55" t="e">
        <f>N153/N152*10</f>
        <v>#DIV/0!</v>
      </c>
      <c r="O154" s="55"/>
      <c r="P154" s="55"/>
      <c r="Q154" s="55"/>
      <c r="R154" s="55" t="e">
        <f>R153/R152*10</f>
        <v>#DIV/0!</v>
      </c>
      <c r="S154" s="55" t="e">
        <f>S153/S152*10</f>
        <v>#DIV/0!</v>
      </c>
      <c r="T154" s="55"/>
      <c r="U154" s="55"/>
      <c r="V154" s="55"/>
      <c r="W154" s="55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155</v>
      </c>
      <c r="B155" s="57"/>
      <c r="C155" s="133">
        <f>SUM(E155:Y155)</f>
        <v>0</v>
      </c>
      <c r="D155" s="15" t="e">
        <f t="shared" si="91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156</v>
      </c>
      <c r="B156" s="57"/>
      <c r="C156" s="133">
        <f>SUM(E156:Y156)</f>
        <v>0</v>
      </c>
      <c r="D156" s="15" t="e">
        <f t="shared" si="91"/>
        <v>#DIV/0!</v>
      </c>
      <c r="E156" s="37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4"/>
      <c r="V156" s="37"/>
      <c r="W156" s="55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5" t="e">
        <f>C156/C155*10</f>
        <v>#DIV/0!</v>
      </c>
      <c r="D157" s="15" t="e">
        <f t="shared" si="91"/>
        <v>#DIV/0!</v>
      </c>
      <c r="E157" s="37"/>
      <c r="F157" s="55"/>
      <c r="G157" s="55"/>
      <c r="H157" s="55"/>
      <c r="I157" s="55"/>
      <c r="J157" s="55"/>
      <c r="K157" s="55"/>
      <c r="L157" s="55"/>
      <c r="M157" s="55" t="e">
        <f>M156/M155*10</f>
        <v>#DIV/0!</v>
      </c>
      <c r="N157" s="55"/>
      <c r="O157" s="55"/>
      <c r="P157" s="55"/>
      <c r="Q157" s="55"/>
      <c r="R157" s="55"/>
      <c r="S157" s="55"/>
      <c r="T157" s="55" t="e">
        <f>T156/T155*10</f>
        <v>#DIV/0!</v>
      </c>
      <c r="U157" s="55" t="e">
        <f>U156/U155*10</f>
        <v>#DIV/0!</v>
      </c>
      <c r="V157" s="37"/>
      <c r="W157" s="55"/>
      <c r="X157" s="37"/>
      <c r="Y157" s="37"/>
    </row>
    <row r="158" spans="1:25" s="12" customFormat="1" ht="45" customHeight="1" x14ac:dyDescent="0.2">
      <c r="A158" s="52" t="s">
        <v>112</v>
      </c>
      <c r="B158" s="27"/>
      <c r="C158" s="121">
        <f>SUM(E158:Y158)</f>
        <v>307</v>
      </c>
      <c r="D158" s="1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>
        <v>177</v>
      </c>
      <c r="Q158" s="36"/>
      <c r="R158" s="36"/>
      <c r="S158" s="36"/>
      <c r="T158" s="36"/>
      <c r="U158" s="36"/>
      <c r="V158" s="36"/>
      <c r="W158" s="36"/>
      <c r="X158" s="36">
        <v>130</v>
      </c>
      <c r="Y158" s="36"/>
    </row>
    <row r="159" spans="1:25" s="12" customFormat="1" ht="45" customHeight="1" x14ac:dyDescent="0.2">
      <c r="A159" s="32" t="s">
        <v>113</v>
      </c>
      <c r="B159" s="27"/>
      <c r="C159" s="121">
        <f>SUM(E159:Y159)</f>
        <v>272</v>
      </c>
      <c r="D159" s="15"/>
      <c r="E159" s="36"/>
      <c r="F159" s="35"/>
      <c r="G159" s="55"/>
      <c r="H159" s="152"/>
      <c r="I159" s="152"/>
      <c r="J159" s="152"/>
      <c r="K159" s="152"/>
      <c r="L159" s="37"/>
      <c r="M159" s="37"/>
      <c r="N159" s="35"/>
      <c r="O159" s="35"/>
      <c r="P159" s="37">
        <v>142</v>
      </c>
      <c r="Q159" s="37"/>
      <c r="R159" s="37"/>
      <c r="S159" s="37"/>
      <c r="T159" s="37"/>
      <c r="U159" s="37"/>
      <c r="V159" s="37"/>
      <c r="W159" s="37"/>
      <c r="X159" s="37">
        <v>130</v>
      </c>
      <c r="Y159" s="35"/>
    </row>
    <row r="160" spans="1:25" s="12" customFormat="1" ht="45" customHeight="1" x14ac:dyDescent="0.2">
      <c r="A160" s="32" t="s">
        <v>97</v>
      </c>
      <c r="B160" s="50"/>
      <c r="C160" s="133">
        <f>C159/C158*10</f>
        <v>8.8599348534201958</v>
      </c>
      <c r="D160" s="15"/>
      <c r="E160" s="51"/>
      <c r="F160" s="51"/>
      <c r="G160" s="51"/>
      <c r="H160" s="51"/>
      <c r="I160" s="51"/>
      <c r="J160" s="51"/>
      <c r="K160" s="51"/>
      <c r="L160" s="51"/>
      <c r="M160" s="51"/>
      <c r="N160" s="152"/>
      <c r="O160" s="152"/>
      <c r="P160" s="51">
        <f>P159/P158*10</f>
        <v>8.0225988700564983</v>
      </c>
      <c r="Q160" s="51"/>
      <c r="R160" s="51"/>
      <c r="S160" s="51"/>
      <c r="T160" s="51"/>
      <c r="U160" s="51"/>
      <c r="V160" s="51"/>
      <c r="W160" s="51"/>
      <c r="X160" s="51">
        <f t="shared" ref="X160" si="97">X159/X158*10</f>
        <v>10</v>
      </c>
      <c r="Y160" s="152"/>
    </row>
    <row r="161" spans="1:25" s="12" customFormat="1" ht="45" customHeight="1" x14ac:dyDescent="0.2">
      <c r="A161" s="52" t="s">
        <v>184</v>
      </c>
      <c r="B161" s="27">
        <v>350</v>
      </c>
      <c r="C161" s="121">
        <f>SUM(E161:Y161)</f>
        <v>1074</v>
      </c>
      <c r="D161" s="15"/>
      <c r="E161" s="36"/>
      <c r="F161" s="36"/>
      <c r="G161" s="36"/>
      <c r="H161" s="36">
        <v>434</v>
      </c>
      <c r="I161" s="36">
        <v>70</v>
      </c>
      <c r="J161" s="36"/>
      <c r="K161" s="36"/>
      <c r="L161" s="36"/>
      <c r="M161" s="36">
        <v>570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s="12" customFormat="1" ht="45" customHeight="1" x14ac:dyDescent="0.2">
      <c r="A162" s="32" t="s">
        <v>185</v>
      </c>
      <c r="B162" s="27">
        <v>320</v>
      </c>
      <c r="C162" s="121">
        <f>SUM(E162:Y162)</f>
        <v>676</v>
      </c>
      <c r="D162" s="15"/>
      <c r="E162" s="36"/>
      <c r="F162" s="35"/>
      <c r="G162" s="55"/>
      <c r="H162" s="152">
        <v>290</v>
      </c>
      <c r="I162" s="152">
        <v>41</v>
      </c>
      <c r="J162" s="152"/>
      <c r="K162" s="152"/>
      <c r="L162" s="37"/>
      <c r="M162" s="37">
        <v>345</v>
      </c>
      <c r="N162" s="152"/>
      <c r="O162" s="35"/>
      <c r="P162" s="35"/>
      <c r="Q162" s="37"/>
      <c r="R162" s="37"/>
      <c r="S162" s="37"/>
      <c r="T162" s="35"/>
      <c r="U162" s="35"/>
      <c r="V162" s="37"/>
      <c r="W162" s="35"/>
      <c r="X162" s="37"/>
      <c r="Y162" s="35"/>
    </row>
    <row r="163" spans="1:25" s="12" customFormat="1" ht="45" customHeight="1" x14ac:dyDescent="0.2">
      <c r="A163" s="32" t="s">
        <v>97</v>
      </c>
      <c r="B163" s="133">
        <f>B162/B161*10</f>
        <v>9.1428571428571423</v>
      </c>
      <c r="C163" s="133">
        <f>C162/C161*10</f>
        <v>6.2942271880819369</v>
      </c>
      <c r="D163" s="15"/>
      <c r="E163" s="51"/>
      <c r="F163" s="51"/>
      <c r="G163" s="51"/>
      <c r="H163" s="51">
        <f>H162/H161*10</f>
        <v>6.6820276497695854</v>
      </c>
      <c r="I163" s="51">
        <f>I162/I161*10</f>
        <v>5.8571428571428577</v>
      </c>
      <c r="J163" s="51"/>
      <c r="K163" s="51"/>
      <c r="L163" s="51"/>
      <c r="M163" s="51">
        <f>M162/M161*10</f>
        <v>6.0526315789473681</v>
      </c>
      <c r="N163" s="51"/>
      <c r="O163" s="152"/>
      <c r="P163" s="152"/>
      <c r="Q163" s="51"/>
      <c r="R163" s="51"/>
      <c r="S163" s="51"/>
      <c r="T163" s="152"/>
      <c r="U163" s="152"/>
      <c r="V163" s="51"/>
      <c r="W163" s="51"/>
      <c r="X163" s="51"/>
      <c r="Y163" s="152"/>
    </row>
    <row r="164" spans="1:25" s="12" customFormat="1" ht="45" hidden="1" customHeight="1" x14ac:dyDescent="0.2">
      <c r="A164" s="52" t="s">
        <v>180</v>
      </c>
      <c r="B164" s="27">
        <v>75</v>
      </c>
      <c r="C164" s="121">
        <f>SUM(E164:Y164)</f>
        <v>165</v>
      </c>
      <c r="D164" s="15">
        <f t="shared" si="91"/>
        <v>2.2000000000000002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>
        <v>50</v>
      </c>
      <c r="R164" s="36"/>
      <c r="S164" s="36"/>
      <c r="T164" s="36">
        <v>115</v>
      </c>
      <c r="U164" s="36"/>
      <c r="V164" s="36"/>
      <c r="W164" s="36"/>
      <c r="X164" s="36"/>
      <c r="Y164" s="36"/>
    </row>
    <row r="165" spans="1:25" s="12" customFormat="1" ht="45" hidden="1" customHeight="1" x14ac:dyDescent="0.2">
      <c r="A165" s="32" t="s">
        <v>181</v>
      </c>
      <c r="B165" s="27">
        <v>83</v>
      </c>
      <c r="C165" s="121">
        <f>SUM(E165:Y165)</f>
        <v>104</v>
      </c>
      <c r="D165" s="15">
        <f t="shared" si="91"/>
        <v>1.2530120481927711</v>
      </c>
      <c r="E165" s="36"/>
      <c r="F165" s="35"/>
      <c r="G165" s="55"/>
      <c r="H165" s="35"/>
      <c r="I165" s="35"/>
      <c r="J165" s="35"/>
      <c r="K165" s="37"/>
      <c r="L165" s="37"/>
      <c r="M165" s="37"/>
      <c r="N165" s="35"/>
      <c r="O165" s="35"/>
      <c r="P165" s="35"/>
      <c r="Q165" s="37">
        <v>20</v>
      </c>
      <c r="R165" s="37"/>
      <c r="S165" s="37"/>
      <c r="T165" s="37">
        <v>84</v>
      </c>
      <c r="U165" s="35"/>
      <c r="V165" s="37"/>
      <c r="W165" s="35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3">
        <f>C165/C164*10</f>
        <v>6.3030303030303028</v>
      </c>
      <c r="D166" s="15">
        <f t="shared" si="91"/>
        <v>0.56955093099671417</v>
      </c>
      <c r="E166" s="51"/>
      <c r="F166" s="51"/>
      <c r="G166" s="51"/>
      <c r="H166" s="152"/>
      <c r="I166" s="152"/>
      <c r="J166" s="152"/>
      <c r="K166" s="51"/>
      <c r="L166" s="51"/>
      <c r="M166" s="51"/>
      <c r="N166" s="152"/>
      <c r="O166" s="152"/>
      <c r="P166" s="152"/>
      <c r="Q166" s="51">
        <f>Q165/Q164*10</f>
        <v>4</v>
      </c>
      <c r="R166" s="51"/>
      <c r="S166" s="51"/>
      <c r="T166" s="51">
        <f>T165/T164*10</f>
        <v>7.304347826086957</v>
      </c>
      <c r="U166" s="152"/>
      <c r="V166" s="51"/>
      <c r="W166" s="51"/>
      <c r="X166" s="51"/>
      <c r="Y166" s="152"/>
    </row>
    <row r="167" spans="1:25" s="12" customFormat="1" ht="45" hidden="1" customHeight="1" outlineLevel="1" x14ac:dyDescent="0.2">
      <c r="A167" s="52" t="s">
        <v>114</v>
      </c>
      <c r="B167" s="27"/>
      <c r="C167" s="121">
        <f>SUM(E167:Y167)</f>
        <v>0</v>
      </c>
      <c r="D167" s="15" t="e">
        <f t="shared" si="91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outlineLevel="1" x14ac:dyDescent="0.2">
      <c r="A168" s="32" t="s">
        <v>115</v>
      </c>
      <c r="B168" s="27"/>
      <c r="C168" s="121">
        <f>SUM(E168:Y168)</f>
        <v>0</v>
      </c>
      <c r="D168" s="15" t="e">
        <f t="shared" si="91"/>
        <v>#DIV/0!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5" t="e">
        <f>C168/C167*10</f>
        <v>#DIV/0!</v>
      </c>
      <c r="D169" s="15" t="e">
        <f t="shared" si="91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55" t="e">
        <f>L168/L167*10</f>
        <v>#DIV/0!</v>
      </c>
      <c r="M169" s="55"/>
      <c r="N169" s="55"/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/>
      <c r="W169" s="55"/>
      <c r="X169" s="55"/>
      <c r="Y169" s="55"/>
    </row>
    <row r="170" spans="1:25" s="12" customFormat="1" ht="45" hidden="1" customHeight="1" outlineLevel="1" x14ac:dyDescent="0.2">
      <c r="A170" s="52" t="s">
        <v>116</v>
      </c>
      <c r="B170" s="27"/>
      <c r="C170" s="121">
        <f>SUM(E170:Y170)</f>
        <v>0</v>
      </c>
      <c r="D170" s="15" t="e">
        <f t="shared" si="91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outlineLevel="1" x14ac:dyDescent="0.2">
      <c r="A171" s="32" t="s">
        <v>117</v>
      </c>
      <c r="B171" s="27"/>
      <c r="C171" s="121">
        <f>SUM(E171:Y171)</f>
        <v>0</v>
      </c>
      <c r="D171" s="15" t="e">
        <f t="shared" si="91"/>
        <v>#DIV/0!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5" t="e">
        <f>C171/C170*10</f>
        <v>#DIV/0!</v>
      </c>
      <c r="D172" s="15" t="e">
        <f t="shared" si="91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55" t="e">
        <f>L171/L170*10</f>
        <v>#DIV/0!</v>
      </c>
      <c r="M172" s="55"/>
      <c r="N172" s="55"/>
      <c r="O172" s="55"/>
      <c r="P172" s="55"/>
      <c r="Q172" s="55"/>
      <c r="R172" s="55" t="e">
        <f>R171/R170*10</f>
        <v>#DIV/0!</v>
      </c>
      <c r="S172" s="55"/>
      <c r="T172" s="55"/>
      <c r="U172" s="55" t="e">
        <f>U171/U170*10</f>
        <v>#DIV/0!</v>
      </c>
      <c r="V172" s="55"/>
      <c r="W172" s="55"/>
      <c r="X172" s="55" t="e">
        <f>X171/X170*10</f>
        <v>#DIV/0!</v>
      </c>
      <c r="Y172" s="55"/>
    </row>
    <row r="173" spans="1:25" s="12" customFormat="1" ht="45" hidden="1" customHeight="1" x14ac:dyDescent="0.2">
      <c r="A173" s="52" t="s">
        <v>118</v>
      </c>
      <c r="B173" s="23"/>
      <c r="C173" s="121">
        <f>SUM(E173:Y173)</f>
        <v>0</v>
      </c>
      <c r="D173" s="15" t="e">
        <f t="shared" si="91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54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119</v>
      </c>
      <c r="B174" s="23"/>
      <c r="C174" s="121"/>
      <c r="D174" s="15" t="e">
        <f t="shared" si="91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12" customFormat="1" ht="45" hidden="1" customHeight="1" x14ac:dyDescent="0.2">
      <c r="A175" s="52" t="s">
        <v>120</v>
      </c>
      <c r="B175" s="23"/>
      <c r="C175" s="121"/>
      <c r="D175" s="15" t="e">
        <f t="shared" si="91"/>
        <v>#DIV/0!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s="47" customFormat="1" ht="30" customHeight="1" x14ac:dyDescent="0.2">
      <c r="A176" s="32" t="s">
        <v>121</v>
      </c>
      <c r="B176" s="23">
        <v>56413</v>
      </c>
      <c r="C176" s="121">
        <f>SUM(E176:Y176)</f>
        <v>64181</v>
      </c>
      <c r="D176" s="15">
        <f t="shared" ref="D176:D185" si="98">C176/B176</f>
        <v>1.1376987573786184</v>
      </c>
      <c r="E176" s="152">
        <v>5850</v>
      </c>
      <c r="F176" s="152">
        <v>2605</v>
      </c>
      <c r="G176" s="152">
        <v>3505</v>
      </c>
      <c r="H176" s="152">
        <v>2440</v>
      </c>
      <c r="I176" s="152">
        <v>1236</v>
      </c>
      <c r="J176" s="152">
        <v>5910</v>
      </c>
      <c r="K176" s="152">
        <v>1866</v>
      </c>
      <c r="L176" s="152">
        <v>1136</v>
      </c>
      <c r="M176" s="152">
        <v>2675</v>
      </c>
      <c r="N176" s="152">
        <v>1600</v>
      </c>
      <c r="O176" s="152">
        <v>1756</v>
      </c>
      <c r="P176" s="152">
        <v>4590</v>
      </c>
      <c r="Q176" s="152">
        <v>5120</v>
      </c>
      <c r="R176" s="152">
        <v>3450</v>
      </c>
      <c r="S176" s="152">
        <v>4750</v>
      </c>
      <c r="T176" s="152">
        <v>1382</v>
      </c>
      <c r="U176" s="152">
        <v>1678</v>
      </c>
      <c r="V176" s="152">
        <v>1050</v>
      </c>
      <c r="W176" s="152">
        <v>4580</v>
      </c>
      <c r="X176" s="152">
        <v>4845</v>
      </c>
      <c r="Y176" s="152">
        <v>2157</v>
      </c>
    </row>
    <row r="177" spans="1:25" s="47" customFormat="1" ht="45" hidden="1" customHeight="1" x14ac:dyDescent="0.2">
      <c r="A177" s="13" t="s">
        <v>122</v>
      </c>
      <c r="B177" s="138">
        <f>B176/B179</f>
        <v>0.53726666666666667</v>
      </c>
      <c r="C177" s="138">
        <f>C176/C179</f>
        <v>0.61124761904761904</v>
      </c>
      <c r="D177" s="15">
        <f t="shared" si="98"/>
        <v>1.1376987573786184</v>
      </c>
      <c r="E177" s="99">
        <f>E176/E179</f>
        <v>0.78555122868269101</v>
      </c>
      <c r="F177" s="30">
        <f>F176/F179</f>
        <v>0.63754282917278515</v>
      </c>
      <c r="G177" s="99">
        <f t="shared" ref="G177:Y177" si="99">G176/G179</f>
        <v>0.63785259326660604</v>
      </c>
      <c r="H177" s="99">
        <f t="shared" si="99"/>
        <v>0.36191041234055177</v>
      </c>
      <c r="I177" s="99">
        <f t="shared" si="99"/>
        <v>0.36665677840403443</v>
      </c>
      <c r="J177" s="99">
        <f t="shared" si="99"/>
        <v>0.9962913014160486</v>
      </c>
      <c r="K177" s="99">
        <f t="shared" si="99"/>
        <v>0.43405443126308446</v>
      </c>
      <c r="L177" s="99">
        <f t="shared" si="99"/>
        <v>0.22490595921599682</v>
      </c>
      <c r="M177" s="99">
        <f t="shared" si="99"/>
        <v>0.59168325591683257</v>
      </c>
      <c r="N177" s="99">
        <f t="shared" si="99"/>
        <v>0.71781067743382687</v>
      </c>
      <c r="O177" s="99">
        <f t="shared" si="99"/>
        <v>0.56663439819296546</v>
      </c>
      <c r="P177" s="99">
        <f t="shared" si="99"/>
        <v>0.6507868991918333</v>
      </c>
      <c r="Q177" s="99">
        <f t="shared" si="99"/>
        <v>0.6778763405269429</v>
      </c>
      <c r="R177" s="99">
        <f t="shared" si="99"/>
        <v>0.67527891955372876</v>
      </c>
      <c r="S177" s="99">
        <f t="shared" si="99"/>
        <v>0.61986167297403105</v>
      </c>
      <c r="T177" s="99">
        <f t="shared" si="99"/>
        <v>0.33831089351285187</v>
      </c>
      <c r="U177" s="99">
        <f t="shared" si="99"/>
        <v>0.50956574552080169</v>
      </c>
      <c r="V177" s="99">
        <f t="shared" si="99"/>
        <v>0.49342105263157893</v>
      </c>
      <c r="W177" s="99">
        <f t="shared" si="99"/>
        <v>0.75131233595800528</v>
      </c>
      <c r="X177" s="99">
        <f t="shared" si="99"/>
        <v>0.7020721634545718</v>
      </c>
      <c r="Y177" s="99">
        <f t="shared" si="99"/>
        <v>0.75763962065331925</v>
      </c>
    </row>
    <row r="178" spans="1:25" s="12" customFormat="1" ht="45" customHeight="1" x14ac:dyDescent="0.2">
      <c r="A178" s="32" t="s">
        <v>123</v>
      </c>
      <c r="B178" s="23">
        <v>4187</v>
      </c>
      <c r="C178" s="121">
        <f>SUM(E178:Y178)</f>
        <v>3573</v>
      </c>
      <c r="D178" s="15">
        <f t="shared" si="98"/>
        <v>0.85335562455218539</v>
      </c>
      <c r="E178" s="10"/>
      <c r="F178" s="10"/>
      <c r="G178" s="10"/>
      <c r="H178" s="10"/>
      <c r="I178" s="10"/>
      <c r="J178" s="10"/>
      <c r="K178" s="10"/>
      <c r="L178" s="10"/>
      <c r="M178" s="10">
        <v>560</v>
      </c>
      <c r="N178" s="10"/>
      <c r="O178" s="10"/>
      <c r="P178" s="10"/>
      <c r="Q178" s="10"/>
      <c r="R178" s="10"/>
      <c r="S178" s="10">
        <v>891</v>
      </c>
      <c r="T178" s="10"/>
      <c r="U178" s="10"/>
      <c r="V178" s="10"/>
      <c r="W178" s="10"/>
      <c r="X178" s="10">
        <v>2122</v>
      </c>
      <c r="Y178" s="10"/>
    </row>
    <row r="179" spans="1:25" s="12" customFormat="1" ht="45" hidden="1" customHeight="1" outlineLevel="1" x14ac:dyDescent="0.2">
      <c r="A179" s="32" t="s">
        <v>124</v>
      </c>
      <c r="B179" s="23">
        <v>105000</v>
      </c>
      <c r="C179" s="121">
        <f t="shared" ref="C179:C184" si="100">SUM(E179:Y179)</f>
        <v>105000</v>
      </c>
      <c r="D179" s="15">
        <f t="shared" si="98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">
        <v>5051</v>
      </c>
      <c r="M179" s="10">
        <v>4521</v>
      </c>
      <c r="N179" s="10">
        <v>2229</v>
      </c>
      <c r="O179" s="10">
        <v>3099</v>
      </c>
      <c r="P179" s="10">
        <v>7053</v>
      </c>
      <c r="Q179" s="10">
        <v>7553</v>
      </c>
      <c r="R179" s="10">
        <v>5109</v>
      </c>
      <c r="S179" s="10">
        <v>7663</v>
      </c>
      <c r="T179" s="10">
        <v>4085</v>
      </c>
      <c r="U179" s="10">
        <v>3293</v>
      </c>
      <c r="V179" s="10">
        <v>2128</v>
      </c>
      <c r="W179" s="10">
        <v>6096</v>
      </c>
      <c r="X179" s="10">
        <v>6901</v>
      </c>
      <c r="Y179" s="10">
        <v>2847</v>
      </c>
    </row>
    <row r="180" spans="1:25" s="12" customFormat="1" ht="45" customHeight="1" outlineLevel="1" x14ac:dyDescent="0.2">
      <c r="A180" s="32" t="s">
        <v>125</v>
      </c>
      <c r="B180" s="23"/>
      <c r="C180" s="121">
        <f t="shared" si="100"/>
        <v>100</v>
      </c>
      <c r="D180" s="15" t="e">
        <f t="shared" si="98"/>
        <v>#DIV/0!</v>
      </c>
      <c r="E180" s="38"/>
      <c r="F180" s="38"/>
      <c r="G180" s="38"/>
      <c r="H180" s="38"/>
      <c r="I180" s="38"/>
      <c r="J180" s="38"/>
      <c r="K180" s="38">
        <v>100</v>
      </c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</row>
    <row r="181" spans="1:25" s="12" customFormat="1" ht="45" hidden="1" customHeight="1" x14ac:dyDescent="0.2">
      <c r="A181" s="13" t="s">
        <v>52</v>
      </c>
      <c r="B181" s="88">
        <f>B180/B179</f>
        <v>0</v>
      </c>
      <c r="C181" s="121">
        <f t="shared" si="100"/>
        <v>2.3261223540358224E-2</v>
      </c>
      <c r="D181" s="15" t="e">
        <f t="shared" si="98"/>
        <v>#DIV/0!</v>
      </c>
      <c r="E181" s="16">
        <f>E180/E179</f>
        <v>0</v>
      </c>
      <c r="F181" s="16">
        <f t="shared" ref="F181:Y181" si="101">F180/F179</f>
        <v>0</v>
      </c>
      <c r="G181" s="16">
        <f t="shared" si="101"/>
        <v>0</v>
      </c>
      <c r="H181" s="16">
        <f t="shared" si="101"/>
        <v>0</v>
      </c>
      <c r="I181" s="16">
        <f t="shared" si="101"/>
        <v>0</v>
      </c>
      <c r="J181" s="16">
        <f t="shared" si="101"/>
        <v>0</v>
      </c>
      <c r="K181" s="16">
        <f t="shared" si="101"/>
        <v>2.3261223540358224E-2</v>
      </c>
      <c r="L181" s="16">
        <f t="shared" si="101"/>
        <v>0</v>
      </c>
      <c r="M181" s="16">
        <f t="shared" si="101"/>
        <v>0</v>
      </c>
      <c r="N181" s="16">
        <f t="shared" si="101"/>
        <v>0</v>
      </c>
      <c r="O181" s="16">
        <f t="shared" si="101"/>
        <v>0</v>
      </c>
      <c r="P181" s="16">
        <f t="shared" si="101"/>
        <v>0</v>
      </c>
      <c r="Q181" s="16">
        <f t="shared" si="101"/>
        <v>0</v>
      </c>
      <c r="R181" s="16">
        <f t="shared" si="101"/>
        <v>0</v>
      </c>
      <c r="S181" s="16">
        <f t="shared" si="101"/>
        <v>0</v>
      </c>
      <c r="T181" s="16">
        <f t="shared" si="101"/>
        <v>0</v>
      </c>
      <c r="U181" s="16">
        <f t="shared" si="101"/>
        <v>0</v>
      </c>
      <c r="V181" s="16">
        <f t="shared" si="101"/>
        <v>0</v>
      </c>
      <c r="W181" s="16">
        <f t="shared" si="101"/>
        <v>0</v>
      </c>
      <c r="X181" s="16">
        <f t="shared" si="101"/>
        <v>0</v>
      </c>
      <c r="Y181" s="16">
        <f t="shared" si="101"/>
        <v>0</v>
      </c>
    </row>
    <row r="182" spans="1:25" s="12" customFormat="1" ht="45" customHeight="1" x14ac:dyDescent="0.2">
      <c r="A182" s="11" t="s">
        <v>126</v>
      </c>
      <c r="B182" s="26"/>
      <c r="C182" s="121">
        <f t="shared" si="100"/>
        <v>0</v>
      </c>
      <c r="D182" s="15" t="e">
        <f t="shared" si="98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45" customHeight="1" x14ac:dyDescent="0.2">
      <c r="A183" s="11" t="s">
        <v>127</v>
      </c>
      <c r="B183" s="26"/>
      <c r="C183" s="121">
        <f t="shared" si="100"/>
        <v>100</v>
      </c>
      <c r="D183" s="15" t="e">
        <f t="shared" si="98"/>
        <v>#DIV/0!</v>
      </c>
      <c r="E183" s="10"/>
      <c r="F183" s="10"/>
      <c r="G183" s="10"/>
      <c r="H183" s="10"/>
      <c r="I183" s="10"/>
      <c r="J183" s="10"/>
      <c r="K183" s="10">
        <v>100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45" hidden="1" customHeight="1" x14ac:dyDescent="0.2">
      <c r="A184" s="32" t="s">
        <v>150</v>
      </c>
      <c r="B184" s="23"/>
      <c r="C184" s="121">
        <f t="shared" si="100"/>
        <v>0</v>
      </c>
      <c r="D184" s="15" t="e">
        <f t="shared" si="98"/>
        <v>#DIV/0!</v>
      </c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1:25" s="47" customFormat="1" ht="45" hidden="1" customHeight="1" outlineLevel="1" x14ac:dyDescent="0.2">
      <c r="A185" s="11" t="s">
        <v>202</v>
      </c>
      <c r="B185" s="27">
        <v>98826</v>
      </c>
      <c r="C185" s="121">
        <f>SUM(E185:Y185)</f>
        <v>93927</v>
      </c>
      <c r="D185" s="15">
        <f t="shared" si="98"/>
        <v>0.95042802501366042</v>
      </c>
      <c r="E185" s="31">
        <v>915</v>
      </c>
      <c r="F185" s="31">
        <v>2066</v>
      </c>
      <c r="G185" s="153">
        <v>9743</v>
      </c>
      <c r="H185" s="153">
        <v>6815</v>
      </c>
      <c r="I185" s="153">
        <v>6386</v>
      </c>
      <c r="J185" s="31">
        <v>4980</v>
      </c>
      <c r="K185" s="153">
        <v>3415</v>
      </c>
      <c r="L185" s="153">
        <v>4239</v>
      </c>
      <c r="M185" s="31">
        <v>2497</v>
      </c>
      <c r="N185" s="153">
        <v>3286</v>
      </c>
      <c r="O185" s="31">
        <v>2979</v>
      </c>
      <c r="P185" s="153">
        <v>4879</v>
      </c>
      <c r="Q185" s="153">
        <v>5814</v>
      </c>
      <c r="R185" s="153">
        <v>2912</v>
      </c>
      <c r="S185" s="31">
        <v>4255</v>
      </c>
      <c r="T185" s="153">
        <v>4497</v>
      </c>
      <c r="U185" s="31">
        <v>1106</v>
      </c>
      <c r="V185" s="153">
        <v>1952</v>
      </c>
      <c r="W185" s="153">
        <v>8713</v>
      </c>
      <c r="X185" s="153">
        <v>7227</v>
      </c>
      <c r="Y185" s="31">
        <v>5251</v>
      </c>
    </row>
    <row r="186" spans="1:25" s="60" customFormat="1" ht="30" hidden="1" customHeight="1" outlineLevel="1" x14ac:dyDescent="0.2">
      <c r="A186" s="32" t="s">
        <v>128</v>
      </c>
      <c r="B186" s="27">
        <v>88860</v>
      </c>
      <c r="C186" s="121">
        <f>SUM(E186:Y186)</f>
        <v>88096</v>
      </c>
      <c r="D186" s="15">
        <f t="shared" ref="D186" si="102">C186/B186</f>
        <v>0.991402205716858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36">
        <v>3810</v>
      </c>
      <c r="M186" s="36">
        <v>2497</v>
      </c>
      <c r="N186" s="46">
        <v>3286</v>
      </c>
      <c r="O186" s="36">
        <v>2934</v>
      </c>
      <c r="P186" s="36">
        <v>4540</v>
      </c>
      <c r="Q186" s="36">
        <v>5814</v>
      </c>
      <c r="R186" s="36">
        <v>2700</v>
      </c>
      <c r="S186" s="36">
        <v>3482</v>
      </c>
      <c r="T186" s="46">
        <v>4200</v>
      </c>
      <c r="U186" s="36">
        <v>1106</v>
      </c>
      <c r="V186" s="36">
        <v>1952</v>
      </c>
      <c r="W186" s="36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129</v>
      </c>
      <c r="B187" s="139">
        <v>0.95399999999999996</v>
      </c>
      <c r="C187" s="139">
        <f>C186/C185</f>
        <v>0.93791987394465914</v>
      </c>
      <c r="D187" s="15">
        <f t="shared" ref="D187:D189" si="103">C187/B187</f>
        <v>0.98314452195456936</v>
      </c>
      <c r="E187" s="70">
        <f t="shared" ref="E187:Y187" si="104">E186/E185</f>
        <v>0.99453551912568305</v>
      </c>
      <c r="F187" s="70">
        <f t="shared" si="104"/>
        <v>0.91723136495643753</v>
      </c>
      <c r="G187" s="70">
        <f t="shared" si="104"/>
        <v>1</v>
      </c>
      <c r="H187" s="70">
        <f t="shared" si="104"/>
        <v>0.62450476889214968</v>
      </c>
      <c r="I187" s="70">
        <f t="shared" si="104"/>
        <v>0.95991230817413087</v>
      </c>
      <c r="J187" s="70">
        <f t="shared" si="104"/>
        <v>1</v>
      </c>
      <c r="K187" s="70">
        <f t="shared" si="104"/>
        <v>0.94377745241581257</v>
      </c>
      <c r="L187" s="70">
        <f t="shared" si="104"/>
        <v>0.89879688605803254</v>
      </c>
      <c r="M187" s="70">
        <f>M186/M185</f>
        <v>1</v>
      </c>
      <c r="N187" s="70">
        <f t="shared" si="104"/>
        <v>1</v>
      </c>
      <c r="O187" s="70">
        <f t="shared" si="104"/>
        <v>0.98489425981873113</v>
      </c>
      <c r="P187" s="70">
        <f t="shared" si="104"/>
        <v>0.93051854888296781</v>
      </c>
      <c r="Q187" s="70">
        <f t="shared" si="104"/>
        <v>1</v>
      </c>
      <c r="R187" s="70">
        <f t="shared" si="104"/>
        <v>0.92719780219780223</v>
      </c>
      <c r="S187" s="70">
        <f t="shared" si="104"/>
        <v>0.81833137485311402</v>
      </c>
      <c r="T187" s="70">
        <f t="shared" si="104"/>
        <v>0.93395597064709801</v>
      </c>
      <c r="U187" s="70">
        <f t="shared" si="104"/>
        <v>1</v>
      </c>
      <c r="V187" s="70">
        <f t="shared" si="104"/>
        <v>1</v>
      </c>
      <c r="W187" s="70">
        <f t="shared" si="104"/>
        <v>1</v>
      </c>
      <c r="X187" s="70">
        <f t="shared" si="104"/>
        <v>1.0004151100041512</v>
      </c>
      <c r="Y187" s="70">
        <f t="shared" si="104"/>
        <v>0.89411540658922106</v>
      </c>
    </row>
    <row r="188" spans="1:25" s="47" customFormat="1" ht="45" hidden="1" customHeight="1" outlineLevel="1" x14ac:dyDescent="0.2">
      <c r="A188" s="11" t="s">
        <v>130</v>
      </c>
      <c r="B188" s="27"/>
      <c r="C188" s="121">
        <f>SUM(E188:Y188)</f>
        <v>0</v>
      </c>
      <c r="D188" s="15" t="e">
        <f t="shared" si="103"/>
        <v>#DIV/0!</v>
      </c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</row>
    <row r="189" spans="1:25" s="60" customFormat="1" ht="45" hidden="1" customHeight="1" outlineLevel="1" x14ac:dyDescent="0.2">
      <c r="A189" s="32" t="s">
        <v>131</v>
      </c>
      <c r="B189" s="23">
        <v>13266</v>
      </c>
      <c r="C189" s="121">
        <f>SUM(E189:Y189)</f>
        <v>10389</v>
      </c>
      <c r="D189" s="15">
        <f t="shared" si="103"/>
        <v>0.78312980551786526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36">
        <v>533</v>
      </c>
      <c r="M189" s="36"/>
      <c r="N189" s="36">
        <v>148</v>
      </c>
      <c r="O189" s="46"/>
      <c r="P189" s="36">
        <v>788</v>
      </c>
      <c r="Q189" s="36"/>
      <c r="R189" s="36">
        <v>250</v>
      </c>
      <c r="S189" s="36"/>
      <c r="T189" s="36">
        <v>564</v>
      </c>
      <c r="U189" s="36">
        <v>10</v>
      </c>
      <c r="V189" s="36"/>
      <c r="W189" s="36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132</v>
      </c>
      <c r="B190" s="15"/>
      <c r="C190" s="121">
        <f t="shared" ref="C190" si="105"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47" customFormat="1" ht="30" customHeight="1" x14ac:dyDescent="0.2">
      <c r="A191" s="13" t="s">
        <v>133</v>
      </c>
      <c r="B191" s="23"/>
      <c r="C191" s="121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s="60" customFormat="1" ht="30" customHeight="1" outlineLevel="1" x14ac:dyDescent="0.2">
      <c r="A192" s="52" t="s">
        <v>134</v>
      </c>
      <c r="B192" s="23">
        <v>114731</v>
      </c>
      <c r="C192" s="121">
        <f>SUM(E192:Y192)</f>
        <v>87498</v>
      </c>
      <c r="D192" s="9">
        <f t="shared" ref="D192:D196" si="106">C192/B192</f>
        <v>0.76263607917650855</v>
      </c>
      <c r="E192" s="26">
        <v>1989</v>
      </c>
      <c r="F192" s="26">
        <v>2400</v>
      </c>
      <c r="G192" s="26">
        <v>9655</v>
      </c>
      <c r="H192" s="26">
        <v>8101</v>
      </c>
      <c r="I192" s="26">
        <v>5730</v>
      </c>
      <c r="J192" s="26">
        <v>4790</v>
      </c>
      <c r="K192" s="26">
        <v>3176</v>
      </c>
      <c r="L192" s="26">
        <v>5647</v>
      </c>
      <c r="M192" s="26">
        <v>2387</v>
      </c>
      <c r="N192" s="26">
        <v>3411</v>
      </c>
      <c r="O192" s="26">
        <v>3232</v>
      </c>
      <c r="P192" s="26">
        <v>4795</v>
      </c>
      <c r="Q192" s="26">
        <v>7636</v>
      </c>
      <c r="R192" s="26">
        <v>2248</v>
      </c>
      <c r="S192" s="26">
        <v>1942</v>
      </c>
      <c r="T192" s="26">
        <v>2208</v>
      </c>
      <c r="U192" s="26">
        <v>1960</v>
      </c>
      <c r="V192" s="26">
        <v>980</v>
      </c>
      <c r="W192" s="26">
        <v>3310</v>
      </c>
      <c r="X192" s="26">
        <v>6291</v>
      </c>
      <c r="Y192" s="26">
        <v>5610</v>
      </c>
    </row>
    <row r="193" spans="1:35" s="47" customFormat="1" ht="45" hidden="1" customHeight="1" outlineLevel="1" x14ac:dyDescent="0.2">
      <c r="A193" s="13" t="s">
        <v>135</v>
      </c>
      <c r="B193" s="23">
        <v>95000</v>
      </c>
      <c r="C193" s="121">
        <f>SUM(E193:Y193)</f>
        <v>99221</v>
      </c>
      <c r="D193" s="9">
        <f t="shared" si="106"/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46">
        <v>9760</v>
      </c>
      <c r="M193" s="46">
        <v>4171</v>
      </c>
      <c r="N193" s="46">
        <v>3368</v>
      </c>
      <c r="O193" s="46">
        <v>2671</v>
      </c>
      <c r="P193" s="46">
        <v>5628</v>
      </c>
      <c r="Q193" s="46">
        <v>4878</v>
      </c>
      <c r="R193" s="46">
        <v>3000</v>
      </c>
      <c r="S193" s="46">
        <v>4108</v>
      </c>
      <c r="T193" s="46">
        <v>5335</v>
      </c>
      <c r="U193" s="46">
        <v>1948</v>
      </c>
      <c r="V193" s="46">
        <v>411</v>
      </c>
      <c r="W193" s="46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136</v>
      </c>
      <c r="B194" s="27">
        <f>B192*0.45</f>
        <v>51628.950000000004</v>
      </c>
      <c r="C194" s="121">
        <f>C192*0.45</f>
        <v>39374.1</v>
      </c>
      <c r="D194" s="9">
        <f t="shared" si="106"/>
        <v>0.76263607917650844</v>
      </c>
      <c r="E194" s="26">
        <f>E192*0.45</f>
        <v>895.05000000000007</v>
      </c>
      <c r="F194" s="26">
        <f t="shared" ref="F194:Y194" si="107">F192*0.45</f>
        <v>1080</v>
      </c>
      <c r="G194" s="26">
        <f t="shared" si="107"/>
        <v>4344.75</v>
      </c>
      <c r="H194" s="26">
        <f t="shared" si="107"/>
        <v>3645.4500000000003</v>
      </c>
      <c r="I194" s="26">
        <f t="shared" si="107"/>
        <v>2578.5</v>
      </c>
      <c r="J194" s="26">
        <f t="shared" si="107"/>
        <v>2155.5</v>
      </c>
      <c r="K194" s="26">
        <f t="shared" si="107"/>
        <v>1429.2</v>
      </c>
      <c r="L194" s="26">
        <f t="shared" si="107"/>
        <v>2541.15</v>
      </c>
      <c r="M194" s="26">
        <f t="shared" si="107"/>
        <v>1074.1500000000001</v>
      </c>
      <c r="N194" s="26">
        <f t="shared" si="107"/>
        <v>1534.95</v>
      </c>
      <c r="O194" s="26">
        <f t="shared" si="107"/>
        <v>1454.4</v>
      </c>
      <c r="P194" s="26">
        <f t="shared" si="107"/>
        <v>2157.75</v>
      </c>
      <c r="Q194" s="26">
        <f t="shared" si="107"/>
        <v>3436.2000000000003</v>
      </c>
      <c r="R194" s="26">
        <f t="shared" si="107"/>
        <v>1011.6</v>
      </c>
      <c r="S194" s="26">
        <f t="shared" si="107"/>
        <v>873.9</v>
      </c>
      <c r="T194" s="26">
        <f t="shared" si="107"/>
        <v>993.6</v>
      </c>
      <c r="U194" s="26">
        <f t="shared" si="107"/>
        <v>882</v>
      </c>
      <c r="V194" s="26">
        <f t="shared" si="107"/>
        <v>441</v>
      </c>
      <c r="W194" s="26">
        <f t="shared" si="107"/>
        <v>1489.5</v>
      </c>
      <c r="X194" s="26">
        <f t="shared" si="107"/>
        <v>2830.9500000000003</v>
      </c>
      <c r="Y194" s="26">
        <f t="shared" si="107"/>
        <v>2524.5</v>
      </c>
      <c r="Z194" s="61"/>
    </row>
    <row r="195" spans="1:35" s="47" customFormat="1" ht="30" customHeight="1" collapsed="1" x14ac:dyDescent="0.2">
      <c r="A195" s="13" t="s">
        <v>137</v>
      </c>
      <c r="B195" s="49">
        <f>B192/B193</f>
        <v>1.2076947368421052</v>
      </c>
      <c r="C195" s="139">
        <f>C192/C193</f>
        <v>0.88184960844982418</v>
      </c>
      <c r="D195" s="9"/>
      <c r="E195" s="70">
        <f t="shared" ref="E195:Y195" si="108">E192/E193</f>
        <v>1.4678966789667898</v>
      </c>
      <c r="F195" s="70">
        <f t="shared" si="108"/>
        <v>1.0122311261071277</v>
      </c>
      <c r="G195" s="70">
        <f t="shared" si="108"/>
        <v>0.93592477704536647</v>
      </c>
      <c r="H195" s="70">
        <f t="shared" si="108"/>
        <v>0.82595840130505704</v>
      </c>
      <c r="I195" s="70">
        <f t="shared" si="108"/>
        <v>1.3307013469577333</v>
      </c>
      <c r="J195" s="70">
        <f t="shared" si="108"/>
        <v>1.0372455608488522</v>
      </c>
      <c r="K195" s="70">
        <f t="shared" si="108"/>
        <v>1.2484276729559749</v>
      </c>
      <c r="L195" s="70">
        <f t="shared" si="108"/>
        <v>0.57858606557377046</v>
      </c>
      <c r="M195" s="70">
        <f t="shared" si="108"/>
        <v>0.5722848237832654</v>
      </c>
      <c r="N195" s="70">
        <f t="shared" si="108"/>
        <v>1.0127672209026128</v>
      </c>
      <c r="O195" s="70">
        <f t="shared" si="108"/>
        <v>1.2100336952452264</v>
      </c>
      <c r="P195" s="70">
        <f t="shared" si="108"/>
        <v>0.85199004975124382</v>
      </c>
      <c r="Q195" s="70">
        <f t="shared" si="108"/>
        <v>1.5653956539565395</v>
      </c>
      <c r="R195" s="70">
        <f t="shared" si="108"/>
        <v>0.7493333333333333</v>
      </c>
      <c r="S195" s="70">
        <f t="shared" si="108"/>
        <v>0.47273612463485881</v>
      </c>
      <c r="T195" s="70">
        <f t="shared" si="108"/>
        <v>0.41387066541705719</v>
      </c>
      <c r="U195" s="70">
        <f t="shared" si="108"/>
        <v>1.0061601642710472</v>
      </c>
      <c r="V195" s="70">
        <f t="shared" si="108"/>
        <v>2.3844282238442824</v>
      </c>
      <c r="W195" s="70">
        <f t="shared" si="108"/>
        <v>1.0153374233128833</v>
      </c>
      <c r="X195" s="70">
        <f t="shared" si="108"/>
        <v>0.9678461538461538</v>
      </c>
      <c r="Y195" s="70">
        <f t="shared" si="108"/>
        <v>0.63282571912013541</v>
      </c>
    </row>
    <row r="196" spans="1:35" s="60" customFormat="1" ht="30" customHeight="1" outlineLevel="1" x14ac:dyDescent="0.2">
      <c r="A196" s="52" t="s">
        <v>138</v>
      </c>
      <c r="B196" s="23">
        <v>289237</v>
      </c>
      <c r="C196" s="121">
        <f>SUM(E196:Y196)</f>
        <v>232773</v>
      </c>
      <c r="D196" s="9">
        <f t="shared" si="106"/>
        <v>0.80478292887839387</v>
      </c>
      <c r="E196" s="26">
        <v>653</v>
      </c>
      <c r="F196" s="26">
        <v>6800</v>
      </c>
      <c r="G196" s="26">
        <v>20057</v>
      </c>
      <c r="H196" s="26">
        <v>10029</v>
      </c>
      <c r="I196" s="26">
        <v>8370</v>
      </c>
      <c r="J196" s="26">
        <v>11200</v>
      </c>
      <c r="K196" s="26">
        <v>500</v>
      </c>
      <c r="L196" s="26">
        <v>13939</v>
      </c>
      <c r="M196" s="26">
        <v>9050</v>
      </c>
      <c r="N196" s="26">
        <v>10450</v>
      </c>
      <c r="O196" s="26">
        <v>6533</v>
      </c>
      <c r="P196" s="26">
        <v>14630</v>
      </c>
      <c r="Q196" s="26">
        <v>1904</v>
      </c>
      <c r="R196" s="26">
        <v>2800</v>
      </c>
      <c r="S196" s="26">
        <v>6750</v>
      </c>
      <c r="T196" s="26">
        <v>39609</v>
      </c>
      <c r="U196" s="26">
        <v>3400</v>
      </c>
      <c r="V196" s="26">
        <v>600</v>
      </c>
      <c r="W196" s="26">
        <v>8384</v>
      </c>
      <c r="X196" s="26">
        <v>41415</v>
      </c>
      <c r="Y196" s="26">
        <v>15700</v>
      </c>
    </row>
    <row r="197" spans="1:35" s="47" customFormat="1" ht="45" hidden="1" customHeight="1" outlineLevel="1" x14ac:dyDescent="0.2">
      <c r="A197" s="13" t="s">
        <v>135</v>
      </c>
      <c r="B197" s="23">
        <v>271000</v>
      </c>
      <c r="C197" s="121">
        <f>SUM(E197:Y197)</f>
        <v>283125</v>
      </c>
      <c r="D197" s="9">
        <f t="shared" ref="D197:D211" si="109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46">
        <v>25096</v>
      </c>
      <c r="M197" s="46">
        <v>10726</v>
      </c>
      <c r="N197" s="46">
        <v>11786</v>
      </c>
      <c r="O197" s="46">
        <v>7347</v>
      </c>
      <c r="P197" s="46">
        <v>19701</v>
      </c>
      <c r="Q197" s="46">
        <v>4369</v>
      </c>
      <c r="R197" s="46">
        <v>5848</v>
      </c>
      <c r="S197" s="46">
        <v>8900</v>
      </c>
      <c r="T197" s="46">
        <v>37348</v>
      </c>
      <c r="U197" s="46">
        <v>2923</v>
      </c>
      <c r="V197" s="46">
        <v>1336</v>
      </c>
      <c r="W197" s="46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136</v>
      </c>
      <c r="B198" s="27">
        <f>B196*0.3</f>
        <v>86771.099999999991</v>
      </c>
      <c r="C198" s="121">
        <f>C196*0.3</f>
        <v>69831.899999999994</v>
      </c>
      <c r="D198" s="9">
        <f t="shared" si="109"/>
        <v>0.80478292887839387</v>
      </c>
      <c r="E198" s="26">
        <f>E196*0.3</f>
        <v>195.9</v>
      </c>
      <c r="F198" s="26">
        <f t="shared" ref="F198:Y198" si="110">F196*0.3</f>
        <v>2040</v>
      </c>
      <c r="G198" s="26">
        <f t="shared" si="110"/>
        <v>6017.0999999999995</v>
      </c>
      <c r="H198" s="26">
        <f t="shared" si="110"/>
        <v>3008.7</v>
      </c>
      <c r="I198" s="26">
        <f t="shared" si="110"/>
        <v>2511</v>
      </c>
      <c r="J198" s="26">
        <f t="shared" si="110"/>
        <v>3360</v>
      </c>
      <c r="K198" s="26">
        <f t="shared" si="110"/>
        <v>150</v>
      </c>
      <c r="L198" s="26">
        <f t="shared" si="110"/>
        <v>4181.7</v>
      </c>
      <c r="M198" s="26">
        <f t="shared" si="110"/>
        <v>2715</v>
      </c>
      <c r="N198" s="26">
        <f t="shared" si="110"/>
        <v>3135</v>
      </c>
      <c r="O198" s="26">
        <f t="shared" si="110"/>
        <v>1959.8999999999999</v>
      </c>
      <c r="P198" s="26">
        <f t="shared" si="110"/>
        <v>4389</v>
      </c>
      <c r="Q198" s="26">
        <f t="shared" si="110"/>
        <v>571.19999999999993</v>
      </c>
      <c r="R198" s="26">
        <f t="shared" si="110"/>
        <v>840</v>
      </c>
      <c r="S198" s="26">
        <f t="shared" si="110"/>
        <v>2025</v>
      </c>
      <c r="T198" s="26">
        <f t="shared" si="110"/>
        <v>11882.699999999999</v>
      </c>
      <c r="U198" s="26">
        <f t="shared" si="110"/>
        <v>1020</v>
      </c>
      <c r="V198" s="26">
        <f t="shared" si="110"/>
        <v>180</v>
      </c>
      <c r="W198" s="26">
        <f t="shared" si="110"/>
        <v>2515.1999999999998</v>
      </c>
      <c r="X198" s="26">
        <f t="shared" si="110"/>
        <v>12424.5</v>
      </c>
      <c r="Y198" s="26">
        <f t="shared" si="110"/>
        <v>4710</v>
      </c>
    </row>
    <row r="199" spans="1:35" s="60" customFormat="1" ht="30" customHeight="1" collapsed="1" x14ac:dyDescent="0.2">
      <c r="A199" s="13" t="s">
        <v>137</v>
      </c>
      <c r="B199" s="9">
        <f>B196/B197</f>
        <v>1.0672952029520295</v>
      </c>
      <c r="C199" s="120">
        <f>C196/C197</f>
        <v>0.82215629139072843</v>
      </c>
      <c r="D199" s="151"/>
      <c r="E199" s="30">
        <f t="shared" ref="E199:Y199" si="111">E196/E197</f>
        <v>0.20079950799507995</v>
      </c>
      <c r="F199" s="30">
        <f t="shared" si="111"/>
        <v>1.0710348086312804</v>
      </c>
      <c r="G199" s="30">
        <f t="shared" si="111"/>
        <v>0.9426610894393006</v>
      </c>
      <c r="H199" s="30">
        <f t="shared" si="111"/>
        <v>0.51584199156465382</v>
      </c>
      <c r="I199" s="30">
        <f t="shared" si="111"/>
        <v>1.1339926839181682</v>
      </c>
      <c r="J199" s="30">
        <f t="shared" si="111"/>
        <v>0.7074726801844482</v>
      </c>
      <c r="K199" s="30">
        <f t="shared" si="111"/>
        <v>0.41946308724832215</v>
      </c>
      <c r="L199" s="30">
        <f t="shared" si="111"/>
        <v>0.55542715970672618</v>
      </c>
      <c r="M199" s="30">
        <f t="shared" si="111"/>
        <v>0.84374417303747906</v>
      </c>
      <c r="N199" s="30">
        <f t="shared" si="111"/>
        <v>0.88664517223824879</v>
      </c>
      <c r="O199" s="30">
        <f t="shared" si="111"/>
        <v>0.88920647883489856</v>
      </c>
      <c r="P199" s="30">
        <f t="shared" si="111"/>
        <v>0.74260189838079282</v>
      </c>
      <c r="Q199" s="30">
        <f t="shared" si="111"/>
        <v>0.43579766536964981</v>
      </c>
      <c r="R199" s="30">
        <f t="shared" si="111"/>
        <v>0.47879616963064298</v>
      </c>
      <c r="S199" s="30">
        <f t="shared" si="111"/>
        <v>0.7584269662921348</v>
      </c>
      <c r="T199" s="30">
        <f t="shared" si="111"/>
        <v>1.0605387169326337</v>
      </c>
      <c r="U199" s="30">
        <f t="shared" si="111"/>
        <v>1.163188504960657</v>
      </c>
      <c r="V199" s="30">
        <f t="shared" si="111"/>
        <v>0.44910179640718562</v>
      </c>
      <c r="W199" s="30">
        <f t="shared" si="111"/>
        <v>0.73472964683200426</v>
      </c>
      <c r="X199" s="30">
        <f t="shared" si="111"/>
        <v>1.0353749999999999</v>
      </c>
      <c r="Y199" s="30">
        <f t="shared" si="111"/>
        <v>0.72651550208236926</v>
      </c>
    </row>
    <row r="200" spans="1:35" s="60" customFormat="1" ht="30" customHeight="1" outlineLevel="1" x14ac:dyDescent="0.2">
      <c r="A200" s="52" t="s">
        <v>139</v>
      </c>
      <c r="B200" s="23">
        <v>32010</v>
      </c>
      <c r="C200" s="121">
        <f>SUM(E200:Y200)</f>
        <v>10011</v>
      </c>
      <c r="D200" s="151">
        <f t="shared" ref="D200" si="112">C200/B200</f>
        <v>0.31274601686972819</v>
      </c>
      <c r="E200" s="26"/>
      <c r="F200" s="26"/>
      <c r="G200" s="26"/>
      <c r="H200" s="26">
        <v>2000</v>
      </c>
      <c r="I200" s="26">
        <v>1300</v>
      </c>
      <c r="J200" s="26"/>
      <c r="K200" s="26">
        <v>2000</v>
      </c>
      <c r="L200" s="26">
        <v>1441</v>
      </c>
      <c r="M200" s="26"/>
      <c r="N200" s="26"/>
      <c r="O200" s="26">
        <v>1950</v>
      </c>
      <c r="P200" s="26">
        <v>1320</v>
      </c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47" customFormat="1" ht="45" hidden="1" customHeight="1" outlineLevel="1" x14ac:dyDescent="0.2">
      <c r="A201" s="13" t="s">
        <v>135</v>
      </c>
      <c r="B201" s="23">
        <v>334708</v>
      </c>
      <c r="C201" s="121">
        <f>SUM(E201:Y201)</f>
        <v>337167</v>
      </c>
      <c r="D201" s="151">
        <f t="shared" si="109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46">
        <v>21959</v>
      </c>
      <c r="M201" s="46">
        <v>11918</v>
      </c>
      <c r="N201" s="46">
        <v>12628</v>
      </c>
      <c r="O201" s="46">
        <v>13357</v>
      </c>
      <c r="P201" s="46">
        <v>18763</v>
      </c>
      <c r="Q201" s="46">
        <v>10379</v>
      </c>
      <c r="R201" s="46">
        <v>2250</v>
      </c>
      <c r="S201" s="46">
        <v>6846</v>
      </c>
      <c r="T201" s="46">
        <v>53354</v>
      </c>
      <c r="U201" s="46">
        <v>6090</v>
      </c>
      <c r="V201" s="46">
        <v>1713</v>
      </c>
      <c r="W201" s="46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140</v>
      </c>
      <c r="B202" s="27">
        <f>B200*0.19</f>
        <v>6081.9</v>
      </c>
      <c r="C202" s="121">
        <f>C200*0.19</f>
        <v>1902.09</v>
      </c>
      <c r="D202" s="151">
        <f t="shared" si="109"/>
        <v>0.31274601686972819</v>
      </c>
      <c r="E202" s="26"/>
      <c r="F202" s="26"/>
      <c r="G202" s="152"/>
      <c r="H202" s="152"/>
      <c r="I202" s="152"/>
      <c r="J202" s="152"/>
      <c r="K202" s="152">
        <f t="shared" ref="K202" si="113">K200*0.19</f>
        <v>380</v>
      </c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</row>
    <row r="203" spans="1:35" s="60" customFormat="1" ht="30" customHeight="1" collapsed="1" x14ac:dyDescent="0.2">
      <c r="A203" s="13" t="s">
        <v>141</v>
      </c>
      <c r="B203" s="9">
        <f>B200/B201</f>
        <v>9.5635598790587611E-2</v>
      </c>
      <c r="C203" s="120">
        <f>C200/C201</f>
        <v>2.9691517853170684E-2</v>
      </c>
      <c r="D203" s="151"/>
      <c r="E203" s="30"/>
      <c r="F203" s="30"/>
      <c r="G203" s="30"/>
      <c r="H203" s="30"/>
      <c r="I203" s="30"/>
      <c r="J203" s="30"/>
      <c r="K203" s="30">
        <f t="shared" ref="K203:L203" si="114">K200/K201</f>
        <v>1.0065425264217414</v>
      </c>
      <c r="L203" s="30">
        <f t="shared" si="114"/>
        <v>6.5622296097272187E-2</v>
      </c>
      <c r="M203" s="30"/>
      <c r="N203" s="30"/>
      <c r="O203" s="30"/>
      <c r="P203" s="99">
        <f t="shared" ref="P203" si="115">P200/P201</f>
        <v>7.0351223151947986E-2</v>
      </c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35" s="47" customFormat="1" ht="30" hidden="1" customHeight="1" x14ac:dyDescent="0.2">
      <c r="A204" s="52" t="s">
        <v>142</v>
      </c>
      <c r="B204" s="27">
        <v>170</v>
      </c>
      <c r="C204" s="121">
        <f>SUM(E204:Y204)</f>
        <v>50</v>
      </c>
      <c r="D204" s="151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>
        <v>50</v>
      </c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35" s="47" customFormat="1" ht="45" hidden="1" customHeight="1" x14ac:dyDescent="0.2">
      <c r="A205" s="13" t="s">
        <v>140</v>
      </c>
      <c r="B205" s="27"/>
      <c r="C205" s="121">
        <f>C204*0.7</f>
        <v>35</v>
      </c>
      <c r="D205" s="151" t="e">
        <f t="shared" si="109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47" customFormat="1" ht="45" hidden="1" customHeight="1" x14ac:dyDescent="0.2">
      <c r="A206" s="32" t="s">
        <v>143</v>
      </c>
      <c r="B206" s="27"/>
      <c r="C206" s="121">
        <f>SUM(E206:Y206)</f>
        <v>0</v>
      </c>
      <c r="D206" s="151" t="e">
        <f t="shared" si="109"/>
        <v>#DIV/0!</v>
      </c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</row>
    <row r="207" spans="1:35" s="47" customFormat="1" ht="45" hidden="1" customHeight="1" x14ac:dyDescent="0.2">
      <c r="A207" s="13" t="s">
        <v>140</v>
      </c>
      <c r="B207" s="27">
        <f>B206*0.2</f>
        <v>0</v>
      </c>
      <c r="C207" s="121">
        <f>C206*0.2</f>
        <v>0</v>
      </c>
      <c r="D207" s="151" t="e">
        <f t="shared" si="109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47" customFormat="1" ht="45" hidden="1" customHeight="1" x14ac:dyDescent="0.2">
      <c r="A208" s="32" t="s">
        <v>164</v>
      </c>
      <c r="B208" s="27"/>
      <c r="C208" s="121">
        <f>SUM(E208:Y208)</f>
        <v>0</v>
      </c>
      <c r="D208" s="151" t="e">
        <f t="shared" si="109"/>
        <v>#DIV/0!</v>
      </c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</row>
    <row r="209" spans="1:25" s="47" customFormat="1" ht="22.5" x14ac:dyDescent="0.2">
      <c r="A209" s="32" t="s">
        <v>144</v>
      </c>
      <c r="B209" s="152">
        <f>B207+B205+B202+B198+B194</f>
        <v>144481.94999999998</v>
      </c>
      <c r="C209" s="152">
        <f>C207+C205+C202+C198+C194</f>
        <v>111143.09</v>
      </c>
      <c r="D209" s="151">
        <f t="shared" si="109"/>
        <v>0.76925242218837719</v>
      </c>
      <c r="E209" s="26">
        <f>E207+E205+E202+E198+E194</f>
        <v>1090.95</v>
      </c>
      <c r="F209" s="26">
        <f t="shared" ref="F209:Y209" si="116">F207+F205+F202+F198+F194</f>
        <v>3120</v>
      </c>
      <c r="G209" s="26">
        <f t="shared" si="116"/>
        <v>10361.849999999999</v>
      </c>
      <c r="H209" s="26">
        <f t="shared" si="116"/>
        <v>6654.15</v>
      </c>
      <c r="I209" s="26">
        <f t="shared" si="116"/>
        <v>5089.5</v>
      </c>
      <c r="J209" s="26">
        <f t="shared" si="116"/>
        <v>5515.5</v>
      </c>
      <c r="K209" s="26">
        <f>K207+K205+K202+K198+K194</f>
        <v>1959.2</v>
      </c>
      <c r="L209" s="26">
        <f t="shared" si="116"/>
        <v>6722.85</v>
      </c>
      <c r="M209" s="26">
        <f t="shared" si="116"/>
        <v>3789.15</v>
      </c>
      <c r="N209" s="26">
        <f t="shared" si="116"/>
        <v>4669.95</v>
      </c>
      <c r="O209" s="26">
        <f t="shared" si="116"/>
        <v>3414.3</v>
      </c>
      <c r="P209" s="26">
        <f t="shared" si="116"/>
        <v>6546.75</v>
      </c>
      <c r="Q209" s="26">
        <f t="shared" si="116"/>
        <v>4007.4</v>
      </c>
      <c r="R209" s="26">
        <f t="shared" si="116"/>
        <v>1851.6</v>
      </c>
      <c r="S209" s="26">
        <f t="shared" si="116"/>
        <v>2898.9</v>
      </c>
      <c r="T209" s="26">
        <f t="shared" si="116"/>
        <v>12876.3</v>
      </c>
      <c r="U209" s="26">
        <f t="shared" si="116"/>
        <v>1902</v>
      </c>
      <c r="V209" s="26">
        <f t="shared" si="116"/>
        <v>621</v>
      </c>
      <c r="W209" s="152">
        <f t="shared" si="116"/>
        <v>4004.7</v>
      </c>
      <c r="X209" s="26">
        <f t="shared" si="116"/>
        <v>15255.45</v>
      </c>
      <c r="Y209" s="26">
        <f t="shared" si="116"/>
        <v>7234.5</v>
      </c>
    </row>
    <row r="210" spans="1:25" s="47" customFormat="1" ht="45" hidden="1" x14ac:dyDescent="0.2">
      <c r="A210" s="13" t="s">
        <v>170</v>
      </c>
      <c r="B210" s="26">
        <v>68302</v>
      </c>
      <c r="C210" s="103">
        <f>SUM(E210:Y210)</f>
        <v>69686.5</v>
      </c>
      <c r="D210" s="9">
        <f t="shared" si="109"/>
        <v>1.0202702702702702</v>
      </c>
      <c r="E210" s="152">
        <v>610</v>
      </c>
      <c r="F210" s="152">
        <v>1904.5</v>
      </c>
      <c r="G210" s="152">
        <v>5803</v>
      </c>
      <c r="H210" s="152">
        <v>6976</v>
      </c>
      <c r="I210" s="152">
        <v>2768</v>
      </c>
      <c r="J210" s="152">
        <v>2968</v>
      </c>
      <c r="K210" s="152">
        <v>715</v>
      </c>
      <c r="L210" s="152">
        <v>6274</v>
      </c>
      <c r="M210" s="152">
        <v>2681</v>
      </c>
      <c r="N210" s="152">
        <v>2526</v>
      </c>
      <c r="O210" s="152">
        <v>2004</v>
      </c>
      <c r="P210" s="152">
        <v>4222</v>
      </c>
      <c r="Q210" s="152">
        <v>1996</v>
      </c>
      <c r="R210" s="152">
        <v>1350</v>
      </c>
      <c r="S210" s="152">
        <v>2054</v>
      </c>
      <c r="T210" s="152">
        <v>8003</v>
      </c>
      <c r="U210" s="152">
        <v>1096</v>
      </c>
      <c r="V210" s="152">
        <v>308</v>
      </c>
      <c r="W210" s="152">
        <v>2445</v>
      </c>
      <c r="X210" s="152">
        <v>7996</v>
      </c>
      <c r="Y210" s="152">
        <v>4987</v>
      </c>
    </row>
    <row r="211" spans="1:25" s="47" customFormat="1" ht="22.5" x14ac:dyDescent="0.2">
      <c r="A211" s="52" t="s">
        <v>163</v>
      </c>
      <c r="B211" s="50">
        <f>B209/B210*10</f>
        <v>21.153399607624959</v>
      </c>
      <c r="C211" s="133">
        <f>C209/C210*10</f>
        <v>15.949013080008323</v>
      </c>
      <c r="D211" s="9">
        <f t="shared" si="109"/>
        <v>0.75396926148264787</v>
      </c>
      <c r="E211" s="51">
        <f>E209/E210*10</f>
        <v>17.884426229508197</v>
      </c>
      <c r="F211" s="51">
        <f t="shared" ref="F211:Y211" si="117">F209/F210*10</f>
        <v>16.382252559726961</v>
      </c>
      <c r="G211" s="51">
        <f t="shared" si="117"/>
        <v>17.856022746855071</v>
      </c>
      <c r="H211" s="51">
        <f t="shared" si="117"/>
        <v>9.5386324541284395</v>
      </c>
      <c r="I211" s="51">
        <f t="shared" si="117"/>
        <v>18.386921965317921</v>
      </c>
      <c r="J211" s="51">
        <f t="shared" si="117"/>
        <v>18.583221024258762</v>
      </c>
      <c r="K211" s="51">
        <f>K209/K210*10</f>
        <v>27.401398601398604</v>
      </c>
      <c r="L211" s="51">
        <f t="shared" si="117"/>
        <v>10.715412814791204</v>
      </c>
      <c r="M211" s="51">
        <f t="shared" si="117"/>
        <v>14.133345766505037</v>
      </c>
      <c r="N211" s="51">
        <f t="shared" si="117"/>
        <v>18.487529691211403</v>
      </c>
      <c r="O211" s="51">
        <f t="shared" si="117"/>
        <v>17.037425149700599</v>
      </c>
      <c r="P211" s="51">
        <f t="shared" si="117"/>
        <v>15.50627664613927</v>
      </c>
      <c r="Q211" s="51">
        <f t="shared" si="117"/>
        <v>20.077154308617231</v>
      </c>
      <c r="R211" s="51">
        <f t="shared" si="117"/>
        <v>13.715555555555554</v>
      </c>
      <c r="S211" s="51">
        <f t="shared" si="117"/>
        <v>14.113437195715676</v>
      </c>
      <c r="T211" s="51">
        <f t="shared" si="117"/>
        <v>16.089341496938648</v>
      </c>
      <c r="U211" s="51">
        <f t="shared" si="117"/>
        <v>17.354014598540147</v>
      </c>
      <c r="V211" s="51">
        <f t="shared" si="117"/>
        <v>20.162337662337663</v>
      </c>
      <c r="W211" s="51">
        <f t="shared" si="117"/>
        <v>16.379141104294476</v>
      </c>
      <c r="X211" s="51">
        <f>X209/X210*10</f>
        <v>19.078851925962983</v>
      </c>
      <c r="Y211" s="51">
        <f t="shared" si="117"/>
        <v>14.506717465410066</v>
      </c>
    </row>
    <row r="212" spans="1:25" ht="22.5" x14ac:dyDescent="0.25">
      <c r="A212" s="87"/>
      <c r="B212" s="87" t="s">
        <v>1</v>
      </c>
      <c r="C212" s="140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</row>
    <row r="213" spans="1:25" ht="27" hidden="1" customHeight="1" x14ac:dyDescent="0.25">
      <c r="A213" s="13" t="s">
        <v>183</v>
      </c>
      <c r="B213" s="82"/>
      <c r="C213" s="141">
        <f>SUM(E213:Y213)</f>
        <v>273</v>
      </c>
      <c r="D213" s="82"/>
      <c r="E213" s="82">
        <v>11</v>
      </c>
      <c r="F213" s="82">
        <v>12</v>
      </c>
      <c r="G213" s="82">
        <v>15</v>
      </c>
      <c r="H213" s="82">
        <v>20</v>
      </c>
      <c r="I213" s="82">
        <v>12</v>
      </c>
      <c r="J213" s="82">
        <v>36</v>
      </c>
      <c r="K213" s="82">
        <v>18</v>
      </c>
      <c r="L213" s="82">
        <v>20</v>
      </c>
      <c r="M213" s="82">
        <v>5</v>
      </c>
      <c r="N213" s="82">
        <v>4</v>
      </c>
      <c r="O213" s="82">
        <v>5</v>
      </c>
      <c r="P213" s="82">
        <v>16</v>
      </c>
      <c r="Q213" s="82">
        <v>16</v>
      </c>
      <c r="R213" s="82">
        <v>13</v>
      </c>
      <c r="S213" s="82">
        <v>18</v>
      </c>
      <c r="T213" s="82">
        <v>10</v>
      </c>
      <c r="U213" s="82">
        <v>3</v>
      </c>
      <c r="V213" s="82">
        <v>4</v>
      </c>
      <c r="W213" s="82">
        <v>3</v>
      </c>
      <c r="X213" s="82">
        <v>23</v>
      </c>
      <c r="Y213" s="82">
        <v>9</v>
      </c>
    </row>
    <row r="214" spans="1:25" ht="18" hidden="1" customHeight="1" x14ac:dyDescent="0.25">
      <c r="A214" s="13" t="s">
        <v>187</v>
      </c>
      <c r="B214" s="82">
        <v>108</v>
      </c>
      <c r="C214" s="141">
        <f>SUM(E214:Y214)</f>
        <v>450</v>
      </c>
      <c r="D214" s="82"/>
      <c r="E214" s="82">
        <v>20</v>
      </c>
      <c r="F214" s="82">
        <v>5</v>
      </c>
      <c r="G214" s="82">
        <v>59</v>
      </c>
      <c r="H214" s="82">
        <v>16</v>
      </c>
      <c r="I214" s="82">
        <v>21</v>
      </c>
      <c r="J214" s="82">
        <v>28</v>
      </c>
      <c r="K214" s="82">
        <v>9</v>
      </c>
      <c r="L214" s="82">
        <v>20</v>
      </c>
      <c r="M214" s="82">
        <v>22</v>
      </c>
      <c r="N214" s="82">
        <v>5</v>
      </c>
      <c r="O214" s="82">
        <v>5</v>
      </c>
      <c r="P214" s="82">
        <v>28</v>
      </c>
      <c r="Q214" s="82">
        <v>25</v>
      </c>
      <c r="R214" s="82">
        <v>57</v>
      </c>
      <c r="S214" s="82">
        <v>7</v>
      </c>
      <c r="T214" s="82">
        <v>17</v>
      </c>
      <c r="U214" s="82">
        <v>25</v>
      </c>
      <c r="V214" s="82">
        <v>11</v>
      </c>
      <c r="W214" s="82">
        <v>5</v>
      </c>
      <c r="X214" s="82">
        <v>50</v>
      </c>
      <c r="Y214" s="82">
        <v>15</v>
      </c>
    </row>
    <row r="215" spans="1:25" ht="24.6" hidden="1" customHeight="1" x14ac:dyDescent="0.35">
      <c r="A215" s="83" t="s">
        <v>145</v>
      </c>
      <c r="B215" s="63"/>
      <c r="C215" s="142">
        <f>SUM(E215:Y215)</f>
        <v>0</v>
      </c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</row>
    <row r="216" spans="1:25" s="65" customFormat="1" ht="21.6" hidden="1" customHeight="1" x14ac:dyDescent="0.35">
      <c r="A216" s="64" t="s">
        <v>146</v>
      </c>
      <c r="B216" s="64"/>
      <c r="C216" s="143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4" t="s">
        <v>147</v>
      </c>
      <c r="B217" s="64"/>
      <c r="C217" s="143">
        <f>SUM(E217:Y217)</f>
        <v>0</v>
      </c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25" s="65" customFormat="1" ht="21.6" hidden="1" customHeight="1" x14ac:dyDescent="0.35">
      <c r="A218" s="66"/>
      <c r="B218" s="66"/>
      <c r="C218" s="144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s="65" customFormat="1" ht="21.6" hidden="1" customHeight="1" x14ac:dyDescent="0.35">
      <c r="A219" s="66" t="s">
        <v>148</v>
      </c>
      <c r="B219" s="66"/>
      <c r="C219" s="144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ht="16.899999999999999" hidden="1" customHeight="1" x14ac:dyDescent="0.25">
      <c r="A220" s="84"/>
      <c r="B220" s="85"/>
      <c r="C220" s="145"/>
      <c r="D220" s="85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</row>
    <row r="222" spans="1:25" ht="20.45" hidden="1" customHeight="1" x14ac:dyDescent="0.2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6"/>
      <c r="B223" s="6"/>
      <c r="C223" s="14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67"/>
      <c r="B224" s="68"/>
      <c r="C224" s="147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</row>
    <row r="225" spans="1:25" s="12" customFormat="1" ht="49.15" hidden="1" customHeight="1" x14ac:dyDescent="0.2">
      <c r="A225" s="32" t="s">
        <v>149</v>
      </c>
      <c r="B225" s="27"/>
      <c r="C225" s="121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38">
        <v>16195</v>
      </c>
      <c r="I225" s="38">
        <v>7250</v>
      </c>
      <c r="J225" s="38">
        <v>17539</v>
      </c>
      <c r="K225" s="38">
        <v>12001</v>
      </c>
      <c r="L225" s="38">
        <v>14609</v>
      </c>
      <c r="M225" s="38">
        <v>13004</v>
      </c>
      <c r="N225" s="38">
        <v>3780</v>
      </c>
      <c r="O225" s="38">
        <v>8536</v>
      </c>
      <c r="P225" s="38">
        <v>11438</v>
      </c>
      <c r="Q225" s="38">
        <v>16561</v>
      </c>
      <c r="R225" s="38">
        <v>15418</v>
      </c>
      <c r="S225" s="38">
        <v>18986</v>
      </c>
      <c r="T225" s="38">
        <v>13238</v>
      </c>
      <c r="U225" s="38">
        <v>7143</v>
      </c>
      <c r="V225" s="38">
        <v>4504</v>
      </c>
      <c r="W225" s="38">
        <v>11688</v>
      </c>
      <c r="X225" s="38">
        <v>21385</v>
      </c>
      <c r="Y225" s="38">
        <v>10784</v>
      </c>
    </row>
    <row r="226" spans="1:25" ht="21" hidden="1" customHeight="1" x14ac:dyDescent="0.25">
      <c r="A226" s="62" t="s">
        <v>151</v>
      </c>
      <c r="B226" s="69"/>
      <c r="C226" s="121">
        <f>SUM(E226:Y226)</f>
        <v>380</v>
      </c>
      <c r="D226" s="27"/>
      <c r="E226" s="62">
        <v>16</v>
      </c>
      <c r="F226" s="62">
        <v>21</v>
      </c>
      <c r="G226" s="62">
        <v>32</v>
      </c>
      <c r="H226" s="62">
        <v>25</v>
      </c>
      <c r="I226" s="62">
        <v>16</v>
      </c>
      <c r="J226" s="62">
        <v>31</v>
      </c>
      <c r="K226" s="62">
        <v>14</v>
      </c>
      <c r="L226" s="62">
        <v>29</v>
      </c>
      <c r="M226" s="62">
        <v>18</v>
      </c>
      <c r="N226" s="62">
        <v>8</v>
      </c>
      <c r="O226" s="62">
        <v>7</v>
      </c>
      <c r="P226" s="62">
        <v>15</v>
      </c>
      <c r="Q226" s="62">
        <v>25</v>
      </c>
      <c r="R226" s="62">
        <v>31</v>
      </c>
      <c r="S226" s="62">
        <v>10</v>
      </c>
      <c r="T226" s="62">
        <v>8</v>
      </c>
      <c r="U226" s="62">
        <v>8</v>
      </c>
      <c r="V226" s="62">
        <v>6</v>
      </c>
      <c r="W226" s="62">
        <v>12</v>
      </c>
      <c r="X226" s="62">
        <v>35</v>
      </c>
      <c r="Y226" s="62">
        <v>13</v>
      </c>
    </row>
    <row r="227" spans="1:25" ht="0.6" hidden="1" customHeight="1" x14ac:dyDescent="0.25">
      <c r="A227" s="62" t="s">
        <v>152</v>
      </c>
      <c r="B227" s="69"/>
      <c r="C227" s="121">
        <f>SUM(E227:Y227)</f>
        <v>208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9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8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.4500000000000002" hidden="1" customHeight="1" x14ac:dyDescent="0.25">
      <c r="A228" s="62" t="s">
        <v>152</v>
      </c>
      <c r="B228" s="69"/>
      <c r="C228" s="121">
        <f>SUM(E228:Y228)</f>
        <v>194</v>
      </c>
      <c r="D228" s="27"/>
      <c r="E228" s="62">
        <v>10</v>
      </c>
      <c r="F228" s="62">
        <v>2</v>
      </c>
      <c r="G228" s="62">
        <v>42</v>
      </c>
      <c r="H228" s="62">
        <v>11</v>
      </c>
      <c r="I228" s="62">
        <v>2</v>
      </c>
      <c r="J228" s="62">
        <v>30</v>
      </c>
      <c r="K228" s="62">
        <v>9</v>
      </c>
      <c r="L228" s="62">
        <v>15</v>
      </c>
      <c r="M228" s="62">
        <v>1</v>
      </c>
      <c r="N228" s="62">
        <v>2</v>
      </c>
      <c r="O228" s="62">
        <v>5</v>
      </c>
      <c r="P228" s="62">
        <v>1</v>
      </c>
      <c r="Q228" s="62">
        <v>4</v>
      </c>
      <c r="R228" s="62">
        <v>1</v>
      </c>
      <c r="S228" s="62">
        <v>14</v>
      </c>
      <c r="T228" s="62">
        <v>2</v>
      </c>
      <c r="U228" s="62">
        <v>1</v>
      </c>
      <c r="V228" s="62">
        <v>2</v>
      </c>
      <c r="W228" s="62">
        <v>16</v>
      </c>
      <c r="X228" s="62">
        <v>16</v>
      </c>
      <c r="Y228" s="62">
        <v>8</v>
      </c>
    </row>
    <row r="229" spans="1:25" ht="24" hidden="1" customHeight="1" x14ac:dyDescent="0.25">
      <c r="A229" s="62" t="s">
        <v>77</v>
      </c>
      <c r="B229" s="27">
        <v>554</v>
      </c>
      <c r="C229" s="121">
        <f>SUM(E229:Y229)</f>
        <v>574</v>
      </c>
      <c r="D229" s="27"/>
      <c r="E229" s="79">
        <v>11</v>
      </c>
      <c r="F229" s="79">
        <v>15</v>
      </c>
      <c r="G229" s="79">
        <v>93</v>
      </c>
      <c r="H229" s="79">
        <v>30</v>
      </c>
      <c r="I229" s="79">
        <v>15</v>
      </c>
      <c r="J229" s="79">
        <v>55</v>
      </c>
      <c r="K229" s="79">
        <v>16</v>
      </c>
      <c r="L229" s="79">
        <v>18</v>
      </c>
      <c r="M229" s="79">
        <v>16</v>
      </c>
      <c r="N229" s="79">
        <v>10</v>
      </c>
      <c r="O229" s="79">
        <v>11</v>
      </c>
      <c r="P229" s="79">
        <v>40</v>
      </c>
      <c r="Q229" s="79">
        <v>22</v>
      </c>
      <c r="R229" s="79">
        <v>55</v>
      </c>
      <c r="S229" s="79">
        <v>14</v>
      </c>
      <c r="T229" s="79">
        <v>29</v>
      </c>
      <c r="U229" s="79">
        <v>22</v>
      </c>
      <c r="V229" s="79">
        <v>9</v>
      </c>
      <c r="W229" s="79">
        <v>7</v>
      </c>
      <c r="X229" s="79">
        <v>60</v>
      </c>
      <c r="Y229" s="79">
        <v>26</v>
      </c>
    </row>
    <row r="230" spans="1:25" hidden="1" x14ac:dyDescent="0.25"/>
    <row r="231" spans="1:25" s="62" customFormat="1" hidden="1" x14ac:dyDescent="0.25">
      <c r="A231" s="62" t="s">
        <v>159</v>
      </c>
      <c r="B231" s="69"/>
      <c r="C231" s="148">
        <f>SUM(E231:Y231)</f>
        <v>40</v>
      </c>
      <c r="E231" s="62">
        <v>3</v>
      </c>
      <c r="G231" s="62">
        <v>1</v>
      </c>
      <c r="H231" s="62">
        <v>6</v>
      </c>
      <c r="J231" s="62">
        <v>1</v>
      </c>
      <c r="M231" s="62">
        <v>1</v>
      </c>
      <c r="O231" s="62">
        <v>2</v>
      </c>
      <c r="P231" s="62">
        <v>1</v>
      </c>
      <c r="Q231" s="62">
        <v>3</v>
      </c>
      <c r="R231" s="62">
        <v>1</v>
      </c>
      <c r="S231" s="62">
        <v>3</v>
      </c>
      <c r="T231" s="62">
        <v>7</v>
      </c>
      <c r="U231" s="62">
        <v>1</v>
      </c>
      <c r="V231" s="62">
        <v>1</v>
      </c>
      <c r="W231" s="62">
        <v>1</v>
      </c>
      <c r="X231" s="62">
        <v>4</v>
      </c>
      <c r="Y231" s="62">
        <v>4</v>
      </c>
    </row>
    <row r="232" spans="1:25" hidden="1" x14ac:dyDescent="0.25"/>
    <row r="233" spans="1:25" ht="21.6" hidden="1" customHeight="1" x14ac:dyDescent="0.25">
      <c r="A233" s="62" t="s">
        <v>162</v>
      </c>
      <c r="B233" s="27">
        <v>45</v>
      </c>
      <c r="C233" s="121">
        <f>SUM(E233:Y233)</f>
        <v>58</v>
      </c>
      <c r="D233" s="27"/>
      <c r="E233" s="79">
        <v>5</v>
      </c>
      <c r="F233" s="79">
        <v>3</v>
      </c>
      <c r="G233" s="79"/>
      <c r="H233" s="79">
        <v>5</v>
      </c>
      <c r="I233" s="79">
        <v>2</v>
      </c>
      <c r="J233" s="79"/>
      <c r="K233" s="79">
        <v>2</v>
      </c>
      <c r="L233" s="79">
        <v>0</v>
      </c>
      <c r="M233" s="79">
        <v>3</v>
      </c>
      <c r="N233" s="79">
        <v>3</v>
      </c>
      <c r="O233" s="79">
        <v>3</v>
      </c>
      <c r="P233" s="79">
        <v>2</v>
      </c>
      <c r="Q233" s="79">
        <v>2</v>
      </c>
      <c r="R233" s="79">
        <v>10</v>
      </c>
      <c r="S233" s="79">
        <v>6</v>
      </c>
      <c r="T233" s="79">
        <v>6</v>
      </c>
      <c r="U233" s="79">
        <v>1</v>
      </c>
      <c r="V233" s="79">
        <v>1</v>
      </c>
      <c r="W233" s="79">
        <v>4</v>
      </c>
      <c r="X233" s="79"/>
      <c r="Y233" s="79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172</v>
      </c>
      <c r="S237" s="1" t="s">
        <v>175</v>
      </c>
      <c r="U237" s="1" t="s">
        <v>173</v>
      </c>
      <c r="X237" s="1" t="s">
        <v>174</v>
      </c>
      <c r="Y237" s="1" t="s">
        <v>171</v>
      </c>
    </row>
    <row r="238" spans="1:25" hidden="1" x14ac:dyDescent="0.25"/>
    <row r="239" spans="1:25" ht="22.5" hidden="1" x14ac:dyDescent="0.25">
      <c r="A239" s="13" t="s">
        <v>188</v>
      </c>
      <c r="B239" s="69"/>
      <c r="C239" s="141">
        <f>SUM(E239:Y239)</f>
        <v>49</v>
      </c>
      <c r="D239" s="69"/>
      <c r="E239" s="62">
        <v>1</v>
      </c>
      <c r="F239" s="62">
        <v>2</v>
      </c>
      <c r="G239" s="62"/>
      <c r="H239" s="62">
        <v>2</v>
      </c>
      <c r="I239" s="62"/>
      <c r="J239" s="62">
        <v>3</v>
      </c>
      <c r="K239" s="62">
        <v>1</v>
      </c>
      <c r="L239" s="62">
        <v>1</v>
      </c>
      <c r="M239" s="62">
        <v>8</v>
      </c>
      <c r="N239" s="62">
        <v>6</v>
      </c>
      <c r="O239" s="62">
        <v>1</v>
      </c>
      <c r="P239" s="62">
        <v>0</v>
      </c>
      <c r="Q239" s="62">
        <v>1</v>
      </c>
      <c r="R239" s="62">
        <v>4</v>
      </c>
      <c r="S239" s="62">
        <v>3</v>
      </c>
      <c r="T239" s="62">
        <v>2</v>
      </c>
      <c r="U239" s="62">
        <v>1</v>
      </c>
      <c r="V239" s="62">
        <v>1</v>
      </c>
      <c r="W239" s="62">
        <v>7</v>
      </c>
      <c r="X239" s="62"/>
      <c r="Y239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2021-08-09T05:40:02Z</cp:lastPrinted>
  <dcterms:created xsi:type="dcterms:W3CDTF">2017-06-08T05:54:08Z</dcterms:created>
  <dcterms:modified xsi:type="dcterms:W3CDTF">2021-08-09T05:42:40Z</dcterms:modified>
</cp:coreProperties>
</file>