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555" windowWidth="8430" windowHeight="3825" activeTab="5"/>
  </bookViews>
  <sheets>
    <sheet name="Лист1" sheetId="1" r:id="rId1"/>
    <sheet name="Лист9" sheetId="2" r:id="rId2"/>
    <sheet name="Лист10" sheetId="3" r:id="rId3"/>
    <sheet name="Лист4" sheetId="4" r:id="rId4"/>
    <sheet name="01.04.20" sheetId="5" r:id="rId5"/>
    <sheet name="02.04.20 " sheetId="6" r:id="rId6"/>
  </sheets>
  <definedNames/>
  <calcPr fullCalcOnLoad="1"/>
</workbook>
</file>

<file path=xl/sharedStrings.xml><?xml version="1.0" encoding="utf-8"?>
<sst xmlns="http://schemas.openxmlformats.org/spreadsheetml/2006/main" count="821" uniqueCount="185">
  <si>
    <t>К-з им.Ильича</t>
  </si>
  <si>
    <t>К-з "Искра"</t>
  </si>
  <si>
    <t>К-з "Кр.фр-к"</t>
  </si>
  <si>
    <t>К-з "Кр.пар-н"</t>
  </si>
  <si>
    <t>СХПК им.Калин.</t>
  </si>
  <si>
    <t>СХПК Патман</t>
  </si>
  <si>
    <t>К-з Трудовик</t>
  </si>
  <si>
    <t>К-з Путиловка</t>
  </si>
  <si>
    <t>К-з им.Кирова</t>
  </si>
  <si>
    <t>К-з "Заря"</t>
  </si>
  <si>
    <t>СХПК"Рассвет"</t>
  </si>
  <si>
    <t>Итого</t>
  </si>
  <si>
    <t xml:space="preserve"> 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</si>
  <si>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</si>
  <si>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</si>
  <si>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</si>
  <si>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</si>
  <si>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</si>
  <si>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</si>
  <si>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</si>
  <si>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</si>
  <si>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</si>
  <si>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</si>
  <si>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</si>
  <si>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</si>
  <si>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</si>
  <si>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Марка трактора</t>
  </si>
  <si>
    <t>МТЗ-82</t>
  </si>
  <si>
    <t>ДТ-75</t>
  </si>
  <si>
    <t>Егоров Петр Алексеевич</t>
  </si>
  <si>
    <t>ВТ-150</t>
  </si>
  <si>
    <t>МТЗ-80</t>
  </si>
  <si>
    <t>Афанасьев Сергей Геннадьевич</t>
  </si>
  <si>
    <t>Степанов Николай Вячеславович</t>
  </si>
  <si>
    <t>Никифоров Андрей Владимирович</t>
  </si>
  <si>
    <t>Т-150</t>
  </si>
  <si>
    <t>Филиппов Виталий Кузьмич</t>
  </si>
  <si>
    <t>Захаров Николай Петрович</t>
  </si>
  <si>
    <t>Прокопьев Анатолий Васильевич</t>
  </si>
  <si>
    <t>Кузьмин Алексей Витальевич</t>
  </si>
  <si>
    <t>Протасов Владимир Иванович</t>
  </si>
  <si>
    <t>Раков Сергей Анатольевич</t>
  </si>
  <si>
    <t>ОАО "Рассвет"</t>
  </si>
  <si>
    <t>Иванов Сергей Николаевич</t>
  </si>
  <si>
    <t>Яковлев Георгий Андреевич</t>
  </si>
  <si>
    <t>Гордеев Леонид Иванович</t>
  </si>
  <si>
    <t>Потапов Виталий Николаевич</t>
  </si>
  <si>
    <t>Чандров Иван Иванович</t>
  </si>
  <si>
    <t>Трифонов Владимир Иванович</t>
  </si>
  <si>
    <t>СПК "Патман"</t>
  </si>
  <si>
    <t>ООО "Исеево поле"</t>
  </si>
  <si>
    <t>КФХ "Кузнецов"</t>
  </si>
  <si>
    <t>ООО АФ "Путиловка"</t>
  </si>
  <si>
    <t>вспашка</t>
  </si>
  <si>
    <t>эт.га</t>
  </si>
  <si>
    <t>культивация</t>
  </si>
  <si>
    <t>Соревнование механизаторов на весенне- полевых работ 2009 года,га</t>
  </si>
  <si>
    <t>боронование</t>
  </si>
  <si>
    <t>дискование</t>
  </si>
  <si>
    <t>посев</t>
  </si>
  <si>
    <t>прикатывание</t>
  </si>
  <si>
    <t>посадка картофеля</t>
  </si>
  <si>
    <t>Ф.И.О. механизатора</t>
  </si>
  <si>
    <t>Итого усл. эт. га</t>
  </si>
  <si>
    <t>Краснов Николай Иванович</t>
  </si>
  <si>
    <t>Федоров Владимир Георгиевич</t>
  </si>
  <si>
    <t>Абрамов Анатолий Михайлович</t>
  </si>
  <si>
    <t>Архипов Алексей Павлович</t>
  </si>
  <si>
    <t>Салмин Владимир Иванович</t>
  </si>
  <si>
    <t>Фергузон</t>
  </si>
  <si>
    <t>Яруков Владимир Александрович</t>
  </si>
  <si>
    <t>Моисеев Владимир Ильич</t>
  </si>
  <si>
    <t>Копеев Юрий Александрович</t>
  </si>
  <si>
    <t>Федоров Виталий Филимонович</t>
  </si>
  <si>
    <t>Исаков Влентин Васильевич</t>
  </si>
  <si>
    <t>Максимов Сергей Ананьевич</t>
  </si>
  <si>
    <t>Гаврилов Фирс Феофанович</t>
  </si>
  <si>
    <t>Захаров Юрий Альбертович</t>
  </si>
  <si>
    <t>Антонов Ю.П.</t>
  </si>
  <si>
    <t>ЗАО АФ "Ибр."</t>
  </si>
  <si>
    <t>Ярзунов Владимир Николаевич</t>
  </si>
  <si>
    <t>Титов Сергей Павлович</t>
  </si>
  <si>
    <t>МТЗ-1025</t>
  </si>
  <si>
    <t>Акшаров Александр Николаевич</t>
  </si>
  <si>
    <t>МТЗ-1221</t>
  </si>
  <si>
    <t>Арсентьев Владимир Тимофеевич</t>
  </si>
  <si>
    <t>ХТЗ-150</t>
  </si>
  <si>
    <t>Евдокимов Александр  -//-</t>
  </si>
  <si>
    <t>Никитин Валерий Анатольевич</t>
  </si>
  <si>
    <t>МТЗ-82.1</t>
  </si>
  <si>
    <t>Коэф на трактор</t>
  </si>
  <si>
    <t>подкор. и нарез. греб.</t>
  </si>
  <si>
    <t>Тимофеев Геннадий Васильевич</t>
  </si>
  <si>
    <t>место</t>
  </si>
  <si>
    <t>Итого усл. эт. га в пересч. на трактор</t>
  </si>
  <si>
    <t>на 26.05.2009 года.</t>
  </si>
  <si>
    <t>Соревнование механизаторов на уборочных работах 2009 года,га</t>
  </si>
  <si>
    <t>Никитин Анатолий Павлович</t>
  </si>
  <si>
    <t>Антонов Иван Сергеевич</t>
  </si>
  <si>
    <t>Степанов Валерий Николаевич</t>
  </si>
  <si>
    <t>Потапов Владимир Николаевич</t>
  </si>
  <si>
    <t>Михеев Юрий Иванович</t>
  </si>
  <si>
    <t>Максимов Геннадий Николаевич</t>
  </si>
  <si>
    <t>Прохоров Вениамин Петрович</t>
  </si>
  <si>
    <t>Степанов Николай Вениаминович</t>
  </si>
  <si>
    <t>Терентьев Владислав Васильевич</t>
  </si>
  <si>
    <t>Афанасьев Николай Геннадьевич</t>
  </si>
  <si>
    <t>Кожурин Александр Иванович</t>
  </si>
  <si>
    <t>Захаров Александр Геннадьевич</t>
  </si>
  <si>
    <t>на 08.10.2009 г.</t>
  </si>
  <si>
    <t>ООО " АФ "Путиловка"</t>
  </si>
  <si>
    <t>имеется</t>
  </si>
  <si>
    <t>Соревнование механизаторов на весенне- полевых работ 2010 года</t>
  </si>
  <si>
    <t>*</t>
  </si>
  <si>
    <t>Федулов Владимир Васильевич</t>
  </si>
  <si>
    <t>Семенов Андрей Агеевич</t>
  </si>
  <si>
    <t>Белов Валерий Робертович</t>
  </si>
  <si>
    <t>Семенов Вячеслав Витальевич</t>
  </si>
  <si>
    <t>Петров Анатолий Миронович</t>
  </si>
  <si>
    <t>Гаврилов Анатолий Николаевич</t>
  </si>
  <si>
    <t>Яковлев Павел Георгиевич</t>
  </si>
  <si>
    <t>на 20.06.2010 года.</t>
  </si>
  <si>
    <t xml:space="preserve">Наименование хозяйства </t>
  </si>
  <si>
    <t>ГСМ, тн</t>
  </si>
  <si>
    <t xml:space="preserve">Информация о готовности сельскохозяйственных предприятий к весенне - полевым работам </t>
  </si>
  <si>
    <t>план</t>
  </si>
  <si>
    <t>%</t>
  </si>
  <si>
    <t>Удобрение, тн (физ. весе)</t>
  </si>
  <si>
    <t>засы-пано</t>
  </si>
  <si>
    <t>конд.</t>
  </si>
  <si>
    <t>Семена карто-феля, тн</t>
  </si>
  <si>
    <t>мн. травы</t>
  </si>
  <si>
    <t>ООО "Агрофирма "Пионер"</t>
  </si>
  <si>
    <t>ООО "АФ "Дружба"</t>
  </si>
  <si>
    <t>ООО "АФ "Заря"</t>
  </si>
  <si>
    <t>ООО "АФ "Трудовик"</t>
  </si>
  <si>
    <t>Полу-чено креди-тов для проведения ВПР</t>
  </si>
  <si>
    <t>про-ве-рено</t>
  </si>
  <si>
    <t>Семена зерновых, цент</t>
  </si>
  <si>
    <t xml:space="preserve">другие КФХ </t>
  </si>
  <si>
    <t>зерновые</t>
  </si>
  <si>
    <t>Закуплено элитных семян в 2020 году, тн</t>
  </si>
  <si>
    <t>кукуруза</t>
  </si>
  <si>
    <t>К-з "Красный партизан"</t>
  </si>
  <si>
    <t>нет необходимости</t>
  </si>
  <si>
    <t xml:space="preserve">Проведен сев ози-мых  на 2020 год, га </t>
  </si>
  <si>
    <t>планируют 1,5 млн</t>
  </si>
  <si>
    <t>планируют 1,0 млн</t>
  </si>
  <si>
    <t>ООО Агрофирма"Империя"</t>
  </si>
  <si>
    <t>900 тыс получили</t>
  </si>
  <si>
    <t>планируют 25 млн</t>
  </si>
  <si>
    <t>планируют 2,0 млн</t>
  </si>
  <si>
    <t>планирует Шуркин 2 млн</t>
  </si>
  <si>
    <t>Всего план 31,5 млн</t>
  </si>
  <si>
    <t xml:space="preserve">                                                                               </t>
  </si>
  <si>
    <r>
      <t xml:space="preserve">(закупил КФХ Иванов - яч - </t>
    </r>
    <r>
      <rPr>
        <b/>
        <sz val="10"/>
        <rFont val="Times New Roman Cyr"/>
        <family val="0"/>
      </rPr>
      <t>13,2</t>
    </r>
    <r>
      <rPr>
        <sz val="10"/>
        <rFont val="Times New Roman Cyr"/>
        <family val="1"/>
      </rPr>
      <t xml:space="preserve"> тн, яр пш - </t>
    </r>
    <r>
      <rPr>
        <b/>
        <sz val="10"/>
        <rFont val="Times New Roman Cyr"/>
        <family val="0"/>
      </rPr>
      <t xml:space="preserve">2 </t>
    </r>
    <r>
      <rPr>
        <sz val="10"/>
        <rFont val="Times New Roman Cyr"/>
        <family val="1"/>
      </rPr>
      <t>тн)</t>
    </r>
  </si>
  <si>
    <r>
      <t xml:space="preserve">(ООО АФ "Заря" - </t>
    </r>
    <r>
      <rPr>
        <b/>
        <sz val="10"/>
        <rFont val="Times New Roman Cyr"/>
        <family val="0"/>
      </rPr>
      <t>15</t>
    </r>
    <r>
      <rPr>
        <sz val="10"/>
        <rFont val="Times New Roman Cyr"/>
        <family val="1"/>
      </rPr>
      <t xml:space="preserve"> тн яр пш);  </t>
    </r>
  </si>
  <si>
    <t>ООО "АФ "Путиловка" планирует закупить элитные семена з и з/б культур - 10 тонн</t>
  </si>
  <si>
    <t>(ООО АФ "Империя" - яч - 10 тн, яр пш - 10 тн)</t>
  </si>
  <si>
    <r>
      <t xml:space="preserve">(ОАО "Рассвет" - яч </t>
    </r>
    <r>
      <rPr>
        <b/>
        <sz val="10"/>
        <rFont val="Times New Roman Cyr"/>
        <family val="0"/>
      </rPr>
      <t>20</t>
    </r>
    <r>
      <rPr>
        <sz val="10"/>
        <rFont val="Times New Roman Cyr"/>
        <family val="1"/>
      </rPr>
      <t xml:space="preserve"> тн);(СПК "Патман"- яч-2 тн) </t>
    </r>
  </si>
  <si>
    <r>
      <t xml:space="preserve">ИТОГО: </t>
    </r>
    <r>
      <rPr>
        <b/>
        <sz val="10"/>
        <color indexed="40"/>
        <rFont val="Times New Roman Cyr"/>
        <family val="0"/>
      </rPr>
      <t>117 тонн</t>
    </r>
    <r>
      <rPr>
        <b/>
        <sz val="10"/>
        <rFont val="Times New Roman Cyr"/>
        <family val="0"/>
      </rPr>
      <t xml:space="preserve"> - план закупки семян</t>
    </r>
  </si>
  <si>
    <r>
      <t>(ООО АФ "Пионер":  -</t>
    </r>
    <r>
      <rPr>
        <b/>
        <sz val="10"/>
        <rFont val="Times New Roman Cyr"/>
        <family val="0"/>
      </rPr>
      <t>10</t>
    </r>
    <r>
      <rPr>
        <sz val="10"/>
        <rFont val="Times New Roman Cyr"/>
        <family val="1"/>
      </rPr>
      <t xml:space="preserve"> тн яр пш, </t>
    </r>
    <r>
      <rPr>
        <b/>
        <sz val="10"/>
        <rFont val="Times New Roman Cyr"/>
        <family val="0"/>
      </rPr>
      <t>10</t>
    </r>
    <r>
      <rPr>
        <sz val="10"/>
        <rFont val="Times New Roman Cyr"/>
        <family val="1"/>
      </rPr>
      <t xml:space="preserve"> тн яч, </t>
    </r>
    <r>
      <rPr>
        <b/>
        <sz val="10"/>
        <rFont val="Times New Roman Cyr"/>
        <family val="0"/>
      </rPr>
      <t>40</t>
    </r>
    <r>
      <rPr>
        <sz val="10"/>
        <rFont val="Times New Roman Cyr"/>
        <family val="0"/>
      </rPr>
      <t xml:space="preserve"> тн</t>
    </r>
    <r>
      <rPr>
        <sz val="10"/>
        <rFont val="Times New Roman Cyr"/>
        <family val="1"/>
      </rPr>
      <t xml:space="preserve"> вика)</t>
    </r>
  </si>
  <si>
    <t>работам по Ибресинскому району на 01.04.2020 г.</t>
  </si>
  <si>
    <r>
      <t>(КФХ Федорова НН- яч -</t>
    </r>
    <r>
      <rPr>
        <b/>
        <sz val="10"/>
        <rFont val="Times New Roman Cyr"/>
        <family val="0"/>
      </rPr>
      <t xml:space="preserve"> 15</t>
    </r>
    <r>
      <rPr>
        <sz val="10"/>
        <rFont val="Times New Roman Cyr"/>
        <family val="1"/>
      </rPr>
      <t xml:space="preserve"> тн); (КФХ Корнилов ОА- яр.пш -3 тн)</t>
    </r>
  </si>
  <si>
    <t>ООО Агрофирма"Империя" план закупить элитные семена з и з/б культур - 10 тонн</t>
  </si>
  <si>
    <t>Фермерские хозяйства района план закупить элитные семена з и з/б культур - 40 тонн</t>
  </si>
  <si>
    <t>СПК "Патман" план закупить элитные семена з и з/б культур - 2 тонны</t>
  </si>
  <si>
    <t>ООО Агрофирма"Пионер" план закупить элитные семена з и з/б культур - 20 тонн</t>
  </si>
  <si>
    <t>ОАО "Рассвет" план закупить элитные семена з и з/б культур - 30 тонн</t>
  </si>
  <si>
    <t>ООО Агрофирма"Трудовик" план закупить элитные семена з и з/б культур - 5 тонн</t>
  </si>
  <si>
    <t>Закупили семена зерновых и зернобобовых культур:</t>
  </si>
  <si>
    <t xml:space="preserve">                                                                                                        </t>
  </si>
  <si>
    <t xml:space="preserve">                         </t>
  </si>
  <si>
    <t xml:space="preserve">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</si>
  <si>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</si>
  <si>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                             </t>
  </si>
  <si>
    <t xml:space="preserve">                                 </t>
  </si>
  <si>
    <t xml:space="preserve">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</si>
  <si>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</t>
  </si>
  <si>
    <t xml:space="preserve">                                                                 </t>
  </si>
  <si>
    <t xml:space="preserve">                     </t>
  </si>
  <si>
    <t>Закуплено элитных семян в 2021 году, тн</t>
  </si>
  <si>
    <t xml:space="preserve">Проведен сев ози-мых  на 2021 год, га </t>
  </si>
  <si>
    <r>
      <t>(КФХ Иванов Л.В. - яч - 6</t>
    </r>
    <r>
      <rPr>
        <b/>
        <sz val="10"/>
        <rFont val="Times New Roman Cyr"/>
        <family val="0"/>
      </rPr>
      <t>,6</t>
    </r>
    <r>
      <rPr>
        <sz val="10"/>
        <rFont val="Times New Roman Cyr"/>
        <family val="1"/>
      </rPr>
      <t xml:space="preserve"> тн, яр пш - 10</t>
    </r>
    <r>
      <rPr>
        <b/>
        <sz val="10"/>
        <rFont val="Times New Roman Cyr"/>
        <family val="0"/>
      </rPr>
      <t xml:space="preserve"> </t>
    </r>
    <r>
      <rPr>
        <sz val="10"/>
        <rFont val="Times New Roman Cyr"/>
        <family val="1"/>
      </rPr>
      <t>тн)</t>
    </r>
  </si>
  <si>
    <t>работам по Ибресинскому району на 08.02.2021 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</si>
</sst>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1">
    <font>
      <sz val="10"/>
      <name val="Times New Roman Cyr"/>
      <family val="0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u val="single"/>
      <sz val="10"/>
      <name val="Times New Roman Cyr"/>
      <family val="1"/>
    </font>
    <font>
      <b/>
      <sz val="10"/>
      <color indexed="40"/>
      <name val="Times New Roman Cyr"/>
      <family val="0"/>
    </font>
    <font>
      <b/>
      <u val="single"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 Cyr"/>
      <family val="1"/>
    </font>
    <font>
      <sz val="10"/>
      <color indexed="8"/>
      <name val="Times New Roman Cyr"/>
      <family val="1"/>
    </font>
    <font>
      <sz val="10"/>
      <color indexed="60"/>
      <name val="Times New Roman Cyr"/>
      <family val="1"/>
    </font>
    <font>
      <sz val="10"/>
      <color indexed="5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sz val="10"/>
      <color theme="1"/>
      <name val="Times New Roman Cyr"/>
      <family val="1"/>
    </font>
    <font>
      <sz val="10"/>
      <color rgb="FFC00000"/>
      <name val="Times New Roman Cyr"/>
      <family val="1"/>
    </font>
    <font>
      <sz val="10"/>
      <color rgb="FF92D050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1" fillId="0" borderId="12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0" fillId="0" borderId="11" xfId="0" applyBorder="1" applyAlignment="1">
      <alignment vertical="top"/>
    </xf>
    <xf numFmtId="0" fontId="4" fillId="0" borderId="12" xfId="0" applyFont="1" applyBorder="1" applyAlignment="1">
      <alignment vertical="top"/>
    </xf>
    <xf numFmtId="0" fontId="4" fillId="0" borderId="12" xfId="0" applyFont="1" applyBorder="1" applyAlignment="1">
      <alignment vertical="top" wrapText="1"/>
    </xf>
    <xf numFmtId="0" fontId="5" fillId="0" borderId="12" xfId="0" applyFont="1" applyBorder="1" applyAlignment="1">
      <alignment vertical="top"/>
    </xf>
    <xf numFmtId="0" fontId="5" fillId="0" borderId="12" xfId="0" applyFont="1" applyBorder="1" applyAlignment="1">
      <alignment vertical="top" wrapText="1"/>
    </xf>
    <xf numFmtId="0" fontId="4" fillId="0" borderId="11" xfId="0" applyFont="1" applyFill="1" applyBorder="1" applyAlignment="1">
      <alignment vertical="top"/>
    </xf>
    <xf numFmtId="0" fontId="4" fillId="0" borderId="1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0" fontId="5" fillId="0" borderId="11" xfId="0" applyFont="1" applyFill="1" applyBorder="1" applyAlignment="1">
      <alignment vertical="top"/>
    </xf>
    <xf numFmtId="0" fontId="1" fillId="0" borderId="0" xfId="0" applyFont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vertical="top"/>
    </xf>
    <xf numFmtId="0" fontId="3" fillId="0" borderId="11" xfId="0" applyFont="1" applyBorder="1" applyAlignment="1">
      <alignment vertical="top"/>
    </xf>
    <xf numFmtId="0" fontId="2" fillId="0" borderId="13" xfId="0" applyFont="1" applyFill="1" applyBorder="1" applyAlignment="1">
      <alignment vertical="top"/>
    </xf>
    <xf numFmtId="0" fontId="2" fillId="0" borderId="14" xfId="0" applyFont="1" applyFill="1" applyBorder="1" applyAlignment="1">
      <alignment vertical="top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vertical="top" wrapText="1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172" fontId="0" fillId="0" borderId="11" xfId="0" applyNumberFormat="1" applyFont="1" applyBorder="1" applyAlignment="1">
      <alignment horizontal="center"/>
    </xf>
    <xf numFmtId="0" fontId="0" fillId="0" borderId="13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172" fontId="4" fillId="0" borderId="16" xfId="0" applyNumberFormat="1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4" fillId="0" borderId="0" xfId="0" applyFont="1" applyAlignment="1">
      <alignment/>
    </xf>
    <xf numFmtId="172" fontId="47" fillId="0" borderId="11" xfId="0" applyNumberFormat="1" applyFont="1" applyBorder="1" applyAlignment="1">
      <alignment horizontal="center"/>
    </xf>
    <xf numFmtId="172" fontId="47" fillId="0" borderId="11" xfId="0" applyNumberFormat="1" applyFont="1" applyBorder="1" applyAlignment="1">
      <alignment horizontal="center" vertical="top" wrapText="1"/>
    </xf>
    <xf numFmtId="0" fontId="47" fillId="0" borderId="11" xfId="0" applyFont="1" applyBorder="1" applyAlignment="1">
      <alignment vertical="top" wrapText="1"/>
    </xf>
    <xf numFmtId="0" fontId="47" fillId="0" borderId="11" xfId="0" applyFont="1" applyBorder="1" applyAlignment="1">
      <alignment/>
    </xf>
    <xf numFmtId="0" fontId="48" fillId="0" borderId="17" xfId="0" applyFont="1" applyBorder="1" applyAlignment="1">
      <alignment horizontal="center"/>
    </xf>
    <xf numFmtId="0" fontId="48" fillId="0" borderId="17" xfId="0" applyFont="1" applyBorder="1" applyAlignment="1">
      <alignment horizontal="center" vertical="top" wrapText="1"/>
    </xf>
    <xf numFmtId="0" fontId="48" fillId="0" borderId="11" xfId="0" applyFont="1" applyBorder="1" applyAlignment="1">
      <alignment/>
    </xf>
    <xf numFmtId="172" fontId="49" fillId="0" borderId="11" xfId="0" applyNumberFormat="1" applyFont="1" applyBorder="1" applyAlignment="1">
      <alignment horizontal="center"/>
    </xf>
    <xf numFmtId="172" fontId="5" fillId="0" borderId="16" xfId="0" applyNumberFormat="1" applyFont="1" applyBorder="1" applyAlignment="1">
      <alignment/>
    </xf>
    <xf numFmtId="0" fontId="6" fillId="0" borderId="0" xfId="0" applyFont="1" applyBorder="1" applyAlignment="1">
      <alignment/>
    </xf>
    <xf numFmtId="172" fontId="5" fillId="0" borderId="11" xfId="0" applyNumberFormat="1" applyFont="1" applyBorder="1" applyAlignment="1">
      <alignment horizontal="center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50" fillId="0" borderId="0" xfId="0" applyFont="1" applyFill="1" applyBorder="1" applyAlignment="1">
      <alignment/>
    </xf>
    <xf numFmtId="0" fontId="50" fillId="0" borderId="0" xfId="0" applyFont="1" applyAlignment="1">
      <alignment/>
    </xf>
    <xf numFmtId="0" fontId="8" fillId="0" borderId="18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/>
    </xf>
    <xf numFmtId="0" fontId="47" fillId="0" borderId="11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47" fillId="0" borderId="16" xfId="0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0" fontId="0" fillId="0" borderId="11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19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/>
    </xf>
    <xf numFmtId="0" fontId="0" fillId="0" borderId="21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top" wrapText="1"/>
    </xf>
    <xf numFmtId="0" fontId="0" fillId="0" borderId="20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1" fillId="0" borderId="1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5"/>
  <sheetViews>
    <sheetView zoomScalePageLayoutView="0" workbookViewId="0" topLeftCell="A1">
      <selection activeCell="Z30" sqref="Z30"/>
    </sheetView>
  </sheetViews>
  <sheetFormatPr defaultColWidth="8.875" defaultRowHeight="12.75"/>
  <cols>
    <col min="1" max="1" width="3.50390625" style="1" customWidth="1"/>
    <col min="2" max="2" width="27.625" style="1" customWidth="1"/>
    <col min="3" max="4" width="5.875" style="1" customWidth="1"/>
    <col min="5" max="5" width="6.00390625" style="1" customWidth="1"/>
    <col min="6" max="6" width="6.875" style="1" customWidth="1"/>
    <col min="7" max="7" width="4.875" style="1" customWidth="1"/>
    <col min="8" max="8" width="1.625" style="1" customWidth="1"/>
    <col min="9" max="9" width="5.375" style="1" customWidth="1"/>
    <col min="10" max="10" width="5.50390625" style="1" customWidth="1"/>
    <col min="11" max="11" width="1.875" style="1" hidden="1" customWidth="1"/>
    <col min="12" max="12" width="5.625" style="1" customWidth="1"/>
    <col min="13" max="13" width="4.50390625" style="1" customWidth="1"/>
    <col min="14" max="14" width="4.625" style="1" customWidth="1"/>
    <col min="15" max="15" width="2.375" style="1" hidden="1" customWidth="1"/>
    <col min="16" max="16" width="5.875" style="1" customWidth="1"/>
    <col min="17" max="18" width="6.125" style="1" customWidth="1"/>
    <col min="19" max="19" width="6.50390625" style="1" customWidth="1"/>
    <col min="20" max="20" width="7.375" style="1" customWidth="1"/>
    <col min="21" max="21" width="7.625" style="1" customWidth="1"/>
    <col min="22" max="16384" width="8.875" style="1" customWidth="1"/>
  </cols>
  <sheetData>
    <row r="1" spans="3:20" ht="12.75">
      <c r="C1" s="2" t="s">
        <v>124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3:20" ht="12.75">
      <c r="C2" s="67" t="s">
        <v>162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4" spans="1:21" ht="54" customHeight="1">
      <c r="A4" s="82" t="s">
        <v>13</v>
      </c>
      <c r="B4" s="82" t="s">
        <v>122</v>
      </c>
      <c r="C4" s="100" t="s">
        <v>138</v>
      </c>
      <c r="D4" s="101"/>
      <c r="E4" s="101"/>
      <c r="F4" s="102"/>
      <c r="G4" s="98" t="s">
        <v>130</v>
      </c>
      <c r="H4" s="99"/>
      <c r="I4" s="98" t="s">
        <v>127</v>
      </c>
      <c r="J4" s="103"/>
      <c r="K4" s="103"/>
      <c r="L4" s="99"/>
      <c r="M4" s="100" t="s">
        <v>123</v>
      </c>
      <c r="N4" s="101"/>
      <c r="O4" s="101"/>
      <c r="P4" s="102"/>
      <c r="Q4" s="104" t="s">
        <v>141</v>
      </c>
      <c r="R4" s="105"/>
      <c r="S4" s="106"/>
      <c r="T4" s="82" t="s">
        <v>145</v>
      </c>
      <c r="U4" s="82" t="s">
        <v>136</v>
      </c>
    </row>
    <row r="5" spans="1:21" ht="6.75" customHeight="1" hidden="1">
      <c r="A5" s="94"/>
      <c r="B5" s="83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8"/>
      <c r="Q5" s="48"/>
      <c r="R5" s="48"/>
      <c r="S5" s="52"/>
      <c r="T5" s="83"/>
      <c r="U5" s="83"/>
    </row>
    <row r="6" spans="1:21" ht="58.5" customHeight="1">
      <c r="A6" s="95"/>
      <c r="B6" s="84"/>
      <c r="C6" s="43" t="s">
        <v>128</v>
      </c>
      <c r="D6" s="43" t="s">
        <v>137</v>
      </c>
      <c r="E6" s="43" t="s">
        <v>129</v>
      </c>
      <c r="F6" s="47" t="s">
        <v>126</v>
      </c>
      <c r="G6" s="96" t="s">
        <v>111</v>
      </c>
      <c r="H6" s="97"/>
      <c r="I6" s="18" t="s">
        <v>125</v>
      </c>
      <c r="J6" s="96" t="s">
        <v>111</v>
      </c>
      <c r="K6" s="97"/>
      <c r="L6" s="49" t="s">
        <v>126</v>
      </c>
      <c r="M6" s="50" t="s">
        <v>125</v>
      </c>
      <c r="N6" s="91" t="s">
        <v>111</v>
      </c>
      <c r="O6" s="91"/>
      <c r="P6" s="49" t="s">
        <v>126</v>
      </c>
      <c r="Q6" s="49" t="s">
        <v>142</v>
      </c>
      <c r="R6" s="49" t="s">
        <v>140</v>
      </c>
      <c r="S6" s="43" t="s">
        <v>131</v>
      </c>
      <c r="T6" s="84"/>
      <c r="U6" s="84"/>
    </row>
    <row r="7" spans="1:25" ht="15.75" customHeight="1">
      <c r="A7" s="4" t="s">
        <v>14</v>
      </c>
      <c r="B7" s="70" t="s">
        <v>132</v>
      </c>
      <c r="C7" s="4">
        <v>2560</v>
      </c>
      <c r="D7" s="4">
        <v>1700</v>
      </c>
      <c r="E7" s="61">
        <v>1700</v>
      </c>
      <c r="F7" s="54">
        <f>E7/D7*100</f>
        <v>100</v>
      </c>
      <c r="G7" s="87"/>
      <c r="H7" s="88"/>
      <c r="I7" s="46">
        <v>100</v>
      </c>
      <c r="J7" s="89">
        <v>589</v>
      </c>
      <c r="K7" s="90"/>
      <c r="L7" s="58">
        <f>J7/I7*100</f>
        <v>589</v>
      </c>
      <c r="M7" s="62">
        <v>15</v>
      </c>
      <c r="N7" s="85">
        <v>6</v>
      </c>
      <c r="O7" s="85"/>
      <c r="P7" s="65">
        <f>N7/M7*100</f>
        <v>40</v>
      </c>
      <c r="Q7" s="65"/>
      <c r="R7" s="4">
        <v>60</v>
      </c>
      <c r="S7" s="61">
        <v>0.5</v>
      </c>
      <c r="T7" s="4">
        <v>847</v>
      </c>
      <c r="U7" s="4" t="s">
        <v>150</v>
      </c>
      <c r="Y7" s="1" t="s">
        <v>154</v>
      </c>
    </row>
    <row r="8" spans="1:21" ht="15.75" customHeight="1">
      <c r="A8" s="4" t="s">
        <v>15</v>
      </c>
      <c r="B8" s="3" t="s">
        <v>0</v>
      </c>
      <c r="C8" s="4"/>
      <c r="D8" s="4"/>
      <c r="E8" s="61"/>
      <c r="F8" s="54" t="e">
        <f aca="true" t="shared" si="0" ref="F8:F19">E8/D8*100</f>
        <v>#DIV/0!</v>
      </c>
      <c r="G8" s="87"/>
      <c r="H8" s="88"/>
      <c r="I8" s="46"/>
      <c r="J8" s="89"/>
      <c r="K8" s="90"/>
      <c r="L8" s="58"/>
      <c r="M8" s="62"/>
      <c r="N8" s="85"/>
      <c r="O8" s="85"/>
      <c r="P8" s="58"/>
      <c r="Q8" s="58"/>
      <c r="R8" s="61"/>
      <c r="S8" s="4"/>
      <c r="T8" s="4"/>
      <c r="U8" s="4" t="s">
        <v>144</v>
      </c>
    </row>
    <row r="9" spans="1:21" ht="15" customHeight="1">
      <c r="A9" s="43" t="s">
        <v>16</v>
      </c>
      <c r="B9" s="69" t="s">
        <v>143</v>
      </c>
      <c r="C9" s="43">
        <v>3300</v>
      </c>
      <c r="D9" s="43">
        <v>2600</v>
      </c>
      <c r="E9" s="60">
        <v>2600</v>
      </c>
      <c r="F9" s="54">
        <f t="shared" si="0"/>
        <v>100</v>
      </c>
      <c r="G9" s="96"/>
      <c r="H9" s="97"/>
      <c r="I9" s="49">
        <v>200</v>
      </c>
      <c r="J9" s="92">
        <v>100</v>
      </c>
      <c r="K9" s="93"/>
      <c r="L9" s="59">
        <f aca="true" t="shared" si="1" ref="L9:L19">J9/I9*100</f>
        <v>50</v>
      </c>
      <c r="M9" s="63">
        <v>35</v>
      </c>
      <c r="N9" s="86">
        <v>43</v>
      </c>
      <c r="O9" s="86"/>
      <c r="P9" s="59">
        <f aca="true" t="shared" si="2" ref="P9:P19">N9/M9*100</f>
        <v>122.85714285714286</v>
      </c>
      <c r="Q9" s="59">
        <v>1.5</v>
      </c>
      <c r="R9" s="60"/>
      <c r="S9" s="53"/>
      <c r="T9" s="43">
        <v>390</v>
      </c>
      <c r="U9" s="4" t="s">
        <v>144</v>
      </c>
    </row>
    <row r="10" spans="1:21" ht="15" customHeight="1">
      <c r="A10" s="4" t="s">
        <v>17</v>
      </c>
      <c r="B10" s="3" t="s">
        <v>133</v>
      </c>
      <c r="C10" s="4"/>
      <c r="D10" s="4"/>
      <c r="E10" s="61"/>
      <c r="F10" s="54" t="e">
        <f t="shared" si="0"/>
        <v>#DIV/0!</v>
      </c>
      <c r="G10" s="87"/>
      <c r="H10" s="88"/>
      <c r="I10" s="46">
        <v>30</v>
      </c>
      <c r="J10" s="89">
        <v>30</v>
      </c>
      <c r="K10" s="90"/>
      <c r="L10" s="65">
        <f t="shared" si="1"/>
        <v>100</v>
      </c>
      <c r="M10" s="62"/>
      <c r="N10" s="85">
        <v>10</v>
      </c>
      <c r="O10" s="85"/>
      <c r="P10" s="51" t="e">
        <f t="shared" si="2"/>
        <v>#DIV/0!</v>
      </c>
      <c r="Q10" s="51"/>
      <c r="R10" s="4"/>
      <c r="S10" s="4" t="s">
        <v>12</v>
      </c>
      <c r="T10" s="4">
        <v>224</v>
      </c>
      <c r="U10" s="4" t="s">
        <v>144</v>
      </c>
    </row>
    <row r="11" spans="1:21" ht="15.75" customHeight="1">
      <c r="A11" s="4" t="s">
        <v>18</v>
      </c>
      <c r="B11" s="3" t="s">
        <v>49</v>
      </c>
      <c r="C11" s="4">
        <v>1180</v>
      </c>
      <c r="D11" s="4">
        <v>1180</v>
      </c>
      <c r="E11" s="61">
        <v>1180</v>
      </c>
      <c r="F11" s="54">
        <f t="shared" si="0"/>
        <v>100</v>
      </c>
      <c r="G11" s="87"/>
      <c r="H11" s="88"/>
      <c r="I11" s="46">
        <v>91</v>
      </c>
      <c r="J11" s="89">
        <v>40</v>
      </c>
      <c r="K11" s="90"/>
      <c r="L11" s="58">
        <f t="shared" si="1"/>
        <v>43.956043956043956</v>
      </c>
      <c r="M11" s="62">
        <v>14</v>
      </c>
      <c r="N11" s="85">
        <v>16</v>
      </c>
      <c r="O11" s="85"/>
      <c r="P11" s="58">
        <f t="shared" si="2"/>
        <v>114.28571428571428</v>
      </c>
      <c r="Q11" s="58"/>
      <c r="R11" s="4">
        <v>2</v>
      </c>
      <c r="S11" s="61"/>
      <c r="T11" s="4">
        <v>200</v>
      </c>
      <c r="U11" s="4" t="s">
        <v>149</v>
      </c>
    </row>
    <row r="12" spans="1:21" ht="13.5" customHeight="1">
      <c r="A12" s="4" t="s">
        <v>19</v>
      </c>
      <c r="B12" s="3" t="s">
        <v>135</v>
      </c>
      <c r="C12" s="4">
        <v>1200</v>
      </c>
      <c r="D12" s="4">
        <v>1000</v>
      </c>
      <c r="E12" s="61">
        <v>1000</v>
      </c>
      <c r="F12" s="54">
        <f t="shared" si="0"/>
        <v>100</v>
      </c>
      <c r="G12" s="87"/>
      <c r="H12" s="88"/>
      <c r="I12" s="46">
        <v>117</v>
      </c>
      <c r="J12" s="89">
        <v>0</v>
      </c>
      <c r="K12" s="90"/>
      <c r="L12" s="58">
        <f t="shared" si="1"/>
        <v>0</v>
      </c>
      <c r="M12" s="62">
        <v>17</v>
      </c>
      <c r="N12" s="85">
        <v>5</v>
      </c>
      <c r="O12" s="85"/>
      <c r="P12" s="58">
        <f t="shared" si="2"/>
        <v>29.411764705882355</v>
      </c>
      <c r="Q12" s="58"/>
      <c r="R12" s="4"/>
      <c r="S12" s="4"/>
      <c r="T12" s="4">
        <v>250</v>
      </c>
      <c r="U12" s="4" t="s">
        <v>151</v>
      </c>
    </row>
    <row r="13" spans="1:21" ht="15" customHeight="1">
      <c r="A13" s="4" t="s">
        <v>20</v>
      </c>
      <c r="B13" s="3" t="s">
        <v>110</v>
      </c>
      <c r="C13" s="4">
        <v>850</v>
      </c>
      <c r="D13" s="4">
        <v>850</v>
      </c>
      <c r="E13" s="61">
        <v>700</v>
      </c>
      <c r="F13" s="54">
        <f t="shared" si="0"/>
        <v>82.35294117647058</v>
      </c>
      <c r="G13" s="87"/>
      <c r="H13" s="88"/>
      <c r="I13" s="46">
        <v>93</v>
      </c>
      <c r="J13" s="89"/>
      <c r="K13" s="90"/>
      <c r="L13" s="58">
        <f t="shared" si="1"/>
        <v>0</v>
      </c>
      <c r="M13" s="62">
        <v>12</v>
      </c>
      <c r="N13" s="85">
        <v>0</v>
      </c>
      <c r="O13" s="85"/>
      <c r="P13" s="58">
        <f t="shared" si="2"/>
        <v>0</v>
      </c>
      <c r="Q13" s="58"/>
      <c r="R13" s="4"/>
      <c r="S13" s="4"/>
      <c r="T13" s="4">
        <v>65</v>
      </c>
      <c r="U13" s="4" t="s">
        <v>146</v>
      </c>
    </row>
    <row r="14" spans="1:21" ht="15" customHeight="1">
      <c r="A14" s="4" t="s">
        <v>21</v>
      </c>
      <c r="B14" s="3" t="s">
        <v>148</v>
      </c>
      <c r="C14" s="4">
        <v>3300</v>
      </c>
      <c r="D14" s="4">
        <v>3300</v>
      </c>
      <c r="E14" s="61">
        <v>2400</v>
      </c>
      <c r="F14" s="54">
        <f t="shared" si="0"/>
        <v>72.72727272727273</v>
      </c>
      <c r="G14" s="87"/>
      <c r="H14" s="88"/>
      <c r="I14" s="46">
        <v>196</v>
      </c>
      <c r="J14" s="89">
        <v>80</v>
      </c>
      <c r="K14" s="90"/>
      <c r="L14" s="58">
        <f t="shared" si="1"/>
        <v>40.816326530612244</v>
      </c>
      <c r="M14" s="62">
        <v>30</v>
      </c>
      <c r="N14" s="85">
        <v>60</v>
      </c>
      <c r="O14" s="85"/>
      <c r="P14" s="58">
        <f t="shared" si="2"/>
        <v>200</v>
      </c>
      <c r="Q14" s="58">
        <v>3</v>
      </c>
      <c r="R14" s="4">
        <v>20</v>
      </c>
      <c r="S14" s="4"/>
      <c r="T14" s="4">
        <v>380</v>
      </c>
      <c r="U14" s="4" t="s">
        <v>147</v>
      </c>
    </row>
    <row r="15" spans="1:21" ht="15.75" customHeight="1">
      <c r="A15" s="4" t="s">
        <v>22</v>
      </c>
      <c r="B15" s="3" t="s">
        <v>134</v>
      </c>
      <c r="C15" s="4">
        <v>1050</v>
      </c>
      <c r="D15" s="4">
        <v>1050</v>
      </c>
      <c r="E15" s="61">
        <v>1050</v>
      </c>
      <c r="F15" s="54">
        <f t="shared" si="0"/>
        <v>100</v>
      </c>
      <c r="G15" s="87"/>
      <c r="H15" s="88"/>
      <c r="I15" s="46">
        <v>40</v>
      </c>
      <c r="J15" s="89">
        <v>0</v>
      </c>
      <c r="K15" s="90"/>
      <c r="L15" s="58">
        <f t="shared" si="1"/>
        <v>0</v>
      </c>
      <c r="M15" s="62">
        <v>5</v>
      </c>
      <c r="N15" s="85">
        <v>6</v>
      </c>
      <c r="O15" s="85"/>
      <c r="P15" s="58">
        <f t="shared" si="2"/>
        <v>120</v>
      </c>
      <c r="Q15" s="58">
        <v>1.6</v>
      </c>
      <c r="R15" s="4">
        <v>15</v>
      </c>
      <c r="S15" s="4"/>
      <c r="T15" s="4">
        <v>100</v>
      </c>
      <c r="U15" s="4" t="s">
        <v>144</v>
      </c>
    </row>
    <row r="16" spans="1:21" ht="14.25" customHeight="1">
      <c r="A16" s="4" t="s">
        <v>23</v>
      </c>
      <c r="B16" s="3" t="s">
        <v>42</v>
      </c>
      <c r="C16" s="4">
        <v>3820</v>
      </c>
      <c r="D16" s="4">
        <v>3220</v>
      </c>
      <c r="E16" s="61">
        <v>3220</v>
      </c>
      <c r="F16" s="54">
        <f t="shared" si="0"/>
        <v>100</v>
      </c>
      <c r="G16" s="87"/>
      <c r="H16" s="88"/>
      <c r="I16" s="46">
        <v>191</v>
      </c>
      <c r="J16" s="89">
        <v>176</v>
      </c>
      <c r="K16" s="90"/>
      <c r="L16" s="58">
        <f t="shared" si="1"/>
        <v>92.14659685863874</v>
      </c>
      <c r="M16" s="62">
        <v>30</v>
      </c>
      <c r="N16" s="85">
        <v>30</v>
      </c>
      <c r="O16" s="85"/>
      <c r="P16" s="58">
        <f t="shared" si="2"/>
        <v>100</v>
      </c>
      <c r="Q16" s="58"/>
      <c r="R16" s="4">
        <v>20</v>
      </c>
      <c r="S16" s="4"/>
      <c r="T16" s="4">
        <v>350</v>
      </c>
      <c r="U16" s="4" t="s">
        <v>144</v>
      </c>
    </row>
    <row r="17" spans="1:21" ht="16.5" customHeight="1">
      <c r="A17" s="4" t="s">
        <v>24</v>
      </c>
      <c r="B17" s="3" t="s">
        <v>51</v>
      </c>
      <c r="C17" s="4"/>
      <c r="D17" s="4"/>
      <c r="E17" s="61"/>
      <c r="F17" s="54" t="e">
        <f t="shared" si="0"/>
        <v>#DIV/0!</v>
      </c>
      <c r="G17" s="87"/>
      <c r="H17" s="88"/>
      <c r="I17" s="46">
        <v>5</v>
      </c>
      <c r="J17" s="89">
        <v>5</v>
      </c>
      <c r="K17" s="90"/>
      <c r="L17" s="58">
        <f t="shared" si="1"/>
        <v>100</v>
      </c>
      <c r="M17" s="62">
        <v>1</v>
      </c>
      <c r="N17" s="85">
        <v>0</v>
      </c>
      <c r="O17" s="85"/>
      <c r="P17" s="58">
        <f t="shared" si="2"/>
        <v>0</v>
      </c>
      <c r="Q17" s="58"/>
      <c r="R17" s="4"/>
      <c r="S17" s="4"/>
      <c r="T17" s="4">
        <v>20</v>
      </c>
      <c r="U17" s="4" t="s">
        <v>144</v>
      </c>
    </row>
    <row r="18" spans="1:21" ht="15" customHeight="1">
      <c r="A18" s="4" t="s">
        <v>25</v>
      </c>
      <c r="B18" s="3" t="s">
        <v>139</v>
      </c>
      <c r="C18" s="4">
        <v>300</v>
      </c>
      <c r="D18" s="4">
        <v>300</v>
      </c>
      <c r="E18" s="61">
        <v>300</v>
      </c>
      <c r="F18" s="54">
        <f t="shared" si="0"/>
        <v>100</v>
      </c>
      <c r="G18" s="87"/>
      <c r="H18" s="88"/>
      <c r="I18" s="46">
        <v>15</v>
      </c>
      <c r="J18" s="89">
        <v>17</v>
      </c>
      <c r="K18" s="90"/>
      <c r="L18" s="58">
        <f t="shared" si="1"/>
        <v>113.33333333333333</v>
      </c>
      <c r="M18" s="62">
        <v>8</v>
      </c>
      <c r="N18" s="85">
        <v>0</v>
      </c>
      <c r="O18" s="85"/>
      <c r="P18" s="58">
        <f t="shared" si="2"/>
        <v>0</v>
      </c>
      <c r="Q18" s="58"/>
      <c r="R18" s="4">
        <v>33.2</v>
      </c>
      <c r="S18" s="4"/>
      <c r="T18" s="4">
        <v>205</v>
      </c>
      <c r="U18" s="4" t="s">
        <v>152</v>
      </c>
    </row>
    <row r="19" spans="1:23" ht="19.5" customHeight="1">
      <c r="A19" s="4"/>
      <c r="B19" s="5" t="s">
        <v>11</v>
      </c>
      <c r="C19" s="4">
        <f>SUM(C7:C18)</f>
        <v>17560</v>
      </c>
      <c r="D19" s="4">
        <f>SUM(D7:D18)</f>
        <v>15200</v>
      </c>
      <c r="E19" s="61">
        <f>SUM(E7:E18)</f>
        <v>14150</v>
      </c>
      <c r="F19" s="66">
        <f t="shared" si="0"/>
        <v>93.0921052631579</v>
      </c>
      <c r="G19" s="87"/>
      <c r="H19" s="88"/>
      <c r="I19" s="4">
        <f>SUM(I7:I18)</f>
        <v>1078</v>
      </c>
      <c r="J19" s="89">
        <f>SUM(J7:J18)</f>
        <v>1037</v>
      </c>
      <c r="K19" s="90"/>
      <c r="L19" s="68">
        <f t="shared" si="1"/>
        <v>96.19666048237477</v>
      </c>
      <c r="M19" s="64">
        <f>SUM(M7:M18)</f>
        <v>167</v>
      </c>
      <c r="N19" s="89">
        <f>SUM(N7:N18)</f>
        <v>176</v>
      </c>
      <c r="O19" s="90"/>
      <c r="P19" s="68">
        <f t="shared" si="2"/>
        <v>105.38922155688624</v>
      </c>
      <c r="Q19" s="61">
        <f>SUM(Q7:Q18)</f>
        <v>6.1</v>
      </c>
      <c r="R19" s="61">
        <f>SUM(R7:R18)</f>
        <v>150.2</v>
      </c>
      <c r="S19" s="61">
        <f>SUM(S7:S18)</f>
        <v>0.5</v>
      </c>
      <c r="T19" s="73">
        <f>SUM(T7:T18)</f>
        <v>3031</v>
      </c>
      <c r="U19" s="71" t="s">
        <v>153</v>
      </c>
      <c r="V19" s="71"/>
      <c r="W19" s="71"/>
    </row>
    <row r="20" spans="1:20" ht="12.75">
      <c r="A20" s="45"/>
      <c r="B20" s="45" t="s">
        <v>168</v>
      </c>
      <c r="Q20" s="72" t="s">
        <v>160</v>
      </c>
      <c r="R20" s="72"/>
      <c r="S20" s="72"/>
      <c r="T20" s="44"/>
    </row>
    <row r="21" spans="2:16" ht="12.75">
      <c r="B21" s="74" t="s">
        <v>157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P21" s="1" t="s">
        <v>155</v>
      </c>
    </row>
    <row r="22" spans="2:16" ht="12.75">
      <c r="B22" s="1" t="s">
        <v>164</v>
      </c>
      <c r="P22" s="1" t="s">
        <v>156</v>
      </c>
    </row>
    <row r="23" spans="2:16" ht="12.75">
      <c r="B23" s="1" t="s">
        <v>165</v>
      </c>
      <c r="P23" s="1" t="s">
        <v>161</v>
      </c>
    </row>
    <row r="24" spans="2:16" ht="12.75">
      <c r="B24" s="3" t="s">
        <v>166</v>
      </c>
      <c r="P24" s="45" t="s">
        <v>158</v>
      </c>
    </row>
    <row r="25" spans="2:16" ht="12.75">
      <c r="B25" s="1" t="s">
        <v>167</v>
      </c>
      <c r="P25" s="45" t="s">
        <v>159</v>
      </c>
    </row>
    <row r="26" spans="2:16" ht="12.75">
      <c r="B26" s="75" t="s">
        <v>169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P26" s="45" t="s">
        <v>163</v>
      </c>
    </row>
    <row r="27" ht="12.75">
      <c r="Q27" s="45"/>
    </row>
    <row r="29" ht="12.75">
      <c r="I29" s="55"/>
    </row>
    <row r="54" ht="12.75">
      <c r="B54" s="57"/>
    </row>
    <row r="55" ht="12.75">
      <c r="B55" s="56"/>
    </row>
  </sheetData>
  <sheetProtection/>
  <mergeCells count="51">
    <mergeCell ref="M4:P4"/>
    <mergeCell ref="I4:L4"/>
    <mergeCell ref="C4:F4"/>
    <mergeCell ref="Q4:S4"/>
    <mergeCell ref="G7:H7"/>
    <mergeCell ref="G8:H8"/>
    <mergeCell ref="J7:K7"/>
    <mergeCell ref="J8:K8"/>
    <mergeCell ref="N7:O7"/>
    <mergeCell ref="N8:O8"/>
    <mergeCell ref="J14:K14"/>
    <mergeCell ref="A4:A6"/>
    <mergeCell ref="B4:B6"/>
    <mergeCell ref="G6:H6"/>
    <mergeCell ref="J6:K6"/>
    <mergeCell ref="G4:H4"/>
    <mergeCell ref="G9:H9"/>
    <mergeCell ref="G17:H17"/>
    <mergeCell ref="G15:H15"/>
    <mergeCell ref="G16:H16"/>
    <mergeCell ref="G10:H10"/>
    <mergeCell ref="G11:H11"/>
    <mergeCell ref="G12:H12"/>
    <mergeCell ref="G13:H13"/>
    <mergeCell ref="G14:H14"/>
    <mergeCell ref="N6:O6"/>
    <mergeCell ref="J11:K11"/>
    <mergeCell ref="J12:K12"/>
    <mergeCell ref="J9:K9"/>
    <mergeCell ref="J10:K10"/>
    <mergeCell ref="N17:O17"/>
    <mergeCell ref="J15:K15"/>
    <mergeCell ref="J16:K16"/>
    <mergeCell ref="J17:K17"/>
    <mergeCell ref="J13:K13"/>
    <mergeCell ref="N18:O18"/>
    <mergeCell ref="G19:H19"/>
    <mergeCell ref="J19:K19"/>
    <mergeCell ref="N19:O19"/>
    <mergeCell ref="J18:K18"/>
    <mergeCell ref="G18:H18"/>
    <mergeCell ref="U4:U6"/>
    <mergeCell ref="N14:O14"/>
    <mergeCell ref="N15:O15"/>
    <mergeCell ref="N16:O16"/>
    <mergeCell ref="N13:O13"/>
    <mergeCell ref="T4:T6"/>
    <mergeCell ref="N9:O9"/>
    <mergeCell ref="N10:O10"/>
    <mergeCell ref="N11:O11"/>
    <mergeCell ref="N12:O12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29"/>
  <sheetViews>
    <sheetView zoomScalePageLayoutView="0" workbookViewId="0" topLeftCell="B1">
      <selection activeCell="H15" sqref="H15"/>
    </sheetView>
  </sheetViews>
  <sheetFormatPr defaultColWidth="9.00390625" defaultRowHeight="12.75"/>
  <cols>
    <col min="1" max="1" width="4.375" style="8" hidden="1" customWidth="1"/>
    <col min="2" max="2" width="18.625" style="8" customWidth="1"/>
    <col min="3" max="3" width="14.50390625" style="8" hidden="1" customWidth="1"/>
    <col min="4" max="4" width="31.125" style="8" customWidth="1"/>
    <col min="5" max="5" width="10.125" style="8" customWidth="1"/>
    <col min="6" max="6" width="8.375" style="8" customWidth="1"/>
    <col min="7" max="7" width="5.50390625" style="8" customWidth="1"/>
    <col min="8" max="8" width="7.50390625" style="8" customWidth="1"/>
    <col min="9" max="9" width="7.375" style="8" customWidth="1"/>
    <col min="10" max="10" width="6.50390625" style="8" customWidth="1"/>
    <col min="11" max="11" width="7.875" style="8" customWidth="1"/>
    <col min="12" max="12" width="6.875" style="8" customWidth="1"/>
    <col min="13" max="13" width="7.00390625" style="8" customWidth="1"/>
    <col min="14" max="14" width="6.625" style="8" customWidth="1"/>
    <col min="15" max="15" width="7.125" style="8" customWidth="1"/>
    <col min="16" max="16" width="7.875" style="8" customWidth="1"/>
    <col min="17" max="17" width="7.125" style="8" customWidth="1"/>
    <col min="18" max="18" width="10.625" style="8" customWidth="1"/>
    <col min="19" max="19" width="6.875" style="8" customWidth="1"/>
    <col min="20" max="20" width="11.875" style="8" customWidth="1"/>
    <col min="21" max="21" width="10.625" style="8" customWidth="1"/>
    <col min="22" max="22" width="9.375" style="8" customWidth="1"/>
    <col min="23" max="23" width="18.50390625" style="8" customWidth="1"/>
    <col min="24" max="24" width="6.625" style="8" customWidth="1"/>
    <col min="25" max="25" width="18.50390625" style="8" customWidth="1"/>
    <col min="26" max="26" width="30.375" style="8" customWidth="1"/>
    <col min="27" max="27" width="10.625" style="8" customWidth="1"/>
    <col min="28" max="16384" width="9.375" style="8" customWidth="1"/>
  </cols>
  <sheetData>
    <row r="1" spans="2:23" ht="15.75">
      <c r="B1" s="9"/>
      <c r="C1" s="10"/>
      <c r="D1" s="11" t="s">
        <v>96</v>
      </c>
      <c r="E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/>
      <c r="V1" s="13"/>
      <c r="W1" s="13"/>
    </row>
    <row r="2" spans="2:20" ht="12.75">
      <c r="B2" s="9"/>
      <c r="C2" s="9"/>
      <c r="D2" s="9"/>
      <c r="E2" s="9" t="s">
        <v>109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27" ht="27" customHeight="1">
      <c r="B3" s="21"/>
      <c r="C3" s="14"/>
      <c r="D3" s="22" t="s">
        <v>62</v>
      </c>
      <c r="E3" s="7" t="s">
        <v>26</v>
      </c>
      <c r="F3" s="14" t="s">
        <v>53</v>
      </c>
      <c r="G3" s="23" t="s">
        <v>54</v>
      </c>
      <c r="H3" s="7" t="s">
        <v>55</v>
      </c>
      <c r="I3" s="23" t="s">
        <v>54</v>
      </c>
      <c r="J3" s="7" t="s">
        <v>57</v>
      </c>
      <c r="K3" s="23" t="s">
        <v>54</v>
      </c>
      <c r="L3" s="7" t="s">
        <v>58</v>
      </c>
      <c r="M3" s="23" t="s">
        <v>54</v>
      </c>
      <c r="N3" s="14" t="s">
        <v>59</v>
      </c>
      <c r="O3" s="23" t="s">
        <v>54</v>
      </c>
      <c r="P3" s="7" t="s">
        <v>60</v>
      </c>
      <c r="Q3" s="23" t="s">
        <v>54</v>
      </c>
      <c r="R3" s="7" t="s">
        <v>61</v>
      </c>
      <c r="S3" s="15" t="s">
        <v>54</v>
      </c>
      <c r="T3" s="17" t="s">
        <v>91</v>
      </c>
      <c r="U3" s="24" t="s">
        <v>63</v>
      </c>
      <c r="V3" s="18" t="s">
        <v>90</v>
      </c>
      <c r="W3" s="19" t="s">
        <v>94</v>
      </c>
      <c r="X3" s="20" t="s">
        <v>93</v>
      </c>
      <c r="Y3" s="21"/>
      <c r="Z3" s="22" t="s">
        <v>62</v>
      </c>
      <c r="AA3" s="7" t="s">
        <v>26</v>
      </c>
    </row>
    <row r="4" spans="2:27" ht="12.75">
      <c r="B4" s="25" t="s">
        <v>0</v>
      </c>
      <c r="C4" s="6"/>
      <c r="D4" s="27" t="s">
        <v>105</v>
      </c>
      <c r="E4" s="6" t="s">
        <v>28</v>
      </c>
      <c r="F4" s="6">
        <v>185</v>
      </c>
      <c r="G4" s="27">
        <f aca="true" t="shared" si="0" ref="G4:G29">ROUND(F4*1,1)</f>
        <v>185</v>
      </c>
      <c r="H4" s="6">
        <v>0</v>
      </c>
      <c r="I4" s="27">
        <f aca="true" t="shared" si="1" ref="I4:I29">ROUND(H4*0.31,1)</f>
        <v>0</v>
      </c>
      <c r="J4" s="6">
        <v>0</v>
      </c>
      <c r="K4" s="27">
        <f aca="true" t="shared" si="2" ref="K4:K29">ROUND(J4*0.24,1)</f>
        <v>0</v>
      </c>
      <c r="L4" s="6"/>
      <c r="M4" s="27">
        <f aca="true" t="shared" si="3" ref="M4:M29">ROUND(L4*0.46,1)</f>
        <v>0</v>
      </c>
      <c r="N4" s="6">
        <v>0</v>
      </c>
      <c r="O4" s="27">
        <f aca="true" t="shared" si="4" ref="O4:O29">ROUND(N4*0.22,1)</f>
        <v>0</v>
      </c>
      <c r="P4" s="6"/>
      <c r="Q4" s="27">
        <f aca="true" t="shared" si="5" ref="Q4:Q29">ROUND(P4*0.18,1)</f>
        <v>0</v>
      </c>
      <c r="R4" s="6"/>
      <c r="S4" s="16">
        <f aca="true" t="shared" si="6" ref="S4:S29">ROUND(R4*1.7,1)</f>
        <v>0</v>
      </c>
      <c r="T4" s="16"/>
      <c r="U4" s="27">
        <f>I4+K4+M4+O4+Q4+S4+G4</f>
        <v>185</v>
      </c>
      <c r="V4" s="20">
        <v>1</v>
      </c>
      <c r="W4" s="20">
        <f aca="true" t="shared" si="7" ref="W4:W27">ROUND(U4/V4,1)</f>
        <v>185</v>
      </c>
      <c r="X4" s="20"/>
      <c r="Y4" s="25" t="s">
        <v>0</v>
      </c>
      <c r="Z4" s="27" t="s">
        <v>105</v>
      </c>
      <c r="AA4" s="6" t="s">
        <v>28</v>
      </c>
    </row>
    <row r="5" spans="2:27" ht="12.75">
      <c r="B5" s="25" t="s">
        <v>1</v>
      </c>
      <c r="C5" s="6"/>
      <c r="D5" s="27" t="s">
        <v>107</v>
      </c>
      <c r="E5" s="6" t="s">
        <v>28</v>
      </c>
      <c r="F5" s="6">
        <v>41</v>
      </c>
      <c r="G5" s="27">
        <f t="shared" si="0"/>
        <v>41</v>
      </c>
      <c r="H5" s="6">
        <v>0</v>
      </c>
      <c r="I5" s="27">
        <f t="shared" si="1"/>
        <v>0</v>
      </c>
      <c r="J5" s="6">
        <v>0</v>
      </c>
      <c r="K5" s="27">
        <f t="shared" si="2"/>
        <v>0</v>
      </c>
      <c r="L5" s="6">
        <v>253</v>
      </c>
      <c r="M5" s="27">
        <f t="shared" si="3"/>
        <v>116.4</v>
      </c>
      <c r="N5" s="6"/>
      <c r="O5" s="27">
        <f t="shared" si="4"/>
        <v>0</v>
      </c>
      <c r="P5" s="6"/>
      <c r="Q5" s="27">
        <f t="shared" si="5"/>
        <v>0</v>
      </c>
      <c r="R5" s="6"/>
      <c r="S5" s="16">
        <f t="shared" si="6"/>
        <v>0</v>
      </c>
      <c r="T5" s="16"/>
      <c r="U5" s="27">
        <f>I5+K5+M5+O5+Q5+S5+G5</f>
        <v>157.4</v>
      </c>
      <c r="V5" s="20">
        <v>1</v>
      </c>
      <c r="W5" s="20">
        <f>ROUND(U5/V5,1)</f>
        <v>157.4</v>
      </c>
      <c r="X5" s="20"/>
      <c r="Y5" s="25" t="s">
        <v>1</v>
      </c>
      <c r="Z5" s="27" t="s">
        <v>107</v>
      </c>
      <c r="AA5" s="6" t="s">
        <v>28</v>
      </c>
    </row>
    <row r="6" spans="2:27" ht="12.75">
      <c r="B6" s="25" t="s">
        <v>1</v>
      </c>
      <c r="C6" s="6"/>
      <c r="D6" s="27" t="s">
        <v>106</v>
      </c>
      <c r="E6" s="6" t="s">
        <v>28</v>
      </c>
      <c r="F6" s="6">
        <v>102</v>
      </c>
      <c r="G6" s="27">
        <f t="shared" si="0"/>
        <v>102</v>
      </c>
      <c r="H6" s="6">
        <v>0</v>
      </c>
      <c r="I6" s="27">
        <f t="shared" si="1"/>
        <v>0</v>
      </c>
      <c r="J6" s="6">
        <v>190</v>
      </c>
      <c r="K6" s="27">
        <f t="shared" si="2"/>
        <v>45.6</v>
      </c>
      <c r="L6" s="6">
        <v>26</v>
      </c>
      <c r="M6" s="27">
        <f t="shared" si="3"/>
        <v>12</v>
      </c>
      <c r="N6" s="6"/>
      <c r="O6" s="27">
        <f t="shared" si="4"/>
        <v>0</v>
      </c>
      <c r="P6" s="6"/>
      <c r="Q6" s="27">
        <f t="shared" si="5"/>
        <v>0</v>
      </c>
      <c r="R6" s="6"/>
      <c r="S6" s="16">
        <f t="shared" si="6"/>
        <v>0</v>
      </c>
      <c r="T6" s="16"/>
      <c r="U6" s="27">
        <f>I6+K6+M6+O6+Q6+S6+G6</f>
        <v>159.6</v>
      </c>
      <c r="V6" s="20">
        <v>1</v>
      </c>
      <c r="W6" s="20">
        <f>ROUND(U6/V6,1)</f>
        <v>159.6</v>
      </c>
      <c r="X6" s="20"/>
      <c r="Y6" s="25" t="s">
        <v>1</v>
      </c>
      <c r="Z6" s="27" t="s">
        <v>106</v>
      </c>
      <c r="AA6" s="6" t="s">
        <v>28</v>
      </c>
    </row>
    <row r="7" spans="2:27" ht="12.75">
      <c r="B7" s="25" t="s">
        <v>1</v>
      </c>
      <c r="C7" s="6"/>
      <c r="D7" s="27" t="s">
        <v>32</v>
      </c>
      <c r="E7" s="6" t="s">
        <v>28</v>
      </c>
      <c r="F7" s="6">
        <v>130</v>
      </c>
      <c r="G7" s="27">
        <f t="shared" si="0"/>
        <v>130</v>
      </c>
      <c r="H7" s="6">
        <v>0</v>
      </c>
      <c r="I7" s="27">
        <f t="shared" si="1"/>
        <v>0</v>
      </c>
      <c r="J7" s="6">
        <v>30</v>
      </c>
      <c r="K7" s="27">
        <f t="shared" si="2"/>
        <v>7.2</v>
      </c>
      <c r="L7" s="6">
        <v>144</v>
      </c>
      <c r="M7" s="27">
        <f t="shared" si="3"/>
        <v>66.2</v>
      </c>
      <c r="N7" s="6">
        <v>210</v>
      </c>
      <c r="O7" s="27">
        <f t="shared" si="4"/>
        <v>46.2</v>
      </c>
      <c r="P7" s="6"/>
      <c r="Q7" s="27">
        <f t="shared" si="5"/>
        <v>0</v>
      </c>
      <c r="R7" s="6"/>
      <c r="S7" s="16">
        <f t="shared" si="6"/>
        <v>0</v>
      </c>
      <c r="T7" s="16"/>
      <c r="U7" s="27">
        <f>I7+K7+M7+O7+Q7+S7+G7</f>
        <v>249.60000000000002</v>
      </c>
      <c r="V7" s="20">
        <v>1</v>
      </c>
      <c r="W7" s="20">
        <f>ROUND(U7/V7,1)</f>
        <v>249.6</v>
      </c>
      <c r="X7" s="20"/>
      <c r="Y7" s="25" t="s">
        <v>1</v>
      </c>
      <c r="Z7" s="26" t="s">
        <v>32</v>
      </c>
      <c r="AA7" s="6" t="s">
        <v>28</v>
      </c>
    </row>
    <row r="8" spans="2:27" ht="12.75">
      <c r="B8" s="25" t="s">
        <v>2</v>
      </c>
      <c r="C8" s="6"/>
      <c r="D8" s="27" t="s">
        <v>74</v>
      </c>
      <c r="E8" s="6" t="s">
        <v>31</v>
      </c>
      <c r="F8" s="6">
        <v>217</v>
      </c>
      <c r="G8" s="27">
        <f t="shared" si="0"/>
        <v>217</v>
      </c>
      <c r="H8" s="6">
        <v>166</v>
      </c>
      <c r="I8" s="27">
        <f t="shared" si="1"/>
        <v>51.5</v>
      </c>
      <c r="J8" s="6"/>
      <c r="K8" s="27">
        <f t="shared" si="2"/>
        <v>0</v>
      </c>
      <c r="L8" s="6"/>
      <c r="M8" s="27">
        <f t="shared" si="3"/>
        <v>0</v>
      </c>
      <c r="N8" s="6">
        <v>0</v>
      </c>
      <c r="O8" s="27">
        <f t="shared" si="4"/>
        <v>0</v>
      </c>
      <c r="P8" s="6">
        <v>138</v>
      </c>
      <c r="Q8" s="27">
        <f t="shared" si="5"/>
        <v>24.8</v>
      </c>
      <c r="R8" s="6"/>
      <c r="S8" s="16">
        <f t="shared" si="6"/>
        <v>0</v>
      </c>
      <c r="T8" s="16"/>
      <c r="U8" s="27">
        <f aca="true" t="shared" si="8" ref="U8:U17">I8+K8+M8+O8+Q8+S8+G8</f>
        <v>293.3</v>
      </c>
      <c r="V8" s="20">
        <v>0.7</v>
      </c>
      <c r="W8" s="20">
        <f t="shared" si="7"/>
        <v>419</v>
      </c>
      <c r="X8" s="20"/>
      <c r="Y8" s="25" t="s">
        <v>2</v>
      </c>
      <c r="Z8" s="26" t="s">
        <v>74</v>
      </c>
      <c r="AA8" s="6" t="s">
        <v>31</v>
      </c>
    </row>
    <row r="9" spans="2:27" ht="12.75">
      <c r="B9" s="25" t="s">
        <v>3</v>
      </c>
      <c r="C9" s="6"/>
      <c r="D9" s="27" t="s">
        <v>103</v>
      </c>
      <c r="E9" s="6" t="s">
        <v>35</v>
      </c>
      <c r="F9" s="16">
        <v>501</v>
      </c>
      <c r="G9" s="27">
        <f t="shared" si="0"/>
        <v>501</v>
      </c>
      <c r="H9" s="16">
        <v>0</v>
      </c>
      <c r="I9" s="27">
        <f t="shared" si="1"/>
        <v>0</v>
      </c>
      <c r="J9" s="16">
        <v>0</v>
      </c>
      <c r="K9" s="27">
        <f t="shared" si="2"/>
        <v>0</v>
      </c>
      <c r="L9" s="16"/>
      <c r="M9" s="27">
        <f t="shared" si="3"/>
        <v>0</v>
      </c>
      <c r="N9" s="16">
        <v>0</v>
      </c>
      <c r="O9" s="27">
        <f t="shared" si="4"/>
        <v>0</v>
      </c>
      <c r="P9" s="16"/>
      <c r="Q9" s="27">
        <f t="shared" si="5"/>
        <v>0</v>
      </c>
      <c r="R9" s="16"/>
      <c r="S9" s="16">
        <f t="shared" si="6"/>
        <v>0</v>
      </c>
      <c r="T9" s="16"/>
      <c r="U9" s="27">
        <f t="shared" si="8"/>
        <v>501</v>
      </c>
      <c r="V9" s="16">
        <v>1.85</v>
      </c>
      <c r="W9" s="16">
        <f t="shared" si="7"/>
        <v>270.8</v>
      </c>
      <c r="X9" s="16"/>
      <c r="Y9" s="25" t="s">
        <v>3</v>
      </c>
      <c r="Z9" s="27" t="s">
        <v>103</v>
      </c>
      <c r="AA9" s="6" t="s">
        <v>35</v>
      </c>
    </row>
    <row r="10" spans="2:27" ht="12.75">
      <c r="B10" s="25" t="s">
        <v>3</v>
      </c>
      <c r="C10" s="6"/>
      <c r="D10" s="27" t="s">
        <v>102</v>
      </c>
      <c r="E10" s="6" t="s">
        <v>27</v>
      </c>
      <c r="F10" s="6">
        <v>196</v>
      </c>
      <c r="G10" s="27">
        <f t="shared" si="0"/>
        <v>196</v>
      </c>
      <c r="H10" s="6">
        <v>0</v>
      </c>
      <c r="I10" s="27">
        <f t="shared" si="1"/>
        <v>0</v>
      </c>
      <c r="J10" s="6"/>
      <c r="K10" s="27">
        <f t="shared" si="2"/>
        <v>0</v>
      </c>
      <c r="L10" s="6"/>
      <c r="M10" s="27">
        <f t="shared" si="3"/>
        <v>0</v>
      </c>
      <c r="N10" s="6"/>
      <c r="O10" s="27">
        <f t="shared" si="4"/>
        <v>0</v>
      </c>
      <c r="P10" s="6">
        <v>0</v>
      </c>
      <c r="Q10" s="27">
        <f t="shared" si="5"/>
        <v>0</v>
      </c>
      <c r="R10" s="6">
        <v>0</v>
      </c>
      <c r="S10" s="16">
        <f t="shared" si="6"/>
        <v>0</v>
      </c>
      <c r="T10" s="16"/>
      <c r="U10" s="27">
        <f t="shared" si="8"/>
        <v>196</v>
      </c>
      <c r="V10" s="20">
        <v>0.73</v>
      </c>
      <c r="W10" s="20">
        <f t="shared" si="7"/>
        <v>268.5</v>
      </c>
      <c r="X10" s="20"/>
      <c r="Y10" s="25" t="s">
        <v>3</v>
      </c>
      <c r="Z10" s="27" t="s">
        <v>102</v>
      </c>
      <c r="AA10" s="6" t="s">
        <v>27</v>
      </c>
    </row>
    <row r="11" spans="2:27" ht="12.75">
      <c r="B11" s="25" t="s">
        <v>3</v>
      </c>
      <c r="C11" s="6"/>
      <c r="D11" s="27" t="s">
        <v>104</v>
      </c>
      <c r="E11" s="6" t="s">
        <v>84</v>
      </c>
      <c r="F11" s="6">
        <v>104</v>
      </c>
      <c r="G11" s="27">
        <f t="shared" si="0"/>
        <v>104</v>
      </c>
      <c r="H11" s="6">
        <v>60</v>
      </c>
      <c r="I11" s="27">
        <f t="shared" si="1"/>
        <v>18.6</v>
      </c>
      <c r="J11" s="6"/>
      <c r="K11" s="27">
        <f t="shared" si="2"/>
        <v>0</v>
      </c>
      <c r="L11" s="6">
        <v>50</v>
      </c>
      <c r="M11" s="27">
        <f t="shared" si="3"/>
        <v>23</v>
      </c>
      <c r="N11" s="6">
        <v>335</v>
      </c>
      <c r="O11" s="27">
        <f t="shared" si="4"/>
        <v>73.7</v>
      </c>
      <c r="P11" s="6"/>
      <c r="Q11" s="27">
        <f t="shared" si="5"/>
        <v>0</v>
      </c>
      <c r="R11" s="6"/>
      <c r="S11" s="16">
        <f t="shared" si="6"/>
        <v>0</v>
      </c>
      <c r="T11" s="16"/>
      <c r="U11" s="27">
        <f>I11+K11+M11+O11+Q11+S11+G11</f>
        <v>219.3</v>
      </c>
      <c r="V11" s="20">
        <v>1.85</v>
      </c>
      <c r="W11" s="20">
        <f>ROUND(U11/V11,1)</f>
        <v>118.5</v>
      </c>
      <c r="X11" s="20"/>
      <c r="Y11" s="25" t="s">
        <v>3</v>
      </c>
      <c r="Z11" s="27" t="s">
        <v>104</v>
      </c>
      <c r="AA11" s="6" t="s">
        <v>84</v>
      </c>
    </row>
    <row r="12" spans="2:27" ht="12.75">
      <c r="B12" s="25" t="s">
        <v>4</v>
      </c>
      <c r="D12" s="28" t="s">
        <v>97</v>
      </c>
      <c r="E12" s="6" t="s">
        <v>35</v>
      </c>
      <c r="F12" s="16">
        <v>23</v>
      </c>
      <c r="G12" s="27">
        <f t="shared" si="0"/>
        <v>23</v>
      </c>
      <c r="H12" s="16">
        <v>0</v>
      </c>
      <c r="I12" s="27">
        <f t="shared" si="1"/>
        <v>0</v>
      </c>
      <c r="J12" s="16">
        <v>110</v>
      </c>
      <c r="K12" s="27">
        <f t="shared" si="2"/>
        <v>26.4</v>
      </c>
      <c r="L12" s="16"/>
      <c r="M12" s="27">
        <f t="shared" si="3"/>
        <v>0</v>
      </c>
      <c r="N12" s="16">
        <v>200</v>
      </c>
      <c r="O12" s="27">
        <f t="shared" si="4"/>
        <v>44</v>
      </c>
      <c r="P12" s="16"/>
      <c r="Q12" s="27">
        <f t="shared" si="5"/>
        <v>0</v>
      </c>
      <c r="R12" s="16"/>
      <c r="S12" s="16">
        <f t="shared" si="6"/>
        <v>0</v>
      </c>
      <c r="T12" s="16"/>
      <c r="U12" s="27">
        <f>I12+K12+M12+O12+Q12+S12+G12</f>
        <v>93.4</v>
      </c>
      <c r="V12" s="16">
        <v>1.85</v>
      </c>
      <c r="W12" s="16">
        <f>ROUND(U12/V12,1)</f>
        <v>50.5</v>
      </c>
      <c r="X12" s="16"/>
      <c r="Y12" s="25" t="s">
        <v>4</v>
      </c>
      <c r="Z12" s="28" t="s">
        <v>97</v>
      </c>
      <c r="AA12" s="6" t="s">
        <v>35</v>
      </c>
    </row>
    <row r="13" spans="2:27" ht="12.75">
      <c r="B13" s="25" t="s">
        <v>4</v>
      </c>
      <c r="D13" s="28" t="s">
        <v>98</v>
      </c>
      <c r="E13" s="6" t="s">
        <v>35</v>
      </c>
      <c r="F13" s="16">
        <v>0</v>
      </c>
      <c r="G13" s="27">
        <f t="shared" si="0"/>
        <v>0</v>
      </c>
      <c r="H13" s="16">
        <v>188</v>
      </c>
      <c r="I13" s="27">
        <f t="shared" si="1"/>
        <v>58.3</v>
      </c>
      <c r="J13" s="16">
        <v>0</v>
      </c>
      <c r="K13" s="27">
        <f t="shared" si="2"/>
        <v>0</v>
      </c>
      <c r="L13" s="16"/>
      <c r="M13" s="27">
        <f t="shared" si="3"/>
        <v>0</v>
      </c>
      <c r="N13" s="16">
        <v>0</v>
      </c>
      <c r="O13" s="27">
        <f t="shared" si="4"/>
        <v>0</v>
      </c>
      <c r="P13" s="16"/>
      <c r="Q13" s="27">
        <f t="shared" si="5"/>
        <v>0</v>
      </c>
      <c r="R13" s="16"/>
      <c r="S13" s="16">
        <f t="shared" si="6"/>
        <v>0</v>
      </c>
      <c r="T13" s="16"/>
      <c r="U13" s="27">
        <f>I13+K13+M13+O13+Q13+S13+G13</f>
        <v>58.3</v>
      </c>
      <c r="V13" s="16">
        <v>1.85</v>
      </c>
      <c r="W13" s="16">
        <f>ROUND(U13/V13,1)</f>
        <v>31.5</v>
      </c>
      <c r="X13" s="16"/>
      <c r="Y13" s="25" t="s">
        <v>4</v>
      </c>
      <c r="Z13" s="28" t="s">
        <v>98</v>
      </c>
      <c r="AA13" s="6" t="s">
        <v>35</v>
      </c>
    </row>
    <row r="14" spans="2:27" ht="12.75">
      <c r="B14" s="25" t="s">
        <v>4</v>
      </c>
      <c r="D14" s="28" t="s">
        <v>99</v>
      </c>
      <c r="E14" s="6" t="s">
        <v>35</v>
      </c>
      <c r="F14" s="16">
        <v>0</v>
      </c>
      <c r="G14" s="27">
        <f t="shared" si="0"/>
        <v>0</v>
      </c>
      <c r="H14" s="16">
        <v>116</v>
      </c>
      <c r="I14" s="27">
        <f t="shared" si="1"/>
        <v>36</v>
      </c>
      <c r="J14" s="16">
        <v>0</v>
      </c>
      <c r="K14" s="27">
        <f t="shared" si="2"/>
        <v>0</v>
      </c>
      <c r="L14" s="16"/>
      <c r="M14" s="27">
        <f t="shared" si="3"/>
        <v>0</v>
      </c>
      <c r="N14" s="16">
        <v>0</v>
      </c>
      <c r="O14" s="27">
        <f t="shared" si="4"/>
        <v>0</v>
      </c>
      <c r="P14" s="16"/>
      <c r="Q14" s="27">
        <f t="shared" si="5"/>
        <v>0</v>
      </c>
      <c r="R14" s="16"/>
      <c r="S14" s="16">
        <f t="shared" si="6"/>
        <v>0</v>
      </c>
      <c r="T14" s="16"/>
      <c r="U14" s="27">
        <f>I14+K14+M14+O14+Q14+S14+G14</f>
        <v>36</v>
      </c>
      <c r="V14" s="16">
        <v>1.85</v>
      </c>
      <c r="W14" s="16">
        <f>ROUND(U14/V14,1)</f>
        <v>19.5</v>
      </c>
      <c r="X14" s="16"/>
      <c r="Y14" s="25" t="s">
        <v>4</v>
      </c>
      <c r="Z14" s="28" t="s">
        <v>99</v>
      </c>
      <c r="AA14" s="6" t="s">
        <v>35</v>
      </c>
    </row>
    <row r="15" spans="2:27" ht="12.75">
      <c r="B15" s="25" t="s">
        <v>4</v>
      </c>
      <c r="C15" s="6"/>
      <c r="D15" s="27" t="s">
        <v>29</v>
      </c>
      <c r="E15" s="16" t="s">
        <v>30</v>
      </c>
      <c r="F15" s="16">
        <v>776</v>
      </c>
      <c r="G15" s="27">
        <f t="shared" si="0"/>
        <v>776</v>
      </c>
      <c r="H15" s="16">
        <v>0</v>
      </c>
      <c r="I15" s="27">
        <f t="shared" si="1"/>
        <v>0</v>
      </c>
      <c r="J15" s="16">
        <v>0</v>
      </c>
      <c r="K15" s="27">
        <f t="shared" si="2"/>
        <v>0</v>
      </c>
      <c r="L15" s="16"/>
      <c r="M15" s="27">
        <f t="shared" si="3"/>
        <v>0</v>
      </c>
      <c r="N15" s="16">
        <v>0</v>
      </c>
      <c r="O15" s="27">
        <f t="shared" si="4"/>
        <v>0</v>
      </c>
      <c r="P15" s="16"/>
      <c r="Q15" s="27">
        <f t="shared" si="5"/>
        <v>0</v>
      </c>
      <c r="R15" s="16"/>
      <c r="S15" s="16">
        <f t="shared" si="6"/>
        <v>0</v>
      </c>
      <c r="T15" s="16"/>
      <c r="U15" s="27">
        <f t="shared" si="8"/>
        <v>776</v>
      </c>
      <c r="V15" s="16">
        <v>1.85</v>
      </c>
      <c r="W15" s="16">
        <f t="shared" si="7"/>
        <v>419.5</v>
      </c>
      <c r="X15" s="16"/>
      <c r="Y15" s="28" t="s">
        <v>4</v>
      </c>
      <c r="Z15" s="27" t="s">
        <v>29</v>
      </c>
      <c r="AA15" s="16" t="s">
        <v>30</v>
      </c>
    </row>
    <row r="16" spans="2:27" ht="12.75">
      <c r="B16" s="25" t="s">
        <v>5</v>
      </c>
      <c r="C16" s="6"/>
      <c r="D16" s="27" t="s">
        <v>34</v>
      </c>
      <c r="E16" s="6" t="s">
        <v>35</v>
      </c>
      <c r="F16" s="6">
        <v>278</v>
      </c>
      <c r="G16" s="27">
        <f>ROUND(F16*1,1)</f>
        <v>278</v>
      </c>
      <c r="H16" s="6">
        <v>0</v>
      </c>
      <c r="I16" s="27">
        <f>ROUND(H16*0.31,1)</f>
        <v>0</v>
      </c>
      <c r="J16" s="6"/>
      <c r="K16" s="27">
        <f>ROUND(J16*0.24,1)</f>
        <v>0</v>
      </c>
      <c r="L16" s="6">
        <v>0</v>
      </c>
      <c r="M16" s="27">
        <f>ROUND(L16*0.46,1)</f>
        <v>0</v>
      </c>
      <c r="N16" s="6"/>
      <c r="O16" s="27">
        <f>ROUND(N16*0.22,1)</f>
        <v>0</v>
      </c>
      <c r="P16" s="6"/>
      <c r="Q16" s="27">
        <f>ROUND(P16*0.18,1)</f>
        <v>0</v>
      </c>
      <c r="R16" s="6"/>
      <c r="S16" s="16">
        <f>ROUND(R16*1.7,1)</f>
        <v>0</v>
      </c>
      <c r="T16" s="16"/>
      <c r="U16" s="27">
        <f t="shared" si="8"/>
        <v>278</v>
      </c>
      <c r="V16" s="20">
        <v>1.85</v>
      </c>
      <c r="W16" s="20">
        <f t="shared" si="7"/>
        <v>150.3</v>
      </c>
      <c r="X16" s="20"/>
      <c r="Y16" s="25" t="s">
        <v>5</v>
      </c>
      <c r="Z16" s="27" t="s">
        <v>34</v>
      </c>
      <c r="AA16" s="6" t="s">
        <v>35</v>
      </c>
    </row>
    <row r="17" spans="2:27" ht="12.75">
      <c r="B17" s="25" t="s">
        <v>5</v>
      </c>
      <c r="C17" s="6"/>
      <c r="D17" s="27" t="s">
        <v>101</v>
      </c>
      <c r="E17" s="6" t="s">
        <v>35</v>
      </c>
      <c r="F17" s="6">
        <v>250</v>
      </c>
      <c r="G17" s="27">
        <f>ROUND(F17*1,1)</f>
        <v>250</v>
      </c>
      <c r="H17" s="6">
        <v>150</v>
      </c>
      <c r="I17" s="27">
        <f>ROUND(H17*0.31,1)</f>
        <v>46.5</v>
      </c>
      <c r="J17" s="6"/>
      <c r="K17" s="27">
        <f>ROUND(J17*0.24,1)</f>
        <v>0</v>
      </c>
      <c r="L17" s="6">
        <v>256</v>
      </c>
      <c r="M17" s="27">
        <f>ROUND(L17*0.46,1)</f>
        <v>117.8</v>
      </c>
      <c r="N17" s="6"/>
      <c r="O17" s="27">
        <f>ROUND(N17*0.22,1)</f>
        <v>0</v>
      </c>
      <c r="P17" s="6"/>
      <c r="Q17" s="27">
        <f>ROUND(P17*0.18,1)</f>
        <v>0</v>
      </c>
      <c r="R17" s="6"/>
      <c r="S17" s="16">
        <f>ROUND(R17*1.7,1)</f>
        <v>0</v>
      </c>
      <c r="T17" s="16"/>
      <c r="U17" s="27">
        <f t="shared" si="8"/>
        <v>414.3</v>
      </c>
      <c r="V17" s="20">
        <v>1.85</v>
      </c>
      <c r="W17" s="20">
        <f t="shared" si="7"/>
        <v>223.9</v>
      </c>
      <c r="X17" s="20"/>
      <c r="Y17" s="25" t="s">
        <v>5</v>
      </c>
      <c r="Z17" s="27" t="s">
        <v>101</v>
      </c>
      <c r="AA17" s="6" t="s">
        <v>35</v>
      </c>
    </row>
    <row r="18" spans="2:27" ht="12.75">
      <c r="B18" s="25" t="s">
        <v>52</v>
      </c>
      <c r="C18" s="6"/>
      <c r="D18" s="27" t="s">
        <v>36</v>
      </c>
      <c r="E18" s="6" t="s">
        <v>28</v>
      </c>
      <c r="F18" s="6">
        <v>96</v>
      </c>
      <c r="G18" s="27">
        <f t="shared" si="0"/>
        <v>96</v>
      </c>
      <c r="H18" s="6">
        <v>0</v>
      </c>
      <c r="I18" s="27">
        <f t="shared" si="1"/>
        <v>0</v>
      </c>
      <c r="J18" s="6">
        <v>0</v>
      </c>
      <c r="K18" s="27">
        <f t="shared" si="2"/>
        <v>0</v>
      </c>
      <c r="L18" s="6"/>
      <c r="M18" s="27">
        <f t="shared" si="3"/>
        <v>0</v>
      </c>
      <c r="N18" s="6"/>
      <c r="O18" s="27">
        <f t="shared" si="4"/>
        <v>0</v>
      </c>
      <c r="P18" s="6"/>
      <c r="Q18" s="27">
        <f t="shared" si="5"/>
        <v>0</v>
      </c>
      <c r="R18" s="6"/>
      <c r="S18" s="16">
        <f t="shared" si="6"/>
        <v>0</v>
      </c>
      <c r="T18" s="16"/>
      <c r="U18" s="27">
        <f aca="true" t="shared" si="9" ref="U18:U27">I18+K18+M18+O18+Q18+S18+G18</f>
        <v>96</v>
      </c>
      <c r="V18" s="20">
        <v>1</v>
      </c>
      <c r="W18" s="20">
        <f t="shared" si="7"/>
        <v>96</v>
      </c>
      <c r="X18" s="20"/>
      <c r="Y18" s="25" t="s">
        <v>52</v>
      </c>
      <c r="Z18" s="26" t="s">
        <v>36</v>
      </c>
      <c r="AA18" s="6" t="s">
        <v>28</v>
      </c>
    </row>
    <row r="19" spans="2:27" ht="12.75">
      <c r="B19" s="25" t="s">
        <v>52</v>
      </c>
      <c r="C19" s="6"/>
      <c r="D19" s="27" t="s">
        <v>77</v>
      </c>
      <c r="E19" s="6" t="s">
        <v>27</v>
      </c>
      <c r="F19" s="6">
        <v>92</v>
      </c>
      <c r="G19" s="27">
        <f t="shared" si="0"/>
        <v>92</v>
      </c>
      <c r="H19" s="6">
        <v>0</v>
      </c>
      <c r="I19" s="27">
        <f t="shared" si="1"/>
        <v>0</v>
      </c>
      <c r="J19" s="6"/>
      <c r="K19" s="27">
        <f t="shared" si="2"/>
        <v>0</v>
      </c>
      <c r="L19" s="6"/>
      <c r="M19" s="27">
        <f t="shared" si="3"/>
        <v>0</v>
      </c>
      <c r="N19" s="6">
        <v>90</v>
      </c>
      <c r="O19" s="27">
        <f t="shared" si="4"/>
        <v>19.8</v>
      </c>
      <c r="P19" s="6"/>
      <c r="Q19" s="27">
        <f t="shared" si="5"/>
        <v>0</v>
      </c>
      <c r="R19" s="6"/>
      <c r="S19" s="16">
        <f t="shared" si="6"/>
        <v>0</v>
      </c>
      <c r="T19" s="16"/>
      <c r="U19" s="27">
        <f t="shared" si="9"/>
        <v>111.8</v>
      </c>
      <c r="V19" s="20">
        <v>0.73</v>
      </c>
      <c r="W19" s="20">
        <f t="shared" si="7"/>
        <v>153.2</v>
      </c>
      <c r="X19" s="20"/>
      <c r="Y19" s="25" t="s">
        <v>52</v>
      </c>
      <c r="Z19" s="26" t="s">
        <v>77</v>
      </c>
      <c r="AA19" s="6" t="s">
        <v>27</v>
      </c>
    </row>
    <row r="20" spans="2:27" ht="12.75">
      <c r="B20" s="25" t="s">
        <v>52</v>
      </c>
      <c r="C20" s="6"/>
      <c r="D20" s="27" t="s">
        <v>108</v>
      </c>
      <c r="E20" s="6" t="s">
        <v>27</v>
      </c>
      <c r="F20" s="6">
        <v>90</v>
      </c>
      <c r="G20" s="27">
        <f t="shared" si="0"/>
        <v>90</v>
      </c>
      <c r="H20" s="6">
        <v>63</v>
      </c>
      <c r="I20" s="27">
        <f t="shared" si="1"/>
        <v>19.5</v>
      </c>
      <c r="J20" s="6"/>
      <c r="K20" s="27">
        <f t="shared" si="2"/>
        <v>0</v>
      </c>
      <c r="L20" s="6"/>
      <c r="M20" s="27">
        <f t="shared" si="3"/>
        <v>0</v>
      </c>
      <c r="N20" s="6">
        <v>90</v>
      </c>
      <c r="O20" s="27">
        <f t="shared" si="4"/>
        <v>19.8</v>
      </c>
      <c r="P20" s="6"/>
      <c r="Q20" s="27">
        <f t="shared" si="5"/>
        <v>0</v>
      </c>
      <c r="R20" s="6"/>
      <c r="S20" s="16">
        <f t="shared" si="6"/>
        <v>0</v>
      </c>
      <c r="T20" s="16"/>
      <c r="U20" s="27">
        <f t="shared" si="9"/>
        <v>129.3</v>
      </c>
      <c r="V20" s="20">
        <v>0.73</v>
      </c>
      <c r="W20" s="20">
        <f t="shared" si="7"/>
        <v>177.1</v>
      </c>
      <c r="X20" s="20"/>
      <c r="Y20" s="25" t="s">
        <v>52</v>
      </c>
      <c r="Z20" s="27" t="s">
        <v>108</v>
      </c>
      <c r="AA20" s="6" t="s">
        <v>27</v>
      </c>
    </row>
    <row r="21" spans="2:27" ht="12.75">
      <c r="B21" s="25" t="s">
        <v>52</v>
      </c>
      <c r="C21" s="6"/>
      <c r="D21" s="27" t="s">
        <v>44</v>
      </c>
      <c r="E21" s="6" t="s">
        <v>35</v>
      </c>
      <c r="F21" s="6">
        <v>230</v>
      </c>
      <c r="G21" s="27">
        <f t="shared" si="0"/>
        <v>230</v>
      </c>
      <c r="H21" s="6">
        <v>0</v>
      </c>
      <c r="I21" s="27">
        <f t="shared" si="1"/>
        <v>0</v>
      </c>
      <c r="J21" s="6"/>
      <c r="K21" s="27">
        <f t="shared" si="2"/>
        <v>0</v>
      </c>
      <c r="L21" s="6">
        <v>180</v>
      </c>
      <c r="M21" s="27">
        <f t="shared" si="3"/>
        <v>82.8</v>
      </c>
      <c r="N21" s="6"/>
      <c r="O21" s="27">
        <f t="shared" si="4"/>
        <v>0</v>
      </c>
      <c r="P21" s="6"/>
      <c r="Q21" s="27">
        <f t="shared" si="5"/>
        <v>0</v>
      </c>
      <c r="R21" s="6"/>
      <c r="S21" s="16">
        <f t="shared" si="6"/>
        <v>0</v>
      </c>
      <c r="T21" s="16"/>
      <c r="U21" s="27">
        <f t="shared" si="9"/>
        <v>312.8</v>
      </c>
      <c r="V21" s="20">
        <v>1.85</v>
      </c>
      <c r="W21" s="20">
        <f>ROUND(U21/V21,1)</f>
        <v>169.1</v>
      </c>
      <c r="X21" s="20"/>
      <c r="Y21" s="25" t="s">
        <v>52</v>
      </c>
      <c r="Z21" s="27" t="s">
        <v>44</v>
      </c>
      <c r="AA21" s="6" t="s">
        <v>35</v>
      </c>
    </row>
    <row r="22" spans="2:27" ht="12.75">
      <c r="B22" s="25" t="s">
        <v>50</v>
      </c>
      <c r="C22" s="6"/>
      <c r="D22" s="27" t="s">
        <v>38</v>
      </c>
      <c r="E22" s="6" t="s">
        <v>69</v>
      </c>
      <c r="F22" s="6"/>
      <c r="G22" s="27">
        <f t="shared" si="0"/>
        <v>0</v>
      </c>
      <c r="H22" s="6">
        <v>210</v>
      </c>
      <c r="I22" s="27">
        <f t="shared" si="1"/>
        <v>65.1</v>
      </c>
      <c r="J22" s="6"/>
      <c r="K22" s="27">
        <f t="shared" si="2"/>
        <v>0</v>
      </c>
      <c r="L22" s="6">
        <v>251</v>
      </c>
      <c r="M22" s="27">
        <f t="shared" si="3"/>
        <v>115.5</v>
      </c>
      <c r="N22" s="6">
        <v>505</v>
      </c>
      <c r="O22" s="27">
        <f t="shared" si="4"/>
        <v>111.1</v>
      </c>
      <c r="P22" s="6"/>
      <c r="Q22" s="27">
        <f t="shared" si="5"/>
        <v>0</v>
      </c>
      <c r="R22" s="6"/>
      <c r="S22" s="16">
        <f t="shared" si="6"/>
        <v>0</v>
      </c>
      <c r="T22" s="16"/>
      <c r="U22" s="27">
        <f t="shared" si="9"/>
        <v>291.7</v>
      </c>
      <c r="V22" s="20">
        <v>1.85</v>
      </c>
      <c r="W22" s="20">
        <f t="shared" si="7"/>
        <v>157.7</v>
      </c>
      <c r="X22" s="20"/>
      <c r="Y22" s="25" t="s">
        <v>50</v>
      </c>
      <c r="Z22" s="26" t="s">
        <v>38</v>
      </c>
      <c r="AA22" s="6" t="s">
        <v>69</v>
      </c>
    </row>
    <row r="23" spans="2:27" ht="12.75">
      <c r="B23" s="25" t="s">
        <v>50</v>
      </c>
      <c r="C23" s="6"/>
      <c r="D23" s="27" t="s">
        <v>40</v>
      </c>
      <c r="E23" s="6" t="s">
        <v>27</v>
      </c>
      <c r="F23" s="6">
        <v>156</v>
      </c>
      <c r="G23" s="27">
        <f t="shared" si="0"/>
        <v>156</v>
      </c>
      <c r="H23" s="6"/>
      <c r="I23" s="27">
        <f t="shared" si="1"/>
        <v>0</v>
      </c>
      <c r="J23" s="6"/>
      <c r="K23" s="27">
        <f t="shared" si="2"/>
        <v>0</v>
      </c>
      <c r="L23" s="6"/>
      <c r="M23" s="27">
        <f t="shared" si="3"/>
        <v>0</v>
      </c>
      <c r="N23" s="6">
        <v>0</v>
      </c>
      <c r="O23" s="27">
        <f t="shared" si="4"/>
        <v>0</v>
      </c>
      <c r="P23" s="6"/>
      <c r="Q23" s="27">
        <f t="shared" si="5"/>
        <v>0</v>
      </c>
      <c r="R23" s="6"/>
      <c r="S23" s="16">
        <f t="shared" si="6"/>
        <v>0</v>
      </c>
      <c r="T23" s="16"/>
      <c r="U23" s="27">
        <f t="shared" si="9"/>
        <v>156</v>
      </c>
      <c r="V23" s="20">
        <v>0.73</v>
      </c>
      <c r="W23" s="20">
        <f t="shared" si="7"/>
        <v>213.7</v>
      </c>
      <c r="X23" s="20"/>
      <c r="Y23" s="25" t="s">
        <v>50</v>
      </c>
      <c r="Z23" s="26" t="s">
        <v>40</v>
      </c>
      <c r="AA23" s="6" t="s">
        <v>27</v>
      </c>
    </row>
    <row r="24" spans="2:27" ht="12.75">
      <c r="B24" s="25" t="s">
        <v>50</v>
      </c>
      <c r="C24" s="6"/>
      <c r="D24" s="27" t="s">
        <v>71</v>
      </c>
      <c r="E24" s="16" t="s">
        <v>30</v>
      </c>
      <c r="F24" s="16">
        <v>189</v>
      </c>
      <c r="G24" s="27">
        <f t="shared" si="0"/>
        <v>189</v>
      </c>
      <c r="H24" s="16">
        <v>210</v>
      </c>
      <c r="I24" s="27">
        <f t="shared" si="1"/>
        <v>65.1</v>
      </c>
      <c r="J24" s="16">
        <v>85</v>
      </c>
      <c r="K24" s="27">
        <f t="shared" si="2"/>
        <v>20.4</v>
      </c>
      <c r="L24" s="16">
        <v>200</v>
      </c>
      <c r="M24" s="27">
        <f t="shared" si="3"/>
        <v>92</v>
      </c>
      <c r="N24" s="16">
        <v>0</v>
      </c>
      <c r="O24" s="27">
        <f t="shared" si="4"/>
        <v>0</v>
      </c>
      <c r="P24" s="16"/>
      <c r="Q24" s="27">
        <f t="shared" si="5"/>
        <v>0</v>
      </c>
      <c r="R24" s="16"/>
      <c r="S24" s="16">
        <f t="shared" si="6"/>
        <v>0</v>
      </c>
      <c r="T24" s="16"/>
      <c r="U24" s="27">
        <f t="shared" si="9"/>
        <v>366.5</v>
      </c>
      <c r="V24" s="16">
        <v>1.85</v>
      </c>
      <c r="W24" s="16">
        <f>ROUND(U24/V24,1)</f>
        <v>198.1</v>
      </c>
      <c r="X24" s="16"/>
      <c r="Y24" s="25" t="s">
        <v>50</v>
      </c>
      <c r="Z24" s="26" t="s">
        <v>71</v>
      </c>
      <c r="AA24" s="16" t="s">
        <v>30</v>
      </c>
    </row>
    <row r="25" spans="2:27" ht="12.75">
      <c r="B25" s="25" t="s">
        <v>50</v>
      </c>
      <c r="C25" s="6"/>
      <c r="D25" s="27" t="s">
        <v>39</v>
      </c>
      <c r="E25" s="6" t="s">
        <v>28</v>
      </c>
      <c r="F25" s="6">
        <v>264</v>
      </c>
      <c r="G25" s="27">
        <f t="shared" si="0"/>
        <v>264</v>
      </c>
      <c r="H25" s="6">
        <v>0</v>
      </c>
      <c r="I25" s="27">
        <f t="shared" si="1"/>
        <v>0</v>
      </c>
      <c r="J25" s="6">
        <v>210</v>
      </c>
      <c r="K25" s="27">
        <f t="shared" si="2"/>
        <v>50.4</v>
      </c>
      <c r="L25" s="6"/>
      <c r="M25" s="27">
        <f t="shared" si="3"/>
        <v>0</v>
      </c>
      <c r="N25" s="6"/>
      <c r="O25" s="27">
        <f t="shared" si="4"/>
        <v>0</v>
      </c>
      <c r="P25" s="6"/>
      <c r="Q25" s="27">
        <f t="shared" si="5"/>
        <v>0</v>
      </c>
      <c r="R25" s="6"/>
      <c r="S25" s="16">
        <f t="shared" si="6"/>
        <v>0</v>
      </c>
      <c r="T25" s="16"/>
      <c r="U25" s="27">
        <f t="shared" si="9"/>
        <v>314.4</v>
      </c>
      <c r="V25" s="20">
        <v>1</v>
      </c>
      <c r="W25" s="20">
        <f t="shared" si="7"/>
        <v>314.4</v>
      </c>
      <c r="X25" s="20"/>
      <c r="Y25" s="25" t="s">
        <v>50</v>
      </c>
      <c r="Z25" s="26" t="s">
        <v>39</v>
      </c>
      <c r="AA25" s="6" t="s">
        <v>28</v>
      </c>
    </row>
    <row r="26" spans="2:27" ht="12.75">
      <c r="B26" s="25" t="s">
        <v>50</v>
      </c>
      <c r="C26" s="6"/>
      <c r="D26" s="27" t="s">
        <v>72</v>
      </c>
      <c r="E26" s="6" t="s">
        <v>28</v>
      </c>
      <c r="F26" s="6">
        <v>305</v>
      </c>
      <c r="G26" s="27">
        <f t="shared" si="0"/>
        <v>305</v>
      </c>
      <c r="H26" s="6">
        <v>0</v>
      </c>
      <c r="I26" s="27">
        <f t="shared" si="1"/>
        <v>0</v>
      </c>
      <c r="J26" s="6">
        <v>210</v>
      </c>
      <c r="K26" s="27">
        <f t="shared" si="2"/>
        <v>50.4</v>
      </c>
      <c r="L26" s="6"/>
      <c r="M26" s="27">
        <f t="shared" si="3"/>
        <v>0</v>
      </c>
      <c r="N26" s="6"/>
      <c r="O26" s="27">
        <f t="shared" si="4"/>
        <v>0</v>
      </c>
      <c r="P26" s="6"/>
      <c r="Q26" s="27">
        <f t="shared" si="5"/>
        <v>0</v>
      </c>
      <c r="R26" s="6"/>
      <c r="S26" s="16">
        <f t="shared" si="6"/>
        <v>0</v>
      </c>
      <c r="T26" s="16"/>
      <c r="U26" s="27">
        <f t="shared" si="9"/>
        <v>355.4</v>
      </c>
      <c r="V26" s="20">
        <v>1</v>
      </c>
      <c r="W26" s="20">
        <f t="shared" si="7"/>
        <v>355.4</v>
      </c>
      <c r="X26" s="20"/>
      <c r="Y26" s="25" t="s">
        <v>50</v>
      </c>
      <c r="Z26" s="26" t="s">
        <v>72</v>
      </c>
      <c r="AA26" s="6" t="s">
        <v>28</v>
      </c>
    </row>
    <row r="27" spans="2:27" ht="12.75">
      <c r="B27" s="25" t="s">
        <v>9</v>
      </c>
      <c r="C27" s="6"/>
      <c r="D27" s="27" t="s">
        <v>41</v>
      </c>
      <c r="E27" s="6" t="s">
        <v>35</v>
      </c>
      <c r="F27" s="6">
        <v>212</v>
      </c>
      <c r="G27" s="27">
        <f t="shared" si="0"/>
        <v>212</v>
      </c>
      <c r="H27" s="6">
        <v>144</v>
      </c>
      <c r="I27" s="27">
        <f t="shared" si="1"/>
        <v>44.6</v>
      </c>
      <c r="J27" s="6"/>
      <c r="K27" s="27">
        <f t="shared" si="2"/>
        <v>0</v>
      </c>
      <c r="L27" s="6">
        <v>340</v>
      </c>
      <c r="M27" s="27">
        <f t="shared" si="3"/>
        <v>156.4</v>
      </c>
      <c r="N27" s="6"/>
      <c r="O27" s="27">
        <f t="shared" si="4"/>
        <v>0</v>
      </c>
      <c r="P27" s="6"/>
      <c r="Q27" s="27">
        <f t="shared" si="5"/>
        <v>0</v>
      </c>
      <c r="R27" s="6"/>
      <c r="S27" s="16">
        <f t="shared" si="6"/>
        <v>0</v>
      </c>
      <c r="T27" s="16"/>
      <c r="U27" s="27">
        <f t="shared" si="9"/>
        <v>413</v>
      </c>
      <c r="V27" s="20">
        <v>1.85</v>
      </c>
      <c r="W27" s="20">
        <f t="shared" si="7"/>
        <v>223.2</v>
      </c>
      <c r="X27" s="20"/>
      <c r="Y27" s="25" t="s">
        <v>9</v>
      </c>
      <c r="Z27" s="26" t="s">
        <v>41</v>
      </c>
      <c r="AA27" s="6" t="s">
        <v>35</v>
      </c>
    </row>
    <row r="28" spans="2:27" ht="12.75">
      <c r="B28" s="25" t="s">
        <v>10</v>
      </c>
      <c r="C28" s="6"/>
      <c r="D28" s="27" t="s">
        <v>43</v>
      </c>
      <c r="E28" s="6" t="s">
        <v>35</v>
      </c>
      <c r="F28" s="6">
        <v>92</v>
      </c>
      <c r="G28" s="27">
        <f t="shared" si="0"/>
        <v>92</v>
      </c>
      <c r="H28" s="6">
        <v>0</v>
      </c>
      <c r="I28" s="27">
        <f t="shared" si="1"/>
        <v>0</v>
      </c>
      <c r="J28" s="6"/>
      <c r="K28" s="27">
        <f t="shared" si="2"/>
        <v>0</v>
      </c>
      <c r="L28" s="6">
        <v>610</v>
      </c>
      <c r="M28" s="27">
        <f t="shared" si="3"/>
        <v>280.6</v>
      </c>
      <c r="N28" s="6"/>
      <c r="O28" s="27">
        <f t="shared" si="4"/>
        <v>0</v>
      </c>
      <c r="P28" s="6"/>
      <c r="Q28" s="27">
        <f t="shared" si="5"/>
        <v>0</v>
      </c>
      <c r="R28" s="6"/>
      <c r="S28" s="16">
        <f t="shared" si="6"/>
        <v>0</v>
      </c>
      <c r="T28" s="16"/>
      <c r="U28" s="27">
        <f>I28+K28+M28+O28+Q28+S28+G28</f>
        <v>372.6</v>
      </c>
      <c r="V28" s="20">
        <v>1.85</v>
      </c>
      <c r="W28" s="20">
        <f>ROUND(U28/V28,1)</f>
        <v>201.4</v>
      </c>
      <c r="X28" s="20"/>
      <c r="Y28" s="25" t="s">
        <v>10</v>
      </c>
      <c r="Z28" s="27" t="s">
        <v>43</v>
      </c>
      <c r="AA28" s="6" t="s">
        <v>35</v>
      </c>
    </row>
    <row r="29" spans="2:27" ht="12.75">
      <c r="B29" s="25" t="s">
        <v>10</v>
      </c>
      <c r="C29" s="9"/>
      <c r="D29" s="16" t="s">
        <v>100</v>
      </c>
      <c r="E29" s="6" t="s">
        <v>28</v>
      </c>
      <c r="F29" s="6">
        <v>208</v>
      </c>
      <c r="G29" s="27">
        <f t="shared" si="0"/>
        <v>208</v>
      </c>
      <c r="H29" s="6">
        <v>24</v>
      </c>
      <c r="I29" s="27">
        <f t="shared" si="1"/>
        <v>7.4</v>
      </c>
      <c r="J29" s="6">
        <v>13</v>
      </c>
      <c r="K29" s="27">
        <f t="shared" si="2"/>
        <v>3.1</v>
      </c>
      <c r="L29" s="6">
        <v>0</v>
      </c>
      <c r="M29" s="27">
        <f t="shared" si="3"/>
        <v>0</v>
      </c>
      <c r="N29" s="6">
        <v>340</v>
      </c>
      <c r="O29" s="27">
        <f t="shared" si="4"/>
        <v>74.8</v>
      </c>
      <c r="P29" s="6"/>
      <c r="Q29" s="27">
        <f t="shared" si="5"/>
        <v>0</v>
      </c>
      <c r="R29" s="6"/>
      <c r="S29" s="16">
        <f t="shared" si="6"/>
        <v>0</v>
      </c>
      <c r="T29" s="16"/>
      <c r="U29" s="27">
        <f>I29+K29+M29+O29+Q29+S29+G29</f>
        <v>293.3</v>
      </c>
      <c r="V29" s="20">
        <v>1</v>
      </c>
      <c r="W29" s="20">
        <f>ROUND(U29/V29,1)</f>
        <v>293.3</v>
      </c>
      <c r="X29" s="20"/>
      <c r="Y29" s="25" t="s">
        <v>10</v>
      </c>
      <c r="Z29" s="29" t="s">
        <v>100</v>
      </c>
      <c r="AA29" s="6" t="s">
        <v>28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9"/>
  <sheetViews>
    <sheetView zoomScalePageLayoutView="0" workbookViewId="0" topLeftCell="M4">
      <selection activeCell="AA7" sqref="AA7"/>
    </sheetView>
  </sheetViews>
  <sheetFormatPr defaultColWidth="9.00390625" defaultRowHeight="12.75"/>
  <cols>
    <col min="1" max="1" width="18.50390625" style="0" customWidth="1"/>
    <col min="2" max="2" width="9.375" style="0" hidden="1" customWidth="1"/>
    <col min="3" max="3" width="29.375" style="0" customWidth="1"/>
    <col min="4" max="4" width="12.00390625" style="0" customWidth="1"/>
    <col min="5" max="5" width="8.50390625" style="0" customWidth="1"/>
    <col min="6" max="6" width="6.875" style="0" customWidth="1"/>
    <col min="8" max="8" width="6.50390625" style="0" customWidth="1"/>
    <col min="10" max="10" width="5.625" style="0" customWidth="1"/>
    <col min="12" max="12" width="6.375" style="0" customWidth="1"/>
    <col min="13" max="13" width="6.625" style="0" customWidth="1"/>
    <col min="14" max="14" width="7.50390625" style="0" customWidth="1"/>
    <col min="16" max="16" width="6.125" style="0" customWidth="1"/>
    <col min="23" max="23" width="6.50390625" style="0" customWidth="1"/>
    <col min="24" max="24" width="17.375" style="0" customWidth="1"/>
    <col min="25" max="25" width="29.625" style="0" customWidth="1"/>
    <col min="26" max="26" width="11.375" style="0" customWidth="1"/>
  </cols>
  <sheetData>
    <row r="1" spans="1:26" ht="15.75">
      <c r="A1" s="9"/>
      <c r="B1" s="10"/>
      <c r="C1" s="11" t="s">
        <v>112</v>
      </c>
      <c r="D1" s="12"/>
      <c r="E1" s="8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3"/>
      <c r="U1" s="13"/>
      <c r="V1" s="13"/>
      <c r="W1" s="8"/>
      <c r="X1" s="8"/>
      <c r="Y1" s="8"/>
      <c r="Z1" s="8"/>
    </row>
    <row r="2" spans="1:26" ht="12.75">
      <c r="A2" s="9"/>
      <c r="B2" s="9"/>
      <c r="C2" s="9"/>
      <c r="D2" s="9"/>
      <c r="E2" s="9" t="s">
        <v>121</v>
      </c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8"/>
      <c r="U2" s="8"/>
      <c r="V2" s="8"/>
      <c r="W2" s="8"/>
      <c r="X2" s="8"/>
      <c r="Y2" s="8"/>
      <c r="Z2" s="8"/>
    </row>
    <row r="3" spans="1:27" ht="126">
      <c r="A3" s="30"/>
      <c r="B3" s="30"/>
      <c r="C3" s="31" t="s">
        <v>62</v>
      </c>
      <c r="D3" s="31" t="s">
        <v>26</v>
      </c>
      <c r="E3" s="30" t="s">
        <v>53</v>
      </c>
      <c r="F3" s="32" t="s">
        <v>54</v>
      </c>
      <c r="G3" s="31" t="s">
        <v>55</v>
      </c>
      <c r="H3" s="32" t="s">
        <v>54</v>
      </c>
      <c r="I3" s="31" t="s">
        <v>57</v>
      </c>
      <c r="J3" s="32" t="s">
        <v>54</v>
      </c>
      <c r="K3" s="31" t="s">
        <v>58</v>
      </c>
      <c r="L3" s="32" t="s">
        <v>54</v>
      </c>
      <c r="M3" s="30" t="s">
        <v>59</v>
      </c>
      <c r="N3" s="32" t="s">
        <v>54</v>
      </c>
      <c r="O3" s="31" t="s">
        <v>60</v>
      </c>
      <c r="P3" s="32" t="s">
        <v>54</v>
      </c>
      <c r="Q3" s="31" t="s">
        <v>61</v>
      </c>
      <c r="R3" s="32" t="s">
        <v>54</v>
      </c>
      <c r="S3" s="33" t="s">
        <v>91</v>
      </c>
      <c r="T3" s="33" t="s">
        <v>63</v>
      </c>
      <c r="U3" s="34" t="s">
        <v>90</v>
      </c>
      <c r="V3" s="35" t="s">
        <v>94</v>
      </c>
      <c r="W3" s="36" t="s">
        <v>93</v>
      </c>
      <c r="X3" s="30"/>
      <c r="Y3" s="31" t="s">
        <v>62</v>
      </c>
      <c r="Z3" s="31" t="s">
        <v>26</v>
      </c>
      <c r="AA3" s="37"/>
    </row>
    <row r="4" spans="1:27" ht="15.75">
      <c r="A4" s="38" t="s">
        <v>0</v>
      </c>
      <c r="B4" s="36"/>
      <c r="C4" s="36" t="s">
        <v>114</v>
      </c>
      <c r="D4" s="36" t="s">
        <v>28</v>
      </c>
      <c r="E4" s="36"/>
      <c r="F4" s="39">
        <f aca="true" t="shared" si="0" ref="F4:F29">ROUND(E4*1,1)</f>
        <v>0</v>
      </c>
      <c r="G4" s="36">
        <v>203</v>
      </c>
      <c r="H4" s="39">
        <f aca="true" t="shared" si="1" ref="H4:H29">ROUND(G4*0.31,1)</f>
        <v>62.9</v>
      </c>
      <c r="I4" s="36">
        <v>256</v>
      </c>
      <c r="J4" s="39">
        <f aca="true" t="shared" si="2" ref="J4:J23">ROUND(I4*0.24,1)</f>
        <v>61.4</v>
      </c>
      <c r="K4" s="36"/>
      <c r="L4" s="39">
        <f aca="true" t="shared" si="3" ref="L4:L29">ROUND(K4*0.46,1)</f>
        <v>0</v>
      </c>
      <c r="M4" s="36"/>
      <c r="N4" s="39">
        <f aca="true" t="shared" si="4" ref="N4:N29">ROUND(M4*0.22,1)</f>
        <v>0</v>
      </c>
      <c r="O4" s="36"/>
      <c r="P4" s="39">
        <f aca="true" t="shared" si="5" ref="P4:P29">ROUND(O4*0.18,1)</f>
        <v>0</v>
      </c>
      <c r="Q4" s="36"/>
      <c r="R4" s="39">
        <f aca="true" t="shared" si="6" ref="R4:R29">ROUND(Q4*1.7,1)</f>
        <v>0</v>
      </c>
      <c r="S4" s="39"/>
      <c r="T4" s="39">
        <f>H4+J4+L4+N4+P4+R4+F4</f>
        <v>124.3</v>
      </c>
      <c r="U4" s="36">
        <v>1</v>
      </c>
      <c r="V4" s="36">
        <f>ROUND(T4/U4,1)</f>
        <v>124.3</v>
      </c>
      <c r="W4" s="36"/>
      <c r="X4" s="38" t="s">
        <v>0</v>
      </c>
      <c r="Y4" s="36" t="s">
        <v>114</v>
      </c>
      <c r="Z4" s="36" t="s">
        <v>28</v>
      </c>
      <c r="AA4" s="40" t="s">
        <v>113</v>
      </c>
    </row>
    <row r="5" spans="1:27" ht="15.75">
      <c r="A5" s="38" t="s">
        <v>0</v>
      </c>
      <c r="B5" s="36"/>
      <c r="C5" s="36" t="s">
        <v>45</v>
      </c>
      <c r="D5" s="36" t="s">
        <v>28</v>
      </c>
      <c r="E5" s="36"/>
      <c r="F5" s="39">
        <f t="shared" si="0"/>
        <v>0</v>
      </c>
      <c r="G5" s="36">
        <v>12</v>
      </c>
      <c r="H5" s="39">
        <f t="shared" si="1"/>
        <v>3.7</v>
      </c>
      <c r="I5" s="36"/>
      <c r="J5" s="39">
        <f t="shared" si="2"/>
        <v>0</v>
      </c>
      <c r="K5" s="36"/>
      <c r="L5" s="39">
        <f t="shared" si="3"/>
        <v>0</v>
      </c>
      <c r="M5" s="36">
        <v>342</v>
      </c>
      <c r="N5" s="39">
        <f t="shared" si="4"/>
        <v>75.2</v>
      </c>
      <c r="O5" s="36"/>
      <c r="P5" s="39">
        <f t="shared" si="5"/>
        <v>0</v>
      </c>
      <c r="Q5" s="36"/>
      <c r="R5" s="39">
        <f t="shared" si="6"/>
        <v>0</v>
      </c>
      <c r="S5" s="39"/>
      <c r="T5" s="39">
        <f>H5+J5+L5+N5+P5+R5+F5</f>
        <v>78.9</v>
      </c>
      <c r="U5" s="36">
        <v>1</v>
      </c>
      <c r="V5" s="36">
        <f aca="true" t="shared" si="7" ref="V5:V29">ROUND(T5/U5,1)</f>
        <v>78.9</v>
      </c>
      <c r="W5" s="36"/>
      <c r="X5" s="38" t="s">
        <v>0</v>
      </c>
      <c r="Y5" s="36" t="s">
        <v>45</v>
      </c>
      <c r="Z5" s="36" t="s">
        <v>28</v>
      </c>
      <c r="AA5" s="40" t="s">
        <v>113</v>
      </c>
    </row>
    <row r="6" spans="1:27" ht="15.75">
      <c r="A6" s="38" t="s">
        <v>0</v>
      </c>
      <c r="B6" s="36"/>
      <c r="C6" s="36" t="s">
        <v>115</v>
      </c>
      <c r="D6" s="36" t="s">
        <v>31</v>
      </c>
      <c r="E6" s="36"/>
      <c r="F6" s="39">
        <f t="shared" si="0"/>
        <v>0</v>
      </c>
      <c r="G6" s="36">
        <v>105</v>
      </c>
      <c r="H6" s="39">
        <f t="shared" si="1"/>
        <v>32.6</v>
      </c>
      <c r="I6" s="36">
        <v>112</v>
      </c>
      <c r="J6" s="39">
        <f t="shared" si="2"/>
        <v>26.9</v>
      </c>
      <c r="K6" s="36"/>
      <c r="L6" s="39">
        <f t="shared" si="3"/>
        <v>0</v>
      </c>
      <c r="M6" s="36"/>
      <c r="N6" s="39">
        <f t="shared" si="4"/>
        <v>0</v>
      </c>
      <c r="O6" s="36"/>
      <c r="P6" s="39">
        <f t="shared" si="5"/>
        <v>0</v>
      </c>
      <c r="Q6" s="36">
        <v>40</v>
      </c>
      <c r="R6" s="39">
        <f t="shared" si="6"/>
        <v>68</v>
      </c>
      <c r="S6" s="39"/>
      <c r="T6" s="39">
        <f>H6+J6+L6+N6+P6+R6+F6</f>
        <v>127.5</v>
      </c>
      <c r="U6" s="36">
        <v>0.7</v>
      </c>
      <c r="V6" s="36">
        <f>ROUND(T6/U6,1)</f>
        <v>182.1</v>
      </c>
      <c r="W6" s="36"/>
      <c r="X6" s="38" t="s">
        <v>0</v>
      </c>
      <c r="Y6" s="36" t="s">
        <v>115</v>
      </c>
      <c r="Z6" s="36" t="s">
        <v>31</v>
      </c>
      <c r="AA6" s="40" t="s">
        <v>113</v>
      </c>
    </row>
    <row r="7" spans="1:27" ht="15.75">
      <c r="A7" s="38" t="s">
        <v>1</v>
      </c>
      <c r="B7" s="36"/>
      <c r="C7" s="36" t="s">
        <v>107</v>
      </c>
      <c r="D7" s="36" t="s">
        <v>28</v>
      </c>
      <c r="E7" s="36">
        <v>0</v>
      </c>
      <c r="F7" s="39">
        <f t="shared" si="0"/>
        <v>0</v>
      </c>
      <c r="G7" s="36">
        <v>140</v>
      </c>
      <c r="H7" s="39">
        <f t="shared" si="1"/>
        <v>43.4</v>
      </c>
      <c r="I7" s="36">
        <v>80</v>
      </c>
      <c r="J7" s="39">
        <f t="shared" si="2"/>
        <v>19.2</v>
      </c>
      <c r="K7" s="36">
        <v>36</v>
      </c>
      <c r="L7" s="39">
        <f t="shared" si="3"/>
        <v>16.6</v>
      </c>
      <c r="M7" s="36">
        <v>423.5</v>
      </c>
      <c r="N7" s="39">
        <f t="shared" si="4"/>
        <v>93.2</v>
      </c>
      <c r="O7" s="36"/>
      <c r="P7" s="39">
        <f t="shared" si="5"/>
        <v>0</v>
      </c>
      <c r="Q7" s="36"/>
      <c r="R7" s="39">
        <f t="shared" si="6"/>
        <v>0</v>
      </c>
      <c r="S7" s="39"/>
      <c r="T7" s="39">
        <f>H7+J7+L7+N7+P7+R7+F7</f>
        <v>172.39999999999998</v>
      </c>
      <c r="U7" s="36">
        <v>1</v>
      </c>
      <c r="V7" s="36">
        <f>ROUND(T7/U7,1)</f>
        <v>172.4</v>
      </c>
      <c r="W7" s="36"/>
      <c r="X7" s="38" t="s">
        <v>1</v>
      </c>
      <c r="Y7" s="36" t="s">
        <v>107</v>
      </c>
      <c r="Z7" s="36" t="s">
        <v>28</v>
      </c>
      <c r="AA7" s="37" t="s">
        <v>113</v>
      </c>
    </row>
    <row r="8" spans="1:27" ht="15.75">
      <c r="A8" s="38" t="s">
        <v>2</v>
      </c>
      <c r="B8" s="36"/>
      <c r="C8" s="36" t="s">
        <v>73</v>
      </c>
      <c r="D8" s="36" t="s">
        <v>28</v>
      </c>
      <c r="E8" s="36"/>
      <c r="F8" s="39">
        <f t="shared" si="0"/>
        <v>0</v>
      </c>
      <c r="G8" s="36"/>
      <c r="H8" s="39">
        <f t="shared" si="1"/>
        <v>0</v>
      </c>
      <c r="I8" s="36">
        <v>60</v>
      </c>
      <c r="J8" s="39">
        <f t="shared" si="2"/>
        <v>14.4</v>
      </c>
      <c r="K8" s="36">
        <v>76.5</v>
      </c>
      <c r="L8" s="39">
        <f t="shared" si="3"/>
        <v>35.2</v>
      </c>
      <c r="M8" s="36">
        <v>159</v>
      </c>
      <c r="N8" s="39">
        <f t="shared" si="4"/>
        <v>35</v>
      </c>
      <c r="O8" s="36"/>
      <c r="P8" s="39">
        <f t="shared" si="5"/>
        <v>0</v>
      </c>
      <c r="Q8" s="36"/>
      <c r="R8" s="39">
        <f t="shared" si="6"/>
        <v>0</v>
      </c>
      <c r="S8" s="39"/>
      <c r="T8" s="39">
        <f aca="true" t="shared" si="8" ref="T8:T29">H8+J8+L8+N8+P8+R8+F8</f>
        <v>84.6</v>
      </c>
      <c r="U8" s="36">
        <v>1</v>
      </c>
      <c r="V8" s="36">
        <f t="shared" si="7"/>
        <v>84.6</v>
      </c>
      <c r="W8" s="36"/>
      <c r="X8" s="38" t="s">
        <v>2</v>
      </c>
      <c r="Y8" s="36" t="s">
        <v>73</v>
      </c>
      <c r="Z8" s="36" t="s">
        <v>28</v>
      </c>
      <c r="AA8" s="41" t="s">
        <v>113</v>
      </c>
    </row>
    <row r="9" spans="1:27" ht="15.75">
      <c r="A9" s="38" t="s">
        <v>2</v>
      </c>
      <c r="B9" s="36"/>
      <c r="C9" s="36" t="s">
        <v>74</v>
      </c>
      <c r="D9" s="36" t="s">
        <v>31</v>
      </c>
      <c r="E9" s="36"/>
      <c r="F9" s="39">
        <f t="shared" si="0"/>
        <v>0</v>
      </c>
      <c r="G9" s="36">
        <v>116</v>
      </c>
      <c r="H9" s="39">
        <f t="shared" si="1"/>
        <v>36</v>
      </c>
      <c r="I9" s="36">
        <v>218</v>
      </c>
      <c r="J9" s="39">
        <f t="shared" si="2"/>
        <v>52.3</v>
      </c>
      <c r="K9" s="36"/>
      <c r="L9" s="39">
        <f t="shared" si="3"/>
        <v>0</v>
      </c>
      <c r="M9" s="36">
        <v>184.5</v>
      </c>
      <c r="N9" s="39">
        <f t="shared" si="4"/>
        <v>40.6</v>
      </c>
      <c r="O9" s="36">
        <v>80</v>
      </c>
      <c r="P9" s="39">
        <f t="shared" si="5"/>
        <v>14.4</v>
      </c>
      <c r="Q9" s="36"/>
      <c r="R9" s="39">
        <f t="shared" si="6"/>
        <v>0</v>
      </c>
      <c r="S9" s="39"/>
      <c r="T9" s="39">
        <f t="shared" si="8"/>
        <v>143.3</v>
      </c>
      <c r="U9" s="36">
        <v>0.7</v>
      </c>
      <c r="V9" s="36">
        <f t="shared" si="7"/>
        <v>204.7</v>
      </c>
      <c r="W9" s="36"/>
      <c r="X9" s="38" t="s">
        <v>2</v>
      </c>
      <c r="Y9" s="36" t="s">
        <v>74</v>
      </c>
      <c r="Z9" s="36" t="s">
        <v>31</v>
      </c>
      <c r="AA9" s="41" t="s">
        <v>113</v>
      </c>
    </row>
    <row r="10" spans="1:27" ht="15.75">
      <c r="A10" s="38" t="s">
        <v>2</v>
      </c>
      <c r="B10" s="36"/>
      <c r="C10" s="36" t="s">
        <v>116</v>
      </c>
      <c r="D10" s="36" t="s">
        <v>27</v>
      </c>
      <c r="E10" s="36">
        <v>12</v>
      </c>
      <c r="F10" s="39">
        <f t="shared" si="0"/>
        <v>12</v>
      </c>
      <c r="G10" s="36">
        <v>96</v>
      </c>
      <c r="H10" s="39">
        <f t="shared" si="1"/>
        <v>29.8</v>
      </c>
      <c r="I10" s="36">
        <v>77</v>
      </c>
      <c r="J10" s="39">
        <f t="shared" si="2"/>
        <v>18.5</v>
      </c>
      <c r="K10" s="36"/>
      <c r="L10" s="39">
        <f t="shared" si="3"/>
        <v>0</v>
      </c>
      <c r="M10" s="36">
        <v>242.5</v>
      </c>
      <c r="N10" s="39">
        <f t="shared" si="4"/>
        <v>53.4</v>
      </c>
      <c r="O10" s="36"/>
      <c r="P10" s="39">
        <f t="shared" si="5"/>
        <v>0</v>
      </c>
      <c r="Q10" s="36">
        <v>10</v>
      </c>
      <c r="R10" s="39">
        <f t="shared" si="6"/>
        <v>17</v>
      </c>
      <c r="S10" s="39"/>
      <c r="T10" s="39">
        <f t="shared" si="8"/>
        <v>130.7</v>
      </c>
      <c r="U10" s="36">
        <v>0.73</v>
      </c>
      <c r="V10" s="36">
        <f t="shared" si="7"/>
        <v>179</v>
      </c>
      <c r="W10" s="36"/>
      <c r="X10" s="38" t="s">
        <v>2</v>
      </c>
      <c r="Y10" s="36" t="s">
        <v>116</v>
      </c>
      <c r="Z10" s="36" t="s">
        <v>27</v>
      </c>
      <c r="AA10" s="41" t="s">
        <v>113</v>
      </c>
    </row>
    <row r="11" spans="1:27" ht="15.75">
      <c r="A11" s="38" t="s">
        <v>3</v>
      </c>
      <c r="B11" s="36"/>
      <c r="C11" s="36" t="s">
        <v>64</v>
      </c>
      <c r="D11" s="36" t="s">
        <v>28</v>
      </c>
      <c r="E11" s="36"/>
      <c r="F11" s="39">
        <f t="shared" si="0"/>
        <v>0</v>
      </c>
      <c r="G11" s="36"/>
      <c r="H11" s="39">
        <f t="shared" si="1"/>
        <v>0</v>
      </c>
      <c r="I11" s="36">
        <v>0</v>
      </c>
      <c r="J11" s="39">
        <f t="shared" si="2"/>
        <v>0</v>
      </c>
      <c r="K11" s="36"/>
      <c r="L11" s="39">
        <f t="shared" si="3"/>
        <v>0</v>
      </c>
      <c r="M11" s="36">
        <v>340</v>
      </c>
      <c r="N11" s="39">
        <f t="shared" si="4"/>
        <v>74.8</v>
      </c>
      <c r="O11" s="36"/>
      <c r="P11" s="39">
        <f t="shared" si="5"/>
        <v>0</v>
      </c>
      <c r="Q11" s="36"/>
      <c r="R11" s="39">
        <f t="shared" si="6"/>
        <v>0</v>
      </c>
      <c r="S11" s="39"/>
      <c r="T11" s="39">
        <f t="shared" si="8"/>
        <v>74.8</v>
      </c>
      <c r="U11" s="36">
        <v>1</v>
      </c>
      <c r="V11" s="36">
        <f t="shared" si="7"/>
        <v>74.8</v>
      </c>
      <c r="W11" s="36"/>
      <c r="X11" s="38" t="s">
        <v>3</v>
      </c>
      <c r="Y11" s="36" t="s">
        <v>64</v>
      </c>
      <c r="Z11" s="36" t="s">
        <v>28</v>
      </c>
      <c r="AA11" s="40" t="s">
        <v>113</v>
      </c>
    </row>
    <row r="12" spans="1:27" ht="15.75">
      <c r="A12" s="38" t="s">
        <v>3</v>
      </c>
      <c r="B12" s="36"/>
      <c r="C12" s="36" t="s">
        <v>65</v>
      </c>
      <c r="D12" s="36" t="s">
        <v>27</v>
      </c>
      <c r="E12" s="36"/>
      <c r="F12" s="39">
        <f t="shared" si="0"/>
        <v>0</v>
      </c>
      <c r="G12" s="36">
        <v>0</v>
      </c>
      <c r="H12" s="39">
        <f t="shared" si="1"/>
        <v>0</v>
      </c>
      <c r="I12" s="36"/>
      <c r="J12" s="39">
        <f t="shared" si="2"/>
        <v>0</v>
      </c>
      <c r="K12" s="36"/>
      <c r="L12" s="39">
        <f t="shared" si="3"/>
        <v>0</v>
      </c>
      <c r="M12" s="36"/>
      <c r="N12" s="39">
        <f t="shared" si="4"/>
        <v>0</v>
      </c>
      <c r="O12" s="36">
        <v>0</v>
      </c>
      <c r="P12" s="39">
        <f t="shared" si="5"/>
        <v>0</v>
      </c>
      <c r="Q12" s="36">
        <v>60</v>
      </c>
      <c r="R12" s="39">
        <f t="shared" si="6"/>
        <v>102</v>
      </c>
      <c r="S12" s="39"/>
      <c r="T12" s="39">
        <f t="shared" si="8"/>
        <v>102</v>
      </c>
      <c r="U12" s="36">
        <v>0.73</v>
      </c>
      <c r="V12" s="36">
        <f t="shared" si="7"/>
        <v>139.7</v>
      </c>
      <c r="W12" s="36"/>
      <c r="X12" s="38" t="s">
        <v>3</v>
      </c>
      <c r="Y12" s="36" t="s">
        <v>65</v>
      </c>
      <c r="Z12" s="36" t="s">
        <v>27</v>
      </c>
      <c r="AA12" s="40" t="s">
        <v>113</v>
      </c>
    </row>
    <row r="13" spans="1:27" ht="15.75">
      <c r="A13" s="38" t="s">
        <v>3</v>
      </c>
      <c r="B13" s="36"/>
      <c r="C13" s="36" t="s">
        <v>33</v>
      </c>
      <c r="D13" s="36" t="s">
        <v>84</v>
      </c>
      <c r="E13" s="36">
        <v>51</v>
      </c>
      <c r="F13" s="39">
        <f t="shared" si="0"/>
        <v>51</v>
      </c>
      <c r="G13" s="36">
        <v>288</v>
      </c>
      <c r="H13" s="39">
        <f t="shared" si="1"/>
        <v>89.3</v>
      </c>
      <c r="I13" s="36"/>
      <c r="J13" s="39">
        <f t="shared" si="2"/>
        <v>0</v>
      </c>
      <c r="K13" s="36">
        <v>158</v>
      </c>
      <c r="L13" s="39">
        <f t="shared" si="3"/>
        <v>72.7</v>
      </c>
      <c r="M13" s="36">
        <v>755</v>
      </c>
      <c r="N13" s="39">
        <f t="shared" si="4"/>
        <v>166.1</v>
      </c>
      <c r="O13" s="36"/>
      <c r="P13" s="39">
        <f t="shared" si="5"/>
        <v>0</v>
      </c>
      <c r="Q13" s="36"/>
      <c r="R13" s="39">
        <f t="shared" si="6"/>
        <v>0</v>
      </c>
      <c r="S13" s="39"/>
      <c r="T13" s="39">
        <f>H13+J13+L13+N13+P13+R13+F13</f>
        <v>379.1</v>
      </c>
      <c r="U13" s="36">
        <v>1.85</v>
      </c>
      <c r="V13" s="36">
        <f>ROUND(T13/U13,1)</f>
        <v>204.9</v>
      </c>
      <c r="W13" s="36"/>
      <c r="X13" s="38" t="s">
        <v>3</v>
      </c>
      <c r="Y13" s="36" t="s">
        <v>33</v>
      </c>
      <c r="Z13" s="36" t="s">
        <v>84</v>
      </c>
      <c r="AA13" s="40" t="s">
        <v>113</v>
      </c>
    </row>
    <row r="14" spans="1:27" ht="15.75">
      <c r="A14" s="38" t="s">
        <v>4</v>
      </c>
      <c r="B14" s="36"/>
      <c r="C14" s="36" t="s">
        <v>47</v>
      </c>
      <c r="D14" s="36" t="s">
        <v>27</v>
      </c>
      <c r="E14" s="36"/>
      <c r="F14" s="39">
        <f t="shared" si="0"/>
        <v>0</v>
      </c>
      <c r="G14" s="36"/>
      <c r="H14" s="39">
        <f t="shared" si="1"/>
        <v>0</v>
      </c>
      <c r="I14" s="36"/>
      <c r="J14" s="39">
        <f t="shared" si="2"/>
        <v>0</v>
      </c>
      <c r="K14" s="36"/>
      <c r="L14" s="39">
        <f t="shared" si="3"/>
        <v>0</v>
      </c>
      <c r="M14" s="36">
        <v>299</v>
      </c>
      <c r="N14" s="39">
        <f t="shared" si="4"/>
        <v>65.8</v>
      </c>
      <c r="O14" s="36"/>
      <c r="P14" s="39">
        <f t="shared" si="5"/>
        <v>0</v>
      </c>
      <c r="Q14" s="36">
        <v>30</v>
      </c>
      <c r="R14" s="39">
        <f t="shared" si="6"/>
        <v>51</v>
      </c>
      <c r="S14" s="39"/>
      <c r="T14" s="39">
        <f t="shared" si="8"/>
        <v>116.8</v>
      </c>
      <c r="U14" s="36">
        <v>0.73</v>
      </c>
      <c r="V14" s="36">
        <f t="shared" si="7"/>
        <v>160</v>
      </c>
      <c r="W14" s="36"/>
      <c r="X14" s="38" t="s">
        <v>4</v>
      </c>
      <c r="Y14" s="36" t="s">
        <v>47</v>
      </c>
      <c r="Z14" s="36" t="s">
        <v>27</v>
      </c>
      <c r="AA14" s="41" t="s">
        <v>113</v>
      </c>
    </row>
    <row r="15" spans="1:27" ht="15.75">
      <c r="A15" s="38" t="s">
        <v>4</v>
      </c>
      <c r="B15" s="36"/>
      <c r="C15" s="36" t="s">
        <v>29</v>
      </c>
      <c r="D15" s="36" t="s">
        <v>28</v>
      </c>
      <c r="E15" s="36"/>
      <c r="F15" s="39">
        <f t="shared" si="0"/>
        <v>0</v>
      </c>
      <c r="G15" s="36">
        <v>75</v>
      </c>
      <c r="H15" s="39">
        <f t="shared" si="1"/>
        <v>23.3</v>
      </c>
      <c r="I15" s="36">
        <v>664</v>
      </c>
      <c r="J15" s="39">
        <f t="shared" si="2"/>
        <v>159.4</v>
      </c>
      <c r="K15" s="36"/>
      <c r="L15" s="39">
        <f t="shared" si="3"/>
        <v>0</v>
      </c>
      <c r="M15" s="36">
        <v>297</v>
      </c>
      <c r="N15" s="39">
        <f t="shared" si="4"/>
        <v>65.3</v>
      </c>
      <c r="O15" s="36"/>
      <c r="P15" s="39">
        <f t="shared" si="5"/>
        <v>0</v>
      </c>
      <c r="Q15" s="36"/>
      <c r="R15" s="39">
        <f t="shared" si="6"/>
        <v>0</v>
      </c>
      <c r="S15" s="39"/>
      <c r="T15" s="39">
        <f>H15+J15+L15+N15+P15+R15+F15</f>
        <v>248</v>
      </c>
      <c r="U15" s="36">
        <v>1</v>
      </c>
      <c r="V15" s="36">
        <f>ROUND(T15/U15,1)</f>
        <v>248</v>
      </c>
      <c r="W15" s="36"/>
      <c r="X15" s="38" t="s">
        <v>4</v>
      </c>
      <c r="Y15" s="36" t="s">
        <v>29</v>
      </c>
      <c r="Z15" s="36" t="s">
        <v>28</v>
      </c>
      <c r="AA15" s="41" t="s">
        <v>113</v>
      </c>
    </row>
    <row r="16" spans="1:27" ht="15.75">
      <c r="A16" s="38" t="s">
        <v>5</v>
      </c>
      <c r="B16" s="36"/>
      <c r="C16" s="36" t="s">
        <v>101</v>
      </c>
      <c r="D16" s="36" t="s">
        <v>35</v>
      </c>
      <c r="E16" s="36"/>
      <c r="F16" s="39">
        <f t="shared" si="0"/>
        <v>0</v>
      </c>
      <c r="G16" s="36"/>
      <c r="H16" s="39">
        <f t="shared" si="1"/>
        <v>0</v>
      </c>
      <c r="I16" s="36">
        <v>50</v>
      </c>
      <c r="J16" s="39">
        <f>ROUND(I16*0.24,1)</f>
        <v>12</v>
      </c>
      <c r="K16" s="36">
        <v>269</v>
      </c>
      <c r="L16" s="39">
        <f t="shared" si="3"/>
        <v>123.7</v>
      </c>
      <c r="M16" s="36"/>
      <c r="N16" s="39">
        <f t="shared" si="4"/>
        <v>0</v>
      </c>
      <c r="O16" s="36"/>
      <c r="P16" s="39">
        <f t="shared" si="5"/>
        <v>0</v>
      </c>
      <c r="Q16" s="36"/>
      <c r="R16" s="39">
        <f t="shared" si="6"/>
        <v>0</v>
      </c>
      <c r="S16" s="39"/>
      <c r="T16" s="39">
        <f>H16+J16+L16+N16+P16+R16+F16</f>
        <v>135.7</v>
      </c>
      <c r="U16" s="36">
        <v>1.85</v>
      </c>
      <c r="V16" s="36">
        <f>ROUND(T16/U16,1)</f>
        <v>73.4</v>
      </c>
      <c r="W16" s="36"/>
      <c r="X16" s="38" t="s">
        <v>5</v>
      </c>
      <c r="Y16" s="36" t="s">
        <v>101</v>
      </c>
      <c r="Z16" s="36" t="s">
        <v>35</v>
      </c>
      <c r="AA16" s="41" t="s">
        <v>113</v>
      </c>
    </row>
    <row r="17" spans="1:27" ht="15.75">
      <c r="A17" s="38" t="s">
        <v>5</v>
      </c>
      <c r="B17" s="36"/>
      <c r="C17" s="36" t="s">
        <v>48</v>
      </c>
      <c r="D17" s="36" t="s">
        <v>89</v>
      </c>
      <c r="E17" s="36"/>
      <c r="F17" s="39">
        <f t="shared" si="0"/>
        <v>0</v>
      </c>
      <c r="G17" s="36">
        <v>63</v>
      </c>
      <c r="H17" s="39">
        <f t="shared" si="1"/>
        <v>19.5</v>
      </c>
      <c r="I17" s="36">
        <v>60</v>
      </c>
      <c r="J17" s="39">
        <f t="shared" si="2"/>
        <v>14.4</v>
      </c>
      <c r="K17" s="36">
        <v>105</v>
      </c>
      <c r="L17" s="39">
        <f t="shared" si="3"/>
        <v>48.3</v>
      </c>
      <c r="M17" s="36">
        <v>224</v>
      </c>
      <c r="N17" s="39">
        <f t="shared" si="4"/>
        <v>49.3</v>
      </c>
      <c r="O17" s="36">
        <v>224</v>
      </c>
      <c r="P17" s="39">
        <f t="shared" si="5"/>
        <v>40.3</v>
      </c>
      <c r="Q17" s="36">
        <v>10</v>
      </c>
      <c r="R17" s="39">
        <f t="shared" si="6"/>
        <v>17</v>
      </c>
      <c r="S17" s="39"/>
      <c r="T17" s="39">
        <v>124.2</v>
      </c>
      <c r="U17" s="36">
        <v>0.73</v>
      </c>
      <c r="V17" s="36">
        <f t="shared" si="7"/>
        <v>170.1</v>
      </c>
      <c r="W17" s="36"/>
      <c r="X17" s="38" t="s">
        <v>5</v>
      </c>
      <c r="Y17" s="36" t="s">
        <v>48</v>
      </c>
      <c r="Z17" s="36" t="s">
        <v>89</v>
      </c>
      <c r="AA17" s="41" t="s">
        <v>113</v>
      </c>
    </row>
    <row r="18" spans="1:27" ht="15.75">
      <c r="A18" s="38" t="s">
        <v>7</v>
      </c>
      <c r="B18" s="36"/>
      <c r="C18" s="36" t="s">
        <v>120</v>
      </c>
      <c r="D18" s="36" t="s">
        <v>28</v>
      </c>
      <c r="E18" s="36">
        <v>61</v>
      </c>
      <c r="F18" s="39">
        <f t="shared" si="0"/>
        <v>61</v>
      </c>
      <c r="G18" s="36">
        <v>15</v>
      </c>
      <c r="H18" s="39">
        <f t="shared" si="1"/>
        <v>4.7</v>
      </c>
      <c r="I18" s="36">
        <v>158</v>
      </c>
      <c r="J18" s="39">
        <f t="shared" si="2"/>
        <v>37.9</v>
      </c>
      <c r="K18" s="36">
        <v>70</v>
      </c>
      <c r="L18" s="39">
        <f t="shared" si="3"/>
        <v>32.2</v>
      </c>
      <c r="M18" s="36"/>
      <c r="N18" s="39">
        <f t="shared" si="4"/>
        <v>0</v>
      </c>
      <c r="O18" s="36"/>
      <c r="P18" s="39">
        <f t="shared" si="5"/>
        <v>0</v>
      </c>
      <c r="Q18" s="36"/>
      <c r="R18" s="39">
        <f t="shared" si="6"/>
        <v>0</v>
      </c>
      <c r="S18" s="39"/>
      <c r="T18" s="39">
        <f t="shared" si="8"/>
        <v>135.8</v>
      </c>
      <c r="U18" s="36">
        <v>1</v>
      </c>
      <c r="V18" s="36">
        <f t="shared" si="7"/>
        <v>135.8</v>
      </c>
      <c r="W18" s="36"/>
      <c r="X18" s="38" t="s">
        <v>7</v>
      </c>
      <c r="Y18" s="36" t="s">
        <v>120</v>
      </c>
      <c r="Z18" s="36" t="s">
        <v>28</v>
      </c>
      <c r="AA18" s="40" t="s">
        <v>113</v>
      </c>
    </row>
    <row r="19" spans="1:27" ht="15.75">
      <c r="A19" s="38" t="s">
        <v>7</v>
      </c>
      <c r="B19" s="36"/>
      <c r="C19" s="36" t="s">
        <v>77</v>
      </c>
      <c r="D19" s="36" t="s">
        <v>27</v>
      </c>
      <c r="E19" s="36"/>
      <c r="F19" s="39">
        <f t="shared" si="0"/>
        <v>0</v>
      </c>
      <c r="G19" s="36">
        <v>22.5</v>
      </c>
      <c r="H19" s="39">
        <f t="shared" si="1"/>
        <v>7</v>
      </c>
      <c r="I19" s="36"/>
      <c r="J19" s="39">
        <f t="shared" si="2"/>
        <v>0</v>
      </c>
      <c r="K19" s="36"/>
      <c r="L19" s="39">
        <f t="shared" si="3"/>
        <v>0</v>
      </c>
      <c r="M19" s="36">
        <v>190</v>
      </c>
      <c r="N19" s="39">
        <f t="shared" si="4"/>
        <v>41.8</v>
      </c>
      <c r="O19" s="36">
        <v>25</v>
      </c>
      <c r="P19" s="39">
        <f t="shared" si="5"/>
        <v>4.5</v>
      </c>
      <c r="Q19" s="36"/>
      <c r="R19" s="39">
        <f t="shared" si="6"/>
        <v>0</v>
      </c>
      <c r="S19" s="39"/>
      <c r="T19" s="39">
        <f t="shared" si="8"/>
        <v>53.3</v>
      </c>
      <c r="U19" s="36">
        <v>0.73</v>
      </c>
      <c r="V19" s="36">
        <f t="shared" si="7"/>
        <v>73</v>
      </c>
      <c r="W19" s="36"/>
      <c r="X19" s="38" t="s">
        <v>7</v>
      </c>
      <c r="Y19" s="36" t="s">
        <v>77</v>
      </c>
      <c r="Z19" s="36" t="s">
        <v>27</v>
      </c>
      <c r="AA19" s="41" t="s">
        <v>113</v>
      </c>
    </row>
    <row r="20" spans="1:27" ht="15.75">
      <c r="A20" s="38" t="s">
        <v>7</v>
      </c>
      <c r="B20" s="36"/>
      <c r="C20" s="36" t="s">
        <v>37</v>
      </c>
      <c r="D20" s="36" t="s">
        <v>27</v>
      </c>
      <c r="E20" s="36"/>
      <c r="F20" s="39">
        <f t="shared" si="0"/>
        <v>0</v>
      </c>
      <c r="G20" s="36">
        <v>66.5</v>
      </c>
      <c r="H20" s="39">
        <f t="shared" si="1"/>
        <v>20.6</v>
      </c>
      <c r="I20" s="36">
        <v>21</v>
      </c>
      <c r="J20" s="39">
        <f t="shared" si="2"/>
        <v>5</v>
      </c>
      <c r="K20" s="36"/>
      <c r="L20" s="39">
        <f t="shared" si="3"/>
        <v>0</v>
      </c>
      <c r="M20" s="36">
        <v>200</v>
      </c>
      <c r="N20" s="39">
        <f t="shared" si="4"/>
        <v>44</v>
      </c>
      <c r="O20" s="36"/>
      <c r="P20" s="39">
        <f t="shared" si="5"/>
        <v>0</v>
      </c>
      <c r="Q20" s="36">
        <v>20</v>
      </c>
      <c r="R20" s="39">
        <f t="shared" si="6"/>
        <v>34</v>
      </c>
      <c r="S20" s="39"/>
      <c r="T20" s="39">
        <f t="shared" si="8"/>
        <v>103.6</v>
      </c>
      <c r="U20" s="36">
        <v>0.73</v>
      </c>
      <c r="V20" s="36">
        <f t="shared" si="7"/>
        <v>141.9</v>
      </c>
      <c r="W20" s="36"/>
      <c r="X20" s="38" t="s">
        <v>7</v>
      </c>
      <c r="Y20" s="36" t="s">
        <v>37</v>
      </c>
      <c r="Z20" s="36" t="s">
        <v>27</v>
      </c>
      <c r="AA20" s="41" t="s">
        <v>113</v>
      </c>
    </row>
    <row r="21" spans="1:27" ht="15.75">
      <c r="A21" s="38" t="s">
        <v>50</v>
      </c>
      <c r="B21" s="36"/>
      <c r="C21" s="36" t="s">
        <v>38</v>
      </c>
      <c r="D21" s="36" t="s">
        <v>69</v>
      </c>
      <c r="E21" s="36"/>
      <c r="F21" s="39">
        <f t="shared" si="0"/>
        <v>0</v>
      </c>
      <c r="G21" s="36"/>
      <c r="H21" s="39">
        <f t="shared" si="1"/>
        <v>0</v>
      </c>
      <c r="I21" s="36"/>
      <c r="J21" s="39">
        <f t="shared" si="2"/>
        <v>0</v>
      </c>
      <c r="K21" s="36"/>
      <c r="L21" s="39">
        <f t="shared" si="3"/>
        <v>0</v>
      </c>
      <c r="M21" s="36">
        <v>233</v>
      </c>
      <c r="N21" s="39">
        <f t="shared" si="4"/>
        <v>51.3</v>
      </c>
      <c r="O21" s="36"/>
      <c r="P21" s="39">
        <f t="shared" si="5"/>
        <v>0</v>
      </c>
      <c r="Q21" s="36"/>
      <c r="R21" s="39">
        <f t="shared" si="6"/>
        <v>0</v>
      </c>
      <c r="S21" s="39"/>
      <c r="T21" s="39">
        <f t="shared" si="8"/>
        <v>51.3</v>
      </c>
      <c r="U21" s="36">
        <v>1.85</v>
      </c>
      <c r="V21" s="36">
        <f t="shared" si="7"/>
        <v>27.7</v>
      </c>
      <c r="W21" s="36"/>
      <c r="X21" s="38" t="s">
        <v>50</v>
      </c>
      <c r="Y21" s="36" t="s">
        <v>38</v>
      </c>
      <c r="Z21" s="36" t="s">
        <v>69</v>
      </c>
      <c r="AA21" s="40" t="s">
        <v>113</v>
      </c>
    </row>
    <row r="22" spans="1:27" ht="15.75">
      <c r="A22" s="38" t="s">
        <v>50</v>
      </c>
      <c r="B22" s="36"/>
      <c r="C22" s="36" t="s">
        <v>72</v>
      </c>
      <c r="D22" s="36" t="s">
        <v>28</v>
      </c>
      <c r="E22" s="36"/>
      <c r="F22" s="39">
        <f t="shared" si="0"/>
        <v>0</v>
      </c>
      <c r="G22" s="36"/>
      <c r="H22" s="39">
        <f t="shared" si="1"/>
        <v>0</v>
      </c>
      <c r="I22" s="36">
        <v>283</v>
      </c>
      <c r="J22" s="39">
        <f t="shared" si="2"/>
        <v>67.9</v>
      </c>
      <c r="K22" s="36"/>
      <c r="L22" s="39">
        <f t="shared" si="3"/>
        <v>0</v>
      </c>
      <c r="M22" s="36"/>
      <c r="N22" s="39">
        <f t="shared" si="4"/>
        <v>0</v>
      </c>
      <c r="O22" s="36"/>
      <c r="P22" s="39">
        <f t="shared" si="5"/>
        <v>0</v>
      </c>
      <c r="Q22" s="36"/>
      <c r="R22" s="39">
        <f t="shared" si="6"/>
        <v>0</v>
      </c>
      <c r="S22" s="39"/>
      <c r="T22" s="39">
        <f t="shared" si="8"/>
        <v>67.9</v>
      </c>
      <c r="U22" s="36">
        <v>1</v>
      </c>
      <c r="V22" s="36">
        <f t="shared" si="7"/>
        <v>67.9</v>
      </c>
      <c r="W22" s="36"/>
      <c r="X22" s="38" t="s">
        <v>50</v>
      </c>
      <c r="Y22" s="36" t="s">
        <v>72</v>
      </c>
      <c r="Z22" s="36" t="s">
        <v>28</v>
      </c>
      <c r="AA22" s="40" t="s">
        <v>113</v>
      </c>
    </row>
    <row r="23" spans="1:27" ht="15.75">
      <c r="A23" s="38" t="s">
        <v>9</v>
      </c>
      <c r="B23" s="36"/>
      <c r="C23" s="36" t="s">
        <v>66</v>
      </c>
      <c r="D23" s="36" t="s">
        <v>31</v>
      </c>
      <c r="E23" s="36"/>
      <c r="F23" s="39">
        <f t="shared" si="0"/>
        <v>0</v>
      </c>
      <c r="G23" s="36"/>
      <c r="H23" s="39">
        <f t="shared" si="1"/>
        <v>0</v>
      </c>
      <c r="I23" s="36">
        <v>72</v>
      </c>
      <c r="J23" s="39">
        <f t="shared" si="2"/>
        <v>17.3</v>
      </c>
      <c r="K23" s="36"/>
      <c r="L23" s="39">
        <f t="shared" si="3"/>
        <v>0</v>
      </c>
      <c r="M23" s="36">
        <v>169</v>
      </c>
      <c r="N23" s="39">
        <f t="shared" si="4"/>
        <v>37.2</v>
      </c>
      <c r="O23" s="36"/>
      <c r="P23" s="39">
        <f t="shared" si="5"/>
        <v>0</v>
      </c>
      <c r="Q23" s="36">
        <v>40</v>
      </c>
      <c r="R23" s="39">
        <f t="shared" si="6"/>
        <v>68</v>
      </c>
      <c r="S23" s="39"/>
      <c r="T23" s="39">
        <f t="shared" si="8"/>
        <v>122.5</v>
      </c>
      <c r="U23" s="36">
        <v>0.7</v>
      </c>
      <c r="V23" s="36">
        <f t="shared" si="7"/>
        <v>175</v>
      </c>
      <c r="W23" s="36"/>
      <c r="X23" s="38" t="s">
        <v>9</v>
      </c>
      <c r="Y23" s="36" t="s">
        <v>66</v>
      </c>
      <c r="Z23" s="36" t="s">
        <v>31</v>
      </c>
      <c r="AA23" s="40" t="s">
        <v>113</v>
      </c>
    </row>
    <row r="24" spans="1:27" ht="15.75">
      <c r="A24" s="38" t="s">
        <v>9</v>
      </c>
      <c r="B24" s="36"/>
      <c r="C24" s="36" t="s">
        <v>117</v>
      </c>
      <c r="D24" s="36" t="s">
        <v>31</v>
      </c>
      <c r="E24" s="36"/>
      <c r="F24" s="39">
        <f t="shared" si="0"/>
        <v>0</v>
      </c>
      <c r="G24" s="36"/>
      <c r="H24" s="39">
        <f t="shared" si="1"/>
        <v>0</v>
      </c>
      <c r="I24" s="36"/>
      <c r="J24" s="39">
        <f aca="true" t="shared" si="9" ref="J24:J29">ROUND(I24*0.24,1)</f>
        <v>0</v>
      </c>
      <c r="K24" s="36"/>
      <c r="L24" s="39">
        <f t="shared" si="3"/>
        <v>0</v>
      </c>
      <c r="M24" s="36">
        <v>149</v>
      </c>
      <c r="N24" s="39">
        <f t="shared" si="4"/>
        <v>32.8</v>
      </c>
      <c r="O24" s="36">
        <v>107</v>
      </c>
      <c r="P24" s="39">
        <f t="shared" si="5"/>
        <v>19.3</v>
      </c>
      <c r="Q24" s="36"/>
      <c r="R24" s="39">
        <f t="shared" si="6"/>
        <v>0</v>
      </c>
      <c r="S24" s="39"/>
      <c r="T24" s="39">
        <f t="shared" si="8"/>
        <v>52.099999999999994</v>
      </c>
      <c r="U24" s="36">
        <v>0.7</v>
      </c>
      <c r="V24" s="36">
        <f t="shared" si="7"/>
        <v>74.4</v>
      </c>
      <c r="W24" s="36"/>
      <c r="X24" s="38" t="s">
        <v>9</v>
      </c>
      <c r="Y24" s="36" t="s">
        <v>117</v>
      </c>
      <c r="Z24" s="36" t="s">
        <v>31</v>
      </c>
      <c r="AA24" s="40" t="s">
        <v>113</v>
      </c>
    </row>
    <row r="25" spans="1:27" ht="15.75">
      <c r="A25" s="38" t="s">
        <v>9</v>
      </c>
      <c r="B25" s="36"/>
      <c r="C25" s="36" t="s">
        <v>118</v>
      </c>
      <c r="D25" s="36" t="s">
        <v>28</v>
      </c>
      <c r="E25" s="36">
        <v>14</v>
      </c>
      <c r="F25" s="39">
        <f t="shared" si="0"/>
        <v>14</v>
      </c>
      <c r="G25" s="36">
        <v>30</v>
      </c>
      <c r="H25" s="39">
        <f t="shared" si="1"/>
        <v>9.3</v>
      </c>
      <c r="I25" s="36">
        <v>327</v>
      </c>
      <c r="J25" s="39">
        <f t="shared" si="9"/>
        <v>78.5</v>
      </c>
      <c r="K25" s="36"/>
      <c r="L25" s="39">
        <f t="shared" si="3"/>
        <v>0</v>
      </c>
      <c r="M25" s="36"/>
      <c r="N25" s="39">
        <f t="shared" si="4"/>
        <v>0</v>
      </c>
      <c r="O25" s="36"/>
      <c r="P25" s="39">
        <f t="shared" si="5"/>
        <v>0</v>
      </c>
      <c r="Q25" s="36"/>
      <c r="R25" s="39">
        <f t="shared" si="6"/>
        <v>0</v>
      </c>
      <c r="S25" s="39"/>
      <c r="T25" s="39">
        <f t="shared" si="8"/>
        <v>101.8</v>
      </c>
      <c r="U25" s="36">
        <v>1</v>
      </c>
      <c r="V25" s="36">
        <f t="shared" si="7"/>
        <v>101.8</v>
      </c>
      <c r="W25" s="36"/>
      <c r="X25" s="38" t="s">
        <v>9</v>
      </c>
      <c r="Y25" s="36" t="s">
        <v>118</v>
      </c>
      <c r="Z25" s="36" t="s">
        <v>28</v>
      </c>
      <c r="AA25" s="40" t="s">
        <v>113</v>
      </c>
    </row>
    <row r="26" spans="1:27" ht="15.75">
      <c r="A26" s="38" t="s">
        <v>9</v>
      </c>
      <c r="B26" s="36"/>
      <c r="C26" s="36" t="s">
        <v>41</v>
      </c>
      <c r="D26" s="36" t="s">
        <v>35</v>
      </c>
      <c r="E26" s="36"/>
      <c r="F26" s="39">
        <f t="shared" si="0"/>
        <v>0</v>
      </c>
      <c r="G26" s="36">
        <v>120</v>
      </c>
      <c r="H26" s="39">
        <f t="shared" si="1"/>
        <v>37.2</v>
      </c>
      <c r="I26" s="36">
        <v>58</v>
      </c>
      <c r="J26" s="39">
        <f t="shared" si="9"/>
        <v>13.9</v>
      </c>
      <c r="K26" s="36">
        <v>122</v>
      </c>
      <c r="L26" s="39">
        <f t="shared" si="3"/>
        <v>56.1</v>
      </c>
      <c r="M26" s="36">
        <v>12</v>
      </c>
      <c r="N26" s="39">
        <f t="shared" si="4"/>
        <v>2.6</v>
      </c>
      <c r="O26" s="36"/>
      <c r="P26" s="39">
        <f t="shared" si="5"/>
        <v>0</v>
      </c>
      <c r="Q26" s="36"/>
      <c r="R26" s="39">
        <f t="shared" si="6"/>
        <v>0</v>
      </c>
      <c r="S26" s="39"/>
      <c r="T26" s="39">
        <f t="shared" si="8"/>
        <v>109.8</v>
      </c>
      <c r="U26" s="36">
        <v>1.85</v>
      </c>
      <c r="V26" s="36">
        <f t="shared" si="7"/>
        <v>59.4</v>
      </c>
      <c r="W26" s="36"/>
      <c r="X26" s="38" t="s">
        <v>9</v>
      </c>
      <c r="Y26" s="36" t="s">
        <v>41</v>
      </c>
      <c r="Z26" s="36" t="s">
        <v>35</v>
      </c>
      <c r="AA26" s="41" t="s">
        <v>113</v>
      </c>
    </row>
    <row r="27" spans="1:27" ht="15.75">
      <c r="A27" s="38" t="s">
        <v>42</v>
      </c>
      <c r="B27" s="36"/>
      <c r="C27" s="36" t="s">
        <v>46</v>
      </c>
      <c r="D27" s="36" t="s">
        <v>28</v>
      </c>
      <c r="E27" s="36"/>
      <c r="F27" s="39">
        <f t="shared" si="0"/>
        <v>0</v>
      </c>
      <c r="G27" s="36"/>
      <c r="H27" s="39">
        <f t="shared" si="1"/>
        <v>0</v>
      </c>
      <c r="I27" s="36">
        <v>368</v>
      </c>
      <c r="J27" s="39">
        <f t="shared" si="9"/>
        <v>88.3</v>
      </c>
      <c r="K27" s="36"/>
      <c r="L27" s="39">
        <f t="shared" si="3"/>
        <v>0</v>
      </c>
      <c r="M27" s="36">
        <v>452</v>
      </c>
      <c r="N27" s="39">
        <f t="shared" si="4"/>
        <v>99.4</v>
      </c>
      <c r="O27" s="36"/>
      <c r="P27" s="39">
        <f t="shared" si="5"/>
        <v>0</v>
      </c>
      <c r="Q27" s="36"/>
      <c r="R27" s="39">
        <f t="shared" si="6"/>
        <v>0</v>
      </c>
      <c r="S27" s="39"/>
      <c r="T27" s="39">
        <f>H27+J27+L27+N27+P27+R27+F27</f>
        <v>187.7</v>
      </c>
      <c r="U27" s="36">
        <v>1</v>
      </c>
      <c r="V27" s="36">
        <f>ROUND(T27/U27,1)</f>
        <v>187.7</v>
      </c>
      <c r="W27" s="36"/>
      <c r="X27" s="38" t="s">
        <v>42</v>
      </c>
      <c r="Y27" s="36" t="s">
        <v>46</v>
      </c>
      <c r="Z27" s="36" t="s">
        <v>28</v>
      </c>
      <c r="AA27" s="41" t="s">
        <v>113</v>
      </c>
    </row>
    <row r="28" spans="1:27" ht="15.75">
      <c r="A28" s="38" t="s">
        <v>42</v>
      </c>
      <c r="B28" s="36"/>
      <c r="C28" s="36" t="s">
        <v>119</v>
      </c>
      <c r="D28" s="36" t="s">
        <v>35</v>
      </c>
      <c r="E28" s="36"/>
      <c r="F28" s="39">
        <f t="shared" si="0"/>
        <v>0</v>
      </c>
      <c r="G28" s="36">
        <v>647</v>
      </c>
      <c r="H28" s="39">
        <f t="shared" si="1"/>
        <v>200.6</v>
      </c>
      <c r="I28" s="36"/>
      <c r="J28" s="39">
        <f t="shared" si="9"/>
        <v>0</v>
      </c>
      <c r="K28" s="36"/>
      <c r="L28" s="39">
        <f t="shared" si="3"/>
        <v>0</v>
      </c>
      <c r="M28" s="36"/>
      <c r="N28" s="39">
        <f t="shared" si="4"/>
        <v>0</v>
      </c>
      <c r="O28" s="36"/>
      <c r="P28" s="39">
        <f t="shared" si="5"/>
        <v>0</v>
      </c>
      <c r="Q28" s="36"/>
      <c r="R28" s="39">
        <f t="shared" si="6"/>
        <v>0</v>
      </c>
      <c r="S28" s="39"/>
      <c r="T28" s="39">
        <f>H28+J28+L28+N28+P28+R28+F28</f>
        <v>200.6</v>
      </c>
      <c r="U28" s="36">
        <v>1.85</v>
      </c>
      <c r="V28" s="36">
        <f>ROUND(T28/U28,1)</f>
        <v>108.4</v>
      </c>
      <c r="W28" s="36"/>
      <c r="X28" s="38" t="s">
        <v>42</v>
      </c>
      <c r="Y28" s="36" t="s">
        <v>119</v>
      </c>
      <c r="Z28" s="36" t="s">
        <v>35</v>
      </c>
      <c r="AA28" s="41" t="s">
        <v>113</v>
      </c>
    </row>
    <row r="29" spans="1:27" ht="15.75">
      <c r="A29" s="38" t="s">
        <v>42</v>
      </c>
      <c r="B29" s="36"/>
      <c r="C29" s="36" t="s">
        <v>75</v>
      </c>
      <c r="D29" s="36" t="s">
        <v>27</v>
      </c>
      <c r="E29" s="36"/>
      <c r="F29" s="39">
        <f t="shared" si="0"/>
        <v>0</v>
      </c>
      <c r="G29" s="36"/>
      <c r="H29" s="39">
        <f t="shared" si="1"/>
        <v>0</v>
      </c>
      <c r="I29" s="36"/>
      <c r="J29" s="39">
        <f t="shared" si="9"/>
        <v>0</v>
      </c>
      <c r="K29" s="36"/>
      <c r="L29" s="39">
        <f t="shared" si="3"/>
        <v>0</v>
      </c>
      <c r="M29" s="36">
        <v>606</v>
      </c>
      <c r="N29" s="39">
        <f t="shared" si="4"/>
        <v>133.3</v>
      </c>
      <c r="O29" s="36"/>
      <c r="P29" s="39">
        <f t="shared" si="5"/>
        <v>0</v>
      </c>
      <c r="Q29" s="36"/>
      <c r="R29" s="39">
        <f t="shared" si="6"/>
        <v>0</v>
      </c>
      <c r="S29" s="39"/>
      <c r="T29" s="39">
        <f t="shared" si="8"/>
        <v>133.3</v>
      </c>
      <c r="U29" s="36">
        <v>0.73</v>
      </c>
      <c r="V29" s="36">
        <f t="shared" si="7"/>
        <v>182.6</v>
      </c>
      <c r="W29" s="36"/>
      <c r="X29" s="38" t="s">
        <v>42</v>
      </c>
      <c r="Y29" s="36" t="s">
        <v>75</v>
      </c>
      <c r="Z29" s="36" t="s">
        <v>27</v>
      </c>
      <c r="AA29" s="41" t="s">
        <v>113</v>
      </c>
    </row>
  </sheetData>
  <sheetProtection/>
  <printOptions/>
  <pageMargins left="0.75" right="0.75" top="1" bottom="1" header="0.5" footer="0.5"/>
  <pageSetup horizontalDpi="600" verticalDpi="600" orientation="landscape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A35"/>
  <sheetViews>
    <sheetView zoomScalePageLayoutView="0" workbookViewId="0" topLeftCell="B1">
      <selection activeCell="J40" sqref="J40:K40"/>
    </sheetView>
  </sheetViews>
  <sheetFormatPr defaultColWidth="9.00390625" defaultRowHeight="12.75"/>
  <cols>
    <col min="1" max="1" width="4.375" style="8" hidden="1" customWidth="1"/>
    <col min="2" max="2" width="19.125" style="8" customWidth="1"/>
    <col min="3" max="3" width="14.50390625" style="8" hidden="1" customWidth="1"/>
    <col min="4" max="4" width="28.875" style="8" customWidth="1"/>
    <col min="5" max="5" width="10.125" style="8" customWidth="1"/>
    <col min="6" max="6" width="8.375" style="8" customWidth="1"/>
    <col min="7" max="7" width="5.50390625" style="8" customWidth="1"/>
    <col min="8" max="8" width="7.50390625" style="8" customWidth="1"/>
    <col min="9" max="9" width="7.375" style="8" customWidth="1"/>
    <col min="10" max="10" width="6.50390625" style="8" customWidth="1"/>
    <col min="11" max="11" width="7.875" style="8" customWidth="1"/>
    <col min="12" max="12" width="6.875" style="8" customWidth="1"/>
    <col min="13" max="13" width="7.00390625" style="8" customWidth="1"/>
    <col min="14" max="14" width="6.625" style="8" customWidth="1"/>
    <col min="15" max="15" width="7.125" style="8" customWidth="1"/>
    <col min="16" max="16" width="7.875" style="8" customWidth="1"/>
    <col min="17" max="17" width="7.125" style="8" customWidth="1"/>
    <col min="18" max="18" width="10.625" style="8" customWidth="1"/>
    <col min="19" max="19" width="6.875" style="8" customWidth="1"/>
    <col min="20" max="20" width="11.875" style="8" customWidth="1"/>
    <col min="21" max="21" width="10.625" style="8" customWidth="1"/>
    <col min="22" max="22" width="9.375" style="8" customWidth="1"/>
    <col min="23" max="23" width="18.50390625" style="8" customWidth="1"/>
    <col min="24" max="24" width="6.625" style="8" customWidth="1"/>
    <col min="25" max="25" width="18.50390625" style="8" customWidth="1"/>
    <col min="26" max="26" width="26.625" style="8" customWidth="1"/>
    <col min="27" max="27" width="10.625" style="8" customWidth="1"/>
    <col min="28" max="16384" width="9.375" style="8" customWidth="1"/>
  </cols>
  <sheetData>
    <row r="1" spans="2:23" ht="15.75">
      <c r="B1" s="9"/>
      <c r="C1" s="10"/>
      <c r="D1" s="11" t="s">
        <v>56</v>
      </c>
      <c r="E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/>
      <c r="V1" s="13"/>
      <c r="W1" s="13"/>
    </row>
    <row r="2" spans="2:20" ht="12.75">
      <c r="B2" s="9"/>
      <c r="C2" s="9"/>
      <c r="D2" s="9"/>
      <c r="E2" s="9"/>
      <c r="F2" s="9" t="s">
        <v>95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2:27" ht="27" customHeight="1">
      <c r="B3" s="21"/>
      <c r="C3" s="14"/>
      <c r="D3" s="22" t="s">
        <v>62</v>
      </c>
      <c r="E3" s="7" t="s">
        <v>26</v>
      </c>
      <c r="F3" s="14" t="s">
        <v>53</v>
      </c>
      <c r="G3" s="23" t="s">
        <v>54</v>
      </c>
      <c r="H3" s="7" t="s">
        <v>55</v>
      </c>
      <c r="I3" s="23" t="s">
        <v>54</v>
      </c>
      <c r="J3" s="7" t="s">
        <v>57</v>
      </c>
      <c r="K3" s="23" t="s">
        <v>54</v>
      </c>
      <c r="L3" s="7" t="s">
        <v>58</v>
      </c>
      <c r="M3" s="23" t="s">
        <v>54</v>
      </c>
      <c r="N3" s="14" t="s">
        <v>59</v>
      </c>
      <c r="O3" s="23" t="s">
        <v>54</v>
      </c>
      <c r="P3" s="7" t="s">
        <v>60</v>
      </c>
      <c r="Q3" s="23" t="s">
        <v>54</v>
      </c>
      <c r="R3" s="7" t="s">
        <v>61</v>
      </c>
      <c r="S3" s="15" t="s">
        <v>54</v>
      </c>
      <c r="T3" s="17" t="s">
        <v>91</v>
      </c>
      <c r="U3" s="24" t="s">
        <v>63</v>
      </c>
      <c r="V3" s="18" t="s">
        <v>90</v>
      </c>
      <c r="W3" s="19" t="s">
        <v>94</v>
      </c>
      <c r="X3" s="20" t="s">
        <v>93</v>
      </c>
      <c r="Y3" s="21"/>
      <c r="Z3" s="22" t="s">
        <v>62</v>
      </c>
      <c r="AA3" s="7" t="s">
        <v>26</v>
      </c>
    </row>
    <row r="4" spans="2:27" ht="12.75">
      <c r="B4" s="25" t="s">
        <v>79</v>
      </c>
      <c r="C4" s="6"/>
      <c r="D4" s="26" t="s">
        <v>80</v>
      </c>
      <c r="E4" s="6" t="s">
        <v>27</v>
      </c>
      <c r="F4" s="6"/>
      <c r="G4" s="27">
        <f>ROUND(F4*1,1)</f>
        <v>0</v>
      </c>
      <c r="H4" s="6">
        <v>70</v>
      </c>
      <c r="I4" s="27">
        <f>ROUND(H4*0.31,1)</f>
        <v>21.7</v>
      </c>
      <c r="J4" s="6"/>
      <c r="K4" s="27">
        <f>ROUND(J4*0.24,1)</f>
        <v>0</v>
      </c>
      <c r="L4" s="6">
        <v>30</v>
      </c>
      <c r="M4" s="27">
        <f>ROUND(L4*0.46,1)</f>
        <v>13.8</v>
      </c>
      <c r="N4" s="6">
        <v>170</v>
      </c>
      <c r="O4" s="27">
        <f>ROUND(N4*0.22,1)</f>
        <v>37.4</v>
      </c>
      <c r="P4" s="6"/>
      <c r="Q4" s="27">
        <f>ROUND(P4*0.18,1)</f>
        <v>0</v>
      </c>
      <c r="R4" s="6">
        <v>40</v>
      </c>
      <c r="S4" s="16">
        <f>ROUND(R4*1.7,1)</f>
        <v>68</v>
      </c>
      <c r="T4" s="16"/>
      <c r="U4" s="27">
        <f>I4+K4+M4+O4+Q4+S4+G4</f>
        <v>140.9</v>
      </c>
      <c r="V4" s="20">
        <v>0.73</v>
      </c>
      <c r="W4" s="20">
        <f aca="true" t="shared" si="0" ref="W4:W34">ROUND(U4/V4,1)</f>
        <v>193</v>
      </c>
      <c r="X4" s="20">
        <v>4</v>
      </c>
      <c r="Y4" s="25" t="s">
        <v>79</v>
      </c>
      <c r="Z4" s="26" t="s">
        <v>80</v>
      </c>
      <c r="AA4" s="6" t="s">
        <v>27</v>
      </c>
    </row>
    <row r="5" spans="2:27" ht="12.75">
      <c r="B5" s="25" t="s">
        <v>79</v>
      </c>
      <c r="C5" s="6"/>
      <c r="D5" s="26" t="s">
        <v>81</v>
      </c>
      <c r="E5" s="6" t="s">
        <v>82</v>
      </c>
      <c r="F5" s="6"/>
      <c r="G5" s="27">
        <f aca="true" t="shared" si="1" ref="G5:G34">ROUND(F5*1,1)</f>
        <v>0</v>
      </c>
      <c r="H5" s="6"/>
      <c r="I5" s="27">
        <f aca="true" t="shared" si="2" ref="I5:I34">ROUND(H5*0.31,1)</f>
        <v>0</v>
      </c>
      <c r="J5" s="6">
        <v>160</v>
      </c>
      <c r="K5" s="27">
        <f>ROUND(J5*0.24,1)</f>
        <v>38.4</v>
      </c>
      <c r="L5" s="6">
        <v>100</v>
      </c>
      <c r="M5" s="27">
        <f aca="true" t="shared" si="3" ref="M5:M34">ROUND(L5*0.46,1)</f>
        <v>46</v>
      </c>
      <c r="N5" s="6"/>
      <c r="O5" s="27">
        <f aca="true" t="shared" si="4" ref="O5:O34">ROUND(N5*0.22,1)</f>
        <v>0</v>
      </c>
      <c r="P5" s="6">
        <v>200</v>
      </c>
      <c r="Q5" s="27">
        <f>ROUND(P5*0.18,1)</f>
        <v>36</v>
      </c>
      <c r="R5" s="6"/>
      <c r="S5" s="16">
        <f aca="true" t="shared" si="5" ref="S5:S34">ROUND(R5*1.7,1)</f>
        <v>0</v>
      </c>
      <c r="T5" s="16"/>
      <c r="U5" s="27">
        <f aca="true" t="shared" si="6" ref="U5:U34">I5+K5+M5+O5+Q5+S5+G5</f>
        <v>120.4</v>
      </c>
      <c r="V5" s="20">
        <v>1.85</v>
      </c>
      <c r="W5" s="20">
        <f t="shared" si="0"/>
        <v>65.1</v>
      </c>
      <c r="X5" s="20"/>
      <c r="Y5" s="25" t="s">
        <v>79</v>
      </c>
      <c r="Z5" s="26" t="s">
        <v>81</v>
      </c>
      <c r="AA5" s="6" t="s">
        <v>82</v>
      </c>
    </row>
    <row r="6" spans="2:27" ht="12.75">
      <c r="B6" s="25" t="s">
        <v>79</v>
      </c>
      <c r="C6" s="6"/>
      <c r="D6" s="26" t="s">
        <v>83</v>
      </c>
      <c r="E6" s="6" t="s">
        <v>84</v>
      </c>
      <c r="F6" s="6"/>
      <c r="G6" s="27">
        <f t="shared" si="1"/>
        <v>0</v>
      </c>
      <c r="H6" s="6"/>
      <c r="I6" s="27">
        <f t="shared" si="2"/>
        <v>0</v>
      </c>
      <c r="J6" s="6"/>
      <c r="K6" s="27">
        <f aca="true" t="shared" si="7" ref="K6:K12">ROUND(J6*0.24,1)</f>
        <v>0</v>
      </c>
      <c r="L6" s="6"/>
      <c r="M6" s="27">
        <f t="shared" si="3"/>
        <v>0</v>
      </c>
      <c r="N6" s="6"/>
      <c r="O6" s="27">
        <f t="shared" si="4"/>
        <v>0</v>
      </c>
      <c r="P6" s="6"/>
      <c r="Q6" s="27">
        <f aca="true" t="shared" si="8" ref="Q6:Q34">ROUND(P6*0.18,1)</f>
        <v>0</v>
      </c>
      <c r="R6" s="6"/>
      <c r="S6" s="16">
        <f t="shared" si="5"/>
        <v>0</v>
      </c>
      <c r="T6" s="16"/>
      <c r="U6" s="27">
        <f t="shared" si="6"/>
        <v>0</v>
      </c>
      <c r="V6" s="20">
        <v>1.85</v>
      </c>
      <c r="W6" s="20">
        <f t="shared" si="0"/>
        <v>0</v>
      </c>
      <c r="X6" s="20"/>
      <c r="Y6" s="25" t="s">
        <v>79</v>
      </c>
      <c r="Z6" s="26" t="s">
        <v>83</v>
      </c>
      <c r="AA6" s="6" t="s">
        <v>84</v>
      </c>
    </row>
    <row r="7" spans="2:27" ht="12.75">
      <c r="B7" s="25" t="s">
        <v>0</v>
      </c>
      <c r="C7" s="6"/>
      <c r="D7" s="26" t="s">
        <v>45</v>
      </c>
      <c r="E7" s="6" t="s">
        <v>28</v>
      </c>
      <c r="F7" s="6"/>
      <c r="G7" s="27">
        <f t="shared" si="1"/>
        <v>0</v>
      </c>
      <c r="H7" s="6">
        <v>65</v>
      </c>
      <c r="I7" s="27">
        <f t="shared" si="2"/>
        <v>20.2</v>
      </c>
      <c r="J7" s="6">
        <v>200</v>
      </c>
      <c r="K7" s="27">
        <f t="shared" si="7"/>
        <v>48</v>
      </c>
      <c r="L7" s="6"/>
      <c r="M7" s="27">
        <f t="shared" si="3"/>
        <v>0</v>
      </c>
      <c r="N7" s="6">
        <v>610</v>
      </c>
      <c r="O7" s="27">
        <f t="shared" si="4"/>
        <v>134.2</v>
      </c>
      <c r="P7" s="6"/>
      <c r="Q7" s="27">
        <f t="shared" si="8"/>
        <v>0</v>
      </c>
      <c r="R7" s="6"/>
      <c r="S7" s="16">
        <f t="shared" si="5"/>
        <v>0</v>
      </c>
      <c r="T7" s="16"/>
      <c r="U7" s="27">
        <f>I7+K7+M7+O7+Q7+S7+G7</f>
        <v>202.39999999999998</v>
      </c>
      <c r="V7" s="20">
        <v>1</v>
      </c>
      <c r="W7" s="20">
        <f t="shared" si="0"/>
        <v>202.4</v>
      </c>
      <c r="X7" s="20">
        <v>2</v>
      </c>
      <c r="Y7" s="25" t="s">
        <v>0</v>
      </c>
      <c r="Z7" s="26" t="s">
        <v>45</v>
      </c>
      <c r="AA7" s="6" t="s">
        <v>28</v>
      </c>
    </row>
    <row r="8" spans="2:27" ht="12.75">
      <c r="B8" s="25" t="s">
        <v>1</v>
      </c>
      <c r="C8" s="6"/>
      <c r="D8" s="26" t="s">
        <v>32</v>
      </c>
      <c r="E8" s="6" t="s">
        <v>28</v>
      </c>
      <c r="F8" s="6">
        <v>30.5</v>
      </c>
      <c r="G8" s="27">
        <f t="shared" si="1"/>
        <v>30.5</v>
      </c>
      <c r="H8" s="6">
        <v>45</v>
      </c>
      <c r="I8" s="27">
        <f t="shared" si="2"/>
        <v>14</v>
      </c>
      <c r="J8" s="6">
        <v>134</v>
      </c>
      <c r="K8" s="27">
        <f t="shared" si="7"/>
        <v>32.2</v>
      </c>
      <c r="L8" s="6"/>
      <c r="M8" s="27">
        <f t="shared" si="3"/>
        <v>0</v>
      </c>
      <c r="N8" s="6">
        <v>208</v>
      </c>
      <c r="O8" s="27">
        <f t="shared" si="4"/>
        <v>45.8</v>
      </c>
      <c r="P8" s="6"/>
      <c r="Q8" s="27">
        <f t="shared" si="8"/>
        <v>0</v>
      </c>
      <c r="R8" s="6"/>
      <c r="S8" s="16">
        <f t="shared" si="5"/>
        <v>0</v>
      </c>
      <c r="T8" s="16">
        <v>45</v>
      </c>
      <c r="U8" s="27">
        <v>167.5</v>
      </c>
      <c r="V8" s="20">
        <v>1</v>
      </c>
      <c r="W8" s="20">
        <f t="shared" si="0"/>
        <v>167.5</v>
      </c>
      <c r="X8" s="20">
        <v>7</v>
      </c>
      <c r="Y8" s="25" t="s">
        <v>1</v>
      </c>
      <c r="Z8" s="26" t="s">
        <v>32</v>
      </c>
      <c r="AA8" s="6" t="s">
        <v>28</v>
      </c>
    </row>
    <row r="9" spans="2:27" ht="12.75">
      <c r="B9" s="25" t="s">
        <v>2</v>
      </c>
      <c r="C9" s="6"/>
      <c r="D9" s="26" t="s">
        <v>73</v>
      </c>
      <c r="E9" s="6" t="s">
        <v>28</v>
      </c>
      <c r="F9" s="6"/>
      <c r="G9" s="27">
        <f t="shared" si="1"/>
        <v>0</v>
      </c>
      <c r="H9" s="6"/>
      <c r="I9" s="27">
        <f t="shared" si="2"/>
        <v>0</v>
      </c>
      <c r="J9" s="6"/>
      <c r="K9" s="27">
        <f t="shared" si="7"/>
        <v>0</v>
      </c>
      <c r="L9" s="6">
        <v>239</v>
      </c>
      <c r="M9" s="27">
        <f t="shared" si="3"/>
        <v>109.9</v>
      </c>
      <c r="N9" s="6"/>
      <c r="O9" s="27">
        <f t="shared" si="4"/>
        <v>0</v>
      </c>
      <c r="P9" s="6"/>
      <c r="Q9" s="27">
        <f t="shared" si="8"/>
        <v>0</v>
      </c>
      <c r="R9" s="6"/>
      <c r="S9" s="16">
        <f t="shared" si="5"/>
        <v>0</v>
      </c>
      <c r="T9" s="16"/>
      <c r="U9" s="27">
        <f t="shared" si="6"/>
        <v>109.9</v>
      </c>
      <c r="V9" s="20">
        <v>1</v>
      </c>
      <c r="W9" s="20">
        <f t="shared" si="0"/>
        <v>109.9</v>
      </c>
      <c r="X9" s="20"/>
      <c r="Y9" s="25" t="s">
        <v>2</v>
      </c>
      <c r="Z9" s="26" t="s">
        <v>73</v>
      </c>
      <c r="AA9" s="6" t="s">
        <v>28</v>
      </c>
    </row>
    <row r="10" spans="2:27" ht="12.75">
      <c r="B10" s="25" t="s">
        <v>2</v>
      </c>
      <c r="C10" s="6"/>
      <c r="D10" s="26" t="s">
        <v>74</v>
      </c>
      <c r="E10" s="6" t="s">
        <v>31</v>
      </c>
      <c r="F10" s="6"/>
      <c r="G10" s="27">
        <f t="shared" si="1"/>
        <v>0</v>
      </c>
      <c r="H10" s="6">
        <v>97</v>
      </c>
      <c r="I10" s="27">
        <f t="shared" si="2"/>
        <v>30.1</v>
      </c>
      <c r="J10" s="6"/>
      <c r="K10" s="27">
        <f t="shared" si="7"/>
        <v>0</v>
      </c>
      <c r="L10" s="6"/>
      <c r="M10" s="27">
        <f t="shared" si="3"/>
        <v>0</v>
      </c>
      <c r="N10" s="6">
        <v>261</v>
      </c>
      <c r="O10" s="27">
        <f t="shared" si="4"/>
        <v>57.4</v>
      </c>
      <c r="P10" s="6">
        <v>182</v>
      </c>
      <c r="Q10" s="27">
        <f t="shared" si="8"/>
        <v>32.8</v>
      </c>
      <c r="R10" s="6"/>
      <c r="S10" s="16">
        <f t="shared" si="5"/>
        <v>0</v>
      </c>
      <c r="T10" s="16"/>
      <c r="U10" s="27">
        <f t="shared" si="6"/>
        <v>120.3</v>
      </c>
      <c r="V10" s="20">
        <v>0.7</v>
      </c>
      <c r="W10" s="20">
        <f t="shared" si="0"/>
        <v>171.9</v>
      </c>
      <c r="X10" s="20">
        <v>5</v>
      </c>
      <c r="Y10" s="25" t="s">
        <v>2</v>
      </c>
      <c r="Z10" s="26" t="s">
        <v>74</v>
      </c>
      <c r="AA10" s="6" t="s">
        <v>31</v>
      </c>
    </row>
    <row r="11" spans="2:27" ht="12.75">
      <c r="B11" s="25" t="s">
        <v>2</v>
      </c>
      <c r="C11" s="6"/>
      <c r="D11" s="26" t="s">
        <v>75</v>
      </c>
      <c r="E11" s="6" t="s">
        <v>27</v>
      </c>
      <c r="F11" s="6"/>
      <c r="G11" s="27">
        <f t="shared" si="1"/>
        <v>0</v>
      </c>
      <c r="H11" s="6"/>
      <c r="I11" s="27">
        <f t="shared" si="2"/>
        <v>0</v>
      </c>
      <c r="J11" s="6">
        <v>40</v>
      </c>
      <c r="K11" s="27">
        <f t="shared" si="7"/>
        <v>9.6</v>
      </c>
      <c r="L11" s="6"/>
      <c r="M11" s="27">
        <f t="shared" si="3"/>
        <v>0</v>
      </c>
      <c r="N11" s="6">
        <v>252</v>
      </c>
      <c r="O11" s="27">
        <f t="shared" si="4"/>
        <v>55.4</v>
      </c>
      <c r="P11" s="6"/>
      <c r="Q11" s="27">
        <f t="shared" si="8"/>
        <v>0</v>
      </c>
      <c r="R11" s="6"/>
      <c r="S11" s="16">
        <f t="shared" si="5"/>
        <v>0</v>
      </c>
      <c r="T11" s="16"/>
      <c r="U11" s="27">
        <f t="shared" si="6"/>
        <v>65</v>
      </c>
      <c r="V11" s="20">
        <v>0.73</v>
      </c>
      <c r="W11" s="20">
        <f t="shared" si="0"/>
        <v>89</v>
      </c>
      <c r="X11" s="20"/>
      <c r="Y11" s="25" t="s">
        <v>2</v>
      </c>
      <c r="Z11" s="26" t="s">
        <v>75</v>
      </c>
      <c r="AA11" s="6" t="s">
        <v>27</v>
      </c>
    </row>
    <row r="12" spans="2:27" ht="12.75">
      <c r="B12" s="25" t="s">
        <v>3</v>
      </c>
      <c r="C12" s="6"/>
      <c r="D12" s="26" t="s">
        <v>64</v>
      </c>
      <c r="E12" s="6" t="s">
        <v>28</v>
      </c>
      <c r="F12" s="6"/>
      <c r="G12" s="27">
        <f t="shared" si="1"/>
        <v>0</v>
      </c>
      <c r="H12" s="6"/>
      <c r="I12" s="27">
        <f t="shared" si="2"/>
        <v>0</v>
      </c>
      <c r="J12" s="6">
        <v>619</v>
      </c>
      <c r="K12" s="27">
        <f t="shared" si="7"/>
        <v>148.6</v>
      </c>
      <c r="L12" s="6"/>
      <c r="M12" s="27">
        <f t="shared" si="3"/>
        <v>0</v>
      </c>
      <c r="N12" s="6">
        <v>212</v>
      </c>
      <c r="O12" s="27">
        <f t="shared" si="4"/>
        <v>46.6</v>
      </c>
      <c r="P12" s="6"/>
      <c r="Q12" s="27">
        <f t="shared" si="8"/>
        <v>0</v>
      </c>
      <c r="R12" s="6"/>
      <c r="S12" s="16">
        <f t="shared" si="5"/>
        <v>0</v>
      </c>
      <c r="T12" s="16"/>
      <c r="U12" s="27">
        <f t="shared" si="6"/>
        <v>195.2</v>
      </c>
      <c r="V12" s="20">
        <v>1</v>
      </c>
      <c r="W12" s="20">
        <f t="shared" si="0"/>
        <v>195.2</v>
      </c>
      <c r="X12" s="20">
        <v>3</v>
      </c>
      <c r="Y12" s="25" t="s">
        <v>3</v>
      </c>
      <c r="Z12" s="26" t="s">
        <v>64</v>
      </c>
      <c r="AA12" s="6" t="s">
        <v>28</v>
      </c>
    </row>
    <row r="13" spans="2:27" ht="12.75">
      <c r="B13" s="25" t="s">
        <v>3</v>
      </c>
      <c r="C13" s="6"/>
      <c r="D13" s="26" t="s">
        <v>65</v>
      </c>
      <c r="E13" s="6" t="s">
        <v>27</v>
      </c>
      <c r="F13" s="6"/>
      <c r="G13" s="27">
        <f t="shared" si="1"/>
        <v>0</v>
      </c>
      <c r="H13" s="6">
        <v>46</v>
      </c>
      <c r="I13" s="27">
        <f t="shared" si="2"/>
        <v>14.3</v>
      </c>
      <c r="J13" s="6"/>
      <c r="K13" s="27">
        <f aca="true" t="shared" si="9" ref="K13:K24">ROUND(J13*0.24,1)</f>
        <v>0</v>
      </c>
      <c r="L13" s="6"/>
      <c r="M13" s="27">
        <f t="shared" si="3"/>
        <v>0</v>
      </c>
      <c r="N13" s="6"/>
      <c r="O13" s="27">
        <f t="shared" si="4"/>
        <v>0</v>
      </c>
      <c r="P13" s="6">
        <v>50</v>
      </c>
      <c r="Q13" s="27">
        <f t="shared" si="8"/>
        <v>9</v>
      </c>
      <c r="R13" s="6">
        <v>50</v>
      </c>
      <c r="S13" s="16">
        <f t="shared" si="5"/>
        <v>85</v>
      </c>
      <c r="T13" s="16"/>
      <c r="U13" s="27">
        <f t="shared" si="6"/>
        <v>108.3</v>
      </c>
      <c r="V13" s="20">
        <v>0.73</v>
      </c>
      <c r="W13" s="20">
        <f t="shared" si="0"/>
        <v>148.4</v>
      </c>
      <c r="X13" s="20">
        <v>10</v>
      </c>
      <c r="Y13" s="25" t="s">
        <v>3</v>
      </c>
      <c r="Z13" s="26" t="s">
        <v>65</v>
      </c>
      <c r="AA13" s="6" t="s">
        <v>27</v>
      </c>
    </row>
    <row r="14" spans="2:27" ht="12.75">
      <c r="B14" s="25" t="s">
        <v>3</v>
      </c>
      <c r="C14" s="6"/>
      <c r="D14" s="26" t="s">
        <v>87</v>
      </c>
      <c r="E14" s="6" t="s">
        <v>31</v>
      </c>
      <c r="F14" s="6"/>
      <c r="G14" s="27">
        <f t="shared" si="1"/>
        <v>0</v>
      </c>
      <c r="H14" s="6">
        <v>227</v>
      </c>
      <c r="I14" s="27">
        <f t="shared" si="2"/>
        <v>70.4</v>
      </c>
      <c r="J14" s="6"/>
      <c r="K14" s="27">
        <f t="shared" si="9"/>
        <v>0</v>
      </c>
      <c r="L14" s="6"/>
      <c r="M14" s="27">
        <f t="shared" si="3"/>
        <v>0</v>
      </c>
      <c r="N14" s="6"/>
      <c r="O14" s="27">
        <f t="shared" si="4"/>
        <v>0</v>
      </c>
      <c r="P14" s="6"/>
      <c r="Q14" s="27">
        <f t="shared" si="8"/>
        <v>0</v>
      </c>
      <c r="R14" s="6"/>
      <c r="S14" s="16">
        <f t="shared" si="5"/>
        <v>0</v>
      </c>
      <c r="T14" s="16"/>
      <c r="U14" s="27">
        <f t="shared" si="6"/>
        <v>70.4</v>
      </c>
      <c r="V14" s="20">
        <v>0.7</v>
      </c>
      <c r="W14" s="20">
        <f t="shared" si="0"/>
        <v>100.6</v>
      </c>
      <c r="X14" s="20"/>
      <c r="Y14" s="25" t="s">
        <v>3</v>
      </c>
      <c r="Z14" s="26" t="s">
        <v>87</v>
      </c>
      <c r="AA14" s="6" t="s">
        <v>31</v>
      </c>
    </row>
    <row r="15" spans="2:27" ht="12.75">
      <c r="B15" s="25" t="s">
        <v>4</v>
      </c>
      <c r="C15" s="6"/>
      <c r="D15" s="26" t="s">
        <v>47</v>
      </c>
      <c r="E15" s="6" t="s">
        <v>27</v>
      </c>
      <c r="F15" s="6"/>
      <c r="G15" s="27">
        <f t="shared" si="1"/>
        <v>0</v>
      </c>
      <c r="H15" s="6"/>
      <c r="I15" s="27">
        <f t="shared" si="2"/>
        <v>0</v>
      </c>
      <c r="J15" s="6"/>
      <c r="K15" s="27">
        <f t="shared" si="9"/>
        <v>0</v>
      </c>
      <c r="L15" s="6"/>
      <c r="M15" s="27">
        <f t="shared" si="3"/>
        <v>0</v>
      </c>
      <c r="N15" s="6">
        <v>40</v>
      </c>
      <c r="O15" s="27">
        <f t="shared" si="4"/>
        <v>8.8</v>
      </c>
      <c r="P15" s="6"/>
      <c r="Q15" s="27">
        <f t="shared" si="8"/>
        <v>0</v>
      </c>
      <c r="R15" s="6">
        <v>60</v>
      </c>
      <c r="S15" s="16">
        <f t="shared" si="5"/>
        <v>102</v>
      </c>
      <c r="T15" s="16"/>
      <c r="U15" s="27">
        <f t="shared" si="6"/>
        <v>110.8</v>
      </c>
      <c r="V15" s="20">
        <v>0.73</v>
      </c>
      <c r="W15" s="20">
        <f t="shared" si="0"/>
        <v>151.8</v>
      </c>
      <c r="X15" s="20">
        <v>8</v>
      </c>
      <c r="Y15" s="25" t="s">
        <v>4</v>
      </c>
      <c r="Z15" s="26" t="s">
        <v>47</v>
      </c>
      <c r="AA15" s="6" t="s">
        <v>27</v>
      </c>
    </row>
    <row r="16" spans="2:27" ht="12.75">
      <c r="B16" s="25" t="s">
        <v>4</v>
      </c>
      <c r="C16" s="6"/>
      <c r="D16" s="26" t="s">
        <v>29</v>
      </c>
      <c r="E16" s="6" t="s">
        <v>30</v>
      </c>
      <c r="F16" s="6"/>
      <c r="G16" s="27">
        <f t="shared" si="1"/>
        <v>0</v>
      </c>
      <c r="H16" s="6">
        <v>302</v>
      </c>
      <c r="I16" s="27">
        <f t="shared" si="2"/>
        <v>93.6</v>
      </c>
      <c r="J16" s="6">
        <v>152</v>
      </c>
      <c r="K16" s="27">
        <f t="shared" si="9"/>
        <v>36.5</v>
      </c>
      <c r="L16" s="6"/>
      <c r="M16" s="27">
        <f t="shared" si="3"/>
        <v>0</v>
      </c>
      <c r="N16" s="6">
        <v>20</v>
      </c>
      <c r="O16" s="27">
        <f t="shared" si="4"/>
        <v>4.4</v>
      </c>
      <c r="P16" s="6"/>
      <c r="Q16" s="27">
        <f t="shared" si="8"/>
        <v>0</v>
      </c>
      <c r="R16" s="6"/>
      <c r="S16" s="16">
        <f t="shared" si="5"/>
        <v>0</v>
      </c>
      <c r="T16" s="16"/>
      <c r="U16" s="27">
        <f t="shared" si="6"/>
        <v>134.5</v>
      </c>
      <c r="V16" s="20">
        <v>1.85</v>
      </c>
      <c r="W16" s="20">
        <f t="shared" si="0"/>
        <v>72.7</v>
      </c>
      <c r="X16" s="20"/>
      <c r="Y16" s="25" t="s">
        <v>4</v>
      </c>
      <c r="Z16" s="26" t="s">
        <v>29</v>
      </c>
      <c r="AA16" s="6" t="s">
        <v>30</v>
      </c>
    </row>
    <row r="17" spans="2:27" ht="12.75">
      <c r="B17" s="25" t="s">
        <v>5</v>
      </c>
      <c r="C17" s="6"/>
      <c r="D17" s="26" t="s">
        <v>88</v>
      </c>
      <c r="E17" s="6" t="s">
        <v>89</v>
      </c>
      <c r="F17" s="6"/>
      <c r="G17" s="27">
        <f t="shared" si="1"/>
        <v>0</v>
      </c>
      <c r="H17" s="6"/>
      <c r="I17" s="27">
        <f t="shared" si="2"/>
        <v>0</v>
      </c>
      <c r="J17" s="6">
        <v>60</v>
      </c>
      <c r="K17" s="27">
        <f t="shared" si="9"/>
        <v>14.4</v>
      </c>
      <c r="L17" s="6">
        <v>28</v>
      </c>
      <c r="M17" s="27">
        <f t="shared" si="3"/>
        <v>12.9</v>
      </c>
      <c r="N17" s="6">
        <v>105.5</v>
      </c>
      <c r="O17" s="27">
        <f t="shared" si="4"/>
        <v>23.2</v>
      </c>
      <c r="P17" s="6">
        <v>105.5</v>
      </c>
      <c r="Q17" s="27">
        <f t="shared" si="8"/>
        <v>19</v>
      </c>
      <c r="R17" s="6">
        <v>18</v>
      </c>
      <c r="S17" s="16">
        <f t="shared" si="5"/>
        <v>30.6</v>
      </c>
      <c r="T17" s="16">
        <v>24.1</v>
      </c>
      <c r="U17" s="27">
        <v>124.2</v>
      </c>
      <c r="V17" s="20">
        <v>0.73</v>
      </c>
      <c r="W17" s="20">
        <f t="shared" si="0"/>
        <v>170.1</v>
      </c>
      <c r="X17" s="20">
        <v>6</v>
      </c>
      <c r="Y17" s="25" t="s">
        <v>5</v>
      </c>
      <c r="Z17" s="26" t="s">
        <v>88</v>
      </c>
      <c r="AA17" s="6" t="s">
        <v>89</v>
      </c>
    </row>
    <row r="18" spans="2:27" ht="12.75">
      <c r="B18" s="25" t="s">
        <v>6</v>
      </c>
      <c r="C18" s="6"/>
      <c r="D18" s="26" t="s">
        <v>85</v>
      </c>
      <c r="E18" s="6" t="s">
        <v>86</v>
      </c>
      <c r="F18" s="6"/>
      <c r="G18" s="27">
        <f t="shared" si="1"/>
        <v>0</v>
      </c>
      <c r="H18" s="6"/>
      <c r="I18" s="27">
        <f t="shared" si="2"/>
        <v>0</v>
      </c>
      <c r="J18" s="6"/>
      <c r="K18" s="27">
        <f t="shared" si="9"/>
        <v>0</v>
      </c>
      <c r="L18" s="6">
        <v>235</v>
      </c>
      <c r="M18" s="27">
        <f t="shared" si="3"/>
        <v>108.1</v>
      </c>
      <c r="N18" s="6"/>
      <c r="O18" s="27">
        <f t="shared" si="4"/>
        <v>0</v>
      </c>
      <c r="P18" s="6"/>
      <c r="Q18" s="27">
        <f t="shared" si="8"/>
        <v>0</v>
      </c>
      <c r="R18" s="6"/>
      <c r="S18" s="16">
        <f t="shared" si="5"/>
        <v>0</v>
      </c>
      <c r="T18" s="16"/>
      <c r="U18" s="27">
        <f t="shared" si="6"/>
        <v>108.1</v>
      </c>
      <c r="V18" s="20">
        <v>1.85</v>
      </c>
      <c r="W18" s="20">
        <f t="shared" si="0"/>
        <v>58.4</v>
      </c>
      <c r="X18" s="20"/>
      <c r="Y18" s="25" t="s">
        <v>6</v>
      </c>
      <c r="Z18" s="26" t="s">
        <v>85</v>
      </c>
      <c r="AA18" s="6" t="s">
        <v>86</v>
      </c>
    </row>
    <row r="19" spans="2:27" ht="12.75">
      <c r="B19" s="25" t="s">
        <v>7</v>
      </c>
      <c r="C19" s="6"/>
      <c r="D19" s="26" t="s">
        <v>36</v>
      </c>
      <c r="E19" s="6" t="s">
        <v>28</v>
      </c>
      <c r="F19" s="6"/>
      <c r="G19" s="27">
        <f t="shared" si="1"/>
        <v>0</v>
      </c>
      <c r="H19" s="6">
        <v>49</v>
      </c>
      <c r="I19" s="27">
        <f t="shared" si="2"/>
        <v>15.2</v>
      </c>
      <c r="J19" s="6">
        <v>261</v>
      </c>
      <c r="K19" s="27">
        <f t="shared" si="9"/>
        <v>62.6</v>
      </c>
      <c r="L19" s="6"/>
      <c r="M19" s="27">
        <f t="shared" si="3"/>
        <v>0</v>
      </c>
      <c r="N19" s="6"/>
      <c r="O19" s="27">
        <f t="shared" si="4"/>
        <v>0</v>
      </c>
      <c r="P19" s="6"/>
      <c r="Q19" s="27">
        <f t="shared" si="8"/>
        <v>0</v>
      </c>
      <c r="R19" s="6"/>
      <c r="S19" s="16">
        <f t="shared" si="5"/>
        <v>0</v>
      </c>
      <c r="T19" s="16"/>
      <c r="U19" s="27">
        <f t="shared" si="6"/>
        <v>77.8</v>
      </c>
      <c r="V19" s="20">
        <v>1</v>
      </c>
      <c r="W19" s="20">
        <f t="shared" si="0"/>
        <v>77.8</v>
      </c>
      <c r="X19" s="20"/>
      <c r="Y19" s="25" t="s">
        <v>7</v>
      </c>
      <c r="Z19" s="26" t="s">
        <v>36</v>
      </c>
      <c r="AA19" s="6" t="s">
        <v>28</v>
      </c>
    </row>
    <row r="20" spans="2:27" ht="12.75">
      <c r="B20" s="25" t="s">
        <v>7</v>
      </c>
      <c r="C20" s="6"/>
      <c r="D20" s="26" t="s">
        <v>77</v>
      </c>
      <c r="E20" s="6" t="s">
        <v>27</v>
      </c>
      <c r="F20" s="6"/>
      <c r="G20" s="27">
        <f t="shared" si="1"/>
        <v>0</v>
      </c>
      <c r="H20" s="6">
        <v>31</v>
      </c>
      <c r="I20" s="27">
        <f t="shared" si="2"/>
        <v>9.6</v>
      </c>
      <c r="J20" s="6"/>
      <c r="K20" s="27">
        <f t="shared" si="9"/>
        <v>0</v>
      </c>
      <c r="L20" s="6"/>
      <c r="M20" s="27">
        <f t="shared" si="3"/>
        <v>0</v>
      </c>
      <c r="N20" s="6">
        <v>101</v>
      </c>
      <c r="O20" s="27">
        <f t="shared" si="4"/>
        <v>22.2</v>
      </c>
      <c r="P20" s="6"/>
      <c r="Q20" s="27">
        <f t="shared" si="8"/>
        <v>0</v>
      </c>
      <c r="R20" s="6"/>
      <c r="S20" s="16">
        <f t="shared" si="5"/>
        <v>0</v>
      </c>
      <c r="T20" s="16"/>
      <c r="U20" s="27">
        <f t="shared" si="6"/>
        <v>31.799999999999997</v>
      </c>
      <c r="V20" s="20">
        <v>0.73</v>
      </c>
      <c r="W20" s="20">
        <f t="shared" si="0"/>
        <v>43.6</v>
      </c>
      <c r="X20" s="20"/>
      <c r="Y20" s="25" t="s">
        <v>7</v>
      </c>
      <c r="Z20" s="26" t="s">
        <v>77</v>
      </c>
      <c r="AA20" s="6" t="s">
        <v>27</v>
      </c>
    </row>
    <row r="21" spans="2:27" ht="12.75">
      <c r="B21" s="25" t="s">
        <v>7</v>
      </c>
      <c r="C21" s="6"/>
      <c r="D21" s="26" t="s">
        <v>37</v>
      </c>
      <c r="E21" s="6" t="s">
        <v>27</v>
      </c>
      <c r="F21" s="6"/>
      <c r="G21" s="27">
        <f t="shared" si="1"/>
        <v>0</v>
      </c>
      <c r="H21" s="6">
        <v>33</v>
      </c>
      <c r="I21" s="27">
        <f t="shared" si="2"/>
        <v>10.2</v>
      </c>
      <c r="J21" s="6"/>
      <c r="K21" s="27">
        <f t="shared" si="9"/>
        <v>0</v>
      </c>
      <c r="L21" s="6"/>
      <c r="M21" s="27">
        <f t="shared" si="3"/>
        <v>0</v>
      </c>
      <c r="N21" s="6">
        <v>140</v>
      </c>
      <c r="O21" s="27">
        <f t="shared" si="4"/>
        <v>30.8</v>
      </c>
      <c r="P21" s="6"/>
      <c r="Q21" s="27">
        <f t="shared" si="8"/>
        <v>0</v>
      </c>
      <c r="R21" s="6"/>
      <c r="S21" s="16">
        <f t="shared" si="5"/>
        <v>0</v>
      </c>
      <c r="T21" s="16"/>
      <c r="U21" s="27">
        <f t="shared" si="6"/>
        <v>41</v>
      </c>
      <c r="V21" s="20">
        <v>0.73</v>
      </c>
      <c r="W21" s="20">
        <f t="shared" si="0"/>
        <v>56.2</v>
      </c>
      <c r="X21" s="20"/>
      <c r="Y21" s="25" t="s">
        <v>7</v>
      </c>
      <c r="Z21" s="26" t="s">
        <v>37</v>
      </c>
      <c r="AA21" s="6" t="s">
        <v>27</v>
      </c>
    </row>
    <row r="22" spans="2:27" ht="12.75">
      <c r="B22" s="25" t="s">
        <v>7</v>
      </c>
      <c r="C22" s="6"/>
      <c r="D22" s="26" t="s">
        <v>78</v>
      </c>
      <c r="E22" s="6" t="s">
        <v>27</v>
      </c>
      <c r="F22" s="6"/>
      <c r="G22" s="27">
        <f t="shared" si="1"/>
        <v>0</v>
      </c>
      <c r="H22" s="6">
        <v>71</v>
      </c>
      <c r="I22" s="27">
        <f t="shared" si="2"/>
        <v>22</v>
      </c>
      <c r="J22" s="6">
        <v>85</v>
      </c>
      <c r="K22" s="27">
        <f t="shared" si="9"/>
        <v>20.4</v>
      </c>
      <c r="L22" s="6"/>
      <c r="M22" s="27">
        <f t="shared" si="3"/>
        <v>0</v>
      </c>
      <c r="N22" s="6">
        <v>22</v>
      </c>
      <c r="O22" s="27">
        <f t="shared" si="4"/>
        <v>4.8</v>
      </c>
      <c r="P22" s="6"/>
      <c r="Q22" s="27">
        <f t="shared" si="8"/>
        <v>0</v>
      </c>
      <c r="R22" s="6"/>
      <c r="S22" s="16">
        <f t="shared" si="5"/>
        <v>0</v>
      </c>
      <c r="T22" s="16"/>
      <c r="U22" s="27">
        <f t="shared" si="6"/>
        <v>47.199999999999996</v>
      </c>
      <c r="V22" s="20">
        <v>0.73</v>
      </c>
      <c r="W22" s="20">
        <f t="shared" si="0"/>
        <v>64.7</v>
      </c>
      <c r="X22" s="20"/>
      <c r="Y22" s="25" t="s">
        <v>7</v>
      </c>
      <c r="Z22" s="26" t="s">
        <v>78</v>
      </c>
      <c r="AA22" s="6" t="s">
        <v>27</v>
      </c>
    </row>
    <row r="23" spans="2:27" ht="12.75">
      <c r="B23" s="25" t="s">
        <v>8</v>
      </c>
      <c r="C23" s="6"/>
      <c r="D23" s="26" t="s">
        <v>92</v>
      </c>
      <c r="E23" s="6" t="s">
        <v>27</v>
      </c>
      <c r="F23" s="6">
        <v>102.2</v>
      </c>
      <c r="G23" s="27">
        <f t="shared" si="1"/>
        <v>102.2</v>
      </c>
      <c r="H23" s="6">
        <v>0</v>
      </c>
      <c r="I23" s="27">
        <f t="shared" si="2"/>
        <v>0</v>
      </c>
      <c r="J23" s="6">
        <v>33.2</v>
      </c>
      <c r="K23" s="27">
        <f t="shared" si="9"/>
        <v>8</v>
      </c>
      <c r="L23" s="6"/>
      <c r="M23" s="27">
        <f t="shared" si="3"/>
        <v>0</v>
      </c>
      <c r="N23" s="6">
        <v>3.4</v>
      </c>
      <c r="O23" s="27">
        <f t="shared" si="4"/>
        <v>0.7</v>
      </c>
      <c r="P23" s="6">
        <v>35.6</v>
      </c>
      <c r="Q23" s="27">
        <f t="shared" si="8"/>
        <v>6.4</v>
      </c>
      <c r="R23" s="6">
        <v>18.6</v>
      </c>
      <c r="S23" s="16">
        <f t="shared" si="5"/>
        <v>31.6</v>
      </c>
      <c r="T23" s="16"/>
      <c r="U23" s="27">
        <f t="shared" si="6"/>
        <v>148.9</v>
      </c>
      <c r="V23" s="20">
        <v>0.73</v>
      </c>
      <c r="W23" s="20">
        <f t="shared" si="0"/>
        <v>204</v>
      </c>
      <c r="X23" s="20">
        <v>1</v>
      </c>
      <c r="Y23" s="25" t="s">
        <v>8</v>
      </c>
      <c r="Z23" s="26" t="s">
        <v>92</v>
      </c>
      <c r="AA23" s="6" t="s">
        <v>27</v>
      </c>
    </row>
    <row r="24" spans="2:27" ht="12.75">
      <c r="B24" s="25" t="s">
        <v>50</v>
      </c>
      <c r="C24" s="6"/>
      <c r="D24" s="26" t="s">
        <v>38</v>
      </c>
      <c r="E24" s="6" t="s">
        <v>69</v>
      </c>
      <c r="F24" s="6"/>
      <c r="G24" s="27">
        <f t="shared" si="1"/>
        <v>0</v>
      </c>
      <c r="H24" s="6">
        <v>145</v>
      </c>
      <c r="I24" s="27">
        <f t="shared" si="2"/>
        <v>45</v>
      </c>
      <c r="J24" s="6"/>
      <c r="K24" s="27">
        <f t="shared" si="9"/>
        <v>0</v>
      </c>
      <c r="L24" s="6">
        <v>110</v>
      </c>
      <c r="M24" s="27">
        <f t="shared" si="3"/>
        <v>50.6</v>
      </c>
      <c r="N24" s="6">
        <v>385</v>
      </c>
      <c r="O24" s="27">
        <f t="shared" si="4"/>
        <v>84.7</v>
      </c>
      <c r="P24" s="6"/>
      <c r="Q24" s="27">
        <f t="shared" si="8"/>
        <v>0</v>
      </c>
      <c r="R24" s="6"/>
      <c r="S24" s="16">
        <f t="shared" si="5"/>
        <v>0</v>
      </c>
      <c r="T24" s="16"/>
      <c r="U24" s="27">
        <f t="shared" si="6"/>
        <v>180.3</v>
      </c>
      <c r="V24" s="20">
        <v>1.85</v>
      </c>
      <c r="W24" s="20">
        <f t="shared" si="0"/>
        <v>97.5</v>
      </c>
      <c r="X24" s="20"/>
      <c r="Y24" s="25" t="s">
        <v>50</v>
      </c>
      <c r="Z24" s="26" t="s">
        <v>38</v>
      </c>
      <c r="AA24" s="6" t="s">
        <v>69</v>
      </c>
    </row>
    <row r="25" spans="2:27" ht="12.75">
      <c r="B25" s="25" t="s">
        <v>50</v>
      </c>
      <c r="C25" s="6"/>
      <c r="D25" s="26" t="s">
        <v>40</v>
      </c>
      <c r="E25" s="6" t="s">
        <v>27</v>
      </c>
      <c r="F25" s="6"/>
      <c r="G25" s="27">
        <f t="shared" si="1"/>
        <v>0</v>
      </c>
      <c r="H25" s="6"/>
      <c r="I25" s="27">
        <f t="shared" si="2"/>
        <v>0</v>
      </c>
      <c r="J25" s="6"/>
      <c r="K25" s="27">
        <f aca="true" t="shared" si="10" ref="K25:K30">ROUND(J25*0.24,1)</f>
        <v>0</v>
      </c>
      <c r="L25" s="6"/>
      <c r="M25" s="27">
        <f t="shared" si="3"/>
        <v>0</v>
      </c>
      <c r="N25" s="6">
        <v>231</v>
      </c>
      <c r="O25" s="27">
        <f t="shared" si="4"/>
        <v>50.8</v>
      </c>
      <c r="P25" s="6"/>
      <c r="Q25" s="27">
        <f t="shared" si="8"/>
        <v>0</v>
      </c>
      <c r="R25" s="6"/>
      <c r="S25" s="16">
        <f t="shared" si="5"/>
        <v>0</v>
      </c>
      <c r="T25" s="16"/>
      <c r="U25" s="27">
        <f t="shared" si="6"/>
        <v>50.8</v>
      </c>
      <c r="V25" s="20">
        <v>0.73</v>
      </c>
      <c r="W25" s="20">
        <f t="shared" si="0"/>
        <v>69.6</v>
      </c>
      <c r="X25" s="20"/>
      <c r="Y25" s="25" t="s">
        <v>50</v>
      </c>
      <c r="Z25" s="26" t="s">
        <v>40</v>
      </c>
      <c r="AA25" s="6" t="s">
        <v>27</v>
      </c>
    </row>
    <row r="26" spans="2:27" ht="12.75">
      <c r="B26" s="25" t="s">
        <v>50</v>
      </c>
      <c r="C26" s="6"/>
      <c r="D26" s="26" t="s">
        <v>70</v>
      </c>
      <c r="E26" s="6" t="s">
        <v>27</v>
      </c>
      <c r="F26" s="6"/>
      <c r="G26" s="27">
        <f t="shared" si="1"/>
        <v>0</v>
      </c>
      <c r="H26" s="6"/>
      <c r="I26" s="27">
        <f t="shared" si="2"/>
        <v>0</v>
      </c>
      <c r="J26" s="6"/>
      <c r="K26" s="27">
        <f t="shared" si="10"/>
        <v>0</v>
      </c>
      <c r="L26" s="6"/>
      <c r="M26" s="27">
        <f t="shared" si="3"/>
        <v>0</v>
      </c>
      <c r="N26" s="6">
        <v>210</v>
      </c>
      <c r="O26" s="27">
        <f t="shared" si="4"/>
        <v>46.2</v>
      </c>
      <c r="P26" s="6"/>
      <c r="Q26" s="27">
        <f t="shared" si="8"/>
        <v>0</v>
      </c>
      <c r="R26" s="6"/>
      <c r="S26" s="16">
        <f t="shared" si="5"/>
        <v>0</v>
      </c>
      <c r="T26" s="16"/>
      <c r="U26" s="27">
        <f t="shared" si="6"/>
        <v>46.2</v>
      </c>
      <c r="V26" s="20">
        <v>0.73</v>
      </c>
      <c r="W26" s="20">
        <f t="shared" si="0"/>
        <v>63.3</v>
      </c>
      <c r="X26" s="20"/>
      <c r="Y26" s="25" t="s">
        <v>50</v>
      </c>
      <c r="Z26" s="26" t="s">
        <v>70</v>
      </c>
      <c r="AA26" s="6" t="s">
        <v>27</v>
      </c>
    </row>
    <row r="27" spans="2:27" ht="12.75">
      <c r="B27" s="25" t="s">
        <v>50</v>
      </c>
      <c r="C27" s="6"/>
      <c r="D27" s="26" t="s">
        <v>71</v>
      </c>
      <c r="E27" s="6" t="s">
        <v>28</v>
      </c>
      <c r="F27" s="6"/>
      <c r="G27" s="27">
        <f t="shared" si="1"/>
        <v>0</v>
      </c>
      <c r="H27" s="6">
        <v>424</v>
      </c>
      <c r="I27" s="27">
        <f t="shared" si="2"/>
        <v>131.4</v>
      </c>
      <c r="J27" s="6"/>
      <c r="K27" s="27">
        <f t="shared" si="10"/>
        <v>0</v>
      </c>
      <c r="L27" s="6">
        <v>45</v>
      </c>
      <c r="M27" s="27">
        <f t="shared" si="3"/>
        <v>20.7</v>
      </c>
      <c r="N27" s="6"/>
      <c r="O27" s="27">
        <f t="shared" si="4"/>
        <v>0</v>
      </c>
      <c r="P27" s="6"/>
      <c r="Q27" s="27">
        <f t="shared" si="8"/>
        <v>0</v>
      </c>
      <c r="R27" s="6"/>
      <c r="S27" s="16">
        <f t="shared" si="5"/>
        <v>0</v>
      </c>
      <c r="T27" s="16"/>
      <c r="U27" s="27">
        <f t="shared" si="6"/>
        <v>152.1</v>
      </c>
      <c r="V27" s="20">
        <v>1</v>
      </c>
      <c r="W27" s="20">
        <f t="shared" si="0"/>
        <v>152.1</v>
      </c>
      <c r="X27" s="20">
        <v>9</v>
      </c>
      <c r="Y27" s="25" t="s">
        <v>50</v>
      </c>
      <c r="Z27" s="26" t="s">
        <v>71</v>
      </c>
      <c r="AA27" s="6" t="s">
        <v>28</v>
      </c>
    </row>
    <row r="28" spans="2:27" ht="12.75">
      <c r="B28" s="25" t="s">
        <v>50</v>
      </c>
      <c r="C28" s="6"/>
      <c r="D28" s="26" t="s">
        <v>39</v>
      </c>
      <c r="E28" s="6" t="s">
        <v>28</v>
      </c>
      <c r="F28" s="6"/>
      <c r="G28" s="27">
        <f t="shared" si="1"/>
        <v>0</v>
      </c>
      <c r="H28" s="6">
        <v>86</v>
      </c>
      <c r="I28" s="27">
        <f t="shared" si="2"/>
        <v>26.7</v>
      </c>
      <c r="J28" s="6">
        <v>401</v>
      </c>
      <c r="K28" s="27">
        <f t="shared" si="10"/>
        <v>96.2</v>
      </c>
      <c r="L28" s="6"/>
      <c r="M28" s="27">
        <f t="shared" si="3"/>
        <v>0</v>
      </c>
      <c r="N28" s="6"/>
      <c r="O28" s="27">
        <f t="shared" si="4"/>
        <v>0</v>
      </c>
      <c r="P28" s="6"/>
      <c r="Q28" s="27">
        <f t="shared" si="8"/>
        <v>0</v>
      </c>
      <c r="R28" s="6"/>
      <c r="S28" s="16">
        <f t="shared" si="5"/>
        <v>0</v>
      </c>
      <c r="T28" s="16"/>
      <c r="U28" s="27">
        <f t="shared" si="6"/>
        <v>122.9</v>
      </c>
      <c r="V28" s="20">
        <v>1</v>
      </c>
      <c r="W28" s="20">
        <f t="shared" si="0"/>
        <v>122.9</v>
      </c>
      <c r="X28" s="20"/>
      <c r="Y28" s="25" t="s">
        <v>50</v>
      </c>
      <c r="Z28" s="26" t="s">
        <v>39</v>
      </c>
      <c r="AA28" s="6" t="s">
        <v>28</v>
      </c>
    </row>
    <row r="29" spans="2:27" ht="12.75">
      <c r="B29" s="25" t="s">
        <v>50</v>
      </c>
      <c r="C29" s="6"/>
      <c r="D29" s="26" t="s">
        <v>72</v>
      </c>
      <c r="E29" s="6" t="s">
        <v>28</v>
      </c>
      <c r="F29" s="6"/>
      <c r="G29" s="27">
        <f t="shared" si="1"/>
        <v>0</v>
      </c>
      <c r="H29" s="6">
        <v>81</v>
      </c>
      <c r="I29" s="27">
        <f t="shared" si="2"/>
        <v>25.1</v>
      </c>
      <c r="J29" s="6">
        <v>400</v>
      </c>
      <c r="K29" s="27">
        <f t="shared" si="10"/>
        <v>96</v>
      </c>
      <c r="L29" s="6"/>
      <c r="M29" s="27">
        <f t="shared" si="3"/>
        <v>0</v>
      </c>
      <c r="N29" s="6"/>
      <c r="O29" s="27">
        <f t="shared" si="4"/>
        <v>0</v>
      </c>
      <c r="P29" s="6"/>
      <c r="Q29" s="27">
        <f t="shared" si="8"/>
        <v>0</v>
      </c>
      <c r="R29" s="6"/>
      <c r="S29" s="16">
        <f t="shared" si="5"/>
        <v>0</v>
      </c>
      <c r="T29" s="16"/>
      <c r="U29" s="27">
        <f t="shared" si="6"/>
        <v>121.1</v>
      </c>
      <c r="V29" s="20">
        <v>1</v>
      </c>
      <c r="W29" s="20">
        <f t="shared" si="0"/>
        <v>121.1</v>
      </c>
      <c r="X29" s="20"/>
      <c r="Y29" s="25" t="s">
        <v>50</v>
      </c>
      <c r="Z29" s="26" t="s">
        <v>72</v>
      </c>
      <c r="AA29" s="6" t="s">
        <v>28</v>
      </c>
    </row>
    <row r="30" spans="2:27" ht="12.75">
      <c r="B30" s="25" t="s">
        <v>9</v>
      </c>
      <c r="C30" s="6"/>
      <c r="D30" s="26" t="s">
        <v>66</v>
      </c>
      <c r="E30" s="6" t="s">
        <v>31</v>
      </c>
      <c r="F30" s="6"/>
      <c r="G30" s="27">
        <f t="shared" si="1"/>
        <v>0</v>
      </c>
      <c r="H30" s="6"/>
      <c r="I30" s="27">
        <f t="shared" si="2"/>
        <v>0</v>
      </c>
      <c r="J30" s="6"/>
      <c r="K30" s="27">
        <f t="shared" si="10"/>
        <v>0</v>
      </c>
      <c r="L30" s="6"/>
      <c r="M30" s="27">
        <f t="shared" si="3"/>
        <v>0</v>
      </c>
      <c r="N30" s="6">
        <v>155</v>
      </c>
      <c r="O30" s="27">
        <f t="shared" si="4"/>
        <v>34.1</v>
      </c>
      <c r="P30" s="6">
        <v>90</v>
      </c>
      <c r="Q30" s="27">
        <f t="shared" si="8"/>
        <v>16.2</v>
      </c>
      <c r="R30" s="6">
        <v>30</v>
      </c>
      <c r="S30" s="16">
        <f t="shared" si="5"/>
        <v>51</v>
      </c>
      <c r="T30" s="16"/>
      <c r="U30" s="27">
        <f t="shared" si="6"/>
        <v>101.3</v>
      </c>
      <c r="V30" s="20">
        <v>0.7</v>
      </c>
      <c r="W30" s="20">
        <f t="shared" si="0"/>
        <v>144.7</v>
      </c>
      <c r="X30" s="20">
        <v>11</v>
      </c>
      <c r="Y30" s="25" t="s">
        <v>9</v>
      </c>
      <c r="Z30" s="26" t="s">
        <v>66</v>
      </c>
      <c r="AA30" s="6" t="s">
        <v>31</v>
      </c>
    </row>
    <row r="31" spans="2:27" ht="12.75">
      <c r="B31" s="25" t="s">
        <v>9</v>
      </c>
      <c r="C31" s="6"/>
      <c r="D31" s="26" t="s">
        <v>67</v>
      </c>
      <c r="E31" s="6" t="s">
        <v>31</v>
      </c>
      <c r="F31" s="6"/>
      <c r="G31" s="27">
        <f t="shared" si="1"/>
        <v>0</v>
      </c>
      <c r="H31" s="6"/>
      <c r="I31" s="27">
        <f t="shared" si="2"/>
        <v>0</v>
      </c>
      <c r="J31" s="6"/>
      <c r="K31" s="27">
        <f>ROUND(J31*0.24,1)</f>
        <v>0</v>
      </c>
      <c r="L31" s="6"/>
      <c r="M31" s="27">
        <f t="shared" si="3"/>
        <v>0</v>
      </c>
      <c r="N31" s="6">
        <v>114</v>
      </c>
      <c r="O31" s="27">
        <f t="shared" si="4"/>
        <v>25.1</v>
      </c>
      <c r="P31" s="6">
        <v>60</v>
      </c>
      <c r="Q31" s="27">
        <f t="shared" si="8"/>
        <v>10.8</v>
      </c>
      <c r="R31" s="6">
        <v>30</v>
      </c>
      <c r="S31" s="16">
        <f t="shared" si="5"/>
        <v>51</v>
      </c>
      <c r="T31" s="16"/>
      <c r="U31" s="27">
        <f t="shared" si="6"/>
        <v>86.9</v>
      </c>
      <c r="V31" s="20">
        <v>0.7</v>
      </c>
      <c r="W31" s="20">
        <f t="shared" si="0"/>
        <v>124.1</v>
      </c>
      <c r="X31" s="20"/>
      <c r="Y31" s="25" t="s">
        <v>9</v>
      </c>
      <c r="Z31" s="26" t="s">
        <v>67</v>
      </c>
      <c r="AA31" s="6" t="s">
        <v>31</v>
      </c>
    </row>
    <row r="32" spans="2:27" ht="12.75">
      <c r="B32" s="25" t="s">
        <v>9</v>
      </c>
      <c r="C32" s="6"/>
      <c r="D32" s="26" t="s">
        <v>68</v>
      </c>
      <c r="E32" s="6" t="s">
        <v>28</v>
      </c>
      <c r="F32" s="6"/>
      <c r="G32" s="27">
        <f t="shared" si="1"/>
        <v>0</v>
      </c>
      <c r="H32" s="6">
        <v>51</v>
      </c>
      <c r="I32" s="27">
        <f t="shared" si="2"/>
        <v>15.8</v>
      </c>
      <c r="J32" s="6">
        <v>218</v>
      </c>
      <c r="K32" s="27">
        <f>ROUND(J32*0.24,1)</f>
        <v>52.3</v>
      </c>
      <c r="L32" s="6"/>
      <c r="M32" s="27">
        <f t="shared" si="3"/>
        <v>0</v>
      </c>
      <c r="N32" s="6"/>
      <c r="O32" s="27">
        <f t="shared" si="4"/>
        <v>0</v>
      </c>
      <c r="P32" s="6"/>
      <c r="Q32" s="27">
        <f t="shared" si="8"/>
        <v>0</v>
      </c>
      <c r="R32" s="6"/>
      <c r="S32" s="16">
        <f t="shared" si="5"/>
        <v>0</v>
      </c>
      <c r="T32" s="16"/>
      <c r="U32" s="27">
        <f t="shared" si="6"/>
        <v>68.1</v>
      </c>
      <c r="V32" s="20">
        <v>1</v>
      </c>
      <c r="W32" s="20">
        <f t="shared" si="0"/>
        <v>68.1</v>
      </c>
      <c r="X32" s="20"/>
      <c r="Y32" s="25" t="s">
        <v>9</v>
      </c>
      <c r="Z32" s="26" t="s">
        <v>68</v>
      </c>
      <c r="AA32" s="6" t="s">
        <v>28</v>
      </c>
    </row>
    <row r="33" spans="2:27" ht="12.75">
      <c r="B33" s="25" t="s">
        <v>9</v>
      </c>
      <c r="C33" s="6"/>
      <c r="D33" s="26" t="s">
        <v>41</v>
      </c>
      <c r="E33" s="6" t="s">
        <v>35</v>
      </c>
      <c r="F33" s="6"/>
      <c r="G33" s="27">
        <f t="shared" si="1"/>
        <v>0</v>
      </c>
      <c r="H33" s="6">
        <v>144</v>
      </c>
      <c r="I33" s="27">
        <f t="shared" si="2"/>
        <v>44.6</v>
      </c>
      <c r="J33" s="6"/>
      <c r="K33" s="27">
        <f>ROUND(J33*0.24,1)</f>
        <v>0</v>
      </c>
      <c r="L33" s="6">
        <v>340</v>
      </c>
      <c r="M33" s="27">
        <f t="shared" si="3"/>
        <v>156.4</v>
      </c>
      <c r="N33" s="6"/>
      <c r="O33" s="27">
        <f t="shared" si="4"/>
        <v>0</v>
      </c>
      <c r="P33" s="6"/>
      <c r="Q33" s="27">
        <f t="shared" si="8"/>
        <v>0</v>
      </c>
      <c r="R33" s="6"/>
      <c r="S33" s="16">
        <f t="shared" si="5"/>
        <v>0</v>
      </c>
      <c r="T33" s="16"/>
      <c r="U33" s="27">
        <f t="shared" si="6"/>
        <v>201</v>
      </c>
      <c r="V33" s="20">
        <v>1.85</v>
      </c>
      <c r="W33" s="20">
        <f t="shared" si="0"/>
        <v>108.6</v>
      </c>
      <c r="X33" s="20"/>
      <c r="Y33" s="25" t="s">
        <v>9</v>
      </c>
      <c r="Z33" s="26" t="s">
        <v>41</v>
      </c>
      <c r="AA33" s="6" t="s">
        <v>35</v>
      </c>
    </row>
    <row r="34" spans="2:27" ht="12.75">
      <c r="B34" s="25" t="s">
        <v>10</v>
      </c>
      <c r="C34" s="6"/>
      <c r="D34" s="26" t="s">
        <v>76</v>
      </c>
      <c r="E34" s="6" t="s">
        <v>27</v>
      </c>
      <c r="F34" s="6"/>
      <c r="G34" s="27">
        <f t="shared" si="1"/>
        <v>0</v>
      </c>
      <c r="H34" s="6"/>
      <c r="I34" s="27">
        <f t="shared" si="2"/>
        <v>0</v>
      </c>
      <c r="J34" s="6"/>
      <c r="K34" s="27">
        <f>ROUND(J34*0.24,1)</f>
        <v>0</v>
      </c>
      <c r="L34" s="6"/>
      <c r="M34" s="27">
        <f t="shared" si="3"/>
        <v>0</v>
      </c>
      <c r="N34" s="6">
        <v>342</v>
      </c>
      <c r="O34" s="27">
        <f t="shared" si="4"/>
        <v>75.2</v>
      </c>
      <c r="P34" s="6"/>
      <c r="Q34" s="27">
        <f t="shared" si="8"/>
        <v>0</v>
      </c>
      <c r="R34" s="6"/>
      <c r="S34" s="16">
        <f t="shared" si="5"/>
        <v>0</v>
      </c>
      <c r="T34" s="16"/>
      <c r="U34" s="27">
        <f t="shared" si="6"/>
        <v>75.2</v>
      </c>
      <c r="V34" s="20">
        <v>0.73</v>
      </c>
      <c r="W34" s="20">
        <f t="shared" si="0"/>
        <v>103</v>
      </c>
      <c r="X34" s="20"/>
      <c r="Y34" s="25" t="s">
        <v>10</v>
      </c>
      <c r="Z34" s="26" t="s">
        <v>76</v>
      </c>
      <c r="AA34" s="6" t="s">
        <v>27</v>
      </c>
    </row>
    <row r="35" spans="2:20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5"/>
  <sheetViews>
    <sheetView zoomScalePageLayoutView="0" workbookViewId="0" topLeftCell="A1">
      <selection activeCell="N33" sqref="N33"/>
    </sheetView>
  </sheetViews>
  <sheetFormatPr defaultColWidth="8.875" defaultRowHeight="12.75"/>
  <cols>
    <col min="1" max="1" width="3.50390625" style="1" customWidth="1"/>
    <col min="2" max="2" width="27.625" style="1" customWidth="1"/>
    <col min="3" max="4" width="5.875" style="1" customWidth="1"/>
    <col min="5" max="5" width="6.00390625" style="1" customWidth="1"/>
    <col min="6" max="6" width="6.875" style="1" customWidth="1"/>
    <col min="7" max="7" width="4.875" style="1" customWidth="1"/>
    <col min="8" max="8" width="1.625" style="1" customWidth="1"/>
    <col min="9" max="9" width="5.375" style="1" customWidth="1"/>
    <col min="10" max="10" width="5.50390625" style="1" customWidth="1"/>
    <col min="11" max="11" width="1.875" style="1" hidden="1" customWidth="1"/>
    <col min="12" max="12" width="5.625" style="1" customWidth="1"/>
    <col min="13" max="13" width="4.50390625" style="1" customWidth="1"/>
    <col min="14" max="14" width="4.625" style="1" customWidth="1"/>
    <col min="15" max="15" width="2.375" style="1" hidden="1" customWidth="1"/>
    <col min="16" max="16" width="5.875" style="1" customWidth="1"/>
    <col min="17" max="18" width="6.125" style="1" customWidth="1"/>
    <col min="19" max="19" width="6.50390625" style="1" customWidth="1"/>
    <col min="20" max="20" width="7.375" style="1" customWidth="1"/>
    <col min="21" max="21" width="7.625" style="1" customWidth="1"/>
    <col min="22" max="16384" width="8.875" style="1" customWidth="1"/>
  </cols>
  <sheetData>
    <row r="1" spans="3:20" ht="12.75">
      <c r="C1" s="2" t="s">
        <v>124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3:20" ht="12.75">
      <c r="C2" s="67" t="s">
        <v>162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4" spans="1:21" ht="54" customHeight="1">
      <c r="A4" s="82" t="s">
        <v>13</v>
      </c>
      <c r="B4" s="82" t="s">
        <v>122</v>
      </c>
      <c r="C4" s="100" t="s">
        <v>138</v>
      </c>
      <c r="D4" s="101"/>
      <c r="E4" s="101"/>
      <c r="F4" s="102"/>
      <c r="G4" s="98" t="s">
        <v>130</v>
      </c>
      <c r="H4" s="99"/>
      <c r="I4" s="98" t="s">
        <v>127</v>
      </c>
      <c r="J4" s="103"/>
      <c r="K4" s="103"/>
      <c r="L4" s="99"/>
      <c r="M4" s="100" t="s">
        <v>123</v>
      </c>
      <c r="N4" s="101"/>
      <c r="O4" s="101"/>
      <c r="P4" s="102"/>
      <c r="Q4" s="104" t="s">
        <v>141</v>
      </c>
      <c r="R4" s="105"/>
      <c r="S4" s="106"/>
      <c r="T4" s="82" t="s">
        <v>145</v>
      </c>
      <c r="U4" s="82" t="s">
        <v>136</v>
      </c>
    </row>
    <row r="5" spans="1:21" ht="6.75" customHeight="1" hidden="1">
      <c r="A5" s="94"/>
      <c r="B5" s="83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8"/>
      <c r="Q5" s="48"/>
      <c r="R5" s="48"/>
      <c r="S5" s="52"/>
      <c r="T5" s="83"/>
      <c r="U5" s="83"/>
    </row>
    <row r="6" spans="1:21" ht="58.5" customHeight="1">
      <c r="A6" s="95"/>
      <c r="B6" s="84"/>
      <c r="C6" s="43" t="s">
        <v>128</v>
      </c>
      <c r="D6" s="43" t="s">
        <v>137</v>
      </c>
      <c r="E6" s="43" t="s">
        <v>129</v>
      </c>
      <c r="F6" s="47" t="s">
        <v>126</v>
      </c>
      <c r="G6" s="96" t="s">
        <v>111</v>
      </c>
      <c r="H6" s="97"/>
      <c r="I6" s="18" t="s">
        <v>125</v>
      </c>
      <c r="J6" s="96" t="s">
        <v>111</v>
      </c>
      <c r="K6" s="97"/>
      <c r="L6" s="49" t="s">
        <v>126</v>
      </c>
      <c r="M6" s="50" t="s">
        <v>125</v>
      </c>
      <c r="N6" s="91" t="s">
        <v>111</v>
      </c>
      <c r="O6" s="91"/>
      <c r="P6" s="49" t="s">
        <v>126</v>
      </c>
      <c r="Q6" s="49" t="s">
        <v>142</v>
      </c>
      <c r="R6" s="49" t="s">
        <v>140</v>
      </c>
      <c r="S6" s="43" t="s">
        <v>131</v>
      </c>
      <c r="T6" s="84"/>
      <c r="U6" s="84"/>
    </row>
    <row r="7" spans="1:25" ht="15.75" customHeight="1">
      <c r="A7" s="4" t="s">
        <v>14</v>
      </c>
      <c r="B7" s="70" t="s">
        <v>132</v>
      </c>
      <c r="C7" s="4">
        <v>2560</v>
      </c>
      <c r="D7" s="4">
        <v>1700</v>
      </c>
      <c r="E7" s="61">
        <v>1700</v>
      </c>
      <c r="F7" s="54">
        <f>E7/D7*100</f>
        <v>100</v>
      </c>
      <c r="G7" s="87"/>
      <c r="H7" s="88"/>
      <c r="I7" s="46">
        <v>100</v>
      </c>
      <c r="J7" s="89">
        <v>589</v>
      </c>
      <c r="K7" s="90"/>
      <c r="L7" s="58">
        <f>J7/I7*100</f>
        <v>589</v>
      </c>
      <c r="M7" s="62">
        <v>15</v>
      </c>
      <c r="N7" s="85">
        <v>6</v>
      </c>
      <c r="O7" s="85"/>
      <c r="P7" s="65">
        <f>N7/M7*100</f>
        <v>40</v>
      </c>
      <c r="Q7" s="65"/>
      <c r="R7" s="4">
        <v>60</v>
      </c>
      <c r="S7" s="61">
        <v>0.5</v>
      </c>
      <c r="T7" s="4">
        <v>847</v>
      </c>
      <c r="U7" s="4" t="s">
        <v>150</v>
      </c>
      <c r="Y7" s="1" t="s">
        <v>154</v>
      </c>
    </row>
    <row r="8" spans="1:21" ht="15.75" customHeight="1">
      <c r="A8" s="4" t="s">
        <v>15</v>
      </c>
      <c r="B8" s="3" t="s">
        <v>0</v>
      </c>
      <c r="C8" s="4"/>
      <c r="D8" s="4"/>
      <c r="E8" s="61"/>
      <c r="F8" s="54" t="e">
        <f aca="true" t="shared" si="0" ref="F8:F19">E8/D8*100</f>
        <v>#DIV/0!</v>
      </c>
      <c r="G8" s="87"/>
      <c r="H8" s="88"/>
      <c r="I8" s="46"/>
      <c r="J8" s="89"/>
      <c r="K8" s="90"/>
      <c r="L8" s="58"/>
      <c r="M8" s="62"/>
      <c r="N8" s="85"/>
      <c r="O8" s="85"/>
      <c r="P8" s="58"/>
      <c r="Q8" s="58"/>
      <c r="R8" s="61"/>
      <c r="S8" s="4"/>
      <c r="T8" s="4"/>
      <c r="U8" s="4" t="s">
        <v>144</v>
      </c>
    </row>
    <row r="9" spans="1:21" ht="15" customHeight="1">
      <c r="A9" s="43" t="s">
        <v>16</v>
      </c>
      <c r="B9" s="69" t="s">
        <v>143</v>
      </c>
      <c r="C9" s="43">
        <v>3300</v>
      </c>
      <c r="D9" s="43">
        <v>2600</v>
      </c>
      <c r="E9" s="60">
        <v>2600</v>
      </c>
      <c r="F9" s="54">
        <f t="shared" si="0"/>
        <v>100</v>
      </c>
      <c r="G9" s="96"/>
      <c r="H9" s="97"/>
      <c r="I9" s="49">
        <v>200</v>
      </c>
      <c r="J9" s="92">
        <v>100</v>
      </c>
      <c r="K9" s="93"/>
      <c r="L9" s="59">
        <f aca="true" t="shared" si="1" ref="L9:L19">J9/I9*100</f>
        <v>50</v>
      </c>
      <c r="M9" s="63">
        <v>35</v>
      </c>
      <c r="N9" s="86">
        <v>43</v>
      </c>
      <c r="O9" s="86"/>
      <c r="P9" s="59">
        <f aca="true" t="shared" si="2" ref="P9:P19">N9/M9*100</f>
        <v>122.85714285714286</v>
      </c>
      <c r="Q9" s="59">
        <v>1.5</v>
      </c>
      <c r="R9" s="60"/>
      <c r="S9" s="53"/>
      <c r="T9" s="43">
        <v>390</v>
      </c>
      <c r="U9" s="4" t="s">
        <v>144</v>
      </c>
    </row>
    <row r="10" spans="1:21" ht="15" customHeight="1">
      <c r="A10" s="4" t="s">
        <v>17</v>
      </c>
      <c r="B10" s="3" t="s">
        <v>133</v>
      </c>
      <c r="C10" s="4"/>
      <c r="D10" s="4"/>
      <c r="E10" s="61"/>
      <c r="F10" s="54" t="e">
        <f t="shared" si="0"/>
        <v>#DIV/0!</v>
      </c>
      <c r="G10" s="87"/>
      <c r="H10" s="88"/>
      <c r="I10" s="46">
        <v>30</v>
      </c>
      <c r="J10" s="89">
        <v>30</v>
      </c>
      <c r="K10" s="90"/>
      <c r="L10" s="65">
        <f t="shared" si="1"/>
        <v>100</v>
      </c>
      <c r="M10" s="62"/>
      <c r="N10" s="85">
        <v>10</v>
      </c>
      <c r="O10" s="85"/>
      <c r="P10" s="51" t="e">
        <f t="shared" si="2"/>
        <v>#DIV/0!</v>
      </c>
      <c r="Q10" s="51"/>
      <c r="R10" s="4"/>
      <c r="S10" s="4" t="s">
        <v>12</v>
      </c>
      <c r="T10" s="4">
        <v>224</v>
      </c>
      <c r="U10" s="4" t="s">
        <v>144</v>
      </c>
    </row>
    <row r="11" spans="1:21" ht="15.75" customHeight="1">
      <c r="A11" s="4" t="s">
        <v>18</v>
      </c>
      <c r="B11" s="3" t="s">
        <v>49</v>
      </c>
      <c r="C11" s="4">
        <v>1180</v>
      </c>
      <c r="D11" s="4">
        <v>1180</v>
      </c>
      <c r="E11" s="61">
        <v>1180</v>
      </c>
      <c r="F11" s="54">
        <f t="shared" si="0"/>
        <v>100</v>
      </c>
      <c r="G11" s="87"/>
      <c r="H11" s="88"/>
      <c r="I11" s="46">
        <v>91</v>
      </c>
      <c r="J11" s="89">
        <v>40</v>
      </c>
      <c r="K11" s="90"/>
      <c r="L11" s="58">
        <f t="shared" si="1"/>
        <v>43.956043956043956</v>
      </c>
      <c r="M11" s="62">
        <v>14</v>
      </c>
      <c r="N11" s="85">
        <v>16</v>
      </c>
      <c r="O11" s="85"/>
      <c r="P11" s="58">
        <f t="shared" si="2"/>
        <v>114.28571428571428</v>
      </c>
      <c r="Q11" s="58"/>
      <c r="R11" s="4">
        <v>2</v>
      </c>
      <c r="S11" s="61"/>
      <c r="T11" s="4">
        <v>200</v>
      </c>
      <c r="U11" s="4" t="s">
        <v>149</v>
      </c>
    </row>
    <row r="12" spans="1:21" ht="13.5" customHeight="1">
      <c r="A12" s="4" t="s">
        <v>19</v>
      </c>
      <c r="B12" s="3" t="s">
        <v>135</v>
      </c>
      <c r="C12" s="4">
        <v>1200</v>
      </c>
      <c r="D12" s="4">
        <v>1000</v>
      </c>
      <c r="E12" s="61">
        <v>1000</v>
      </c>
      <c r="F12" s="54">
        <f t="shared" si="0"/>
        <v>100</v>
      </c>
      <c r="G12" s="87"/>
      <c r="H12" s="88"/>
      <c r="I12" s="46">
        <v>117</v>
      </c>
      <c r="J12" s="89">
        <v>0</v>
      </c>
      <c r="K12" s="90"/>
      <c r="L12" s="58">
        <f t="shared" si="1"/>
        <v>0</v>
      </c>
      <c r="M12" s="62">
        <v>17</v>
      </c>
      <c r="N12" s="85">
        <v>5</v>
      </c>
      <c r="O12" s="85"/>
      <c r="P12" s="58">
        <f t="shared" si="2"/>
        <v>29.411764705882355</v>
      </c>
      <c r="Q12" s="58"/>
      <c r="R12" s="4"/>
      <c r="S12" s="4"/>
      <c r="T12" s="4">
        <v>250</v>
      </c>
      <c r="U12" s="4" t="s">
        <v>151</v>
      </c>
    </row>
    <row r="13" spans="1:21" ht="15" customHeight="1">
      <c r="A13" s="4" t="s">
        <v>20</v>
      </c>
      <c r="B13" s="3" t="s">
        <v>110</v>
      </c>
      <c r="C13" s="4">
        <v>850</v>
      </c>
      <c r="D13" s="4">
        <v>850</v>
      </c>
      <c r="E13" s="61">
        <v>700</v>
      </c>
      <c r="F13" s="54">
        <f t="shared" si="0"/>
        <v>82.35294117647058</v>
      </c>
      <c r="G13" s="87"/>
      <c r="H13" s="88"/>
      <c r="I13" s="46">
        <v>93</v>
      </c>
      <c r="J13" s="89"/>
      <c r="K13" s="90"/>
      <c r="L13" s="58">
        <f t="shared" si="1"/>
        <v>0</v>
      </c>
      <c r="M13" s="62">
        <v>12</v>
      </c>
      <c r="N13" s="85">
        <v>0</v>
      </c>
      <c r="O13" s="85"/>
      <c r="P13" s="58">
        <f t="shared" si="2"/>
        <v>0</v>
      </c>
      <c r="Q13" s="58"/>
      <c r="R13" s="4"/>
      <c r="S13" s="4"/>
      <c r="T13" s="4">
        <v>65</v>
      </c>
      <c r="U13" s="4" t="s">
        <v>146</v>
      </c>
    </row>
    <row r="14" spans="1:21" ht="15" customHeight="1">
      <c r="A14" s="4" t="s">
        <v>21</v>
      </c>
      <c r="B14" s="3" t="s">
        <v>148</v>
      </c>
      <c r="C14" s="4">
        <v>3300</v>
      </c>
      <c r="D14" s="4">
        <v>3300</v>
      </c>
      <c r="E14" s="61">
        <v>2400</v>
      </c>
      <c r="F14" s="54">
        <f t="shared" si="0"/>
        <v>72.72727272727273</v>
      </c>
      <c r="G14" s="87"/>
      <c r="H14" s="88"/>
      <c r="I14" s="46">
        <v>196</v>
      </c>
      <c r="J14" s="89">
        <v>80</v>
      </c>
      <c r="K14" s="90"/>
      <c r="L14" s="58">
        <f t="shared" si="1"/>
        <v>40.816326530612244</v>
      </c>
      <c r="M14" s="62">
        <v>30</v>
      </c>
      <c r="N14" s="85">
        <v>60</v>
      </c>
      <c r="O14" s="85"/>
      <c r="P14" s="58">
        <f t="shared" si="2"/>
        <v>200</v>
      </c>
      <c r="Q14" s="58">
        <v>3</v>
      </c>
      <c r="R14" s="4">
        <v>20</v>
      </c>
      <c r="S14" s="4"/>
      <c r="T14" s="4">
        <v>380</v>
      </c>
      <c r="U14" s="4" t="s">
        <v>147</v>
      </c>
    </row>
    <row r="15" spans="1:21" ht="15.75" customHeight="1">
      <c r="A15" s="4" t="s">
        <v>22</v>
      </c>
      <c r="B15" s="3" t="s">
        <v>134</v>
      </c>
      <c r="C15" s="4">
        <v>1050</v>
      </c>
      <c r="D15" s="4">
        <v>1050</v>
      </c>
      <c r="E15" s="61">
        <v>1050</v>
      </c>
      <c r="F15" s="54">
        <f t="shared" si="0"/>
        <v>100</v>
      </c>
      <c r="G15" s="87"/>
      <c r="H15" s="88"/>
      <c r="I15" s="46">
        <v>40</v>
      </c>
      <c r="J15" s="89">
        <v>0</v>
      </c>
      <c r="K15" s="90"/>
      <c r="L15" s="58">
        <f t="shared" si="1"/>
        <v>0</v>
      </c>
      <c r="M15" s="62">
        <v>5</v>
      </c>
      <c r="N15" s="85">
        <v>6</v>
      </c>
      <c r="O15" s="85"/>
      <c r="P15" s="58">
        <f t="shared" si="2"/>
        <v>120</v>
      </c>
      <c r="Q15" s="58">
        <v>1.6</v>
      </c>
      <c r="R15" s="4">
        <v>15</v>
      </c>
      <c r="S15" s="4"/>
      <c r="T15" s="4">
        <v>100</v>
      </c>
      <c r="U15" s="4" t="s">
        <v>144</v>
      </c>
    </row>
    <row r="16" spans="1:21" ht="14.25" customHeight="1">
      <c r="A16" s="4" t="s">
        <v>23</v>
      </c>
      <c r="B16" s="3" t="s">
        <v>42</v>
      </c>
      <c r="C16" s="4">
        <v>3820</v>
      </c>
      <c r="D16" s="4">
        <v>3220</v>
      </c>
      <c r="E16" s="61">
        <v>3220</v>
      </c>
      <c r="F16" s="54">
        <f t="shared" si="0"/>
        <v>100</v>
      </c>
      <c r="G16" s="87"/>
      <c r="H16" s="88"/>
      <c r="I16" s="46">
        <v>191</v>
      </c>
      <c r="J16" s="89">
        <v>176</v>
      </c>
      <c r="K16" s="90"/>
      <c r="L16" s="58">
        <f t="shared" si="1"/>
        <v>92.14659685863874</v>
      </c>
      <c r="M16" s="62">
        <v>30</v>
      </c>
      <c r="N16" s="85">
        <v>30</v>
      </c>
      <c r="O16" s="85"/>
      <c r="P16" s="58">
        <f t="shared" si="2"/>
        <v>100</v>
      </c>
      <c r="Q16" s="58"/>
      <c r="R16" s="4">
        <v>20</v>
      </c>
      <c r="S16" s="4"/>
      <c r="T16" s="4">
        <v>350</v>
      </c>
      <c r="U16" s="4" t="s">
        <v>144</v>
      </c>
    </row>
    <row r="17" spans="1:21" ht="16.5" customHeight="1">
      <c r="A17" s="4" t="s">
        <v>24</v>
      </c>
      <c r="B17" s="3" t="s">
        <v>51</v>
      </c>
      <c r="C17" s="4"/>
      <c r="D17" s="4"/>
      <c r="E17" s="61"/>
      <c r="F17" s="54" t="e">
        <f t="shared" si="0"/>
        <v>#DIV/0!</v>
      </c>
      <c r="G17" s="87"/>
      <c r="H17" s="88"/>
      <c r="I17" s="46">
        <v>5</v>
      </c>
      <c r="J17" s="89">
        <v>5</v>
      </c>
      <c r="K17" s="90"/>
      <c r="L17" s="58">
        <f t="shared" si="1"/>
        <v>100</v>
      </c>
      <c r="M17" s="62">
        <v>1</v>
      </c>
      <c r="N17" s="85">
        <v>0</v>
      </c>
      <c r="O17" s="85"/>
      <c r="P17" s="58">
        <f t="shared" si="2"/>
        <v>0</v>
      </c>
      <c r="Q17" s="58"/>
      <c r="R17" s="4"/>
      <c r="S17" s="4"/>
      <c r="T17" s="4">
        <v>20</v>
      </c>
      <c r="U17" s="4" t="s">
        <v>144</v>
      </c>
    </row>
    <row r="18" spans="1:21" ht="15" customHeight="1">
      <c r="A18" s="4" t="s">
        <v>25</v>
      </c>
      <c r="B18" s="3" t="s">
        <v>139</v>
      </c>
      <c r="C18" s="4">
        <v>300</v>
      </c>
      <c r="D18" s="4">
        <v>300</v>
      </c>
      <c r="E18" s="61">
        <v>300</v>
      </c>
      <c r="F18" s="54">
        <f t="shared" si="0"/>
        <v>100</v>
      </c>
      <c r="G18" s="87"/>
      <c r="H18" s="88"/>
      <c r="I18" s="46">
        <v>15</v>
      </c>
      <c r="J18" s="89">
        <v>17</v>
      </c>
      <c r="K18" s="90"/>
      <c r="L18" s="58">
        <f t="shared" si="1"/>
        <v>113.33333333333333</v>
      </c>
      <c r="M18" s="62">
        <v>8</v>
      </c>
      <c r="N18" s="85">
        <v>0</v>
      </c>
      <c r="O18" s="85"/>
      <c r="P18" s="58">
        <f t="shared" si="2"/>
        <v>0</v>
      </c>
      <c r="Q18" s="58"/>
      <c r="R18" s="4">
        <v>33.2</v>
      </c>
      <c r="S18" s="4"/>
      <c r="T18" s="4">
        <v>205</v>
      </c>
      <c r="U18" s="4" t="s">
        <v>152</v>
      </c>
    </row>
    <row r="19" spans="1:23" ht="19.5" customHeight="1">
      <c r="A19" s="4"/>
      <c r="B19" s="5" t="s">
        <v>11</v>
      </c>
      <c r="C19" s="4">
        <f>SUM(C7:C18)</f>
        <v>17560</v>
      </c>
      <c r="D19" s="4">
        <f>SUM(D7:D18)</f>
        <v>15200</v>
      </c>
      <c r="E19" s="61">
        <f>SUM(E7:E18)</f>
        <v>14150</v>
      </c>
      <c r="F19" s="66">
        <f t="shared" si="0"/>
        <v>93.0921052631579</v>
      </c>
      <c r="G19" s="87"/>
      <c r="H19" s="88"/>
      <c r="I19" s="4">
        <f>SUM(I7:I18)</f>
        <v>1078</v>
      </c>
      <c r="J19" s="89">
        <f>SUM(J7:J18)</f>
        <v>1037</v>
      </c>
      <c r="K19" s="90"/>
      <c r="L19" s="68">
        <f t="shared" si="1"/>
        <v>96.19666048237477</v>
      </c>
      <c r="M19" s="64">
        <f>SUM(M7:M18)</f>
        <v>167</v>
      </c>
      <c r="N19" s="89">
        <f>SUM(N7:N18)</f>
        <v>176</v>
      </c>
      <c r="O19" s="90"/>
      <c r="P19" s="68">
        <f t="shared" si="2"/>
        <v>105.38922155688624</v>
      </c>
      <c r="Q19" s="61">
        <f>SUM(Q7:Q18)</f>
        <v>6.1</v>
      </c>
      <c r="R19" s="61">
        <f>SUM(R7:R18)</f>
        <v>150.2</v>
      </c>
      <c r="S19" s="61">
        <f>SUM(S7:S18)</f>
        <v>0.5</v>
      </c>
      <c r="T19" s="73">
        <f>SUM(T7:T18)</f>
        <v>3031</v>
      </c>
      <c r="U19" s="71" t="s">
        <v>153</v>
      </c>
      <c r="V19" s="71"/>
      <c r="W19" s="71"/>
    </row>
    <row r="20" spans="1:20" ht="12.75">
      <c r="A20" s="45"/>
      <c r="B20" s="45" t="s">
        <v>168</v>
      </c>
      <c r="Q20" s="72" t="s">
        <v>160</v>
      </c>
      <c r="R20" s="72"/>
      <c r="S20" s="72"/>
      <c r="T20" s="44"/>
    </row>
    <row r="21" spans="2:16" ht="12.75">
      <c r="B21" s="74" t="s">
        <v>157</v>
      </c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P21" s="1" t="s">
        <v>155</v>
      </c>
    </row>
    <row r="22" spans="2:16" ht="12.75">
      <c r="B22" s="1" t="s">
        <v>164</v>
      </c>
      <c r="P22" s="1" t="s">
        <v>156</v>
      </c>
    </row>
    <row r="23" spans="2:16" ht="12.75">
      <c r="B23" s="1" t="s">
        <v>165</v>
      </c>
      <c r="P23" s="1" t="s">
        <v>161</v>
      </c>
    </row>
    <row r="24" spans="2:16" ht="12.75">
      <c r="B24" s="3" t="s">
        <v>166</v>
      </c>
      <c r="P24" s="45" t="s">
        <v>158</v>
      </c>
    </row>
    <row r="25" spans="2:16" ht="12.75">
      <c r="B25" s="1" t="s">
        <v>167</v>
      </c>
      <c r="P25" s="45" t="s">
        <v>159</v>
      </c>
    </row>
    <row r="26" spans="2:16" ht="12.75">
      <c r="B26" s="75" t="s">
        <v>169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P26" s="45" t="s">
        <v>163</v>
      </c>
    </row>
    <row r="27" ht="12.75">
      <c r="Q27" s="45"/>
    </row>
    <row r="29" ht="12.75">
      <c r="I29" s="55"/>
    </row>
    <row r="54" ht="12.75">
      <c r="B54" s="57"/>
    </row>
    <row r="55" ht="12.75">
      <c r="B55" s="56"/>
    </row>
  </sheetData>
  <sheetProtection/>
  <mergeCells count="51">
    <mergeCell ref="A4:A6"/>
    <mergeCell ref="B4:B6"/>
    <mergeCell ref="C4:F4"/>
    <mergeCell ref="G4:H4"/>
    <mergeCell ref="I4:L4"/>
    <mergeCell ref="M4:P4"/>
    <mergeCell ref="Q4:S4"/>
    <mergeCell ref="T4:T6"/>
    <mergeCell ref="U4:U6"/>
    <mergeCell ref="G6:H6"/>
    <mergeCell ref="J6:K6"/>
    <mergeCell ref="N6:O6"/>
    <mergeCell ref="G7:H7"/>
    <mergeCell ref="J7:K7"/>
    <mergeCell ref="N7:O7"/>
    <mergeCell ref="G8:H8"/>
    <mergeCell ref="J8:K8"/>
    <mergeCell ref="N8:O8"/>
    <mergeCell ref="G9:H9"/>
    <mergeCell ref="J9:K9"/>
    <mergeCell ref="N9:O9"/>
    <mergeCell ref="G10:H10"/>
    <mergeCell ref="J10:K10"/>
    <mergeCell ref="N10:O10"/>
    <mergeCell ref="G11:H11"/>
    <mergeCell ref="J11:K11"/>
    <mergeCell ref="N11:O11"/>
    <mergeCell ref="G12:H12"/>
    <mergeCell ref="J12:K12"/>
    <mergeCell ref="N12:O12"/>
    <mergeCell ref="G13:H13"/>
    <mergeCell ref="J13:K13"/>
    <mergeCell ref="N13:O13"/>
    <mergeCell ref="G14:H14"/>
    <mergeCell ref="J14:K14"/>
    <mergeCell ref="N14:O14"/>
    <mergeCell ref="G15:H15"/>
    <mergeCell ref="J15:K15"/>
    <mergeCell ref="N15:O15"/>
    <mergeCell ref="G16:H16"/>
    <mergeCell ref="J16:K16"/>
    <mergeCell ref="N16:O16"/>
    <mergeCell ref="G19:H19"/>
    <mergeCell ref="J19:K19"/>
    <mergeCell ref="N19:O19"/>
    <mergeCell ref="G17:H17"/>
    <mergeCell ref="J17:K17"/>
    <mergeCell ref="N17:O17"/>
    <mergeCell ref="G18:H18"/>
    <mergeCell ref="J18:K18"/>
    <mergeCell ref="N18:O18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55"/>
  <sheetViews>
    <sheetView tabSelected="1" zoomScalePageLayoutView="0" workbookViewId="0" topLeftCell="A1">
      <selection activeCell="Y8" sqref="Y8"/>
    </sheetView>
  </sheetViews>
  <sheetFormatPr defaultColWidth="8.875" defaultRowHeight="12.75"/>
  <cols>
    <col min="1" max="1" width="3.50390625" style="1" customWidth="1"/>
    <col min="2" max="2" width="27.625" style="1" customWidth="1"/>
    <col min="3" max="4" width="5.875" style="1" customWidth="1"/>
    <col min="5" max="5" width="6.00390625" style="1" customWidth="1"/>
    <col min="6" max="6" width="6.875" style="1" customWidth="1"/>
    <col min="7" max="7" width="4.875" style="1" customWidth="1"/>
    <col min="8" max="8" width="1.625" style="1" customWidth="1"/>
    <col min="9" max="9" width="5.375" style="1" customWidth="1"/>
    <col min="10" max="10" width="5.50390625" style="1" customWidth="1"/>
    <col min="11" max="11" width="1.875" style="1" hidden="1" customWidth="1"/>
    <col min="12" max="12" width="5.625" style="1" customWidth="1"/>
    <col min="13" max="13" width="4.50390625" style="1" customWidth="1"/>
    <col min="14" max="14" width="4.625" style="1" customWidth="1"/>
    <col min="15" max="15" width="2.375" style="1" hidden="1" customWidth="1"/>
    <col min="16" max="16" width="5.875" style="1" customWidth="1"/>
    <col min="17" max="18" width="6.125" style="1" customWidth="1"/>
    <col min="19" max="19" width="6.50390625" style="1" customWidth="1"/>
    <col min="20" max="20" width="7.375" style="1" customWidth="1"/>
    <col min="21" max="21" width="7.625" style="1" customWidth="1"/>
    <col min="22" max="16384" width="8.875" style="1" customWidth="1"/>
  </cols>
  <sheetData>
    <row r="1" spans="3:20" ht="12.75">
      <c r="C1" s="2" t="s">
        <v>124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3:20" ht="12.75">
      <c r="C2" s="67" t="s">
        <v>184</v>
      </c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4" spans="1:21" ht="54" customHeight="1">
      <c r="A4" s="82" t="s">
        <v>13</v>
      </c>
      <c r="B4" s="82" t="s">
        <v>122</v>
      </c>
      <c r="C4" s="100" t="s">
        <v>138</v>
      </c>
      <c r="D4" s="101"/>
      <c r="E4" s="101"/>
      <c r="F4" s="102"/>
      <c r="G4" s="98" t="s">
        <v>130</v>
      </c>
      <c r="H4" s="99"/>
      <c r="I4" s="98" t="s">
        <v>127</v>
      </c>
      <c r="J4" s="103"/>
      <c r="K4" s="103"/>
      <c r="L4" s="99"/>
      <c r="M4" s="100" t="s">
        <v>123</v>
      </c>
      <c r="N4" s="101"/>
      <c r="O4" s="101"/>
      <c r="P4" s="102"/>
      <c r="Q4" s="104" t="s">
        <v>181</v>
      </c>
      <c r="R4" s="105"/>
      <c r="S4" s="106"/>
      <c r="T4" s="82" t="s">
        <v>182</v>
      </c>
      <c r="U4" s="82" t="s">
        <v>136</v>
      </c>
    </row>
    <row r="5" spans="1:21" ht="6.75" customHeight="1" hidden="1">
      <c r="A5" s="94"/>
      <c r="B5" s="83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8"/>
      <c r="Q5" s="48"/>
      <c r="R5" s="48"/>
      <c r="S5" s="52"/>
      <c r="T5" s="83"/>
      <c r="U5" s="83"/>
    </row>
    <row r="6" spans="1:21" ht="58.5" customHeight="1">
      <c r="A6" s="95"/>
      <c r="B6" s="84"/>
      <c r="C6" s="43" t="s">
        <v>128</v>
      </c>
      <c r="D6" s="43" t="s">
        <v>137</v>
      </c>
      <c r="E6" s="43" t="s">
        <v>129</v>
      </c>
      <c r="F6" s="47" t="s">
        <v>126</v>
      </c>
      <c r="G6" s="96" t="s">
        <v>111</v>
      </c>
      <c r="H6" s="97"/>
      <c r="I6" s="18" t="s">
        <v>125</v>
      </c>
      <c r="J6" s="96" t="s">
        <v>111</v>
      </c>
      <c r="K6" s="97"/>
      <c r="L6" s="49" t="s">
        <v>126</v>
      </c>
      <c r="M6" s="50" t="s">
        <v>125</v>
      </c>
      <c r="N6" s="91" t="s">
        <v>111</v>
      </c>
      <c r="O6" s="91"/>
      <c r="P6" s="49" t="s">
        <v>126</v>
      </c>
      <c r="Q6" s="49" t="s">
        <v>142</v>
      </c>
      <c r="R6" s="49" t="s">
        <v>140</v>
      </c>
      <c r="S6" s="43" t="s">
        <v>131</v>
      </c>
      <c r="T6" s="84"/>
      <c r="U6" s="84"/>
    </row>
    <row r="7" spans="1:25" ht="15.75" customHeight="1">
      <c r="A7" s="4" t="s">
        <v>14</v>
      </c>
      <c r="B7" s="70" t="s">
        <v>132</v>
      </c>
      <c r="C7" s="81">
        <v>3800</v>
      </c>
      <c r="D7" s="4">
        <v>3800</v>
      </c>
      <c r="E7" s="61">
        <v>3600</v>
      </c>
      <c r="F7" s="54">
        <f>E7/D7*100</f>
        <v>94.73684210526315</v>
      </c>
      <c r="G7" s="87"/>
      <c r="H7" s="88"/>
      <c r="I7" s="46">
        <v>100</v>
      </c>
      <c r="J7" s="89">
        <v>10</v>
      </c>
      <c r="K7" s="90"/>
      <c r="L7" s="58">
        <f>J7/I7*100</f>
        <v>10</v>
      </c>
      <c r="M7" s="62">
        <v>15</v>
      </c>
      <c r="N7" s="85">
        <v>20</v>
      </c>
      <c r="O7" s="85"/>
      <c r="P7" s="65">
        <f>N7/M7*100</f>
        <v>133.33333333333331</v>
      </c>
      <c r="Q7" s="65"/>
      <c r="R7" s="4"/>
      <c r="S7" s="61"/>
      <c r="T7" s="4">
        <v>1070</v>
      </c>
      <c r="U7" s="4"/>
      <c r="Y7" s="1" t="s">
        <v>154</v>
      </c>
    </row>
    <row r="8" spans="1:21" ht="15.75" customHeight="1">
      <c r="A8" s="4" t="s">
        <v>15</v>
      </c>
      <c r="B8" s="3" t="s">
        <v>0</v>
      </c>
      <c r="C8" s="4"/>
      <c r="D8" s="4"/>
      <c r="E8" s="61"/>
      <c r="F8" s="54" t="e">
        <f aca="true" t="shared" si="0" ref="F8:F19">E8/D8*100</f>
        <v>#DIV/0!</v>
      </c>
      <c r="G8" s="87" t="s">
        <v>172</v>
      </c>
      <c r="H8" s="88"/>
      <c r="I8" s="46"/>
      <c r="J8" s="89"/>
      <c r="K8" s="90"/>
      <c r="L8" s="58"/>
      <c r="M8" s="62"/>
      <c r="N8" s="85"/>
      <c r="O8" s="85"/>
      <c r="P8" s="58"/>
      <c r="Q8" s="58"/>
      <c r="R8" s="61"/>
      <c r="S8" s="4"/>
      <c r="T8" s="4"/>
      <c r="U8" s="4"/>
    </row>
    <row r="9" spans="1:21" ht="15" customHeight="1">
      <c r="A9" s="43" t="s">
        <v>16</v>
      </c>
      <c r="B9" s="69" t="s">
        <v>143</v>
      </c>
      <c r="C9" s="43">
        <v>3270</v>
      </c>
      <c r="D9" s="43">
        <v>3270</v>
      </c>
      <c r="E9" s="60">
        <v>3270</v>
      </c>
      <c r="F9" s="54">
        <f t="shared" si="0"/>
        <v>100</v>
      </c>
      <c r="G9" s="96"/>
      <c r="H9" s="97"/>
      <c r="I9" s="49">
        <v>200</v>
      </c>
      <c r="J9" s="92">
        <v>100</v>
      </c>
      <c r="K9" s="93"/>
      <c r="L9" s="59">
        <f aca="true" t="shared" si="1" ref="L9:L19">J9/I9*100</f>
        <v>50</v>
      </c>
      <c r="M9" s="63">
        <v>35</v>
      </c>
      <c r="N9" s="86">
        <v>20</v>
      </c>
      <c r="O9" s="86"/>
      <c r="P9" s="59">
        <f aca="true" t="shared" si="2" ref="P9:P19">N9/M9*100</f>
        <v>57.14285714285714</v>
      </c>
      <c r="Q9" s="59"/>
      <c r="R9" s="60"/>
      <c r="S9" s="53"/>
      <c r="T9" s="43">
        <v>410</v>
      </c>
      <c r="U9" s="4"/>
    </row>
    <row r="10" spans="1:21" ht="15" customHeight="1">
      <c r="A10" s="4" t="s">
        <v>17</v>
      </c>
      <c r="B10" s="3" t="s">
        <v>133</v>
      </c>
      <c r="C10" s="4"/>
      <c r="D10" s="4"/>
      <c r="E10" s="61"/>
      <c r="F10" s="54" t="e">
        <f t="shared" si="0"/>
        <v>#DIV/0!</v>
      </c>
      <c r="G10" s="87"/>
      <c r="H10" s="88"/>
      <c r="I10" s="46">
        <v>30</v>
      </c>
      <c r="J10" s="89"/>
      <c r="K10" s="90"/>
      <c r="L10" s="65">
        <f t="shared" si="1"/>
        <v>0</v>
      </c>
      <c r="M10" s="62"/>
      <c r="N10" s="85"/>
      <c r="O10" s="85"/>
      <c r="P10" s="51" t="e">
        <f t="shared" si="2"/>
        <v>#DIV/0!</v>
      </c>
      <c r="Q10" s="51"/>
      <c r="R10" s="4"/>
      <c r="S10" s="4" t="s">
        <v>12</v>
      </c>
      <c r="T10" s="4">
        <v>297</v>
      </c>
      <c r="U10" s="4"/>
    </row>
    <row r="11" spans="1:21" ht="15.75" customHeight="1">
      <c r="A11" s="4" t="s">
        <v>18</v>
      </c>
      <c r="B11" s="3" t="s">
        <v>49</v>
      </c>
      <c r="C11" s="4">
        <v>1002</v>
      </c>
      <c r="D11" s="4">
        <v>1002</v>
      </c>
      <c r="E11" s="61"/>
      <c r="F11" s="54">
        <f t="shared" si="0"/>
        <v>0</v>
      </c>
      <c r="G11" s="87"/>
      <c r="H11" s="88"/>
      <c r="I11" s="46">
        <v>91</v>
      </c>
      <c r="J11" s="89">
        <v>60</v>
      </c>
      <c r="K11" s="90"/>
      <c r="L11" s="58">
        <f t="shared" si="1"/>
        <v>65.93406593406593</v>
      </c>
      <c r="M11" s="62">
        <v>14</v>
      </c>
      <c r="N11" s="85">
        <v>17</v>
      </c>
      <c r="O11" s="85"/>
      <c r="P11" s="58">
        <f t="shared" si="2"/>
        <v>121.42857142857142</v>
      </c>
      <c r="Q11" s="58"/>
      <c r="R11" s="4"/>
      <c r="S11" s="61"/>
      <c r="T11" s="4">
        <v>210</v>
      </c>
      <c r="U11" s="4"/>
    </row>
    <row r="12" spans="1:21" ht="13.5" customHeight="1">
      <c r="A12" s="4" t="s">
        <v>19</v>
      </c>
      <c r="B12" s="3" t="s">
        <v>135</v>
      </c>
      <c r="C12" s="4">
        <v>1000</v>
      </c>
      <c r="D12" s="4">
        <v>1000</v>
      </c>
      <c r="E12" s="61">
        <v>1000</v>
      </c>
      <c r="F12" s="54">
        <f t="shared" si="0"/>
        <v>100</v>
      </c>
      <c r="G12" s="87"/>
      <c r="H12" s="88"/>
      <c r="I12" s="46">
        <v>117</v>
      </c>
      <c r="J12" s="89">
        <v>3</v>
      </c>
      <c r="K12" s="90"/>
      <c r="L12" s="58">
        <f t="shared" si="1"/>
        <v>2.564102564102564</v>
      </c>
      <c r="M12" s="62">
        <v>17</v>
      </c>
      <c r="N12" s="85"/>
      <c r="O12" s="85"/>
      <c r="P12" s="58">
        <f t="shared" si="2"/>
        <v>0</v>
      </c>
      <c r="Q12" s="58"/>
      <c r="R12" s="4"/>
      <c r="S12" s="4"/>
      <c r="T12" s="4">
        <v>250</v>
      </c>
      <c r="U12" s="4"/>
    </row>
    <row r="13" spans="1:21" ht="15" customHeight="1">
      <c r="A13" s="4" t="s">
        <v>20</v>
      </c>
      <c r="B13" s="3" t="s">
        <v>110</v>
      </c>
      <c r="C13" s="4">
        <v>950</v>
      </c>
      <c r="D13" s="4">
        <v>950</v>
      </c>
      <c r="E13" s="61" t="s">
        <v>174</v>
      </c>
      <c r="F13" s="54" t="e">
        <f t="shared" si="0"/>
        <v>#VALUE!</v>
      </c>
      <c r="G13" s="87"/>
      <c r="H13" s="88"/>
      <c r="I13" s="46">
        <v>93</v>
      </c>
      <c r="J13" s="89">
        <v>25</v>
      </c>
      <c r="K13" s="90"/>
      <c r="L13" s="58">
        <f t="shared" si="1"/>
        <v>26.881720430107524</v>
      </c>
      <c r="M13" s="62">
        <v>12</v>
      </c>
      <c r="N13" s="85"/>
      <c r="O13" s="85"/>
      <c r="P13" s="58">
        <f t="shared" si="2"/>
        <v>0</v>
      </c>
      <c r="Q13" s="58"/>
      <c r="R13" s="4"/>
      <c r="S13" s="4"/>
      <c r="T13" s="4">
        <v>100</v>
      </c>
      <c r="U13" s="4"/>
    </row>
    <row r="14" spans="1:21" ht="15" customHeight="1">
      <c r="A14" s="4" t="s">
        <v>21</v>
      </c>
      <c r="B14" s="3" t="s">
        <v>148</v>
      </c>
      <c r="C14" s="4">
        <v>2300</v>
      </c>
      <c r="D14" s="4">
        <v>2300</v>
      </c>
      <c r="E14" s="61">
        <v>2300</v>
      </c>
      <c r="F14" s="54">
        <f t="shared" si="0"/>
        <v>100</v>
      </c>
      <c r="G14" s="87"/>
      <c r="H14" s="88"/>
      <c r="I14" s="46">
        <v>196</v>
      </c>
      <c r="J14" s="89"/>
      <c r="K14" s="90"/>
      <c r="L14" s="58">
        <f t="shared" si="1"/>
        <v>0</v>
      </c>
      <c r="M14" s="62">
        <v>30</v>
      </c>
      <c r="N14" s="85">
        <v>1</v>
      </c>
      <c r="O14" s="85"/>
      <c r="P14" s="58">
        <f t="shared" si="2"/>
        <v>3.3333333333333335</v>
      </c>
      <c r="Q14" s="58"/>
      <c r="R14" s="4"/>
      <c r="S14" s="4"/>
      <c r="T14" s="4">
        <v>387</v>
      </c>
      <c r="U14" s="4"/>
    </row>
    <row r="15" spans="1:21" ht="15.75" customHeight="1">
      <c r="A15" s="4" t="s">
        <v>22</v>
      </c>
      <c r="B15" s="3" t="s">
        <v>134</v>
      </c>
      <c r="C15" s="4">
        <v>800</v>
      </c>
      <c r="D15" s="4">
        <v>800</v>
      </c>
      <c r="E15" s="61">
        <v>800</v>
      </c>
      <c r="F15" s="54">
        <f t="shared" si="0"/>
        <v>100</v>
      </c>
      <c r="G15" s="87"/>
      <c r="H15" s="88"/>
      <c r="I15" s="46">
        <v>40</v>
      </c>
      <c r="J15" s="89"/>
      <c r="K15" s="90"/>
      <c r="L15" s="58">
        <f t="shared" si="1"/>
        <v>0</v>
      </c>
      <c r="M15" s="62">
        <v>5</v>
      </c>
      <c r="N15" s="85">
        <v>2</v>
      </c>
      <c r="O15" s="85"/>
      <c r="P15" s="58">
        <f t="shared" si="2"/>
        <v>40</v>
      </c>
      <c r="Q15" s="58"/>
      <c r="R15" s="4"/>
      <c r="S15" s="4"/>
      <c r="T15" s="4">
        <v>134</v>
      </c>
      <c r="U15" s="4"/>
    </row>
    <row r="16" spans="1:21" ht="14.25" customHeight="1">
      <c r="A16" s="4" t="s">
        <v>23</v>
      </c>
      <c r="B16" s="3" t="s">
        <v>42</v>
      </c>
      <c r="C16" s="4">
        <v>2025</v>
      </c>
      <c r="D16" s="4">
        <v>2025</v>
      </c>
      <c r="E16" s="61">
        <v>323</v>
      </c>
      <c r="F16" s="54">
        <f t="shared" si="0"/>
        <v>15.950617283950615</v>
      </c>
      <c r="G16" s="87"/>
      <c r="H16" s="88"/>
      <c r="I16" s="46">
        <v>191</v>
      </c>
      <c r="J16" s="89">
        <v>150</v>
      </c>
      <c r="K16" s="90"/>
      <c r="L16" s="58">
        <f t="shared" si="1"/>
        <v>78.53403141361257</v>
      </c>
      <c r="M16" s="62">
        <v>30</v>
      </c>
      <c r="N16" s="85">
        <v>11</v>
      </c>
      <c r="O16" s="85"/>
      <c r="P16" s="58">
        <f t="shared" si="2"/>
        <v>36.666666666666664</v>
      </c>
      <c r="Q16" s="58"/>
      <c r="R16" s="4"/>
      <c r="S16" s="4"/>
      <c r="T16" s="4">
        <v>350</v>
      </c>
      <c r="U16" s="4"/>
    </row>
    <row r="17" spans="1:21" ht="16.5" customHeight="1">
      <c r="A17" s="4" t="s">
        <v>24</v>
      </c>
      <c r="B17" s="3" t="s">
        <v>51</v>
      </c>
      <c r="C17" s="4"/>
      <c r="D17" s="4" t="s">
        <v>171</v>
      </c>
      <c r="E17" s="61"/>
      <c r="F17" s="54" t="e">
        <f t="shared" si="0"/>
        <v>#VALUE!</v>
      </c>
      <c r="G17" s="87"/>
      <c r="H17" s="88"/>
      <c r="I17" s="46">
        <v>5</v>
      </c>
      <c r="J17" s="89"/>
      <c r="K17" s="90"/>
      <c r="L17" s="58">
        <f t="shared" si="1"/>
        <v>0</v>
      </c>
      <c r="M17" s="62">
        <v>1</v>
      </c>
      <c r="N17" s="85">
        <v>0</v>
      </c>
      <c r="O17" s="85"/>
      <c r="P17" s="58">
        <f t="shared" si="2"/>
        <v>0</v>
      </c>
      <c r="Q17" s="58"/>
      <c r="R17" s="4"/>
      <c r="S17" s="4"/>
      <c r="T17" s="4">
        <v>20</v>
      </c>
      <c r="U17" s="4"/>
    </row>
    <row r="18" spans="1:21" ht="15" customHeight="1">
      <c r="A18" s="4" t="s">
        <v>25</v>
      </c>
      <c r="B18" s="3" t="s">
        <v>139</v>
      </c>
      <c r="C18" s="4">
        <v>90</v>
      </c>
      <c r="D18" s="4">
        <v>90</v>
      </c>
      <c r="E18" s="61">
        <v>90</v>
      </c>
      <c r="F18" s="54">
        <f t="shared" si="0"/>
        <v>100</v>
      </c>
      <c r="G18" s="87">
        <v>10</v>
      </c>
      <c r="H18" s="88"/>
      <c r="I18" s="46">
        <v>15</v>
      </c>
      <c r="J18" s="89"/>
      <c r="K18" s="90"/>
      <c r="L18" s="58">
        <f t="shared" si="1"/>
        <v>0</v>
      </c>
      <c r="M18" s="62">
        <v>8</v>
      </c>
      <c r="N18" s="85">
        <v>0</v>
      </c>
      <c r="O18" s="85"/>
      <c r="P18" s="58">
        <f t="shared" si="2"/>
        <v>0</v>
      </c>
      <c r="Q18" s="58"/>
      <c r="R18" s="4">
        <v>16.6</v>
      </c>
      <c r="S18" s="4"/>
      <c r="T18" s="4">
        <v>155</v>
      </c>
      <c r="U18" s="4"/>
    </row>
    <row r="19" spans="1:23" ht="19.5" customHeight="1">
      <c r="A19" s="4"/>
      <c r="B19" s="5" t="s">
        <v>11</v>
      </c>
      <c r="C19" s="4">
        <v>15237</v>
      </c>
      <c r="D19" s="4">
        <v>15237</v>
      </c>
      <c r="E19" s="61">
        <v>11383</v>
      </c>
      <c r="F19" s="66">
        <f t="shared" si="0"/>
        <v>74.70630701581676</v>
      </c>
      <c r="G19" s="87">
        <v>10</v>
      </c>
      <c r="H19" s="88"/>
      <c r="I19" s="4">
        <f>SUM(I7:I18)</f>
        <v>1078</v>
      </c>
      <c r="J19" s="89">
        <f>SUM(J7:J18)</f>
        <v>348</v>
      </c>
      <c r="K19" s="90"/>
      <c r="L19" s="68">
        <f t="shared" si="1"/>
        <v>32.28200371057514</v>
      </c>
      <c r="M19" s="64">
        <f>SUM(M7:M18)</f>
        <v>167</v>
      </c>
      <c r="N19" s="89">
        <f>SUM(N7:N18)</f>
        <v>71</v>
      </c>
      <c r="O19" s="90"/>
      <c r="P19" s="68">
        <f t="shared" si="2"/>
        <v>42.51497005988024</v>
      </c>
      <c r="Q19" s="61">
        <f>SUM(Q7:Q18)</f>
        <v>0</v>
      </c>
      <c r="R19" s="61">
        <f>SUM(R7:R18)</f>
        <v>16.6</v>
      </c>
      <c r="S19" s="61">
        <f>SUM(S7:S18)</f>
        <v>0</v>
      </c>
      <c r="T19" s="73">
        <f>SUM(T7:T18)</f>
        <v>3383</v>
      </c>
      <c r="U19" s="107"/>
      <c r="V19" s="71"/>
      <c r="W19" s="71"/>
    </row>
    <row r="20" spans="1:22" ht="12.75">
      <c r="A20" s="45"/>
      <c r="B20" s="76" t="s">
        <v>170</v>
      </c>
      <c r="C20" s="77"/>
      <c r="D20" s="77"/>
      <c r="E20" s="77"/>
      <c r="F20" s="77"/>
      <c r="Q20" s="78"/>
      <c r="R20" s="78"/>
      <c r="S20" s="78"/>
      <c r="T20" s="79"/>
      <c r="U20" s="80"/>
      <c r="V20" s="80"/>
    </row>
    <row r="21" spans="2:10" ht="12.75">
      <c r="B21" s="1" t="s">
        <v>183</v>
      </c>
      <c r="J21" s="45"/>
    </row>
    <row r="23" spans="7:12" ht="12.75">
      <c r="G23" s="1" t="s">
        <v>176</v>
      </c>
      <c r="L23" s="1" t="s">
        <v>180</v>
      </c>
    </row>
    <row r="24" spans="2:16" ht="12.75">
      <c r="B24" s="45"/>
      <c r="J24" s="45" t="s">
        <v>179</v>
      </c>
      <c r="P24" s="45"/>
    </row>
    <row r="25" spans="2:16" ht="12.75">
      <c r="B25" s="45"/>
      <c r="L25" s="1" t="s">
        <v>175</v>
      </c>
      <c r="N25" s="1" t="s">
        <v>173</v>
      </c>
      <c r="P25" s="45"/>
    </row>
    <row r="26" spans="2:16" ht="12.75">
      <c r="B26" s="45"/>
      <c r="K26" s="75"/>
      <c r="L26" s="75"/>
      <c r="M26" s="75"/>
      <c r="N26" s="75"/>
      <c r="P26" s="45"/>
    </row>
    <row r="27" spans="3:17" ht="12.75">
      <c r="C27" s="45"/>
      <c r="Q27" s="45"/>
    </row>
    <row r="29" ht="12.75">
      <c r="I29" s="55"/>
    </row>
    <row r="31" ht="12.75">
      <c r="S31" s="1" t="s">
        <v>177</v>
      </c>
    </row>
    <row r="32" ht="12.75">
      <c r="Z32" s="1" t="s">
        <v>178</v>
      </c>
    </row>
    <row r="54" ht="12.75">
      <c r="B54" s="57"/>
    </row>
    <row r="55" ht="12.75">
      <c r="B55" s="56"/>
    </row>
  </sheetData>
  <sheetProtection/>
  <mergeCells count="51">
    <mergeCell ref="A4:A6"/>
    <mergeCell ref="B4:B6"/>
    <mergeCell ref="C4:F4"/>
    <mergeCell ref="G4:H4"/>
    <mergeCell ref="I4:L4"/>
    <mergeCell ref="M4:P4"/>
    <mergeCell ref="Q4:S4"/>
    <mergeCell ref="T4:T6"/>
    <mergeCell ref="U4:U6"/>
    <mergeCell ref="G6:H6"/>
    <mergeCell ref="J6:K6"/>
    <mergeCell ref="N6:O6"/>
    <mergeCell ref="G7:H7"/>
    <mergeCell ref="J7:K7"/>
    <mergeCell ref="N7:O7"/>
    <mergeCell ref="G8:H8"/>
    <mergeCell ref="J8:K8"/>
    <mergeCell ref="N8:O8"/>
    <mergeCell ref="G9:H9"/>
    <mergeCell ref="J9:K9"/>
    <mergeCell ref="N9:O9"/>
    <mergeCell ref="G10:H10"/>
    <mergeCell ref="J10:K10"/>
    <mergeCell ref="N10:O10"/>
    <mergeCell ref="G11:H11"/>
    <mergeCell ref="J11:K11"/>
    <mergeCell ref="N11:O11"/>
    <mergeCell ref="G12:H12"/>
    <mergeCell ref="J12:K12"/>
    <mergeCell ref="N12:O12"/>
    <mergeCell ref="G13:H13"/>
    <mergeCell ref="J13:K13"/>
    <mergeCell ref="N13:O13"/>
    <mergeCell ref="G14:H14"/>
    <mergeCell ref="J14:K14"/>
    <mergeCell ref="N14:O14"/>
    <mergeCell ref="G15:H15"/>
    <mergeCell ref="J15:K15"/>
    <mergeCell ref="N15:O15"/>
    <mergeCell ref="G16:H16"/>
    <mergeCell ref="J16:K16"/>
    <mergeCell ref="N16:O16"/>
    <mergeCell ref="G19:H19"/>
    <mergeCell ref="J19:K19"/>
    <mergeCell ref="N19:O19"/>
    <mergeCell ref="G17:H17"/>
    <mergeCell ref="J17:K17"/>
    <mergeCell ref="N17:O17"/>
    <mergeCell ref="G18:H18"/>
    <mergeCell ref="J18:K18"/>
    <mergeCell ref="N18:O18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Новиков Олег</dc:creator>
  <cp:keywords/>
  <dc:description/>
  <cp:lastModifiedBy>Администрация Ибресинского района Олег Новиков</cp:lastModifiedBy>
  <cp:lastPrinted>2020-04-01T05:02:06Z</cp:lastPrinted>
  <dcterms:created xsi:type="dcterms:W3CDTF">2001-04-05T07:34:37Z</dcterms:created>
  <dcterms:modified xsi:type="dcterms:W3CDTF">2021-02-09T12:48:46Z</dcterms:modified>
  <cp:category/>
  <cp:version/>
  <cp:contentType/>
  <cp:contentStatus/>
</cp:coreProperties>
</file>