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оперативка!$A$2:$Y$170</definedName>
  </definedNames>
  <calcPr calcId="145621"/>
</workbook>
</file>

<file path=xl/calcChain.xml><?xml version="1.0" encoding="utf-8"?>
<calcChain xmlns="http://schemas.openxmlformats.org/spreadsheetml/2006/main">
  <c r="B60" i="1" l="1"/>
  <c r="H60" i="1" l="1"/>
  <c r="I60" i="1"/>
  <c r="J60" i="1"/>
  <c r="L60" i="1"/>
  <c r="M60" i="1"/>
  <c r="P60" i="1"/>
  <c r="Q60" i="1"/>
  <c r="S60" i="1"/>
  <c r="U60" i="1"/>
  <c r="V60" i="1"/>
  <c r="W60" i="1"/>
  <c r="X60" i="1"/>
  <c r="F60" i="1"/>
  <c r="G60" i="1"/>
  <c r="E60" i="1"/>
  <c r="C60" i="1" s="1"/>
  <c r="C59" i="1"/>
  <c r="W44" i="1" l="1"/>
  <c r="Y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E83" i="1"/>
  <c r="C42" i="1" l="1"/>
  <c r="C45" i="1"/>
  <c r="C46" i="1"/>
  <c r="C49" i="1"/>
  <c r="C53" i="1"/>
  <c r="D53" i="1" s="1"/>
  <c r="C83" i="1" l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1" i="1"/>
  <c r="D61" i="1" s="1"/>
  <c r="C209" i="1" l="1"/>
  <c r="C16" i="1"/>
  <c r="C17" i="1" l="1"/>
  <c r="D17" i="1" s="1"/>
  <c r="D16" i="1"/>
  <c r="D209" i="1"/>
  <c r="C211" i="1"/>
  <c r="D211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C62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22" i="1" l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59" i="1"/>
  <c r="D31" i="1"/>
  <c r="D63" i="1"/>
  <c r="D30" i="1"/>
  <c r="D62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<sst xmlns="http://schemas.openxmlformats.org/spreadsheetml/2006/main" count="250" uniqueCount="203">
  <si>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</si>
  <si>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</si>
  <si>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</si>
  <si>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</si>
  <si>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</si>
  <si>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</si>
  <si>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</si>
  <si>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</si>
  <si>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</si>
  <si>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</si>
  <si>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</si>
  <si>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</si>
  <si>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</si>
  <si>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</si>
  <si>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</si>
  <si>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</si>
  <si>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</si>
  <si>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</si>
  <si>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</si>
  <si>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</si>
  <si>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</si>
  <si>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</si>
  <si>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</si>
  <si>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</si>
  <si>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</si>
  <si>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</si>
  <si>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</si>
  <si>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</si>
  <si>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</si>
  <si>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</si>
  <si>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</si>
  <si>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</si>
  <si>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</si>
  <si>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</si>
  <si>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</si>
  <si>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</si>
  <si>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</si>
  <si>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</si>
  <si>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</si>
  <si>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</si>
  <si>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</si>
  <si>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</si>
  <si>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</si>
  <si>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</si>
  <si>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</si>
  <si>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</si>
  <si>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</si>
  <si>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</si>
  <si>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</si>
  <si>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</si>
  <si>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</si>
  <si>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</si>
  <si>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</si>
  <si>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</si>
  <si>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</si>
  <si>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</si>
  <si>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</si>
  <si>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</si>
  <si>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</si>
  <si>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</si>
  <si>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</si>
  <si>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</si>
  <si>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</si>
  <si>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</si>
  <si>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</si>
  <si>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</si>
  <si>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</si>
  <si>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</si>
  <si>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</si>
  <si>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</si>
  <si>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</si>
  <si>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</si>
  <si>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</si>
  <si>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</si>
  <si>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</si>
  <si>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</si>
  <si>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</si>
  <si>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</si>
  <si>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</si>
  <si>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</si>
  <si>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</si>
  <si>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</si>
  <si>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</si>
  <si>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</si>
  <si>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</si>
  <si>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</si>
  <si>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</si>
  <si>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</si>
  <si>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</si>
  <si>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</si>
  <si>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</si>
  <si>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</si>
  <si>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</si>
  <si>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</si>
  <si>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</si>
  <si>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</si>
  <si>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</si>
  <si>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</si>
  <si>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</si>
  <si>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</si>
  <si>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</si>
  <si>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</si>
  <si>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</si>
  <si>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</si>
  <si>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</si>
  <si>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</si>
  <si>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</si>
  <si>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</si>
  <si>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</si>
  <si>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</si>
  <si>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</si>
  <si>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</si>
  <si>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</si>
  <si>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</si>
  <si>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</si>
  <si>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</si>
  <si>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</si>
  <si>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</si>
  <si>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</si>
  <si>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</si>
  <si>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</si>
  <si>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</si>
  <si>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</si>
  <si>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</si>
  <si>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</si>
  <si>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</si>
  <si>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</si>
  <si>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</si>
  <si>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</si>
  <si>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</si>
  <si>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</si>
  <si>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</si>
  <si>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</si>
  <si>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</si>
  <si>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</si>
  <si>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</si>
  <si>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</si>
  <si>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</si>
  <si>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</si>
  <si>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</si>
  <si>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</si>
  <si>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</si>
  <si>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</si>
  <si>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</si>
  <si>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</si>
  <si>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</si>
  <si>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</si>
  <si>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</si>
  <si>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</si>
  <si>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</si>
  <si>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</si>
  <si>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</si>
  <si>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</si>
  <si>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</si>
  <si>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</si>
  <si>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</si>
  <si>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</si>
  <si>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</si>
  <si>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</si>
  <si>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</si>
  <si>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</si>
  <si>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</si>
  <si>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</si>
  <si>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</si>
  <si>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</si>
  <si>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</si>
  <si>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</si>
  <si>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</si>
  <si>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</si>
  <si>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</si>
  <si>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</si>
  <si>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</si>
  <si>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</si>
  <si>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</si>
  <si>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</si>
  <si>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</si>
  <si>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</si>
  <si>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</si>
  <si>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</si>
  <si>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</si>
  <si>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</si>
  <si>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</si>
  <si>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</si>
  <si>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</si>
  <si>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</si>
  <si>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</si>
  <si>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</si>
  <si>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</si>
  <si>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</si>
  <si>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</si>
  <si>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</si>
  <si>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</si>
  <si>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</si>
  <si>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</si>
  <si>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</si>
  <si>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</si>
  <si>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</si>
  <si>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</si>
  <si>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</si>
  <si>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</si>
  <si>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</si>
  <si>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Информация о сельскохозяйственных работах по состоянию на 12 мая 2021 г. (сельскохозяйственные организации и крупные К(Ф)Х)</t>
  </si>
  <si>
    <t>Посеяно технических культур - всего,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</si>
</sst>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4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F47" sqref="F47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4.5703125" style="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30" t="s">
        <v>201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6" s="4" customFormat="1" ht="12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3" customFormat="1" ht="17.45" customHeight="1" thickBot="1" x14ac:dyDescent="0.35">
      <c r="A4" s="131" t="s">
        <v>3</v>
      </c>
      <c r="B4" s="134" t="s">
        <v>197</v>
      </c>
      <c r="C4" s="127" t="s">
        <v>199</v>
      </c>
      <c r="D4" s="127" t="s">
        <v>198</v>
      </c>
      <c r="E4" s="137" t="s">
        <v>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/>
    </row>
    <row r="5" spans="1:26" s="113" customFormat="1" ht="87" customHeight="1" x14ac:dyDescent="0.25">
      <c r="A5" s="132"/>
      <c r="B5" s="135"/>
      <c r="C5" s="128"/>
      <c r="D5" s="128"/>
      <c r="E5" s="125" t="s">
        <v>5</v>
      </c>
      <c r="F5" s="125" t="s">
        <v>6</v>
      </c>
      <c r="G5" s="125" t="s">
        <v>7</v>
      </c>
      <c r="H5" s="125" t="s">
        <v>8</v>
      </c>
      <c r="I5" s="125" t="s">
        <v>9</v>
      </c>
      <c r="J5" s="125" t="s">
        <v>10</v>
      </c>
      <c r="K5" s="125" t="s">
        <v>11</v>
      </c>
      <c r="L5" s="125" t="s">
        <v>12</v>
      </c>
      <c r="M5" s="125" t="s">
        <v>13</v>
      </c>
      <c r="N5" s="125" t="s">
        <v>14</v>
      </c>
      <c r="O5" s="125" t="s">
        <v>15</v>
      </c>
      <c r="P5" s="125" t="s">
        <v>16</v>
      </c>
      <c r="Q5" s="125" t="s">
        <v>17</v>
      </c>
      <c r="R5" s="125" t="s">
        <v>18</v>
      </c>
      <c r="S5" s="125" t="s">
        <v>19</v>
      </c>
      <c r="T5" s="125" t="s">
        <v>20</v>
      </c>
      <c r="U5" s="125" t="s">
        <v>21</v>
      </c>
      <c r="V5" s="125" t="s">
        <v>22</v>
      </c>
      <c r="W5" s="125" t="s">
        <v>23</v>
      </c>
      <c r="X5" s="125" t="s">
        <v>24</v>
      </c>
      <c r="Y5" s="125" t="s">
        <v>25</v>
      </c>
    </row>
    <row r="6" spans="1:26" s="113" customFormat="1" ht="70.150000000000006" customHeight="1" thickBot="1" x14ac:dyDescent="0.3">
      <c r="A6" s="133"/>
      <c r="B6" s="136"/>
      <c r="C6" s="129"/>
      <c r="D6" s="129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6" s="2" customFormat="1" ht="30" hidden="1" customHeight="1" x14ac:dyDescent="0.25">
      <c r="A7" s="7" t="s">
        <v>26</v>
      </c>
      <c r="B7" s="8">
        <v>49185</v>
      </c>
      <c r="C7" s="8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8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09" customFormat="1" ht="30" hidden="1" customHeight="1" x14ac:dyDescent="0.2">
      <c r="A10" s="110" t="s">
        <v>29</v>
      </c>
      <c r="B10" s="111">
        <v>50516</v>
      </c>
      <c r="C10" s="111">
        <f>SUM(E10:Y10)</f>
        <v>48176.800000000003</v>
      </c>
      <c r="D10" s="15"/>
      <c r="E10" s="112">
        <v>2160</v>
      </c>
      <c r="F10" s="112">
        <v>1434</v>
      </c>
      <c r="G10" s="112">
        <v>3606</v>
      </c>
      <c r="H10" s="112">
        <v>2592</v>
      </c>
      <c r="I10" s="112">
        <v>1471</v>
      </c>
      <c r="J10" s="112">
        <v>2785</v>
      </c>
      <c r="K10" s="112">
        <v>2213</v>
      </c>
      <c r="L10" s="112">
        <v>2769</v>
      </c>
      <c r="M10" s="112">
        <v>2182</v>
      </c>
      <c r="N10" s="112">
        <v>1032</v>
      </c>
      <c r="O10" s="112">
        <v>1568</v>
      </c>
      <c r="P10" s="112">
        <v>1965</v>
      </c>
      <c r="Q10" s="112">
        <v>2880</v>
      </c>
      <c r="R10" s="112">
        <v>3094</v>
      </c>
      <c r="S10" s="112">
        <v>3405</v>
      </c>
      <c r="T10" s="112">
        <v>2104.8000000000002</v>
      </c>
      <c r="U10" s="112">
        <v>2024</v>
      </c>
      <c r="V10" s="112">
        <v>789</v>
      </c>
      <c r="W10" s="112">
        <v>1928</v>
      </c>
      <c r="X10" s="112">
        <v>4026</v>
      </c>
      <c r="Y10" s="112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8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8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23">
        <f>SUM(E20:Y20)</f>
        <v>100587</v>
      </c>
      <c r="D20" s="15">
        <f t="shared" ref="D20:D35" si="17">C20/B20</f>
        <v>1.0788892225845204</v>
      </c>
      <c r="E20" s="105">
        <v>7450</v>
      </c>
      <c r="F20" s="105">
        <v>3328</v>
      </c>
      <c r="G20" s="105">
        <v>5500</v>
      </c>
      <c r="H20" s="105">
        <v>6469</v>
      </c>
      <c r="I20" s="105">
        <v>3383</v>
      </c>
      <c r="J20" s="105">
        <v>7890</v>
      </c>
      <c r="K20" s="105">
        <v>2903</v>
      </c>
      <c r="L20" s="105">
        <v>4065</v>
      </c>
      <c r="M20" s="105">
        <v>5356</v>
      </c>
      <c r="N20" s="105">
        <v>1683</v>
      </c>
      <c r="O20" s="105">
        <v>2415</v>
      </c>
      <c r="P20" s="105">
        <v>5502</v>
      </c>
      <c r="Q20" s="105">
        <v>7063</v>
      </c>
      <c r="R20" s="105">
        <v>4830</v>
      </c>
      <c r="S20" s="105">
        <v>7951</v>
      </c>
      <c r="T20" s="105">
        <v>4344</v>
      </c>
      <c r="U20" s="105">
        <v>2600</v>
      </c>
      <c r="V20" s="105">
        <v>2415</v>
      </c>
      <c r="W20" s="105">
        <v>6142</v>
      </c>
      <c r="X20" s="105">
        <v>6912</v>
      </c>
      <c r="Y20" s="105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9" customFormat="1" ht="30" hidden="1" customHeight="1" x14ac:dyDescent="0.2">
      <c r="A25" s="106" t="s">
        <v>44</v>
      </c>
      <c r="B25" s="107">
        <v>74303</v>
      </c>
      <c r="C25" s="107">
        <f>SUM(E25:Y25)</f>
        <v>80216</v>
      </c>
      <c r="D25" s="15">
        <f t="shared" si="17"/>
        <v>1.0795795593717616</v>
      </c>
      <c r="E25" s="108">
        <v>4020</v>
      </c>
      <c r="F25" s="108">
        <v>1320</v>
      </c>
      <c r="G25" s="108">
        <v>5350</v>
      </c>
      <c r="H25" s="108">
        <v>5589</v>
      </c>
      <c r="I25" s="108">
        <v>2541</v>
      </c>
      <c r="J25" s="108">
        <v>7625</v>
      </c>
      <c r="K25" s="108">
        <v>2903</v>
      </c>
      <c r="L25" s="108">
        <v>3126</v>
      </c>
      <c r="M25" s="108">
        <v>3815</v>
      </c>
      <c r="N25" s="108">
        <v>1200</v>
      </c>
      <c r="O25" s="108">
        <v>2121</v>
      </c>
      <c r="P25" s="108">
        <v>4567</v>
      </c>
      <c r="Q25" s="108">
        <v>5830</v>
      </c>
      <c r="R25" s="108">
        <v>3780</v>
      </c>
      <c r="S25" s="108">
        <v>7124</v>
      </c>
      <c r="T25" s="108">
        <v>3390</v>
      </c>
      <c r="U25" s="108">
        <v>2010</v>
      </c>
      <c r="V25" s="108">
        <v>1195</v>
      </c>
      <c r="W25" s="108">
        <v>5200</v>
      </c>
      <c r="X25" s="108">
        <v>5710</v>
      </c>
      <c r="Y25" s="108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28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3" customFormat="1" ht="30" hidden="1" customHeight="1" x14ac:dyDescent="0.2">
      <c r="A27" s="100" t="s">
        <v>195</v>
      </c>
      <c r="B27" s="101">
        <v>243</v>
      </c>
      <c r="C27" s="23">
        <f>SUM(E27:Y27)</f>
        <v>22</v>
      </c>
      <c r="D27" s="102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9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2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23">
        <f>SUM(E33:Y33)</f>
        <v>36390</v>
      </c>
      <c r="D33" s="15">
        <f t="shared" si="17"/>
        <v>1.5342130781230237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2637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28">
        <f t="shared" si="44"/>
        <v>0.32395331653773224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0.28860676370800042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2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9">
        <f t="shared" si="45"/>
        <v>0.76198021917369207</v>
      </c>
      <c r="D36" s="15"/>
      <c r="E36" s="104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2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1" t="s">
        <v>53</v>
      </c>
      <c r="B40" s="23">
        <v>69535</v>
      </c>
      <c r="C40" s="2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1" customFormat="1" ht="30" customHeight="1" x14ac:dyDescent="0.25">
      <c r="A41" s="117" t="s">
        <v>167</v>
      </c>
      <c r="B41" s="118">
        <v>214447</v>
      </c>
      <c r="C41" s="118">
        <f>SUM(E41:Y41)</f>
        <v>200263</v>
      </c>
      <c r="D41" s="119"/>
      <c r="E41" s="116">
        <v>11110</v>
      </c>
      <c r="F41" s="116">
        <v>6140</v>
      </c>
      <c r="G41" s="116">
        <v>12339</v>
      </c>
      <c r="H41" s="116">
        <v>11471</v>
      </c>
      <c r="I41" s="116">
        <v>5750</v>
      </c>
      <c r="J41" s="116">
        <v>14350</v>
      </c>
      <c r="K41" s="116">
        <v>10584</v>
      </c>
      <c r="L41" s="116">
        <v>11052</v>
      </c>
      <c r="M41" s="116">
        <v>8587</v>
      </c>
      <c r="N41" s="116">
        <v>3080</v>
      </c>
      <c r="O41" s="116">
        <v>7077</v>
      </c>
      <c r="P41" s="116">
        <v>8720</v>
      </c>
      <c r="Q41" s="116">
        <v>10537</v>
      </c>
      <c r="R41" s="116">
        <v>11813</v>
      </c>
      <c r="S41" s="116">
        <v>12918</v>
      </c>
      <c r="T41" s="116">
        <v>9969</v>
      </c>
      <c r="U41" s="116">
        <v>8990</v>
      </c>
      <c r="V41" s="116">
        <v>3072</v>
      </c>
      <c r="W41" s="116">
        <v>7856</v>
      </c>
      <c r="X41" s="116">
        <v>15839</v>
      </c>
      <c r="Y41" s="116">
        <v>9009</v>
      </c>
      <c r="Z41" s="120"/>
    </row>
    <row r="42" spans="1:29" s="2" customFormat="1" ht="30" customHeight="1" x14ac:dyDescent="0.25">
      <c r="A42" s="32" t="s">
        <v>165</v>
      </c>
      <c r="B42" s="23">
        <v>114634</v>
      </c>
      <c r="C42" s="23">
        <f>SUM(E42:Y42)</f>
        <v>108590</v>
      </c>
      <c r="D42" s="15">
        <f t="shared" ref="D42" si="49">C42/B42</f>
        <v>0.94727567737320517</v>
      </c>
      <c r="E42" s="10">
        <v>4520</v>
      </c>
      <c r="F42" s="10">
        <v>2826</v>
      </c>
      <c r="G42" s="10">
        <v>8434</v>
      </c>
      <c r="H42" s="10">
        <v>8866</v>
      </c>
      <c r="I42" s="10">
        <v>3024</v>
      </c>
      <c r="J42" s="10">
        <v>9015</v>
      </c>
      <c r="K42" s="10">
        <v>5536</v>
      </c>
      <c r="L42" s="10">
        <v>5174</v>
      </c>
      <c r="M42" s="10">
        <v>5719</v>
      </c>
      <c r="N42" s="10">
        <v>1365</v>
      </c>
      <c r="O42" s="10">
        <v>2686</v>
      </c>
      <c r="P42" s="10">
        <v>2668</v>
      </c>
      <c r="Q42" s="10">
        <v>5688</v>
      </c>
      <c r="R42" s="10">
        <v>5058</v>
      </c>
      <c r="S42" s="10">
        <v>6408</v>
      </c>
      <c r="T42" s="10">
        <v>4218</v>
      </c>
      <c r="U42" s="10">
        <v>6340</v>
      </c>
      <c r="V42" s="10">
        <v>751</v>
      </c>
      <c r="W42" s="10">
        <v>1893</v>
      </c>
      <c r="X42" s="10">
        <v>14191</v>
      </c>
      <c r="Y42" s="10">
        <v>4210</v>
      </c>
      <c r="Z42" s="20"/>
    </row>
    <row r="43" spans="1:29" s="2" customFormat="1" ht="30" customHeight="1" x14ac:dyDescent="0.25">
      <c r="A43" s="17" t="s">
        <v>194</v>
      </c>
      <c r="B43" s="23"/>
      <c r="C43" s="23">
        <f>SUM(E43:Y43)</f>
        <v>3779</v>
      </c>
      <c r="D43" s="15"/>
      <c r="E43" s="10">
        <v>200</v>
      </c>
      <c r="F43" s="10">
        <v>320</v>
      </c>
      <c r="G43" s="10"/>
      <c r="H43" s="10"/>
      <c r="I43" s="10"/>
      <c r="J43" s="10">
        <v>980</v>
      </c>
      <c r="K43" s="10"/>
      <c r="L43" s="10"/>
      <c r="M43" s="10">
        <v>740</v>
      </c>
      <c r="N43" s="10">
        <v>50</v>
      </c>
      <c r="O43" s="10"/>
      <c r="P43" s="10"/>
      <c r="Q43" s="10">
        <v>545</v>
      </c>
      <c r="R43" s="10"/>
      <c r="S43" s="10">
        <v>304</v>
      </c>
      <c r="T43" s="10"/>
      <c r="U43" s="10">
        <v>240</v>
      </c>
      <c r="V43" s="10"/>
      <c r="W43" s="10"/>
      <c r="X43" s="10"/>
      <c r="Y43" s="10">
        <v>400</v>
      </c>
      <c r="Z43" s="20"/>
    </row>
    <row r="44" spans="1:29" s="2" customFormat="1" ht="35.1" customHeight="1" x14ac:dyDescent="0.25">
      <c r="A44" s="18" t="s">
        <v>52</v>
      </c>
      <c r="B44" s="33">
        <f>B42/B41</f>
        <v>0.53455632394018104</v>
      </c>
      <c r="C44" s="33">
        <f>C42/C41</f>
        <v>0.54223695839970443</v>
      </c>
      <c r="D44" s="15"/>
      <c r="E44" s="35">
        <f t="shared" ref="E44:W44" si="50">E42/E41</f>
        <v>0.40684068406840684</v>
      </c>
      <c r="F44" s="35">
        <f t="shared" si="50"/>
        <v>0.46026058631921823</v>
      </c>
      <c r="G44" s="35">
        <f t="shared" si="50"/>
        <v>0.68352378636842537</v>
      </c>
      <c r="H44" s="35">
        <f t="shared" si="50"/>
        <v>0.77290558800453313</v>
      </c>
      <c r="I44" s="35">
        <f t="shared" si="50"/>
        <v>0.52591304347826084</v>
      </c>
      <c r="J44" s="35">
        <f t="shared" si="50"/>
        <v>0.62822299651567948</v>
      </c>
      <c r="K44" s="35">
        <f t="shared" si="50"/>
        <v>0.52305366591080882</v>
      </c>
      <c r="L44" s="35">
        <f t="shared" si="50"/>
        <v>0.46815056098443719</v>
      </c>
      <c r="M44" s="35">
        <f t="shared" si="50"/>
        <v>0.66600675439618029</v>
      </c>
      <c r="N44" s="35">
        <f t="shared" si="50"/>
        <v>0.44318181818181818</v>
      </c>
      <c r="O44" s="35">
        <f t="shared" si="50"/>
        <v>0.3795393528331214</v>
      </c>
      <c r="P44" s="35">
        <f t="shared" si="50"/>
        <v>0.30596330275229355</v>
      </c>
      <c r="Q44" s="35">
        <f t="shared" si="50"/>
        <v>0.53981209072791114</v>
      </c>
      <c r="R44" s="35">
        <f t="shared" si="50"/>
        <v>0.42817235249301616</v>
      </c>
      <c r="S44" s="35">
        <f t="shared" si="50"/>
        <v>0.49605202043660007</v>
      </c>
      <c r="T44" s="35">
        <f t="shared" si="50"/>
        <v>0.42311164610291907</v>
      </c>
      <c r="U44" s="35">
        <f t="shared" si="50"/>
        <v>0.70522803114571742</v>
      </c>
      <c r="V44" s="35">
        <f t="shared" si="50"/>
        <v>0.24446614583333334</v>
      </c>
      <c r="W44" s="35">
        <f t="shared" si="50"/>
        <v>0.24096232179226068</v>
      </c>
      <c r="X44" s="35">
        <f>X42/X41</f>
        <v>0.89595302733758442</v>
      </c>
      <c r="Y44" s="35">
        <f>Y42/Y41</f>
        <v>0.46731046731046733</v>
      </c>
      <c r="Z44" s="21"/>
    </row>
    <row r="45" spans="1:29" s="2" customFormat="1" ht="30" customHeight="1" x14ac:dyDescent="0.25">
      <c r="A45" s="18" t="s">
        <v>166</v>
      </c>
      <c r="B45" s="23">
        <v>42774</v>
      </c>
      <c r="C45" s="23">
        <f>SUM(E45:Y45)</f>
        <v>42926</v>
      </c>
      <c r="D45" s="15"/>
      <c r="E45" s="34">
        <v>2000</v>
      </c>
      <c r="F45" s="34">
        <v>1236</v>
      </c>
      <c r="G45" s="34">
        <v>3136</v>
      </c>
      <c r="H45" s="34">
        <v>2837</v>
      </c>
      <c r="I45" s="34">
        <v>908</v>
      </c>
      <c r="J45" s="34">
        <v>3870</v>
      </c>
      <c r="K45" s="34">
        <v>2424</v>
      </c>
      <c r="L45" s="34">
        <v>2123</v>
      </c>
      <c r="M45" s="34">
        <v>2480</v>
      </c>
      <c r="N45" s="34">
        <v>230</v>
      </c>
      <c r="O45" s="34">
        <v>889</v>
      </c>
      <c r="P45" s="34">
        <v>619</v>
      </c>
      <c r="Q45" s="34">
        <v>3446</v>
      </c>
      <c r="R45" s="34">
        <v>2600</v>
      </c>
      <c r="S45" s="34">
        <v>2064</v>
      </c>
      <c r="T45" s="34">
        <v>576</v>
      </c>
      <c r="U45" s="34">
        <v>2450</v>
      </c>
      <c r="V45" s="34">
        <v>385</v>
      </c>
      <c r="W45" s="34">
        <v>235</v>
      </c>
      <c r="X45" s="34">
        <v>7058</v>
      </c>
      <c r="Y45" s="34">
        <v>1360</v>
      </c>
      <c r="Z45" s="21"/>
    </row>
    <row r="46" spans="1:29" s="2" customFormat="1" ht="30" customHeight="1" x14ac:dyDescent="0.25">
      <c r="A46" s="18" t="s">
        <v>54</v>
      </c>
      <c r="B46" s="23">
        <v>54816</v>
      </c>
      <c r="C46" s="23">
        <f>SUM(E46:Y46)</f>
        <v>50570</v>
      </c>
      <c r="D46" s="15"/>
      <c r="E46" s="26">
        <v>950</v>
      </c>
      <c r="F46" s="26">
        <v>1400</v>
      </c>
      <c r="G46" s="26">
        <v>3872</v>
      </c>
      <c r="H46" s="26">
        <v>4539</v>
      </c>
      <c r="I46" s="26">
        <v>1811</v>
      </c>
      <c r="J46" s="26">
        <v>4165</v>
      </c>
      <c r="K46" s="26">
        <v>1816</v>
      </c>
      <c r="L46" s="26">
        <v>2434</v>
      </c>
      <c r="M46" s="26">
        <v>2511</v>
      </c>
      <c r="N46" s="26">
        <v>696</v>
      </c>
      <c r="O46" s="26">
        <v>1463</v>
      </c>
      <c r="P46" s="26">
        <v>1658</v>
      </c>
      <c r="Q46" s="26">
        <v>1737</v>
      </c>
      <c r="R46" s="26">
        <v>2100</v>
      </c>
      <c r="S46" s="26">
        <v>3922</v>
      </c>
      <c r="T46" s="26">
        <v>2789</v>
      </c>
      <c r="U46" s="26">
        <v>3650</v>
      </c>
      <c r="V46" s="26">
        <v>286</v>
      </c>
      <c r="W46" s="26">
        <v>790</v>
      </c>
      <c r="X46" s="26">
        <v>5741</v>
      </c>
      <c r="Y46" s="26">
        <v>2240</v>
      </c>
      <c r="Z46" s="21"/>
    </row>
    <row r="47" spans="1:29" s="2" customFormat="1" ht="35.1" customHeight="1" x14ac:dyDescent="0.25">
      <c r="A47" s="18" t="s">
        <v>55</v>
      </c>
      <c r="B47" s="23">
        <v>580</v>
      </c>
      <c r="C47" s="23">
        <f t="shared" ref="C47:C49" si="51">SUM(E47:Y47)</f>
        <v>80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>
        <v>80</v>
      </c>
      <c r="U47" s="34"/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/>
      <c r="C48" s="23">
        <f t="shared" si="51"/>
        <v>70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4800</v>
      </c>
      <c r="C49" s="23">
        <f t="shared" si="51"/>
        <v>4637</v>
      </c>
      <c r="D49" s="15"/>
      <c r="E49" s="26"/>
      <c r="F49" s="26"/>
      <c r="G49" s="26">
        <v>206</v>
      </c>
      <c r="H49" s="26">
        <v>337</v>
      </c>
      <c r="I49" s="26"/>
      <c r="J49" s="26">
        <v>200</v>
      </c>
      <c r="K49" s="26">
        <v>70</v>
      </c>
      <c r="L49" s="26">
        <v>75</v>
      </c>
      <c r="M49" s="26">
        <v>673</v>
      </c>
      <c r="N49" s="26"/>
      <c r="O49" s="26">
        <v>100</v>
      </c>
      <c r="P49" s="26">
        <v>188</v>
      </c>
      <c r="Q49" s="26">
        <v>78</v>
      </c>
      <c r="R49" s="26">
        <v>210</v>
      </c>
      <c r="S49" s="26">
        <v>307</v>
      </c>
      <c r="T49" s="26">
        <v>525</v>
      </c>
      <c r="U49" s="26">
        <v>120</v>
      </c>
      <c r="V49" s="26">
        <v>50</v>
      </c>
      <c r="W49" s="26">
        <v>641</v>
      </c>
      <c r="X49" s="26">
        <v>747</v>
      </c>
      <c r="Y49" s="26">
        <v>110</v>
      </c>
      <c r="Z49" s="21"/>
    </row>
    <row r="50" spans="1:26" s="2" customFormat="1" ht="35.1" customHeight="1" outlineLevel="1" x14ac:dyDescent="0.25">
      <c r="A50" s="17" t="s">
        <v>168</v>
      </c>
      <c r="B50" s="23">
        <v>3346</v>
      </c>
      <c r="C50" s="23">
        <f t="shared" ref="B50:C61" si="52">SUM(E50:Y50)</f>
        <v>250</v>
      </c>
      <c r="D50" s="15"/>
      <c r="E50" s="34"/>
      <c r="F50" s="34"/>
      <c r="G50" s="34"/>
      <c r="H50" s="34">
        <v>250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5.1" hidden="1" customHeight="1" outlineLevel="1" x14ac:dyDescent="0.25">
      <c r="A51" s="17" t="s">
        <v>169</v>
      </c>
      <c r="B51" s="23"/>
      <c r="C51" s="23">
        <f t="shared" si="52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5.1" hidden="1" customHeight="1" x14ac:dyDescent="0.25">
      <c r="A52" s="11" t="s">
        <v>58</v>
      </c>
      <c r="B52" s="23"/>
      <c r="C52" s="23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596</v>
      </c>
      <c r="C53" s="23">
        <f t="shared" si="52"/>
        <v>259</v>
      </c>
      <c r="D53" s="15">
        <f t="shared" ref="D53:D57" si="53">C53/B53</f>
        <v>0.43456375838926176</v>
      </c>
      <c r="E53" s="34"/>
      <c r="F53" s="34"/>
      <c r="G53" s="34">
        <v>85</v>
      </c>
      <c r="H53" s="34">
        <v>10</v>
      </c>
      <c r="I53" s="34"/>
      <c r="J53" s="34">
        <v>15</v>
      </c>
      <c r="K53" s="34">
        <v>96</v>
      </c>
      <c r="L53" s="34">
        <v>15</v>
      </c>
      <c r="M53" s="34">
        <v>5</v>
      </c>
      <c r="N53" s="34">
        <v>5</v>
      </c>
      <c r="O53" s="34"/>
      <c r="P53" s="34"/>
      <c r="Q53" s="34"/>
      <c r="R53" s="34"/>
      <c r="S53" s="34"/>
      <c r="T53" s="34">
        <v>1</v>
      </c>
      <c r="U53" s="34">
        <v>2</v>
      </c>
      <c r="V53" s="34"/>
      <c r="W53" s="34"/>
      <c r="X53" s="34">
        <v>25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23" t="e">
        <f t="shared" si="52"/>
        <v>#DIV/0!</v>
      </c>
      <c r="D54" s="15" t="e">
        <f t="shared" si="53"/>
        <v>#DIV/0!</v>
      </c>
      <c r="E54" s="35" t="e">
        <f t="shared" ref="E54:Y54" si="54">E53/E52</f>
        <v>#DIV/0!</v>
      </c>
      <c r="F54" s="35" t="e">
        <f t="shared" si="54"/>
        <v>#DIV/0!</v>
      </c>
      <c r="G54" s="35" t="e">
        <f t="shared" si="54"/>
        <v>#DIV/0!</v>
      </c>
      <c r="H54" s="35" t="e">
        <f t="shared" si="54"/>
        <v>#DIV/0!</v>
      </c>
      <c r="I54" s="35" t="e">
        <f t="shared" si="54"/>
        <v>#DIV/0!</v>
      </c>
      <c r="J54" s="35" t="e">
        <f t="shared" si="54"/>
        <v>#DIV/0!</v>
      </c>
      <c r="K54" s="35" t="e">
        <f t="shared" si="54"/>
        <v>#DIV/0!</v>
      </c>
      <c r="L54" s="35" t="e">
        <f t="shared" si="54"/>
        <v>#DIV/0!</v>
      </c>
      <c r="M54" s="35" t="e">
        <f t="shared" si="54"/>
        <v>#DIV/0!</v>
      </c>
      <c r="N54" s="35" t="e">
        <f t="shared" si="54"/>
        <v>#DIV/0!</v>
      </c>
      <c r="O54" s="35" t="e">
        <f t="shared" si="54"/>
        <v>#DIV/0!</v>
      </c>
      <c r="P54" s="35" t="e">
        <f t="shared" si="54"/>
        <v>#DIV/0!</v>
      </c>
      <c r="Q54" s="35" t="e">
        <f t="shared" si="54"/>
        <v>#DIV/0!</v>
      </c>
      <c r="R54" s="35" t="e">
        <f t="shared" si="54"/>
        <v>#DIV/0!</v>
      </c>
      <c r="S54" s="35" t="e">
        <f t="shared" si="54"/>
        <v>#DIV/0!</v>
      </c>
      <c r="T54" s="35" t="e">
        <f t="shared" si="54"/>
        <v>#DIV/0!</v>
      </c>
      <c r="U54" s="35" t="e">
        <f t="shared" si="54"/>
        <v>#DIV/0!</v>
      </c>
      <c r="V54" s="35" t="e">
        <f t="shared" si="54"/>
        <v>#DIV/0!</v>
      </c>
      <c r="W54" s="35" t="e">
        <f t="shared" si="54"/>
        <v>#DIV/0!</v>
      </c>
      <c r="X54" s="35" t="e">
        <f t="shared" si="54"/>
        <v>#DIV/0!</v>
      </c>
      <c r="Y54" s="35" t="e">
        <f t="shared" si="54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23">
        <f t="shared" si="52"/>
        <v>0</v>
      </c>
      <c r="D55" s="15" t="e">
        <f t="shared" si="53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23">
        <f t="shared" si="52"/>
        <v>0</v>
      </c>
      <c r="D56" s="15" t="e">
        <f t="shared" si="53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190</v>
      </c>
      <c r="C57" s="27">
        <f t="shared" si="52"/>
        <v>91</v>
      </c>
      <c r="D57" s="9">
        <f t="shared" si="53"/>
        <v>0.47894736842105262</v>
      </c>
      <c r="E57" s="26"/>
      <c r="F57" s="26"/>
      <c r="G57" s="26"/>
      <c r="H57" s="26"/>
      <c r="I57" s="26"/>
      <c r="J57" s="26">
        <v>1</v>
      </c>
      <c r="K57" s="26">
        <v>3</v>
      </c>
      <c r="L57" s="26"/>
      <c r="M57" s="26">
        <v>5</v>
      </c>
      <c r="N57" s="54"/>
      <c r="O57" s="26"/>
      <c r="P57" s="26">
        <v>4</v>
      </c>
      <c r="Q57" s="26"/>
      <c r="R57" s="26"/>
      <c r="S57" s="26">
        <v>10</v>
      </c>
      <c r="T57" s="26"/>
      <c r="U57" s="26"/>
      <c r="V57" s="26"/>
      <c r="W57" s="26"/>
      <c r="X57" s="26">
        <v>68</v>
      </c>
      <c r="Y57" s="26"/>
      <c r="Z57" s="20"/>
    </row>
    <row r="58" spans="1:26" s="2" customFormat="1" ht="30" customHeight="1" x14ac:dyDescent="0.25">
      <c r="A58" s="13" t="s">
        <v>196</v>
      </c>
      <c r="B58" s="27">
        <v>284</v>
      </c>
      <c r="C58" s="27">
        <f t="shared" si="52"/>
        <v>407</v>
      </c>
      <c r="D58" s="9">
        <f t="shared" ref="D58" si="55">C58/B58</f>
        <v>1.4330985915492958</v>
      </c>
      <c r="E58" s="26"/>
      <c r="F58" s="26"/>
      <c r="G58" s="26">
        <v>362</v>
      </c>
      <c r="H58" s="54"/>
      <c r="I58" s="26"/>
      <c r="J58" s="26"/>
      <c r="K58" s="26"/>
      <c r="L58" s="26"/>
      <c r="M58" s="54"/>
      <c r="N58" s="54"/>
      <c r="O58" s="26"/>
      <c r="P58" s="26"/>
      <c r="Q58" s="26"/>
      <c r="R58" s="26"/>
      <c r="S58" s="26"/>
      <c r="T58" s="26"/>
      <c r="U58" s="26">
        <v>2</v>
      </c>
      <c r="V58" s="26"/>
      <c r="W58" s="26"/>
      <c r="X58" s="26">
        <v>39</v>
      </c>
      <c r="Y58" s="26">
        <v>4</v>
      </c>
      <c r="Z58" s="20"/>
    </row>
    <row r="59" spans="1:26" s="2" customFormat="1" ht="35.1" hidden="1" customHeight="1" x14ac:dyDescent="0.25">
      <c r="A59" s="13" t="s">
        <v>52</v>
      </c>
      <c r="B59" s="33"/>
      <c r="C59" s="27">
        <f t="shared" si="52"/>
        <v>0</v>
      </c>
      <c r="D59" s="9" t="e">
        <f t="shared" ref="D59:D90" si="56">C59/B59</f>
        <v>#DIV/0!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1"/>
    </row>
    <row r="60" spans="1:26" s="113" customFormat="1" ht="35.1" customHeight="1" x14ac:dyDescent="0.25">
      <c r="A60" s="18" t="s">
        <v>202</v>
      </c>
      <c r="B60" s="27">
        <f>B61+B64+B65+B67+B71+B72</f>
        <v>6139</v>
      </c>
      <c r="C60" s="27">
        <f>SUM(E60:Y60)</f>
        <v>6503</v>
      </c>
      <c r="D60" s="15"/>
      <c r="E60" s="26">
        <f>E61+E64+E65+E67+E71+E72</f>
        <v>0</v>
      </c>
      <c r="F60" s="26">
        <f t="shared" ref="F60:G60" si="57">F61+F64+F65+F67+F71+F72</f>
        <v>175</v>
      </c>
      <c r="G60" s="26">
        <f t="shared" si="57"/>
        <v>200</v>
      </c>
      <c r="H60" s="26">
        <f t="shared" ref="H60" si="58">H61+H64+H65+H67+H71+H72</f>
        <v>498</v>
      </c>
      <c r="I60" s="26">
        <f t="shared" ref="I60" si="59">I61+I64+I65+I67+I71+I72</f>
        <v>294</v>
      </c>
      <c r="J60" s="26">
        <f t="shared" ref="J60" si="60">J61+J64+J65+J67+J71+J72</f>
        <v>1019</v>
      </c>
      <c r="K60" s="26"/>
      <c r="L60" s="26">
        <f t="shared" ref="L60" si="61">L61+L64+L65+L67+L71+L72</f>
        <v>60</v>
      </c>
      <c r="M60" s="26">
        <f t="shared" ref="M60" si="62">M61+M64+M65+M67+M71+M72</f>
        <v>794</v>
      </c>
      <c r="N60" s="26"/>
      <c r="O60" s="26"/>
      <c r="P60" s="26">
        <f t="shared" ref="P60" si="63">P61+P64+P65+P67+P71+P72</f>
        <v>177</v>
      </c>
      <c r="Q60" s="26">
        <f t="shared" ref="Q60" si="64">Q61+Q64+Q65+Q67+Q71+Q72</f>
        <v>640</v>
      </c>
      <c r="R60" s="26"/>
      <c r="S60" s="26">
        <f t="shared" ref="S60" si="65">S61+S64+S65+S67+S71+S72</f>
        <v>709</v>
      </c>
      <c r="T60" s="26"/>
      <c r="U60" s="26">
        <f t="shared" ref="U60" si="66">U61+U64+U65+U67+U71+U72</f>
        <v>930</v>
      </c>
      <c r="V60" s="26">
        <f t="shared" ref="V60" si="67">V61+V64+V65+V67+V71+V72</f>
        <v>80</v>
      </c>
      <c r="W60" s="26">
        <f t="shared" ref="W60" si="68">W61+W64+W65+W67+W71+W72</f>
        <v>336</v>
      </c>
      <c r="X60" s="26">
        <f t="shared" ref="X60" si="69">X61+X64+X65+X67+X71+X72</f>
        <v>591</v>
      </c>
      <c r="Y60" s="26"/>
      <c r="Z60" s="21"/>
    </row>
    <row r="61" spans="1:26" s="2" customFormat="1" ht="35.1" customHeight="1" x14ac:dyDescent="0.25">
      <c r="A61" s="18" t="s">
        <v>61</v>
      </c>
      <c r="B61" s="23">
        <v>100</v>
      </c>
      <c r="C61" s="27">
        <f t="shared" si="52"/>
        <v>280</v>
      </c>
      <c r="D61" s="15">
        <f t="shared" si="56"/>
        <v>2.8</v>
      </c>
      <c r="E61" s="34"/>
      <c r="F61" s="34"/>
      <c r="G61" s="34">
        <v>80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200</v>
      </c>
      <c r="V61" s="34"/>
      <c r="W61" s="34"/>
      <c r="X61" s="34"/>
      <c r="Y61" s="34"/>
      <c r="Z61" s="20"/>
    </row>
    <row r="62" spans="1:26" s="2" customFormat="1" ht="35.1" hidden="1" customHeight="1" outlineLevel="1" x14ac:dyDescent="0.25">
      <c r="A62" s="17" t="s">
        <v>62</v>
      </c>
      <c r="B62" s="23"/>
      <c r="C62" s="23">
        <f t="shared" ref="C62:C75" si="70">SUM(E62:Y62)</f>
        <v>0</v>
      </c>
      <c r="D62" s="15" t="e">
        <f t="shared" si="56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5.1" hidden="1" customHeight="1" outlineLevel="1" x14ac:dyDescent="0.25">
      <c r="A63" s="17" t="s">
        <v>63</v>
      </c>
      <c r="B63" s="23"/>
      <c r="C63" s="23">
        <f t="shared" si="70"/>
        <v>0</v>
      </c>
      <c r="D63" s="15" t="e">
        <f t="shared" si="56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25">
      <c r="A64" s="18" t="s">
        <v>64</v>
      </c>
      <c r="B64" s="23">
        <v>2657</v>
      </c>
      <c r="C64" s="23">
        <f t="shared" si="70"/>
        <v>1994</v>
      </c>
      <c r="D64" s="15">
        <f t="shared" si="56"/>
        <v>0.75047045540082802</v>
      </c>
      <c r="E64" s="37"/>
      <c r="F64" s="37">
        <v>140</v>
      </c>
      <c r="G64" s="37"/>
      <c r="H64" s="37"/>
      <c r="I64" s="37"/>
      <c r="J64" s="37">
        <v>200</v>
      </c>
      <c r="K64" s="37"/>
      <c r="L64" s="37"/>
      <c r="M64" s="37"/>
      <c r="N64" s="37"/>
      <c r="O64" s="37"/>
      <c r="P64" s="37">
        <v>177</v>
      </c>
      <c r="Q64" s="37"/>
      <c r="R64" s="37"/>
      <c r="S64" s="37">
        <v>500</v>
      </c>
      <c r="T64" s="37"/>
      <c r="U64" s="37"/>
      <c r="V64" s="37">
        <v>80</v>
      </c>
      <c r="W64" s="37">
        <v>336</v>
      </c>
      <c r="X64" s="37">
        <v>561</v>
      </c>
      <c r="Y64" s="37"/>
      <c r="Z64" s="21"/>
    </row>
    <row r="65" spans="1:26" s="2" customFormat="1" ht="30" customHeight="1" x14ac:dyDescent="0.25">
      <c r="A65" s="18" t="s">
        <v>65</v>
      </c>
      <c r="B65" s="23">
        <v>2607</v>
      </c>
      <c r="C65" s="23">
        <f t="shared" si="70"/>
        <v>2352</v>
      </c>
      <c r="D65" s="15">
        <f t="shared" si="56"/>
        <v>0.90218642117376291</v>
      </c>
      <c r="E65" s="37"/>
      <c r="F65" s="37">
        <v>25</v>
      </c>
      <c r="G65" s="37"/>
      <c r="H65" s="37">
        <v>275</v>
      </c>
      <c r="I65" s="37">
        <v>160</v>
      </c>
      <c r="J65" s="37">
        <v>719</v>
      </c>
      <c r="K65" s="37"/>
      <c r="L65" s="37"/>
      <c r="M65" s="37">
        <v>794</v>
      </c>
      <c r="N65" s="37"/>
      <c r="O65" s="37"/>
      <c r="P65" s="37"/>
      <c r="Q65" s="37">
        <v>140</v>
      </c>
      <c r="R65" s="37"/>
      <c r="S65" s="37">
        <v>209</v>
      </c>
      <c r="T65" s="37"/>
      <c r="U65" s="37"/>
      <c r="V65" s="37"/>
      <c r="W65" s="37"/>
      <c r="X65" s="37">
        <v>30</v>
      </c>
      <c r="Y65" s="37"/>
      <c r="Z65" s="21"/>
    </row>
    <row r="66" spans="1:26" s="2" customFormat="1" ht="35.1" customHeight="1" x14ac:dyDescent="0.25">
      <c r="A66" s="18" t="s">
        <v>66</v>
      </c>
      <c r="B66" s="23">
        <v>214</v>
      </c>
      <c r="C66" s="23">
        <f t="shared" si="70"/>
        <v>346</v>
      </c>
      <c r="D66" s="15">
        <f t="shared" si="56"/>
        <v>1.6168224299065421</v>
      </c>
      <c r="E66" s="37"/>
      <c r="F66" s="37"/>
      <c r="G66" s="37"/>
      <c r="H66" s="37">
        <v>90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>
        <v>84</v>
      </c>
      <c r="T66" s="37">
        <v>67</v>
      </c>
      <c r="U66" s="37"/>
      <c r="V66" s="37"/>
      <c r="W66" s="37"/>
      <c r="X66" s="37">
        <v>65</v>
      </c>
      <c r="Y66" s="37">
        <v>40</v>
      </c>
      <c r="Z66" s="21"/>
    </row>
    <row r="67" spans="1:26" s="2" customFormat="1" ht="35.1" customHeight="1" x14ac:dyDescent="0.25">
      <c r="A67" s="18" t="s">
        <v>67</v>
      </c>
      <c r="B67" s="23">
        <v>230</v>
      </c>
      <c r="C67" s="23">
        <f t="shared" si="70"/>
        <v>930</v>
      </c>
      <c r="D67" s="15"/>
      <c r="E67" s="37"/>
      <c r="F67" s="37"/>
      <c r="G67" s="37">
        <v>120</v>
      </c>
      <c r="H67" s="37"/>
      <c r="I67" s="37"/>
      <c r="J67" s="37">
        <v>100</v>
      </c>
      <c r="K67" s="37"/>
      <c r="L67" s="37">
        <v>60</v>
      </c>
      <c r="M67" s="37"/>
      <c r="N67" s="37"/>
      <c r="O67" s="37"/>
      <c r="P67" s="37"/>
      <c r="Q67" s="37"/>
      <c r="R67" s="37"/>
      <c r="S67" s="37"/>
      <c r="T67" s="37"/>
      <c r="U67" s="37">
        <v>650</v>
      </c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68</v>
      </c>
      <c r="B68" s="23">
        <v>8594</v>
      </c>
      <c r="C68" s="23">
        <f t="shared" si="70"/>
        <v>6837</v>
      </c>
      <c r="D68" s="15">
        <f t="shared" ref="D68:D69" si="71">C68/B68</f>
        <v>0.79555503839888297</v>
      </c>
      <c r="E68" s="37"/>
      <c r="F68" s="37">
        <v>38</v>
      </c>
      <c r="G68" s="37">
        <v>1685</v>
      </c>
      <c r="H68" s="37">
        <v>259</v>
      </c>
      <c r="I68" s="37"/>
      <c r="J68" s="37">
        <v>1095</v>
      </c>
      <c r="K68" s="37">
        <v>50</v>
      </c>
      <c r="L68" s="37">
        <v>12</v>
      </c>
      <c r="M68" s="37">
        <v>50</v>
      </c>
      <c r="N68" s="37"/>
      <c r="O68" s="37">
        <v>66</v>
      </c>
      <c r="P68" s="37">
        <v>383</v>
      </c>
      <c r="Q68" s="37">
        <v>45</v>
      </c>
      <c r="R68" s="37"/>
      <c r="S68" s="37">
        <v>255</v>
      </c>
      <c r="T68" s="37">
        <v>213</v>
      </c>
      <c r="U68" s="37">
        <v>30</v>
      </c>
      <c r="V68" s="37"/>
      <c r="W68" s="37"/>
      <c r="X68" s="37">
        <v>2336</v>
      </c>
      <c r="Y68" s="37">
        <v>320</v>
      </c>
      <c r="Z68" s="21"/>
    </row>
    <row r="69" spans="1:26" s="2" customFormat="1" ht="30" customHeight="1" x14ac:dyDescent="0.25">
      <c r="A69" s="18" t="s">
        <v>69</v>
      </c>
      <c r="B69" s="23">
        <v>2206</v>
      </c>
      <c r="C69" s="23">
        <f t="shared" si="70"/>
        <v>1502</v>
      </c>
      <c r="D69" s="15">
        <f t="shared" si="71"/>
        <v>0.68087035358114234</v>
      </c>
      <c r="E69" s="37"/>
      <c r="F69" s="37"/>
      <c r="G69" s="37">
        <v>250</v>
      </c>
      <c r="H69" s="37">
        <v>65</v>
      </c>
      <c r="I69" s="37">
        <v>45</v>
      </c>
      <c r="J69" s="37">
        <v>200</v>
      </c>
      <c r="K69" s="37">
        <v>255</v>
      </c>
      <c r="L69" s="37"/>
      <c r="M69" s="37">
        <v>8</v>
      </c>
      <c r="N69" s="37"/>
      <c r="O69" s="37">
        <v>83</v>
      </c>
      <c r="P69" s="37"/>
      <c r="Q69" s="37"/>
      <c r="R69" s="37"/>
      <c r="S69" s="37">
        <v>120</v>
      </c>
      <c r="T69" s="37">
        <v>126</v>
      </c>
      <c r="U69" s="37"/>
      <c r="V69" s="37"/>
      <c r="W69" s="37"/>
      <c r="X69" s="37">
        <v>60</v>
      </c>
      <c r="Y69" s="37">
        <v>290</v>
      </c>
      <c r="Z69" s="21"/>
    </row>
    <row r="70" spans="1:26" s="2" customFormat="1" ht="35.1" hidden="1" customHeight="1" x14ac:dyDescent="0.25">
      <c r="A70" s="18" t="s">
        <v>70</v>
      </c>
      <c r="B70" s="23"/>
      <c r="C70" s="23">
        <f t="shared" si="70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customHeight="1" x14ac:dyDescent="0.25">
      <c r="A71" s="18" t="s">
        <v>71</v>
      </c>
      <c r="B71" s="23"/>
      <c r="C71" s="23">
        <f t="shared" si="70"/>
        <v>549</v>
      </c>
      <c r="D71" s="15"/>
      <c r="E71" s="23"/>
      <c r="F71" s="105">
        <v>10</v>
      </c>
      <c r="G71" s="23"/>
      <c r="H71" s="39">
        <v>39</v>
      </c>
      <c r="I71" s="23"/>
      <c r="J71" s="37"/>
      <c r="K71" s="37"/>
      <c r="L71" s="37"/>
      <c r="M71" s="37"/>
      <c r="N71" s="37"/>
      <c r="O71" s="37"/>
      <c r="P71" s="37"/>
      <c r="Q71" s="37">
        <v>500</v>
      </c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5.1" customHeight="1" x14ac:dyDescent="0.25">
      <c r="A72" s="18" t="s">
        <v>72</v>
      </c>
      <c r="B72" s="23">
        <v>545</v>
      </c>
      <c r="C72" s="23">
        <f t="shared" si="70"/>
        <v>398</v>
      </c>
      <c r="D72" s="15"/>
      <c r="E72" s="37"/>
      <c r="F72" s="37"/>
      <c r="G72" s="37"/>
      <c r="H72" s="37">
        <v>184</v>
      </c>
      <c r="I72" s="37">
        <v>134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>
        <v>80</v>
      </c>
      <c r="V72" s="37"/>
      <c r="W72" s="37"/>
      <c r="X72" s="37"/>
      <c r="Y72" s="37"/>
      <c r="Z72" s="21"/>
    </row>
    <row r="73" spans="1:26" s="2" customFormat="1" ht="35.1" hidden="1" customHeight="1" x14ac:dyDescent="0.25">
      <c r="A73" s="18" t="s">
        <v>73</v>
      </c>
      <c r="B73" s="23"/>
      <c r="C73" s="23">
        <f t="shared" si="70"/>
        <v>0</v>
      </c>
      <c r="D73" s="15" t="e">
        <f t="shared" si="56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5.1" hidden="1" customHeight="1" x14ac:dyDescent="0.25">
      <c r="A74" s="18" t="s">
        <v>74</v>
      </c>
      <c r="B74" s="23"/>
      <c r="C74" s="19">
        <f t="shared" si="70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5.1" hidden="1" customHeight="1" x14ac:dyDescent="0.25">
      <c r="A75" s="11" t="s">
        <v>75</v>
      </c>
      <c r="B75" s="23"/>
      <c r="C75" s="23">
        <f t="shared" si="70"/>
        <v>0</v>
      </c>
      <c r="D75" s="15" t="e">
        <f t="shared" si="56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5.1" hidden="1" customHeight="1" x14ac:dyDescent="0.25">
      <c r="A76" s="32" t="s">
        <v>76</v>
      </c>
      <c r="B76" s="23"/>
      <c r="C76" s="23">
        <f>SUM(E76:Y76)</f>
        <v>0</v>
      </c>
      <c r="D76" s="15" t="e">
        <f t="shared" si="56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5.1" hidden="1" customHeight="1" x14ac:dyDescent="0.25">
      <c r="A77" s="13" t="s">
        <v>52</v>
      </c>
      <c r="B77" s="33"/>
      <c r="C77" s="23">
        <f>SUM(E77:Y77)</f>
        <v>0</v>
      </c>
      <c r="D77" s="15" t="e">
        <f t="shared" si="56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5.1" hidden="1" customHeight="1" x14ac:dyDescent="0.25">
      <c r="A78" s="13" t="s">
        <v>77</v>
      </c>
      <c r="B78" s="33"/>
      <c r="C78" s="23">
        <f>SUM(E78:Y78)</f>
        <v>0</v>
      </c>
      <c r="D78" s="15" t="e">
        <f t="shared" si="56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5.1" hidden="1" customHeight="1" x14ac:dyDescent="0.25">
      <c r="A79" s="13"/>
      <c r="B79" s="33"/>
      <c r="C79" s="39"/>
      <c r="D79" s="15" t="e">
        <f t="shared" si="56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5.1" hidden="1" customHeight="1" x14ac:dyDescent="0.25">
      <c r="A80" s="78" t="s">
        <v>78</v>
      </c>
      <c r="B80" s="40"/>
      <c r="C80" s="40">
        <f>SUM(E80:Y80)</f>
        <v>0</v>
      </c>
      <c r="D80" s="15" t="e">
        <f t="shared" si="56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5.1" hidden="1" customHeight="1" x14ac:dyDescent="0.25">
      <c r="A81" s="13"/>
      <c r="B81" s="33"/>
      <c r="C81" s="39"/>
      <c r="D81" s="15" t="e">
        <f t="shared" si="56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5.1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79</v>
      </c>
      <c r="B83" s="42"/>
      <c r="C83" s="42">
        <f t="shared" ref="C83" si="72">SUM(E83:Y83)</f>
        <v>23848</v>
      </c>
      <c r="D83" s="15"/>
      <c r="E83" s="99">
        <f t="shared" ref="E83:Y83" si="73">(E42-E84)</f>
        <v>1530</v>
      </c>
      <c r="F83" s="115">
        <f t="shared" si="73"/>
        <v>1067</v>
      </c>
      <c r="G83" s="115">
        <f t="shared" si="73"/>
        <v>1214</v>
      </c>
      <c r="H83" s="115">
        <f t="shared" si="73"/>
        <v>2012</v>
      </c>
      <c r="I83" s="115">
        <f t="shared" si="73"/>
        <v>1995</v>
      </c>
      <c r="J83" s="115">
        <f t="shared" si="73"/>
        <v>877</v>
      </c>
      <c r="K83" s="115">
        <f t="shared" si="73"/>
        <v>1269</v>
      </c>
      <c r="L83" s="115">
        <f t="shared" si="73"/>
        <v>912</v>
      </c>
      <c r="M83" s="115">
        <f t="shared" si="73"/>
        <v>1918</v>
      </c>
      <c r="N83" s="115">
        <f t="shared" si="73"/>
        <v>633</v>
      </c>
      <c r="O83" s="115">
        <f t="shared" si="73"/>
        <v>1048</v>
      </c>
      <c r="P83" s="115">
        <f t="shared" si="73"/>
        <v>881</v>
      </c>
      <c r="Q83" s="115">
        <f t="shared" si="73"/>
        <v>1224</v>
      </c>
      <c r="R83" s="115">
        <f t="shared" si="73"/>
        <v>508</v>
      </c>
      <c r="S83" s="115">
        <f t="shared" si="73"/>
        <v>1317</v>
      </c>
      <c r="T83" s="115">
        <f t="shared" si="73"/>
        <v>1400</v>
      </c>
      <c r="U83" s="115">
        <f t="shared" si="73"/>
        <v>1070</v>
      </c>
      <c r="V83" s="115">
        <f t="shared" si="73"/>
        <v>351</v>
      </c>
      <c r="W83" s="115">
        <f t="shared" si="73"/>
        <v>647</v>
      </c>
      <c r="X83" s="115">
        <f t="shared" si="73"/>
        <v>1005</v>
      </c>
      <c r="Y83" s="115">
        <f t="shared" si="73"/>
        <v>970</v>
      </c>
    </row>
    <row r="84" spans="1:26" ht="30.6" hidden="1" customHeight="1" x14ac:dyDescent="0.25">
      <c r="A84" s="13" t="s">
        <v>80</v>
      </c>
      <c r="B84" s="23"/>
      <c r="C84" s="23">
        <f>SUM(E84:Y84)</f>
        <v>84742</v>
      </c>
      <c r="D84" s="15"/>
      <c r="E84" s="114">
        <v>2990</v>
      </c>
      <c r="F84" s="114">
        <v>1759</v>
      </c>
      <c r="G84" s="114">
        <v>7220</v>
      </c>
      <c r="H84" s="114">
        <v>6854</v>
      </c>
      <c r="I84" s="114">
        <v>1029</v>
      </c>
      <c r="J84" s="114">
        <v>8138</v>
      </c>
      <c r="K84" s="114">
        <v>4267</v>
      </c>
      <c r="L84" s="114">
        <v>4262</v>
      </c>
      <c r="M84" s="114">
        <v>3801</v>
      </c>
      <c r="N84" s="114">
        <v>732</v>
      </c>
      <c r="O84" s="114">
        <v>1638</v>
      </c>
      <c r="P84" s="114">
        <v>1787</v>
      </c>
      <c r="Q84" s="114">
        <v>4464</v>
      </c>
      <c r="R84" s="114">
        <v>4550</v>
      </c>
      <c r="S84" s="114">
        <v>5091</v>
      </c>
      <c r="T84" s="114">
        <v>2818</v>
      </c>
      <c r="U84" s="114">
        <v>5270</v>
      </c>
      <c r="V84" s="114">
        <v>400</v>
      </c>
      <c r="W84" s="114">
        <v>1246</v>
      </c>
      <c r="X84" s="114">
        <v>13186</v>
      </c>
      <c r="Y84" s="114">
        <v>3240</v>
      </c>
      <c r="Z84" s="20"/>
    </row>
    <row r="85" spans="1:26" ht="30" hidden="1" customHeight="1" x14ac:dyDescent="0.25">
      <c r="A85" s="13"/>
      <c r="B85" s="33"/>
      <c r="C85" s="23"/>
      <c r="D85" s="15" t="e">
        <f t="shared" si="56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81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82</v>
      </c>
      <c r="B87" s="34"/>
      <c r="C87" s="27">
        <f>SUM(E87:Y87)</f>
        <v>0</v>
      </c>
      <c r="D87" s="15" t="e">
        <f t="shared" si="56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83</v>
      </c>
      <c r="B88" s="45"/>
      <c r="C88" s="45"/>
      <c r="D88" s="15" t="e">
        <f t="shared" si="56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84</v>
      </c>
      <c r="B89" s="41"/>
      <c r="C89" s="41"/>
      <c r="D89" s="15" t="e">
        <f t="shared" si="56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85</v>
      </c>
      <c r="B90" s="29"/>
      <c r="C90" s="29" t="e">
        <f>C89/C88</f>
        <v>#DIV/0!</v>
      </c>
      <c r="D90" s="15" t="e">
        <f t="shared" si="56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177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86</v>
      </c>
      <c r="B92" s="23"/>
      <c r="C92" s="27"/>
      <c r="D92" s="15" t="e">
        <f t="shared" ref="D92:D129" si="74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91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153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154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87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88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89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90</v>
      </c>
      <c r="B99" s="23"/>
      <c r="C99" s="27"/>
      <c r="D99" s="15" t="e">
        <f t="shared" si="74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183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75">G99/G98</f>
        <v>#DIV/0!</v>
      </c>
      <c r="H100" s="29" t="e">
        <f t="shared" si="75"/>
        <v>#DIV/0!</v>
      </c>
      <c r="I100" s="29" t="e">
        <f t="shared" si="75"/>
        <v>#DIV/0!</v>
      </c>
      <c r="J100" s="29" t="e">
        <f t="shared" si="75"/>
        <v>#DIV/0!</v>
      </c>
      <c r="K100" s="29" t="e">
        <f t="shared" si="75"/>
        <v>#DIV/0!</v>
      </c>
      <c r="L100" s="29" t="e">
        <f t="shared" si="75"/>
        <v>#DIV/0!</v>
      </c>
      <c r="M100" s="29" t="e">
        <f t="shared" si="75"/>
        <v>#DIV/0!</v>
      </c>
      <c r="N100" s="29" t="e">
        <f t="shared" si="75"/>
        <v>#DIV/0!</v>
      </c>
      <c r="O100" s="29" t="e">
        <f t="shared" si="75"/>
        <v>#DIV/0!</v>
      </c>
      <c r="P100" s="29" t="e">
        <f t="shared" si="75"/>
        <v>#DIV/0!</v>
      </c>
      <c r="Q100" s="29" t="e">
        <f t="shared" si="75"/>
        <v>#DIV/0!</v>
      </c>
      <c r="R100" s="29" t="e">
        <f t="shared" si="75"/>
        <v>#DIV/0!</v>
      </c>
      <c r="S100" s="29" t="e">
        <f t="shared" si="75"/>
        <v>#DIV/0!</v>
      </c>
      <c r="T100" s="29" t="e">
        <f t="shared" si="75"/>
        <v>#DIV/0!</v>
      </c>
      <c r="U100" s="29" t="e">
        <f t="shared" si="75"/>
        <v>#DIV/0!</v>
      </c>
      <c r="V100" s="29" t="e">
        <f t="shared" si="75"/>
        <v>#DIV/0!</v>
      </c>
      <c r="W100" s="29" t="e">
        <f t="shared" si="75"/>
        <v>#DIV/0!</v>
      </c>
      <c r="X100" s="29" t="e">
        <f t="shared" si="75"/>
        <v>#DIV/0!</v>
      </c>
      <c r="Y100" s="29" t="e">
        <f t="shared" si="75"/>
        <v>#DIV/0!</v>
      </c>
    </row>
    <row r="101" spans="1:25" s="96" customFormat="1" ht="31.9" hidden="1" customHeight="1" x14ac:dyDescent="0.2">
      <c r="A101" s="94" t="s">
        <v>95</v>
      </c>
      <c r="B101" s="97">
        <f>B98-B99</f>
        <v>0</v>
      </c>
      <c r="C101" s="97">
        <f>C98-C99</f>
        <v>0</v>
      </c>
      <c r="D101" s="97"/>
      <c r="E101" s="97">
        <f t="shared" ref="E101:Y101" si="76">E98-E99</f>
        <v>0</v>
      </c>
      <c r="F101" s="97">
        <f t="shared" si="76"/>
        <v>0</v>
      </c>
      <c r="G101" s="97">
        <f t="shared" si="76"/>
        <v>0</v>
      </c>
      <c r="H101" s="97">
        <f t="shared" si="76"/>
        <v>0</v>
      </c>
      <c r="I101" s="97">
        <f t="shared" si="76"/>
        <v>0</v>
      </c>
      <c r="J101" s="97">
        <f t="shared" si="76"/>
        <v>0</v>
      </c>
      <c r="K101" s="97">
        <f t="shared" si="76"/>
        <v>0</v>
      </c>
      <c r="L101" s="97">
        <f t="shared" si="76"/>
        <v>0</v>
      </c>
      <c r="M101" s="97">
        <f t="shared" si="76"/>
        <v>0</v>
      </c>
      <c r="N101" s="97">
        <f t="shared" si="76"/>
        <v>0</v>
      </c>
      <c r="O101" s="97">
        <f t="shared" si="76"/>
        <v>0</v>
      </c>
      <c r="P101" s="97">
        <f t="shared" si="76"/>
        <v>0</v>
      </c>
      <c r="Q101" s="97">
        <f t="shared" si="76"/>
        <v>0</v>
      </c>
      <c r="R101" s="97">
        <f t="shared" si="76"/>
        <v>0</v>
      </c>
      <c r="S101" s="97">
        <f t="shared" si="76"/>
        <v>0</v>
      </c>
      <c r="T101" s="97">
        <f t="shared" si="76"/>
        <v>0</v>
      </c>
      <c r="U101" s="97">
        <f t="shared" si="76"/>
        <v>0</v>
      </c>
      <c r="V101" s="97">
        <f t="shared" si="76"/>
        <v>0</v>
      </c>
      <c r="W101" s="97">
        <f t="shared" si="76"/>
        <v>0</v>
      </c>
      <c r="X101" s="97">
        <f t="shared" si="76"/>
        <v>0</v>
      </c>
      <c r="Y101" s="97">
        <f t="shared" si="76"/>
        <v>0</v>
      </c>
    </row>
    <row r="102" spans="1:25" s="12" customFormat="1" ht="30" hidden="1" customHeight="1" x14ac:dyDescent="0.2">
      <c r="A102" s="11" t="s">
        <v>91</v>
      </c>
      <c r="B102" s="39"/>
      <c r="C102" s="26">
        <f t="shared" ref="C102:C105" si="77">SUM(E102:Y102)</f>
        <v>0</v>
      </c>
      <c r="D102" s="15" t="e">
        <f t="shared" si="74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92</v>
      </c>
      <c r="B103" s="39"/>
      <c r="C103" s="26">
        <f t="shared" si="77"/>
        <v>0</v>
      </c>
      <c r="D103" s="15" t="e">
        <f t="shared" si="74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93</v>
      </c>
      <c r="B104" s="39"/>
      <c r="C104" s="26">
        <f t="shared" si="77"/>
        <v>0</v>
      </c>
      <c r="D104" s="15" t="e">
        <f t="shared" si="74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94</v>
      </c>
      <c r="B105" s="39"/>
      <c r="C105" s="26">
        <f t="shared" si="77"/>
        <v>0</v>
      </c>
      <c r="D105" s="15" t="e">
        <f t="shared" si="74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96</v>
      </c>
      <c r="B106" s="27"/>
      <c r="C106" s="27">
        <f>SUM(E106:Y106)</f>
        <v>0</v>
      </c>
      <c r="D106" s="15" t="e">
        <f t="shared" si="74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183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78">E106/E98</f>
        <v>#DIV/0!</v>
      </c>
      <c r="F107" s="29" t="e">
        <f t="shared" si="78"/>
        <v>#DIV/0!</v>
      </c>
      <c r="G107" s="29" t="e">
        <f t="shared" si="78"/>
        <v>#DIV/0!</v>
      </c>
      <c r="H107" s="29" t="e">
        <f t="shared" si="78"/>
        <v>#DIV/0!</v>
      </c>
      <c r="I107" s="29" t="e">
        <f t="shared" si="78"/>
        <v>#DIV/0!</v>
      </c>
      <c r="J107" s="29" t="e">
        <f t="shared" si="78"/>
        <v>#DIV/0!</v>
      </c>
      <c r="K107" s="29" t="e">
        <f t="shared" si="78"/>
        <v>#DIV/0!</v>
      </c>
      <c r="L107" s="29" t="e">
        <f t="shared" si="78"/>
        <v>#DIV/0!</v>
      </c>
      <c r="M107" s="29" t="e">
        <f t="shared" si="78"/>
        <v>#DIV/0!</v>
      </c>
      <c r="N107" s="29" t="e">
        <f t="shared" si="78"/>
        <v>#DIV/0!</v>
      </c>
      <c r="O107" s="29" t="e">
        <f t="shared" si="78"/>
        <v>#DIV/0!</v>
      </c>
      <c r="P107" s="29" t="e">
        <f t="shared" si="78"/>
        <v>#DIV/0!</v>
      </c>
      <c r="Q107" s="29" t="e">
        <f t="shared" si="78"/>
        <v>#DIV/0!</v>
      </c>
      <c r="R107" s="29" t="e">
        <f t="shared" si="78"/>
        <v>#DIV/0!</v>
      </c>
      <c r="S107" s="29" t="e">
        <f t="shared" si="78"/>
        <v>#DIV/0!</v>
      </c>
      <c r="T107" s="29" t="e">
        <f t="shared" si="78"/>
        <v>#DIV/0!</v>
      </c>
      <c r="U107" s="29" t="e">
        <f t="shared" si="78"/>
        <v>#DIV/0!</v>
      </c>
      <c r="V107" s="29" t="e">
        <f t="shared" si="78"/>
        <v>#DIV/0!</v>
      </c>
      <c r="W107" s="29" t="e">
        <f t="shared" si="78"/>
        <v>#DIV/0!</v>
      </c>
      <c r="X107" s="29" t="e">
        <f t="shared" si="78"/>
        <v>#DIV/0!</v>
      </c>
      <c r="Y107" s="29" t="e">
        <f t="shared" si="78"/>
        <v>#DIV/0!</v>
      </c>
    </row>
    <row r="108" spans="1:25" s="12" customFormat="1" ht="30" hidden="1" customHeight="1" x14ac:dyDescent="0.2">
      <c r="A108" s="11" t="s">
        <v>91</v>
      </c>
      <c r="B108" s="39"/>
      <c r="C108" s="26">
        <f t="shared" ref="C108:C118" si="79">SUM(E108:Y108)</f>
        <v>0</v>
      </c>
      <c r="D108" s="15" t="e">
        <f t="shared" si="74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92</v>
      </c>
      <c r="B109" s="39"/>
      <c r="C109" s="26">
        <f t="shared" si="79"/>
        <v>0</v>
      </c>
      <c r="D109" s="15" t="e">
        <f t="shared" si="74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93</v>
      </c>
      <c r="B110" s="39"/>
      <c r="C110" s="26">
        <f t="shared" si="79"/>
        <v>0</v>
      </c>
      <c r="D110" s="15" t="e">
        <f t="shared" si="74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94</v>
      </c>
      <c r="B111" s="39"/>
      <c r="C111" s="26">
        <f t="shared" si="79"/>
        <v>0</v>
      </c>
      <c r="D111" s="15" t="e">
        <f t="shared" si="74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192</v>
      </c>
      <c r="B112" s="39"/>
      <c r="C112" s="26">
        <v>595200</v>
      </c>
      <c r="D112" s="16" t="e">
        <f t="shared" si="74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193</v>
      </c>
      <c r="B113" s="27"/>
      <c r="C113" s="27">
        <f t="shared" si="79"/>
        <v>0</v>
      </c>
      <c r="D113" s="15" t="e">
        <f t="shared" si="74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80">E113/E112</f>
        <v>#DIV/0!</v>
      </c>
      <c r="F114" s="30" t="e">
        <f t="shared" si="80"/>
        <v>#DIV/0!</v>
      </c>
      <c r="G114" s="30" t="e">
        <f t="shared" si="80"/>
        <v>#DIV/0!</v>
      </c>
      <c r="H114" s="30" t="e">
        <f t="shared" si="80"/>
        <v>#DIV/0!</v>
      </c>
      <c r="I114" s="30" t="e">
        <f t="shared" si="80"/>
        <v>#DIV/0!</v>
      </c>
      <c r="J114" s="30" t="e">
        <f t="shared" si="80"/>
        <v>#DIV/0!</v>
      </c>
      <c r="K114" s="30" t="e">
        <f t="shared" si="80"/>
        <v>#DIV/0!</v>
      </c>
      <c r="L114" s="30" t="e">
        <f t="shared" si="80"/>
        <v>#DIV/0!</v>
      </c>
      <c r="M114" s="30" t="e">
        <f t="shared" si="80"/>
        <v>#DIV/0!</v>
      </c>
      <c r="N114" s="30" t="e">
        <f t="shared" si="80"/>
        <v>#DIV/0!</v>
      </c>
      <c r="O114" s="30" t="e">
        <f t="shared" si="80"/>
        <v>#DIV/0!</v>
      </c>
      <c r="P114" s="30" t="e">
        <f t="shared" si="80"/>
        <v>#DIV/0!</v>
      </c>
      <c r="Q114" s="30" t="e">
        <f t="shared" si="80"/>
        <v>#DIV/0!</v>
      </c>
      <c r="R114" s="30" t="e">
        <f t="shared" si="80"/>
        <v>#DIV/0!</v>
      </c>
      <c r="S114" s="30" t="e">
        <f t="shared" si="80"/>
        <v>#DIV/0!</v>
      </c>
      <c r="T114" s="30" t="e">
        <f t="shared" si="80"/>
        <v>#DIV/0!</v>
      </c>
      <c r="U114" s="30" t="e">
        <f t="shared" si="80"/>
        <v>#DIV/0!</v>
      </c>
      <c r="V114" s="30" t="e">
        <f t="shared" si="80"/>
        <v>#DIV/0!</v>
      </c>
      <c r="W114" s="30" t="e">
        <f t="shared" si="80"/>
        <v>#DIV/0!</v>
      </c>
      <c r="X114" s="30" t="e">
        <f t="shared" si="80"/>
        <v>#DIV/0!</v>
      </c>
      <c r="Y114" s="30" t="e">
        <f t="shared" si="80"/>
        <v>#DIV/0!</v>
      </c>
    </row>
    <row r="115" spans="1:25" s="12" customFormat="1" ht="30" hidden="1" customHeight="1" x14ac:dyDescent="0.2">
      <c r="A115" s="11" t="s">
        <v>91</v>
      </c>
      <c r="B115" s="26"/>
      <c r="C115" s="26">
        <f t="shared" si="79"/>
        <v>0</v>
      </c>
      <c r="D115" s="15" t="e">
        <f t="shared" si="74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92</v>
      </c>
      <c r="B116" s="26"/>
      <c r="C116" s="26">
        <f t="shared" si="79"/>
        <v>0</v>
      </c>
      <c r="D116" s="15" t="e">
        <f t="shared" si="74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93</v>
      </c>
      <c r="B117" s="26"/>
      <c r="C117" s="26">
        <f t="shared" si="79"/>
        <v>0</v>
      </c>
      <c r="D117" s="15" t="e">
        <f t="shared" si="74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94</v>
      </c>
      <c r="B118" s="39"/>
      <c r="C118" s="26">
        <f t="shared" si="79"/>
        <v>0</v>
      </c>
      <c r="D118" s="15" t="e">
        <f t="shared" si="74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97</v>
      </c>
      <c r="B119" s="53" t="e">
        <f>B113/B106*10</f>
        <v>#DIV/0!</v>
      </c>
      <c r="C119" s="53" t="e">
        <f>C113/C106*10</f>
        <v>#DIV/0!</v>
      </c>
      <c r="D119" s="15" t="e">
        <f t="shared" si="74"/>
        <v>#DIV/0!</v>
      </c>
      <c r="E119" s="54" t="e">
        <f t="shared" ref="E119:Y119" si="81">E113/E106*10</f>
        <v>#DIV/0!</v>
      </c>
      <c r="F119" s="54" t="e">
        <f t="shared" si="81"/>
        <v>#DIV/0!</v>
      </c>
      <c r="G119" s="54" t="e">
        <f t="shared" si="81"/>
        <v>#DIV/0!</v>
      </c>
      <c r="H119" s="54" t="e">
        <f t="shared" si="81"/>
        <v>#DIV/0!</v>
      </c>
      <c r="I119" s="54" t="e">
        <f t="shared" si="81"/>
        <v>#DIV/0!</v>
      </c>
      <c r="J119" s="54" t="e">
        <f t="shared" si="81"/>
        <v>#DIV/0!</v>
      </c>
      <c r="K119" s="54" t="e">
        <f t="shared" si="81"/>
        <v>#DIV/0!</v>
      </c>
      <c r="L119" s="54" t="e">
        <f t="shared" si="81"/>
        <v>#DIV/0!</v>
      </c>
      <c r="M119" s="54" t="e">
        <f t="shared" si="81"/>
        <v>#DIV/0!</v>
      </c>
      <c r="N119" s="54" t="e">
        <f t="shared" si="81"/>
        <v>#DIV/0!</v>
      </c>
      <c r="O119" s="54" t="e">
        <f t="shared" si="81"/>
        <v>#DIV/0!</v>
      </c>
      <c r="P119" s="54" t="e">
        <f t="shared" si="81"/>
        <v>#DIV/0!</v>
      </c>
      <c r="Q119" s="54" t="e">
        <f t="shared" si="81"/>
        <v>#DIV/0!</v>
      </c>
      <c r="R119" s="54" t="e">
        <f t="shared" si="81"/>
        <v>#DIV/0!</v>
      </c>
      <c r="S119" s="54" t="e">
        <f t="shared" si="81"/>
        <v>#DIV/0!</v>
      </c>
      <c r="T119" s="54" t="e">
        <f t="shared" si="81"/>
        <v>#DIV/0!</v>
      </c>
      <c r="U119" s="54" t="e">
        <f t="shared" si="81"/>
        <v>#DIV/0!</v>
      </c>
      <c r="V119" s="54" t="e">
        <f t="shared" si="81"/>
        <v>#DIV/0!</v>
      </c>
      <c r="W119" s="54" t="e">
        <f t="shared" si="81"/>
        <v>#DIV/0!</v>
      </c>
      <c r="X119" s="54" t="e">
        <f t="shared" si="81"/>
        <v>#DIV/0!</v>
      </c>
      <c r="Y119" s="54" t="e">
        <f t="shared" si="81"/>
        <v>#DIV/0!</v>
      </c>
    </row>
    <row r="120" spans="1:25" s="12" customFormat="1" ht="30" hidden="1" customHeight="1" x14ac:dyDescent="0.2">
      <c r="A120" s="11" t="s">
        <v>91</v>
      </c>
      <c r="B120" s="54" t="e">
        <f t="shared" ref="B120:E123" si="82">B115/B108*10</f>
        <v>#DIV/0!</v>
      </c>
      <c r="C120" s="54" t="e">
        <f t="shared" si="82"/>
        <v>#DIV/0!</v>
      </c>
      <c r="D120" s="15" t="e">
        <f t="shared" si="74"/>
        <v>#DIV/0!</v>
      </c>
      <c r="E120" s="54" t="e">
        <f t="shared" ref="E120:Y120" si="83">E115/E108*10</f>
        <v>#DIV/0!</v>
      </c>
      <c r="F120" s="54" t="e">
        <f t="shared" si="83"/>
        <v>#DIV/0!</v>
      </c>
      <c r="G120" s="54" t="e">
        <f t="shared" si="83"/>
        <v>#DIV/0!</v>
      </c>
      <c r="H120" s="54" t="e">
        <f t="shared" si="83"/>
        <v>#DIV/0!</v>
      </c>
      <c r="I120" s="54" t="e">
        <f t="shared" si="83"/>
        <v>#DIV/0!</v>
      </c>
      <c r="J120" s="54" t="e">
        <f t="shared" si="83"/>
        <v>#DIV/0!</v>
      </c>
      <c r="K120" s="54" t="e">
        <f t="shared" si="83"/>
        <v>#DIV/0!</v>
      </c>
      <c r="L120" s="54" t="e">
        <f t="shared" si="83"/>
        <v>#DIV/0!</v>
      </c>
      <c r="M120" s="54" t="e">
        <f t="shared" si="83"/>
        <v>#DIV/0!</v>
      </c>
      <c r="N120" s="54" t="e">
        <f t="shared" si="83"/>
        <v>#DIV/0!</v>
      </c>
      <c r="O120" s="54" t="e">
        <f t="shared" si="83"/>
        <v>#DIV/0!</v>
      </c>
      <c r="P120" s="54" t="e">
        <f t="shared" si="83"/>
        <v>#DIV/0!</v>
      </c>
      <c r="Q120" s="54" t="e">
        <f t="shared" si="83"/>
        <v>#DIV/0!</v>
      </c>
      <c r="R120" s="54" t="e">
        <f t="shared" si="83"/>
        <v>#DIV/0!</v>
      </c>
      <c r="S120" s="54" t="e">
        <f t="shared" si="83"/>
        <v>#DIV/0!</v>
      </c>
      <c r="T120" s="54" t="e">
        <f t="shared" si="83"/>
        <v>#DIV/0!</v>
      </c>
      <c r="U120" s="54" t="e">
        <f t="shared" si="83"/>
        <v>#DIV/0!</v>
      </c>
      <c r="V120" s="54" t="e">
        <f t="shared" si="83"/>
        <v>#DIV/0!</v>
      </c>
      <c r="W120" s="54" t="e">
        <f t="shared" si="83"/>
        <v>#DIV/0!</v>
      </c>
      <c r="X120" s="54" t="e">
        <f t="shared" si="83"/>
        <v>#DIV/0!</v>
      </c>
      <c r="Y120" s="54" t="e">
        <f t="shared" si="83"/>
        <v>#DIV/0!</v>
      </c>
    </row>
    <row r="121" spans="1:25" s="12" customFormat="1" ht="30" hidden="1" customHeight="1" x14ac:dyDescent="0.2">
      <c r="A121" s="11" t="s">
        <v>92</v>
      </c>
      <c r="B121" s="54" t="e">
        <f t="shared" si="82"/>
        <v>#DIV/0!</v>
      </c>
      <c r="C121" s="54" t="e">
        <f t="shared" si="82"/>
        <v>#DIV/0!</v>
      </c>
      <c r="D121" s="15" t="e">
        <f t="shared" si="74"/>
        <v>#DIV/0!</v>
      </c>
      <c r="E121" s="54"/>
      <c r="F121" s="54" t="e">
        <f t="shared" ref="F121:M122" si="84">F116/F109*10</f>
        <v>#DIV/0!</v>
      </c>
      <c r="G121" s="54" t="e">
        <f t="shared" si="84"/>
        <v>#DIV/0!</v>
      </c>
      <c r="H121" s="54" t="e">
        <f t="shared" si="84"/>
        <v>#DIV/0!</v>
      </c>
      <c r="I121" s="54" t="e">
        <f t="shared" si="84"/>
        <v>#DIV/0!</v>
      </c>
      <c r="J121" s="54" t="e">
        <f t="shared" si="84"/>
        <v>#DIV/0!</v>
      </c>
      <c r="K121" s="54" t="e">
        <f t="shared" si="84"/>
        <v>#DIV/0!</v>
      </c>
      <c r="L121" s="54" t="e">
        <f t="shared" si="84"/>
        <v>#DIV/0!</v>
      </c>
      <c r="M121" s="54" t="e">
        <f t="shared" si="84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85">R116/R109*10</f>
        <v>#DIV/0!</v>
      </c>
      <c r="S121" s="54" t="e">
        <f t="shared" si="85"/>
        <v>#DIV/0!</v>
      </c>
      <c r="T121" s="54" t="e">
        <f t="shared" si="85"/>
        <v>#DIV/0!</v>
      </c>
      <c r="U121" s="54" t="e">
        <f t="shared" si="85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93</v>
      </c>
      <c r="B122" s="54" t="e">
        <f t="shared" si="82"/>
        <v>#DIV/0!</v>
      </c>
      <c r="C122" s="54" t="e">
        <f t="shared" si="82"/>
        <v>#DIV/0!</v>
      </c>
      <c r="D122" s="15" t="e">
        <f t="shared" si="74"/>
        <v>#DIV/0!</v>
      </c>
      <c r="E122" s="54" t="e">
        <f>E117/E110*10</f>
        <v>#DIV/0!</v>
      </c>
      <c r="F122" s="54" t="e">
        <f t="shared" si="84"/>
        <v>#DIV/0!</v>
      </c>
      <c r="G122" s="54" t="e">
        <f t="shared" si="84"/>
        <v>#DIV/0!</v>
      </c>
      <c r="H122" s="54" t="e">
        <f t="shared" si="84"/>
        <v>#DIV/0!</v>
      </c>
      <c r="I122" s="54" t="e">
        <f t="shared" si="84"/>
        <v>#DIV/0!</v>
      </c>
      <c r="J122" s="54" t="e">
        <f t="shared" si="84"/>
        <v>#DIV/0!</v>
      </c>
      <c r="K122" s="54" t="e">
        <f t="shared" si="84"/>
        <v>#DIV/0!</v>
      </c>
      <c r="L122" s="54" t="e">
        <f t="shared" si="84"/>
        <v>#DIV/0!</v>
      </c>
      <c r="M122" s="54" t="e">
        <f t="shared" si="84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85"/>
        <v>#DIV/0!</v>
      </c>
      <c r="S122" s="54" t="e">
        <f t="shared" si="85"/>
        <v>#DIV/0!</v>
      </c>
      <c r="T122" s="54" t="e">
        <f t="shared" si="85"/>
        <v>#DIV/0!</v>
      </c>
      <c r="U122" s="54" t="e">
        <f t="shared" si="85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94</v>
      </c>
      <c r="B123" s="54" t="e">
        <f t="shared" si="82"/>
        <v>#DIV/0!</v>
      </c>
      <c r="C123" s="54" t="e">
        <f t="shared" si="82"/>
        <v>#DIV/0!</v>
      </c>
      <c r="D123" s="15" t="e">
        <f t="shared" si="74"/>
        <v>#DIV/0!</v>
      </c>
      <c r="E123" s="54" t="e">
        <f t="shared" si="82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157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158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97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98</v>
      </c>
      <c r="B127" s="56"/>
      <c r="C127" s="56">
        <f>SUM(E127:Y127)</f>
        <v>0</v>
      </c>
      <c r="D127" s="15" t="e">
        <f t="shared" si="74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99</v>
      </c>
      <c r="B128" s="27"/>
      <c r="C128" s="27">
        <f>SUM(E128:Y128)</f>
        <v>0</v>
      </c>
      <c r="D128" s="15" t="e">
        <f t="shared" si="74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100</v>
      </c>
      <c r="B129" s="54"/>
      <c r="C129" s="54" t="e">
        <f>C127/C128</f>
        <v>#DIV/0!</v>
      </c>
      <c r="D129" s="15" t="e">
        <f t="shared" si="74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101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102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103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104</v>
      </c>
      <c r="B133" s="23"/>
      <c r="C133" s="27">
        <f>SUM(E133:Y133)</f>
        <v>0</v>
      </c>
      <c r="D133" s="15" t="e">
        <f t="shared" ref="D133:D173" si="86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187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87">E133/E132</f>
        <v>#DIV/0!</v>
      </c>
      <c r="F134" s="35" t="e">
        <f t="shared" si="87"/>
        <v>#DIV/0!</v>
      </c>
      <c r="G134" s="35" t="e">
        <f t="shared" si="87"/>
        <v>#DIV/0!</v>
      </c>
      <c r="H134" s="35" t="e">
        <f t="shared" si="87"/>
        <v>#DIV/0!</v>
      </c>
      <c r="I134" s="35" t="e">
        <f t="shared" si="87"/>
        <v>#DIV/0!</v>
      </c>
      <c r="J134" s="35" t="e">
        <f t="shared" si="87"/>
        <v>#DIV/0!</v>
      </c>
      <c r="K134" s="35" t="e">
        <f t="shared" si="87"/>
        <v>#DIV/0!</v>
      </c>
      <c r="L134" s="35" t="e">
        <f t="shared" si="87"/>
        <v>#DIV/0!</v>
      </c>
      <c r="M134" s="35" t="e">
        <f t="shared" si="87"/>
        <v>#DIV/0!</v>
      </c>
      <c r="N134" s="35" t="e">
        <f t="shared" si="87"/>
        <v>#DIV/0!</v>
      </c>
      <c r="O134" s="35" t="e">
        <f t="shared" si="87"/>
        <v>#DIV/0!</v>
      </c>
      <c r="P134" s="35" t="e">
        <f t="shared" si="87"/>
        <v>#DIV/0!</v>
      </c>
      <c r="Q134" s="35" t="e">
        <f t="shared" si="87"/>
        <v>#DIV/0!</v>
      </c>
      <c r="R134" s="35" t="e">
        <f t="shared" si="87"/>
        <v>#DIV/0!</v>
      </c>
      <c r="S134" s="35" t="e">
        <f t="shared" si="87"/>
        <v>#DIV/0!</v>
      </c>
      <c r="T134" s="35" t="e">
        <f t="shared" si="87"/>
        <v>#DIV/0!</v>
      </c>
      <c r="U134" s="35" t="e">
        <f t="shared" si="87"/>
        <v>#DIV/0!</v>
      </c>
      <c r="V134" s="35" t="e">
        <f t="shared" si="87"/>
        <v>#DIV/0!</v>
      </c>
      <c r="W134" s="35" t="e">
        <f t="shared" si="87"/>
        <v>#DIV/0!</v>
      </c>
      <c r="X134" s="35" t="e">
        <f t="shared" si="87"/>
        <v>#DIV/0!</v>
      </c>
      <c r="Y134" s="35" t="e">
        <f t="shared" si="87"/>
        <v>#DIV/0!</v>
      </c>
    </row>
    <row r="135" spans="1:26" s="96" customFormat="1" ht="21" hidden="1" customHeight="1" x14ac:dyDescent="0.2">
      <c r="A135" s="94" t="s">
        <v>95</v>
      </c>
      <c r="B135" s="95">
        <f>B132-B133</f>
        <v>0</v>
      </c>
      <c r="C135" s="95">
        <f>C132-C133</f>
        <v>0</v>
      </c>
      <c r="D135" s="95"/>
      <c r="E135" s="95">
        <f t="shared" ref="E135:Y135" si="88">E132-E133</f>
        <v>0</v>
      </c>
      <c r="F135" s="95">
        <f t="shared" si="88"/>
        <v>0</v>
      </c>
      <c r="G135" s="95">
        <f t="shared" si="88"/>
        <v>0</v>
      </c>
      <c r="H135" s="95">
        <f t="shared" si="88"/>
        <v>0</v>
      </c>
      <c r="I135" s="95">
        <f t="shared" si="88"/>
        <v>0</v>
      </c>
      <c r="J135" s="95">
        <f t="shared" si="88"/>
        <v>0</v>
      </c>
      <c r="K135" s="95">
        <f t="shared" si="88"/>
        <v>0</v>
      </c>
      <c r="L135" s="95">
        <f t="shared" si="88"/>
        <v>0</v>
      </c>
      <c r="M135" s="95">
        <f t="shared" si="88"/>
        <v>0</v>
      </c>
      <c r="N135" s="95">
        <f t="shared" si="88"/>
        <v>0</v>
      </c>
      <c r="O135" s="95">
        <f t="shared" si="88"/>
        <v>0</v>
      </c>
      <c r="P135" s="95">
        <f t="shared" si="88"/>
        <v>0</v>
      </c>
      <c r="Q135" s="95">
        <f t="shared" si="88"/>
        <v>0</v>
      </c>
      <c r="R135" s="95">
        <f t="shared" si="88"/>
        <v>0</v>
      </c>
      <c r="S135" s="95">
        <f t="shared" si="88"/>
        <v>0</v>
      </c>
      <c r="T135" s="95">
        <f t="shared" si="88"/>
        <v>0</v>
      </c>
      <c r="U135" s="95">
        <f t="shared" si="88"/>
        <v>0</v>
      </c>
      <c r="V135" s="95">
        <f t="shared" si="88"/>
        <v>0</v>
      </c>
      <c r="W135" s="95">
        <f t="shared" si="88"/>
        <v>0</v>
      </c>
      <c r="X135" s="95">
        <f t="shared" si="88"/>
        <v>0</v>
      </c>
      <c r="Y135" s="95">
        <f t="shared" si="88"/>
        <v>0</v>
      </c>
    </row>
    <row r="136" spans="1:26" s="12" customFormat="1" ht="22.9" hidden="1" customHeight="1" x14ac:dyDescent="0.2">
      <c r="A136" s="13" t="s">
        <v>190</v>
      </c>
      <c r="B136" s="39"/>
      <c r="C136" s="26"/>
      <c r="D136" s="16" t="e">
        <f t="shared" si="86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105</v>
      </c>
      <c r="B137" s="23"/>
      <c r="C137" s="27">
        <f>SUM(E137:Y137)</f>
        <v>0</v>
      </c>
      <c r="D137" s="15" t="e">
        <f t="shared" si="86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89">E137/E136</f>
        <v>#DIV/0!</v>
      </c>
      <c r="F138" s="29" t="e">
        <f t="shared" si="89"/>
        <v>#DIV/0!</v>
      </c>
      <c r="G138" s="29" t="e">
        <f t="shared" si="89"/>
        <v>#DIV/0!</v>
      </c>
      <c r="H138" s="29" t="e">
        <f t="shared" si="89"/>
        <v>#DIV/0!</v>
      </c>
      <c r="I138" s="29" t="e">
        <f t="shared" si="89"/>
        <v>#DIV/0!</v>
      </c>
      <c r="J138" s="29" t="e">
        <f t="shared" si="89"/>
        <v>#DIV/0!</v>
      </c>
      <c r="K138" s="29" t="e">
        <f t="shared" si="89"/>
        <v>#DIV/0!</v>
      </c>
      <c r="L138" s="29" t="e">
        <f t="shared" si="89"/>
        <v>#DIV/0!</v>
      </c>
      <c r="M138" s="29" t="e">
        <f t="shared" si="89"/>
        <v>#DIV/0!</v>
      </c>
      <c r="N138" s="29" t="e">
        <f t="shared" si="89"/>
        <v>#DIV/0!</v>
      </c>
      <c r="O138" s="29" t="e">
        <f t="shared" si="89"/>
        <v>#DIV/0!</v>
      </c>
      <c r="P138" s="29" t="e">
        <f t="shared" si="89"/>
        <v>#DIV/0!</v>
      </c>
      <c r="Q138" s="29" t="e">
        <f t="shared" si="89"/>
        <v>#DIV/0!</v>
      </c>
      <c r="R138" s="29" t="e">
        <f t="shared" si="89"/>
        <v>#DIV/0!</v>
      </c>
      <c r="S138" s="29" t="e">
        <f t="shared" si="89"/>
        <v>#DIV/0!</v>
      </c>
      <c r="T138" s="29" t="e">
        <f t="shared" si="89"/>
        <v>#DIV/0!</v>
      </c>
      <c r="U138" s="29" t="e">
        <f t="shared" si="89"/>
        <v>#DIV/0!</v>
      </c>
      <c r="V138" s="29" t="e">
        <f t="shared" si="89"/>
        <v>#DIV/0!</v>
      </c>
      <c r="W138" s="29" t="e">
        <f t="shared" si="89"/>
        <v>#DIV/0!</v>
      </c>
      <c r="X138" s="29" t="e">
        <f t="shared" si="89"/>
        <v>#DIV/0!</v>
      </c>
      <c r="Y138" s="29" t="e">
        <f t="shared" si="89"/>
        <v>#DIV/0!</v>
      </c>
    </row>
    <row r="139" spans="1:26" s="12" customFormat="1" ht="30" hidden="1" customHeight="1" x14ac:dyDescent="0.2">
      <c r="A139" s="32" t="s">
        <v>97</v>
      </c>
      <c r="B139" s="60" t="e">
        <f>B137/B133*10</f>
        <v>#DIV/0!</v>
      </c>
      <c r="C139" s="60" t="e">
        <f>C137/C133*10</f>
        <v>#DIV/0!</v>
      </c>
      <c r="D139" s="15" t="e">
        <f t="shared" si="86"/>
        <v>#DIV/0!</v>
      </c>
      <c r="E139" s="58" t="e">
        <f t="shared" ref="E139:P139" si="90">E137/E133*10</f>
        <v>#DIV/0!</v>
      </c>
      <c r="F139" s="58" t="e">
        <f t="shared" si="90"/>
        <v>#DIV/0!</v>
      </c>
      <c r="G139" s="58" t="e">
        <f t="shared" si="90"/>
        <v>#DIV/0!</v>
      </c>
      <c r="H139" s="58" t="e">
        <f t="shared" si="90"/>
        <v>#DIV/0!</v>
      </c>
      <c r="I139" s="58" t="e">
        <f t="shared" si="90"/>
        <v>#DIV/0!</v>
      </c>
      <c r="J139" s="58" t="e">
        <f t="shared" si="90"/>
        <v>#DIV/0!</v>
      </c>
      <c r="K139" s="58" t="e">
        <f t="shared" si="90"/>
        <v>#DIV/0!</v>
      </c>
      <c r="L139" s="58" t="e">
        <f t="shared" si="90"/>
        <v>#DIV/0!</v>
      </c>
      <c r="M139" s="58" t="e">
        <f t="shared" si="90"/>
        <v>#DIV/0!</v>
      </c>
      <c r="N139" s="58" t="e">
        <f t="shared" si="90"/>
        <v>#DIV/0!</v>
      </c>
      <c r="O139" s="58" t="e">
        <f t="shared" si="90"/>
        <v>#DIV/0!</v>
      </c>
      <c r="P139" s="58" t="e">
        <f t="shared" si="90"/>
        <v>#DIV/0!</v>
      </c>
      <c r="Q139" s="58" t="e">
        <f t="shared" ref="Q139:V139" si="91">Q137/Q133*10</f>
        <v>#DIV/0!</v>
      </c>
      <c r="R139" s="58" t="e">
        <f t="shared" si="91"/>
        <v>#DIV/0!</v>
      </c>
      <c r="S139" s="58" t="e">
        <f t="shared" si="91"/>
        <v>#DIV/0!</v>
      </c>
      <c r="T139" s="58" t="e">
        <f t="shared" si="91"/>
        <v>#DIV/0!</v>
      </c>
      <c r="U139" s="58" t="e">
        <f t="shared" si="91"/>
        <v>#DIV/0!</v>
      </c>
      <c r="V139" s="58" t="e">
        <f t="shared" si="91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106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107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108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178</v>
      </c>
      <c r="B143" s="23"/>
      <c r="C143" s="27">
        <f>SUM(E143:Y143)</f>
        <v>0</v>
      </c>
      <c r="D143" s="15" t="e">
        <f t="shared" si="86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187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92">F143/F142</f>
        <v>#DIV/0!</v>
      </c>
      <c r="G144" s="29" t="e">
        <f t="shared" si="92"/>
        <v>#DIV/0!</v>
      </c>
      <c r="H144" s="29" t="e">
        <f t="shared" si="92"/>
        <v>#DIV/0!</v>
      </c>
      <c r="I144" s="29" t="e">
        <f t="shared" si="92"/>
        <v>#DIV/0!</v>
      </c>
      <c r="J144" s="29" t="e">
        <f t="shared" si="92"/>
        <v>#DIV/0!</v>
      </c>
      <c r="K144" s="29" t="e">
        <f t="shared" si="92"/>
        <v>#DIV/0!</v>
      </c>
      <c r="L144" s="29" t="e">
        <f t="shared" si="92"/>
        <v>#DIV/0!</v>
      </c>
      <c r="M144" s="29" t="e">
        <f t="shared" si="92"/>
        <v>#DIV/0!</v>
      </c>
      <c r="N144" s="29" t="e">
        <f t="shared" si="92"/>
        <v>#DIV/0!</v>
      </c>
      <c r="O144" s="29" t="e">
        <f t="shared" si="92"/>
        <v>#DIV/0!</v>
      </c>
      <c r="P144" s="29" t="e">
        <f t="shared" si="92"/>
        <v>#DIV/0!</v>
      </c>
      <c r="Q144" s="29"/>
      <c r="R144" s="29" t="e">
        <f t="shared" si="92"/>
        <v>#DIV/0!</v>
      </c>
      <c r="S144" s="29" t="e">
        <f t="shared" si="92"/>
        <v>#DIV/0!</v>
      </c>
      <c r="T144" s="29" t="e">
        <f t="shared" si="92"/>
        <v>#DIV/0!</v>
      </c>
      <c r="U144" s="29" t="e">
        <f t="shared" si="92"/>
        <v>#DIV/0!</v>
      </c>
      <c r="V144" s="29" t="e">
        <f t="shared" si="92"/>
        <v>#DIV/0!</v>
      </c>
      <c r="W144" s="29" t="e">
        <f t="shared" si="92"/>
        <v>#DIV/0!</v>
      </c>
      <c r="X144" s="29" t="e">
        <f t="shared" si="92"/>
        <v>#DIV/0!</v>
      </c>
      <c r="Y144" s="29" t="e">
        <f t="shared" si="92"/>
        <v>#DIV/0!</v>
      </c>
    </row>
    <row r="145" spans="1:25" s="12" customFormat="1" ht="31.15" hidden="1" customHeight="1" x14ac:dyDescent="0.2">
      <c r="A145" s="13" t="s">
        <v>191</v>
      </c>
      <c r="B145" s="39"/>
      <c r="C145" s="39"/>
      <c r="D145" s="16" t="e">
        <f t="shared" si="86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109</v>
      </c>
      <c r="B146" s="23"/>
      <c r="C146" s="27">
        <f>SUM(E146:Y146)</f>
        <v>0</v>
      </c>
      <c r="D146" s="15" t="e">
        <f t="shared" si="86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93">E146/E145</f>
        <v>#DIV/0!</v>
      </c>
      <c r="F147" s="30" t="e">
        <f t="shared" si="93"/>
        <v>#DIV/0!</v>
      </c>
      <c r="G147" s="30" t="e">
        <f t="shared" si="93"/>
        <v>#DIV/0!</v>
      </c>
      <c r="H147" s="30" t="e">
        <f t="shared" si="93"/>
        <v>#DIV/0!</v>
      </c>
      <c r="I147" s="30" t="e">
        <f t="shared" si="93"/>
        <v>#DIV/0!</v>
      </c>
      <c r="J147" s="30" t="e">
        <f t="shared" si="93"/>
        <v>#DIV/0!</v>
      </c>
      <c r="K147" s="30" t="e">
        <f t="shared" si="93"/>
        <v>#DIV/0!</v>
      </c>
      <c r="L147" s="30" t="e">
        <f t="shared" si="93"/>
        <v>#DIV/0!</v>
      </c>
      <c r="M147" s="30" t="e">
        <f t="shared" si="93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97</v>
      </c>
      <c r="B148" s="60" t="e">
        <f>B146/B143*10</f>
        <v>#DIV/0!</v>
      </c>
      <c r="C148" s="60" t="e">
        <f>C146/C143*10</f>
        <v>#DIV/0!</v>
      </c>
      <c r="D148" s="15" t="e">
        <f t="shared" si="86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94">H146/H143*10</f>
        <v>#DIV/0!</v>
      </c>
      <c r="I148" s="58" t="e">
        <f t="shared" si="94"/>
        <v>#DIV/0!</v>
      </c>
      <c r="J148" s="58" t="e">
        <f t="shared" si="94"/>
        <v>#DIV/0!</v>
      </c>
      <c r="K148" s="58" t="e">
        <f t="shared" si="94"/>
        <v>#DIV/0!</v>
      </c>
      <c r="L148" s="58" t="e">
        <f t="shared" si="94"/>
        <v>#DIV/0!</v>
      </c>
      <c r="M148" s="58" t="e">
        <f t="shared" si="94"/>
        <v>#DIV/0!</v>
      </c>
      <c r="N148" s="58" t="e">
        <f t="shared" si="94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95">R146/R143*10</f>
        <v>#DIV/0!</v>
      </c>
      <c r="S148" s="58" t="e">
        <f t="shared" si="95"/>
        <v>#DIV/0!</v>
      </c>
      <c r="T148" s="58" t="e">
        <f t="shared" si="95"/>
        <v>#DIV/0!</v>
      </c>
      <c r="U148" s="58" t="e">
        <f t="shared" si="95"/>
        <v>#DIV/0!</v>
      </c>
      <c r="V148" s="58" t="e">
        <f t="shared" si="95"/>
        <v>#DIV/0!</v>
      </c>
      <c r="W148" s="58" t="e">
        <f t="shared" si="95"/>
        <v>#DIV/0!</v>
      </c>
      <c r="X148" s="58" t="e">
        <f t="shared" si="95"/>
        <v>#DIV/0!</v>
      </c>
      <c r="Y148" s="58" t="e">
        <f t="shared" si="95"/>
        <v>#DIV/0!</v>
      </c>
    </row>
    <row r="149" spans="1:25" s="12" customFormat="1" ht="30" hidden="1" customHeight="1" outlineLevel="1" x14ac:dyDescent="0.2">
      <c r="A149" s="55" t="s">
        <v>179</v>
      </c>
      <c r="B149" s="23"/>
      <c r="C149" s="27">
        <f>SUM(E149:Y149)</f>
        <v>0</v>
      </c>
      <c r="D149" s="15" t="e">
        <f t="shared" si="86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180</v>
      </c>
      <c r="B150" s="23"/>
      <c r="C150" s="27">
        <f>SUM(E150:Y150)</f>
        <v>0</v>
      </c>
      <c r="D150" s="15" t="e">
        <f t="shared" si="86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97</v>
      </c>
      <c r="B151" s="60" t="e">
        <f>B150/B149*10</f>
        <v>#DIV/0!</v>
      </c>
      <c r="C151" s="60" t="e">
        <f>C150/C149*10</f>
        <v>#DIV/0!</v>
      </c>
      <c r="D151" s="15" t="e">
        <f t="shared" si="86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110</v>
      </c>
      <c r="B152" s="19"/>
      <c r="C152" s="53">
        <f>SUM(E152:Y152)</f>
        <v>0</v>
      </c>
      <c r="D152" s="15" t="e">
        <f t="shared" si="86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111</v>
      </c>
      <c r="B153" s="19"/>
      <c r="C153" s="53">
        <f>SUM(E153:Y153)</f>
        <v>0</v>
      </c>
      <c r="D153" s="15" t="e">
        <f t="shared" si="86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97</v>
      </c>
      <c r="B154" s="60" t="e">
        <f>B153/B152*10</f>
        <v>#DIV/0!</v>
      </c>
      <c r="C154" s="60" t="e">
        <f>C153/C152*10</f>
        <v>#DIV/0!</v>
      </c>
      <c r="D154" s="15" t="e">
        <f t="shared" si="86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155</v>
      </c>
      <c r="B155" s="60"/>
      <c r="C155" s="53">
        <f>SUM(E155:Y155)</f>
        <v>0</v>
      </c>
      <c r="D155" s="15" t="e">
        <f t="shared" si="86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156</v>
      </c>
      <c r="B156" s="60"/>
      <c r="C156" s="53">
        <f>SUM(E156:Y156)</f>
        <v>0</v>
      </c>
      <c r="D156" s="15" t="e">
        <f t="shared" si="86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97</v>
      </c>
      <c r="B157" s="60" t="e">
        <f>B156/B155*10</f>
        <v>#DIV/0!</v>
      </c>
      <c r="C157" s="60" t="e">
        <f>C156/C155*10</f>
        <v>#DIV/0!</v>
      </c>
      <c r="D157" s="15" t="e">
        <f t="shared" si="86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112</v>
      </c>
      <c r="B158" s="27"/>
      <c r="C158" s="27">
        <f>SUM(E158:Y158)</f>
        <v>0</v>
      </c>
      <c r="D158" s="15" t="e">
        <f t="shared" si="86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113</v>
      </c>
      <c r="B159" s="27"/>
      <c r="C159" s="27">
        <f>SUM(E159:Y159)</f>
        <v>0</v>
      </c>
      <c r="D159" s="15" t="e">
        <f t="shared" si="86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97</v>
      </c>
      <c r="B160" s="53" t="e">
        <f>B159/B158*10</f>
        <v>#DIV/0!</v>
      </c>
      <c r="C160" s="53" t="e">
        <f>C159/C158*10</f>
        <v>#DIV/0!</v>
      </c>
      <c r="D160" s="15" t="e">
        <f t="shared" si="86"/>
        <v>#DIV/0!</v>
      </c>
      <c r="E160" s="54" t="e">
        <f>E159/E158*10</f>
        <v>#DIV/0!</v>
      </c>
      <c r="F160" s="54"/>
      <c r="G160" s="54"/>
      <c r="H160" s="54" t="e">
        <f t="shared" ref="H160:M160" si="96">H159/H158*10</f>
        <v>#DIV/0!</v>
      </c>
      <c r="I160" s="54" t="e">
        <f t="shared" si="96"/>
        <v>#DIV/0!</v>
      </c>
      <c r="J160" s="54" t="e">
        <f t="shared" si="96"/>
        <v>#DIV/0!</v>
      </c>
      <c r="K160" s="54" t="e">
        <f t="shared" si="96"/>
        <v>#DIV/0!</v>
      </c>
      <c r="L160" s="54" t="e">
        <f t="shared" si="96"/>
        <v>#DIV/0!</v>
      </c>
      <c r="M160" s="54" t="e">
        <f t="shared" si="96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97">S159/S158*10</f>
        <v>#DIV/0!</v>
      </c>
      <c r="T160" s="54" t="e">
        <f t="shared" si="97"/>
        <v>#DIV/0!</v>
      </c>
      <c r="U160" s="54" t="e">
        <f t="shared" si="97"/>
        <v>#DIV/0!</v>
      </c>
      <c r="V160" s="54" t="e">
        <f t="shared" si="97"/>
        <v>#DIV/0!</v>
      </c>
      <c r="W160" s="54" t="e">
        <f t="shared" si="97"/>
        <v>#DIV/0!</v>
      </c>
      <c r="X160" s="54" t="e">
        <f t="shared" si="97"/>
        <v>#DIV/0!</v>
      </c>
      <c r="Y160" s="26"/>
    </row>
    <row r="161" spans="1:25" s="12" customFormat="1" ht="30" hidden="1" customHeight="1" x14ac:dyDescent="0.2">
      <c r="A161" s="55" t="s">
        <v>185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186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97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181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182</v>
      </c>
      <c r="B165" s="27">
        <v>83</v>
      </c>
      <c r="C165" s="27">
        <f>SUM(E165:Y165)</f>
        <v>104</v>
      </c>
      <c r="D165" s="15">
        <f t="shared" si="86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97</v>
      </c>
      <c r="B166" s="53">
        <f>B165/B164*10</f>
        <v>11.066666666666666</v>
      </c>
      <c r="C166" s="53">
        <f>C165/C164*10</f>
        <v>6.3030303030303028</v>
      </c>
      <c r="D166" s="15">
        <f t="shared" si="86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114</v>
      </c>
      <c r="B167" s="27"/>
      <c r="C167" s="27">
        <f>SUM(E167:Y167)</f>
        <v>0</v>
      </c>
      <c r="D167" s="15" t="e">
        <f t="shared" si="86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115</v>
      </c>
      <c r="B168" s="27"/>
      <c r="C168" s="27">
        <f>SUM(E168:Y168)</f>
        <v>0</v>
      </c>
      <c r="D168" s="15" t="e">
        <f t="shared" si="86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97</v>
      </c>
      <c r="B169" s="60" t="e">
        <f>B168/B167*10</f>
        <v>#DIV/0!</v>
      </c>
      <c r="C169" s="60" t="e">
        <f>C168/C167*10</f>
        <v>#DIV/0!</v>
      </c>
      <c r="D169" s="15" t="e">
        <f t="shared" si="86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116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117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97</v>
      </c>
      <c r="B172" s="60" t="e">
        <f>B171/B170*10</f>
        <v>#DIV/0!</v>
      </c>
      <c r="C172" s="60" t="e">
        <f>C171/C170*10</f>
        <v>#DIV/0!</v>
      </c>
      <c r="D172" s="15" t="e">
        <f t="shared" si="86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118</v>
      </c>
      <c r="B173" s="23"/>
      <c r="C173" s="27">
        <f>SUM(E173:Y173)</f>
        <v>0</v>
      </c>
      <c r="D173" s="15" t="e">
        <f t="shared" si="86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119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120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121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122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123</v>
      </c>
      <c r="B178" s="23"/>
      <c r="C178" s="27">
        <f>SUM(E178:Y178)</f>
        <v>0</v>
      </c>
      <c r="D178" s="15" t="e">
        <f t="shared" ref="D178:D190" si="98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124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125</v>
      </c>
      <c r="B180" s="23"/>
      <c r="C180" s="27">
        <f>SUM(E180:Y180)</f>
        <v>0</v>
      </c>
      <c r="D180" s="15" t="e">
        <f t="shared" si="98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99">F180/F179</f>
        <v>#DIV/0!</v>
      </c>
      <c r="G181" s="16" t="e">
        <f t="shared" si="99"/>
        <v>#DIV/0!</v>
      </c>
      <c r="H181" s="16" t="e">
        <f t="shared" si="99"/>
        <v>#DIV/0!</v>
      </c>
      <c r="I181" s="16" t="e">
        <f t="shared" si="99"/>
        <v>#DIV/0!</v>
      </c>
      <c r="J181" s="16" t="e">
        <f t="shared" si="99"/>
        <v>#DIV/0!</v>
      </c>
      <c r="K181" s="16" t="e">
        <f t="shared" si="99"/>
        <v>#DIV/0!</v>
      </c>
      <c r="L181" s="16" t="e">
        <f t="shared" si="99"/>
        <v>#DIV/0!</v>
      </c>
      <c r="M181" s="16" t="e">
        <f t="shared" si="99"/>
        <v>#DIV/0!</v>
      </c>
      <c r="N181" s="16" t="e">
        <f t="shared" si="99"/>
        <v>#DIV/0!</v>
      </c>
      <c r="O181" s="16" t="e">
        <f t="shared" si="99"/>
        <v>#DIV/0!</v>
      </c>
      <c r="P181" s="16" t="e">
        <f t="shared" si="99"/>
        <v>#DIV/0!</v>
      </c>
      <c r="Q181" s="16" t="e">
        <f t="shared" si="99"/>
        <v>#DIV/0!</v>
      </c>
      <c r="R181" s="16" t="e">
        <f t="shared" si="99"/>
        <v>#DIV/0!</v>
      </c>
      <c r="S181" s="16" t="e">
        <f t="shared" si="99"/>
        <v>#DIV/0!</v>
      </c>
      <c r="T181" s="16" t="e">
        <f t="shared" si="99"/>
        <v>#DIV/0!</v>
      </c>
      <c r="U181" s="16" t="e">
        <f t="shared" si="99"/>
        <v>#DIV/0!</v>
      </c>
      <c r="V181" s="16" t="e">
        <f t="shared" si="99"/>
        <v>#DIV/0!</v>
      </c>
      <c r="W181" s="16" t="e">
        <f t="shared" si="99"/>
        <v>#DIV/0!</v>
      </c>
      <c r="X181" s="16" t="e">
        <f t="shared" si="99"/>
        <v>#DIV/0!</v>
      </c>
      <c r="Y181" s="16" t="e">
        <f t="shared" si="99"/>
        <v>#DIV/0!</v>
      </c>
    </row>
    <row r="182" spans="1:25" s="12" customFormat="1" ht="30" hidden="1" customHeight="1" x14ac:dyDescent="0.2">
      <c r="A182" s="11" t="s">
        <v>126</v>
      </c>
      <c r="B182" s="26"/>
      <c r="C182" s="26">
        <f>SUM(E182:Y182)</f>
        <v>0</v>
      </c>
      <c r="D182" s="15" t="e">
        <f t="shared" si="98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127</v>
      </c>
      <c r="B183" s="26"/>
      <c r="C183" s="26">
        <f>SUM(E183:Y183)</f>
        <v>0</v>
      </c>
      <c r="D183" s="15" t="e">
        <f t="shared" si="98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150</v>
      </c>
      <c r="B184" s="23"/>
      <c r="C184" s="27">
        <f>SUM(E184:Y184)</f>
        <v>0</v>
      </c>
      <c r="D184" s="15" t="e">
        <f t="shared" si="98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171</v>
      </c>
      <c r="B185" s="27"/>
      <c r="C185" s="27">
        <f>SUM(E185:Y185)</f>
        <v>101088</v>
      </c>
      <c r="D185" s="15" t="e">
        <f t="shared" si="98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128</v>
      </c>
      <c r="B186" s="27"/>
      <c r="C186" s="27">
        <f>SUM(E186:Y186)</f>
        <v>99561</v>
      </c>
      <c r="D186" s="15" t="e">
        <f t="shared" si="98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129</v>
      </c>
      <c r="B187" s="52"/>
      <c r="C187" s="52">
        <f>C186/C185</f>
        <v>0.98489434947768284</v>
      </c>
      <c r="D187" s="15" t="e">
        <f t="shared" si="98"/>
        <v>#DIV/0!</v>
      </c>
      <c r="E187" s="73">
        <f t="shared" ref="E187:Y187" si="100">E186/E185</f>
        <v>1</v>
      </c>
      <c r="F187" s="73">
        <f t="shared" si="100"/>
        <v>1</v>
      </c>
      <c r="G187" s="73">
        <f t="shared" si="100"/>
        <v>1</v>
      </c>
      <c r="H187" s="73">
        <f t="shared" si="100"/>
        <v>1</v>
      </c>
      <c r="I187" s="73">
        <f t="shared" si="100"/>
        <v>0.98545602827239365</v>
      </c>
      <c r="J187" s="73">
        <f t="shared" si="100"/>
        <v>0.95697995853489981</v>
      </c>
      <c r="K187" s="73">
        <f t="shared" si="100"/>
        <v>0.97799717912552886</v>
      </c>
      <c r="L187" s="73">
        <f t="shared" si="100"/>
        <v>1</v>
      </c>
      <c r="M187" s="73">
        <f t="shared" si="100"/>
        <v>1</v>
      </c>
      <c r="N187" s="73">
        <f t="shared" si="100"/>
        <v>1</v>
      </c>
      <c r="O187" s="73">
        <f t="shared" si="100"/>
        <v>0.96502057613168724</v>
      </c>
      <c r="P187" s="73">
        <f t="shared" si="100"/>
        <v>0.9734578884934757</v>
      </c>
      <c r="Q187" s="73">
        <f t="shared" si="100"/>
        <v>1</v>
      </c>
      <c r="R187" s="73">
        <f t="shared" si="100"/>
        <v>1</v>
      </c>
      <c r="S187" s="73">
        <f t="shared" si="100"/>
        <v>1</v>
      </c>
      <c r="T187" s="73">
        <f t="shared" si="100"/>
        <v>1</v>
      </c>
      <c r="U187" s="73">
        <f t="shared" si="100"/>
        <v>0.98753117206982544</v>
      </c>
      <c r="V187" s="73">
        <f t="shared" si="100"/>
        <v>1</v>
      </c>
      <c r="W187" s="73">
        <f t="shared" si="100"/>
        <v>1</v>
      </c>
      <c r="X187" s="73">
        <f t="shared" si="100"/>
        <v>0.9443490556509444</v>
      </c>
      <c r="Y187" s="73">
        <f t="shared" si="100"/>
        <v>0.9616115545419992</v>
      </c>
    </row>
    <row r="188" spans="1:25" s="50" customFormat="1" ht="30" hidden="1" customHeight="1" outlineLevel="1" x14ac:dyDescent="0.2">
      <c r="A188" s="11" t="s">
        <v>130</v>
      </c>
      <c r="B188" s="27"/>
      <c r="C188" s="27">
        <f>SUM(E188:Y188)</f>
        <v>0</v>
      </c>
      <c r="D188" s="15" t="e">
        <f t="shared" si="98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131</v>
      </c>
      <c r="B189" s="23"/>
      <c r="C189" s="27">
        <f>SUM(E189:Y189)</f>
        <v>15599</v>
      </c>
      <c r="D189" s="15" t="e">
        <f t="shared" si="98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132</v>
      </c>
      <c r="B190" s="15"/>
      <c r="C190" s="15" t="e">
        <f>C189/C188</f>
        <v>#DIV/0!</v>
      </c>
      <c r="D190" s="15" t="e">
        <f t="shared" si="98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133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134</v>
      </c>
      <c r="B192" s="23"/>
      <c r="C192" s="27">
        <f>SUM(E192:Y192)</f>
        <v>0</v>
      </c>
      <c r="D192" s="9" t="e">
        <f t="shared" ref="D192:D211" si="101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135</v>
      </c>
      <c r="B193" s="23"/>
      <c r="C193" s="27">
        <f>SUM(E193:Y193)</f>
        <v>0</v>
      </c>
      <c r="D193" s="9" t="e">
        <f t="shared" si="101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136</v>
      </c>
      <c r="B194" s="27">
        <f>B192*0.45</f>
        <v>0</v>
      </c>
      <c r="C194" s="27">
        <f>C192*0.45</f>
        <v>0</v>
      </c>
      <c r="D194" s="9" t="e">
        <f t="shared" si="101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137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102">E192/E193</f>
        <v>#DIV/0!</v>
      </c>
      <c r="F195" s="73" t="e">
        <f t="shared" si="102"/>
        <v>#DIV/0!</v>
      </c>
      <c r="G195" s="73" t="e">
        <f t="shared" si="102"/>
        <v>#DIV/0!</v>
      </c>
      <c r="H195" s="73" t="e">
        <f t="shared" si="102"/>
        <v>#DIV/0!</v>
      </c>
      <c r="I195" s="73" t="e">
        <f t="shared" si="102"/>
        <v>#DIV/0!</v>
      </c>
      <c r="J195" s="73" t="e">
        <f t="shared" si="102"/>
        <v>#DIV/0!</v>
      </c>
      <c r="K195" s="73" t="e">
        <f t="shared" si="102"/>
        <v>#DIV/0!</v>
      </c>
      <c r="L195" s="73" t="e">
        <f t="shared" si="102"/>
        <v>#DIV/0!</v>
      </c>
      <c r="M195" s="73" t="e">
        <f t="shared" si="102"/>
        <v>#DIV/0!</v>
      </c>
      <c r="N195" s="73" t="e">
        <f t="shared" si="102"/>
        <v>#DIV/0!</v>
      </c>
      <c r="O195" s="73" t="e">
        <f t="shared" si="102"/>
        <v>#DIV/0!</v>
      </c>
      <c r="P195" s="73" t="e">
        <f t="shared" si="102"/>
        <v>#DIV/0!</v>
      </c>
      <c r="Q195" s="73" t="e">
        <f t="shared" si="102"/>
        <v>#DIV/0!</v>
      </c>
      <c r="R195" s="73" t="e">
        <f t="shared" si="102"/>
        <v>#DIV/0!</v>
      </c>
      <c r="S195" s="73" t="e">
        <f t="shared" si="102"/>
        <v>#DIV/0!</v>
      </c>
      <c r="T195" s="73" t="e">
        <f t="shared" si="102"/>
        <v>#DIV/0!</v>
      </c>
      <c r="U195" s="73" t="e">
        <f t="shared" si="102"/>
        <v>#DIV/0!</v>
      </c>
      <c r="V195" s="73" t="e">
        <f t="shared" si="102"/>
        <v>#DIV/0!</v>
      </c>
      <c r="W195" s="73" t="e">
        <f t="shared" si="102"/>
        <v>#DIV/0!</v>
      </c>
      <c r="X195" s="73" t="e">
        <f t="shared" si="102"/>
        <v>#DIV/0!</v>
      </c>
      <c r="Y195" s="73" t="e">
        <f t="shared" si="102"/>
        <v>#DIV/0!</v>
      </c>
    </row>
    <row r="196" spans="1:35" s="63" customFormat="1" ht="30" hidden="1" customHeight="1" outlineLevel="1" x14ac:dyDescent="0.2">
      <c r="A196" s="55" t="s">
        <v>138</v>
      </c>
      <c r="B196" s="23"/>
      <c r="C196" s="27">
        <f>SUM(E196:Y196)</f>
        <v>0</v>
      </c>
      <c r="D196" s="9" t="e">
        <f t="shared" si="101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135</v>
      </c>
      <c r="B197" s="23"/>
      <c r="C197" s="27">
        <f>SUM(E197:Y197)</f>
        <v>0</v>
      </c>
      <c r="D197" s="9" t="e">
        <f t="shared" si="101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136</v>
      </c>
      <c r="B198" s="27">
        <f>B196*0.3</f>
        <v>0</v>
      </c>
      <c r="C198" s="27">
        <f>C196*0.3</f>
        <v>0</v>
      </c>
      <c r="D198" s="9" t="e">
        <f t="shared" si="101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137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103">E196/E197</f>
        <v>#DIV/0!</v>
      </c>
      <c r="F199" s="30" t="e">
        <f t="shared" si="103"/>
        <v>#DIV/0!</v>
      </c>
      <c r="G199" s="30" t="e">
        <f t="shared" si="103"/>
        <v>#DIV/0!</v>
      </c>
      <c r="H199" s="30" t="e">
        <f t="shared" si="103"/>
        <v>#DIV/0!</v>
      </c>
      <c r="I199" s="30" t="e">
        <f t="shared" si="103"/>
        <v>#DIV/0!</v>
      </c>
      <c r="J199" s="30" t="e">
        <f t="shared" si="103"/>
        <v>#DIV/0!</v>
      </c>
      <c r="K199" s="30" t="e">
        <f t="shared" si="103"/>
        <v>#DIV/0!</v>
      </c>
      <c r="L199" s="30" t="e">
        <f t="shared" si="103"/>
        <v>#DIV/0!</v>
      </c>
      <c r="M199" s="30" t="e">
        <f t="shared" si="103"/>
        <v>#DIV/0!</v>
      </c>
      <c r="N199" s="30" t="e">
        <f t="shared" si="103"/>
        <v>#DIV/0!</v>
      </c>
      <c r="O199" s="30" t="e">
        <f t="shared" si="103"/>
        <v>#DIV/0!</v>
      </c>
      <c r="P199" s="30" t="e">
        <f t="shared" si="103"/>
        <v>#DIV/0!</v>
      </c>
      <c r="Q199" s="30" t="e">
        <f t="shared" si="103"/>
        <v>#DIV/0!</v>
      </c>
      <c r="R199" s="30" t="e">
        <f t="shared" si="103"/>
        <v>#DIV/0!</v>
      </c>
      <c r="S199" s="30" t="e">
        <f t="shared" si="103"/>
        <v>#DIV/0!</v>
      </c>
      <c r="T199" s="30" t="e">
        <f t="shared" si="103"/>
        <v>#DIV/0!</v>
      </c>
      <c r="U199" s="30" t="e">
        <f t="shared" si="103"/>
        <v>#DIV/0!</v>
      </c>
      <c r="V199" s="30" t="e">
        <f t="shared" si="103"/>
        <v>#DIV/0!</v>
      </c>
      <c r="W199" s="30" t="e">
        <f t="shared" si="103"/>
        <v>#DIV/0!</v>
      </c>
      <c r="X199" s="30" t="e">
        <f t="shared" si="103"/>
        <v>#DIV/0!</v>
      </c>
      <c r="Y199" s="30" t="e">
        <f t="shared" si="103"/>
        <v>#DIV/0!</v>
      </c>
    </row>
    <row r="200" spans="1:35" s="63" customFormat="1" ht="30" hidden="1" customHeight="1" outlineLevel="1" x14ac:dyDescent="0.2">
      <c r="A200" s="55" t="s">
        <v>139</v>
      </c>
      <c r="B200" s="23"/>
      <c r="C200" s="27">
        <f>SUM(E200:Y200)</f>
        <v>0</v>
      </c>
      <c r="D200" s="9" t="e">
        <f t="shared" si="101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135</v>
      </c>
      <c r="B201" s="23"/>
      <c r="C201" s="27">
        <f>SUM(E201:Y201)</f>
        <v>0</v>
      </c>
      <c r="D201" s="9" t="e">
        <f t="shared" si="101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140</v>
      </c>
      <c r="B202" s="27">
        <f>B200*0.19</f>
        <v>0</v>
      </c>
      <c r="C202" s="27">
        <f>C200*0.19</f>
        <v>0</v>
      </c>
      <c r="D202" s="9" t="e">
        <f t="shared" si="101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141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104">G200/G201</f>
        <v>#DIV/0!</v>
      </c>
      <c r="H203" s="30" t="e">
        <f t="shared" si="104"/>
        <v>#DIV/0!</v>
      </c>
      <c r="I203" s="30" t="e">
        <f t="shared" si="104"/>
        <v>#DIV/0!</v>
      </c>
      <c r="J203" s="30" t="e">
        <f t="shared" si="104"/>
        <v>#DIV/0!</v>
      </c>
      <c r="K203" s="30" t="e">
        <f t="shared" si="104"/>
        <v>#DIV/0!</v>
      </c>
      <c r="L203" s="30" t="e">
        <f t="shared" si="104"/>
        <v>#DIV/0!</v>
      </c>
      <c r="M203" s="30" t="e">
        <f t="shared" si="104"/>
        <v>#DIV/0!</v>
      </c>
      <c r="N203" s="30" t="e">
        <f t="shared" si="104"/>
        <v>#DIV/0!</v>
      </c>
      <c r="O203" s="30" t="e">
        <f t="shared" si="104"/>
        <v>#DIV/0!</v>
      </c>
      <c r="P203" s="30" t="e">
        <f t="shared" si="104"/>
        <v>#DIV/0!</v>
      </c>
      <c r="Q203" s="30" t="e">
        <f t="shared" si="104"/>
        <v>#DIV/0!</v>
      </c>
      <c r="R203" s="30" t="e">
        <f t="shared" si="104"/>
        <v>#DIV/0!</v>
      </c>
      <c r="S203" s="30" t="e">
        <f t="shared" si="104"/>
        <v>#DIV/0!</v>
      </c>
      <c r="T203" s="30" t="e">
        <f t="shared" si="104"/>
        <v>#DIV/0!</v>
      </c>
      <c r="U203" s="30" t="e">
        <f t="shared" si="104"/>
        <v>#DIV/0!</v>
      </c>
      <c r="V203" s="30" t="e">
        <f t="shared" si="104"/>
        <v>#DIV/0!</v>
      </c>
      <c r="W203" s="30" t="e">
        <f t="shared" si="104"/>
        <v>#DIV/0!</v>
      </c>
      <c r="X203" s="30" t="e">
        <f t="shared" si="104"/>
        <v>#DIV/0!</v>
      </c>
      <c r="Y203" s="30" t="e">
        <f t="shared" si="104"/>
        <v>#DIV/0!</v>
      </c>
    </row>
    <row r="204" spans="1:35" s="50" customFormat="1" ht="30" hidden="1" customHeight="1" x14ac:dyDescent="0.2">
      <c r="A204" s="55" t="s">
        <v>142</v>
      </c>
      <c r="B204" s="27"/>
      <c r="C204" s="27">
        <f>SUM(E204:Y204)</f>
        <v>0</v>
      </c>
      <c r="D204" s="9" t="e">
        <f t="shared" si="101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140</v>
      </c>
      <c r="B205" s="27"/>
      <c r="C205" s="27">
        <f>C204*0.7</f>
        <v>0</v>
      </c>
      <c r="D205" s="9" t="e">
        <f t="shared" si="101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143</v>
      </c>
      <c r="B206" s="27"/>
      <c r="C206" s="27">
        <f>SUM(E206:Y206)</f>
        <v>0</v>
      </c>
      <c r="D206" s="9" t="e">
        <f t="shared" si="101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140</v>
      </c>
      <c r="B207" s="27">
        <f>B206*0.2</f>
        <v>0</v>
      </c>
      <c r="C207" s="27">
        <f>C206*0.2</f>
        <v>0</v>
      </c>
      <c r="D207" s="9" t="e">
        <f t="shared" si="101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164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144</v>
      </c>
      <c r="B209" s="27">
        <f>B207+B205+B202+B198+B194</f>
        <v>0</v>
      </c>
      <c r="C209" s="27">
        <f>C207+C205+C202+C198+C194</f>
        <v>0</v>
      </c>
      <c r="D209" s="9" t="e">
        <f t="shared" si="101"/>
        <v>#DIV/0!</v>
      </c>
      <c r="E209" s="26">
        <f>E207+E205+E202+E198+E194</f>
        <v>0</v>
      </c>
      <c r="F209" s="26">
        <f t="shared" ref="F209:Y209" si="105">F207+F205+F202+F198+F194</f>
        <v>0</v>
      </c>
      <c r="G209" s="26">
        <f t="shared" si="105"/>
        <v>0</v>
      </c>
      <c r="H209" s="26">
        <f t="shared" si="105"/>
        <v>0</v>
      </c>
      <c r="I209" s="26">
        <f t="shared" si="105"/>
        <v>0</v>
      </c>
      <c r="J209" s="26">
        <f t="shared" si="105"/>
        <v>0</v>
      </c>
      <c r="K209" s="26">
        <f t="shared" si="105"/>
        <v>0</v>
      </c>
      <c r="L209" s="26">
        <f t="shared" si="105"/>
        <v>0</v>
      </c>
      <c r="M209" s="26">
        <f t="shared" si="105"/>
        <v>0</v>
      </c>
      <c r="N209" s="26">
        <f t="shared" si="105"/>
        <v>0</v>
      </c>
      <c r="O209" s="26">
        <f t="shared" si="105"/>
        <v>0</v>
      </c>
      <c r="P209" s="26">
        <f t="shared" si="105"/>
        <v>0</v>
      </c>
      <c r="Q209" s="26">
        <f t="shared" si="105"/>
        <v>0</v>
      </c>
      <c r="R209" s="26">
        <f t="shared" si="105"/>
        <v>0</v>
      </c>
      <c r="S209" s="26">
        <f t="shared" si="105"/>
        <v>0</v>
      </c>
      <c r="T209" s="26">
        <f t="shared" si="105"/>
        <v>0</v>
      </c>
      <c r="U209" s="26">
        <f t="shared" si="105"/>
        <v>0</v>
      </c>
      <c r="V209" s="26">
        <f t="shared" si="105"/>
        <v>0</v>
      </c>
      <c r="W209" s="26">
        <f t="shared" si="105"/>
        <v>0</v>
      </c>
      <c r="X209" s="26">
        <f t="shared" si="105"/>
        <v>0</v>
      </c>
      <c r="Y209" s="26">
        <f t="shared" si="105"/>
        <v>0</v>
      </c>
    </row>
    <row r="210" spans="1:25" s="50" customFormat="1" ht="6" hidden="1" customHeight="1" x14ac:dyDescent="0.2">
      <c r="A210" s="13" t="s">
        <v>170</v>
      </c>
      <c r="B210" s="26"/>
      <c r="C210" s="26">
        <f>SUM(E210:Y210)</f>
        <v>0</v>
      </c>
      <c r="D210" s="9" t="e">
        <f t="shared" si="101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163</v>
      </c>
      <c r="B211" s="53" t="e">
        <f>B209/B210*10</f>
        <v>#DIV/0!</v>
      </c>
      <c r="C211" s="53" t="e">
        <f>C209/C210*10</f>
        <v>#DIV/0!</v>
      </c>
      <c r="D211" s="9" t="e">
        <f t="shared" si="101"/>
        <v>#DIV/0!</v>
      </c>
      <c r="E211" s="54" t="e">
        <f>E209/E210*10</f>
        <v>#DIV/0!</v>
      </c>
      <c r="F211" s="54" t="e">
        <f t="shared" ref="F211:Y211" si="106">F209/F210*10</f>
        <v>#DIV/0!</v>
      </c>
      <c r="G211" s="54" t="e">
        <f t="shared" si="106"/>
        <v>#DIV/0!</v>
      </c>
      <c r="H211" s="54" t="e">
        <f t="shared" si="106"/>
        <v>#DIV/0!</v>
      </c>
      <c r="I211" s="54" t="e">
        <f t="shared" si="106"/>
        <v>#DIV/0!</v>
      </c>
      <c r="J211" s="54" t="e">
        <f t="shared" si="106"/>
        <v>#DIV/0!</v>
      </c>
      <c r="K211" s="54" t="e">
        <f t="shared" si="106"/>
        <v>#DIV/0!</v>
      </c>
      <c r="L211" s="54" t="e">
        <f t="shared" si="106"/>
        <v>#DIV/0!</v>
      </c>
      <c r="M211" s="54" t="e">
        <f t="shared" si="106"/>
        <v>#DIV/0!</v>
      </c>
      <c r="N211" s="54" t="e">
        <f t="shared" si="106"/>
        <v>#DIV/0!</v>
      </c>
      <c r="O211" s="54" t="e">
        <f t="shared" si="106"/>
        <v>#DIV/0!</v>
      </c>
      <c r="P211" s="54" t="e">
        <f t="shared" si="106"/>
        <v>#DIV/0!</v>
      </c>
      <c r="Q211" s="54" t="e">
        <f t="shared" si="106"/>
        <v>#DIV/0!</v>
      </c>
      <c r="R211" s="54" t="e">
        <f t="shared" si="106"/>
        <v>#DIV/0!</v>
      </c>
      <c r="S211" s="54" t="e">
        <f t="shared" si="106"/>
        <v>#DIV/0!</v>
      </c>
      <c r="T211" s="54" t="e">
        <f t="shared" si="106"/>
        <v>#DIV/0!</v>
      </c>
      <c r="U211" s="54" t="e">
        <f t="shared" si="106"/>
        <v>#DIV/0!</v>
      </c>
      <c r="V211" s="54" t="e">
        <f t="shared" si="106"/>
        <v>#DIV/0!</v>
      </c>
      <c r="W211" s="54" t="e">
        <f t="shared" si="106"/>
        <v>#DIV/0!</v>
      </c>
      <c r="X211" s="54" t="e">
        <f t="shared" si="106"/>
        <v>#DIV/0!</v>
      </c>
      <c r="Y211" s="54" t="e">
        <f t="shared" si="106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184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188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145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146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147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148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</row>
    <row r="222" spans="1:25" ht="20.45" hidden="1" customHeight="1" x14ac:dyDescent="0.25">
      <c r="A222" s="122"/>
      <c r="B222" s="123"/>
      <c r="C222" s="123"/>
      <c r="D222" s="123"/>
      <c r="E222" s="123"/>
      <c r="F222" s="123"/>
      <c r="G222" s="123"/>
      <c r="H222" s="123"/>
      <c r="I222" s="123"/>
      <c r="J222" s="12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149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151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152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152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77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159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162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173</v>
      </c>
      <c r="S237" s="1" t="s">
        <v>176</v>
      </c>
      <c r="U237" s="1" t="s">
        <v>174</v>
      </c>
      <c r="X237" s="1" t="s">
        <v>175</v>
      </c>
      <c r="Y237" s="1" t="s">
        <v>172</v>
      </c>
    </row>
    <row r="238" spans="1:25" hidden="1" x14ac:dyDescent="0.25"/>
    <row r="239" spans="1:25" ht="22.5" hidden="1" x14ac:dyDescent="0.25">
      <c r="A239" s="13" t="s">
        <v>189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2021-05-12T13:09:06Z</cp:lastPrinted>
  <dcterms:created xsi:type="dcterms:W3CDTF">2017-06-08T05:54:08Z</dcterms:created>
  <dcterms:modified xsi:type="dcterms:W3CDTF">2021-05-12T13:53:41Z</dcterms:modified>
</cp:coreProperties>
</file>