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оперативка!$A$2:$Y$168</definedName>
  </definedNames>
  <calcPr calcId="145621"/>
</workbook>
</file>

<file path=xl/calcChain.xml><?xml version="1.0" encoding="utf-8"?>
<calcChain xmlns="http://schemas.openxmlformats.org/spreadsheetml/2006/main"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B59" i="1"/>
  <c r="F59" i="1" l="1"/>
  <c r="G59" i="1"/>
  <c r="H59" i="1"/>
  <c r="I59" i="1"/>
  <c r="J59" i="1"/>
  <c r="L59" i="1"/>
  <c r="M59" i="1"/>
  <c r="P59" i="1"/>
  <c r="Q59" i="1"/>
  <c r="S59" i="1"/>
  <c r="U59" i="1"/>
  <c r="V59" i="1"/>
  <c r="W59" i="1"/>
  <c r="X59" i="1"/>
  <c r="C59" i="1" l="1"/>
  <c r="D59" i="1" s="1"/>
  <c r="W44" i="1"/>
  <c r="C42" i="1" l="1"/>
  <c r="C45" i="1"/>
  <c r="C46" i="1"/>
  <c r="C49" i="1"/>
  <c r="C53" i="1"/>
  <c r="D53" i="1" s="1"/>
  <c r="C82" i="1" l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4" i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D74" i="1" s="1"/>
  <c r="C73" i="1"/>
  <c r="C72" i="1"/>
  <c r="D72" i="1" s="1"/>
  <c r="C71" i="1"/>
  <c r="C70" i="1"/>
  <c r="C69" i="1"/>
  <c r="C68" i="1"/>
  <c r="D68" i="1" s="1"/>
  <c r="C67" i="1"/>
  <c r="D67" i="1" s="1"/>
  <c r="C66" i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<sst xmlns="http://schemas.openxmlformats.org/spreadsheetml/2006/main" count="249" uniqueCount="203">
  <si>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</si>
  <si>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</si>
  <si>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</si>
  <si>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</si>
  <si>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</si>
  <si>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</si>
  <si>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</si>
  <si>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</si>
  <si>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</si>
  <si>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</si>
  <si>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</si>
  <si>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</si>
  <si>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</si>
  <si>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</si>
  <si>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</si>
  <si>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</si>
  <si>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</si>
  <si>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</si>
  <si>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</si>
  <si>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</si>
  <si>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</si>
  <si>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</si>
  <si>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</si>
  <si>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</si>
  <si>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</si>
  <si>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</si>
  <si>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</si>
  <si>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</si>
  <si>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</si>
  <si>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</si>
  <si>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</si>
  <si>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</si>
  <si>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</si>
  <si>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</si>
  <si>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</si>
  <si>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</si>
  <si>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</si>
  <si>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</si>
  <si>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</si>
  <si>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</si>
  <si>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</si>
  <si>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</si>
  <si>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</si>
  <si>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</si>
  <si>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</si>
  <si>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</si>
  <si>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</si>
  <si>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</si>
  <si>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</si>
  <si>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</si>
  <si>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</si>
  <si>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</si>
  <si>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</si>
  <si>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</si>
  <si>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</si>
  <si>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</si>
  <si>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</si>
  <si>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</si>
  <si>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</si>
  <si>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</si>
  <si>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</si>
  <si>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</si>
  <si>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</si>
  <si>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</si>
  <si>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</si>
  <si>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</si>
  <si>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</si>
  <si>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</si>
  <si>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</si>
  <si>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</si>
  <si>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</si>
  <si>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</si>
  <si>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</si>
  <si>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</si>
  <si>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</si>
  <si>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</si>
  <si>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</si>
  <si>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</si>
  <si>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</si>
  <si>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</si>
  <si>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</si>
  <si>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</si>
  <si>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</si>
  <si>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</si>
  <si>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</si>
  <si>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</si>
  <si>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</si>
  <si>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</si>
  <si>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</si>
  <si>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</si>
  <si>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</si>
  <si>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</si>
  <si>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</si>
  <si>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</si>
  <si>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</si>
  <si>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</si>
  <si>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</si>
  <si>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</si>
  <si>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</si>
  <si>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</si>
  <si>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</si>
  <si>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</si>
  <si>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</si>
  <si>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</si>
  <si>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</si>
  <si>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</si>
  <si>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</si>
  <si>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</si>
  <si>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</si>
  <si>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</si>
  <si>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</si>
  <si>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</si>
  <si>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</si>
  <si>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</si>
  <si>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</si>
  <si>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</si>
  <si>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</si>
  <si>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</si>
  <si>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</si>
  <si>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</si>
  <si>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</si>
  <si>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</si>
  <si>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</si>
  <si>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</si>
  <si>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</si>
  <si>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</si>
  <si>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</si>
  <si>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</si>
  <si>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</si>
  <si>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</si>
  <si>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</si>
  <si>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</si>
  <si>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</si>
  <si>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</si>
  <si>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</si>
  <si>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</si>
  <si>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</si>
  <si>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</si>
  <si>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</si>
  <si>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</si>
  <si>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</si>
  <si>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</si>
  <si>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</si>
  <si>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</si>
  <si>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</si>
  <si>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</si>
  <si>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</si>
  <si>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</si>
  <si>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</si>
  <si>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</si>
  <si>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</si>
  <si>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</si>
  <si>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</si>
  <si>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</si>
  <si>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</si>
  <si>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</si>
  <si>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</si>
  <si>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</si>
  <si>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</si>
  <si>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</si>
  <si>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</si>
  <si>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</si>
  <si>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</si>
  <si>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</si>
  <si>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</si>
  <si>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</si>
  <si>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</si>
  <si>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</si>
  <si>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</si>
  <si>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</si>
  <si>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</si>
  <si>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</si>
  <si>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</si>
  <si>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</si>
  <si>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</si>
  <si>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</si>
  <si>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</si>
  <si>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</si>
  <si>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</si>
  <si>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</si>
  <si>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</si>
  <si>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</si>
  <si>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</si>
  <si>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</si>
  <si>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</si>
  <si>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</si>
  <si>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</si>
  <si>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</si>
  <si>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</si>
  <si>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</si>
  <si>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</si>
  <si>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</si>
  <si>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</si>
  <si>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</si>
  <si>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</si>
  <si>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</si>
  <si>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</si>
  <si>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</si>
  <si>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</si>
  <si>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</si>
  <si>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</si>
  <si>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</si>
  <si>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Информация о сельскохозяйственных работах по состоянию на 14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</si>
</sst>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83" sqref="A83:XFD83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22" t="s">
        <v>202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45" customHeight="1" thickBot="1" x14ac:dyDescent="0.35">
      <c r="A4" s="123" t="s">
        <v>3</v>
      </c>
      <c r="B4" s="126" t="s">
        <v>197</v>
      </c>
      <c r="C4" s="129" t="s">
        <v>199</v>
      </c>
      <c r="D4" s="129" t="s">
        <v>198</v>
      </c>
      <c r="E4" s="132" t="s">
        <v>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4"/>
    </row>
    <row r="5" spans="1:26" s="113" customFormat="1" ht="87" customHeight="1" x14ac:dyDescent="0.25">
      <c r="A5" s="124"/>
      <c r="B5" s="127"/>
      <c r="C5" s="130"/>
      <c r="D5" s="130"/>
      <c r="E5" s="135" t="s">
        <v>5</v>
      </c>
      <c r="F5" s="135" t="s">
        <v>6</v>
      </c>
      <c r="G5" s="135" t="s">
        <v>7</v>
      </c>
      <c r="H5" s="135" t="s">
        <v>8</v>
      </c>
      <c r="I5" s="135" t="s">
        <v>9</v>
      </c>
      <c r="J5" s="135" t="s">
        <v>10</v>
      </c>
      <c r="K5" s="135" t="s">
        <v>11</v>
      </c>
      <c r="L5" s="135" t="s">
        <v>12</v>
      </c>
      <c r="M5" s="135" t="s">
        <v>13</v>
      </c>
      <c r="N5" s="135" t="s">
        <v>14</v>
      </c>
      <c r="O5" s="135" t="s">
        <v>15</v>
      </c>
      <c r="P5" s="135" t="s">
        <v>16</v>
      </c>
      <c r="Q5" s="135" t="s">
        <v>17</v>
      </c>
      <c r="R5" s="135" t="s">
        <v>18</v>
      </c>
      <c r="S5" s="135" t="s">
        <v>19</v>
      </c>
      <c r="T5" s="135" t="s">
        <v>20</v>
      </c>
      <c r="U5" s="135" t="s">
        <v>21</v>
      </c>
      <c r="V5" s="135" t="s">
        <v>22</v>
      </c>
      <c r="W5" s="135" t="s">
        <v>23</v>
      </c>
      <c r="X5" s="135" t="s">
        <v>24</v>
      </c>
      <c r="Y5" s="135" t="s">
        <v>25</v>
      </c>
    </row>
    <row r="6" spans="1:26" s="113" customFormat="1" ht="70.150000000000006" customHeight="1" thickBot="1" x14ac:dyDescent="0.3">
      <c r="A6" s="125"/>
      <c r="B6" s="128"/>
      <c r="C6" s="131"/>
      <c r="D6" s="131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18816</v>
      </c>
      <c r="C12" s="8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customHeight="1" x14ac:dyDescent="0.2">
      <c r="A13" s="13" t="s">
        <v>32</v>
      </c>
      <c r="B13" s="15">
        <f>B12/B8</f>
        <v>0.36609140611319729</v>
      </c>
      <c r="C13" s="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customHeight="1" x14ac:dyDescent="0.2">
      <c r="A14" s="18" t="s">
        <v>33</v>
      </c>
      <c r="B14" s="8">
        <v>5184</v>
      </c>
      <c r="C14" s="8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customHeight="1" x14ac:dyDescent="0.2">
      <c r="A26" s="18" t="s">
        <v>45</v>
      </c>
      <c r="B26" s="28">
        <f t="shared" ref="B26:X26" si="40">B25/B20</f>
        <v>0.79696885189634459</v>
      </c>
      <c r="C26" s="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customHeight="1" x14ac:dyDescent="0.2">
      <c r="A27" s="100" t="s">
        <v>195</v>
      </c>
      <c r="B27" s="101">
        <v>243</v>
      </c>
      <c r="C27" s="23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customHeight="1" x14ac:dyDescent="0.2">
      <c r="A30" s="11" t="s">
        <v>200</v>
      </c>
      <c r="B30" s="23">
        <v>100430</v>
      </c>
      <c r="C30" s="2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23719</v>
      </c>
      <c r="C33" s="2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customHeight="1" x14ac:dyDescent="0.2">
      <c r="A34" s="13" t="s">
        <v>45</v>
      </c>
      <c r="B34" s="28">
        <f t="shared" ref="B34:Y34" si="44">B33/B30</f>
        <v>0.23617444986557801</v>
      </c>
      <c r="C34" s="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customHeight="1" x14ac:dyDescent="0.2">
      <c r="A35" s="25" t="s">
        <v>49</v>
      </c>
      <c r="B35" s="23">
        <v>70716</v>
      </c>
      <c r="C35" s="2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customHeight="1" x14ac:dyDescent="0.2">
      <c r="A36" s="18" t="s">
        <v>45</v>
      </c>
      <c r="B36" s="9">
        <f t="shared" ref="B36:Y36" si="45">B35/B30</f>
        <v>0.70413223140495873</v>
      </c>
      <c r="C36" s="9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139212</v>
      </c>
      <c r="C38" s="2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customHeight="1" x14ac:dyDescent="0.2">
      <c r="A40" s="81" t="s">
        <v>53</v>
      </c>
      <c r="B40" s="23">
        <v>69535</v>
      </c>
      <c r="C40" s="2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192561</v>
      </c>
      <c r="C41" s="118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136092</v>
      </c>
      <c r="C42" s="23">
        <f>SUM(E42:Y42)</f>
        <v>143135</v>
      </c>
      <c r="D42" s="15">
        <f t="shared" ref="D42" si="49">C42/B42</f>
        <v>1.0517517561649472</v>
      </c>
      <c r="E42" s="10">
        <v>5450</v>
      </c>
      <c r="F42" s="10">
        <v>3875</v>
      </c>
      <c r="G42" s="10">
        <v>11528</v>
      </c>
      <c r="H42" s="10">
        <v>10085</v>
      </c>
      <c r="I42" s="10">
        <v>4123</v>
      </c>
      <c r="J42" s="10">
        <v>11583</v>
      </c>
      <c r="K42" s="10">
        <v>6366</v>
      </c>
      <c r="L42" s="10">
        <v>7469</v>
      </c>
      <c r="M42" s="10">
        <v>6928</v>
      </c>
      <c r="N42" s="10">
        <v>1829</v>
      </c>
      <c r="O42" s="10">
        <v>3785</v>
      </c>
      <c r="P42" s="10">
        <v>4801</v>
      </c>
      <c r="Q42" s="10">
        <v>7386</v>
      </c>
      <c r="R42" s="10">
        <v>6158</v>
      </c>
      <c r="S42" s="10">
        <v>8876</v>
      </c>
      <c r="T42" s="10">
        <v>5423</v>
      </c>
      <c r="U42" s="10">
        <v>9203</v>
      </c>
      <c r="V42" s="10">
        <v>1457</v>
      </c>
      <c r="W42" s="10">
        <v>4710</v>
      </c>
      <c r="X42" s="10">
        <v>15850</v>
      </c>
      <c r="Y42" s="10">
        <v>6250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23">
        <f>SUM(E43:Y43)</f>
        <v>9199</v>
      </c>
      <c r="D43" s="15"/>
      <c r="E43" s="10">
        <v>200</v>
      </c>
      <c r="F43" s="10">
        <v>360</v>
      </c>
      <c r="G43" s="10"/>
      <c r="H43" s="10">
        <v>600</v>
      </c>
      <c r="I43" s="10">
        <v>140</v>
      </c>
      <c r="J43" s="10">
        <v>980</v>
      </c>
      <c r="K43" s="10">
        <v>0</v>
      </c>
      <c r="L43" s="10"/>
      <c r="M43" s="10">
        <v>1250</v>
      </c>
      <c r="N43" s="10">
        <v>140</v>
      </c>
      <c r="O43" s="10">
        <v>128</v>
      </c>
      <c r="P43" s="10">
        <v>488</v>
      </c>
      <c r="Q43" s="10">
        <v>545</v>
      </c>
      <c r="R43" s="10"/>
      <c r="S43" s="10">
        <v>1630</v>
      </c>
      <c r="T43" s="10">
        <v>321</v>
      </c>
      <c r="U43" s="10">
        <v>340</v>
      </c>
      <c r="V43" s="10"/>
      <c r="W43" s="10"/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0.70674747222957923</v>
      </c>
      <c r="C44" s="33">
        <f>C42/C41</f>
        <v>0.71473512331284361</v>
      </c>
      <c r="D44" s="15"/>
      <c r="E44" s="35">
        <f t="shared" ref="E44:W44" si="50">E42/E41</f>
        <v>0.49054905490549056</v>
      </c>
      <c r="F44" s="35">
        <f t="shared" si="50"/>
        <v>0.63110749185667747</v>
      </c>
      <c r="G44" s="35">
        <f t="shared" si="50"/>
        <v>0.93427344193208528</v>
      </c>
      <c r="H44" s="35">
        <f t="shared" si="50"/>
        <v>0.87917356812832359</v>
      </c>
      <c r="I44" s="35">
        <f t="shared" si="50"/>
        <v>0.71704347826086956</v>
      </c>
      <c r="J44" s="35">
        <f t="shared" si="50"/>
        <v>0.80717770034843206</v>
      </c>
      <c r="K44" s="35">
        <f t="shared" si="50"/>
        <v>0.60147392290249435</v>
      </c>
      <c r="L44" s="35">
        <f t="shared" si="50"/>
        <v>0.675805284111473</v>
      </c>
      <c r="M44" s="35">
        <f t="shared" si="50"/>
        <v>0.80680097822289509</v>
      </c>
      <c r="N44" s="35">
        <f t="shared" si="50"/>
        <v>0.59383116883116882</v>
      </c>
      <c r="O44" s="35">
        <f t="shared" si="50"/>
        <v>0.53483114313974844</v>
      </c>
      <c r="P44" s="35">
        <f t="shared" si="50"/>
        <v>0.55057339449541287</v>
      </c>
      <c r="Q44" s="35">
        <f t="shared" si="50"/>
        <v>0.70095852709499862</v>
      </c>
      <c r="R44" s="35">
        <f t="shared" si="50"/>
        <v>0.52129010412257681</v>
      </c>
      <c r="S44" s="35">
        <f t="shared" si="50"/>
        <v>0.68710326675956035</v>
      </c>
      <c r="T44" s="35">
        <f t="shared" si="50"/>
        <v>0.54398635770889758</v>
      </c>
      <c r="U44" s="35">
        <f t="shared" si="50"/>
        <v>1.0236929922135707</v>
      </c>
      <c r="V44" s="35">
        <f t="shared" si="50"/>
        <v>0.47428385416666669</v>
      </c>
      <c r="W44" s="35">
        <f t="shared" si="50"/>
        <v>0.59954175152749489</v>
      </c>
      <c r="X44" s="35">
        <f>X42/X41</f>
        <v>1.0006944882884021</v>
      </c>
      <c r="Y44" s="35">
        <f>Y42/Y41</f>
        <v>0.69375069375069376</v>
      </c>
      <c r="Z44" s="21"/>
    </row>
    <row r="45" spans="1:29" s="2" customFormat="1" ht="30" customHeight="1" x14ac:dyDescent="0.25">
      <c r="A45" s="18" t="s">
        <v>166</v>
      </c>
      <c r="B45" s="23">
        <v>54141</v>
      </c>
      <c r="C45" s="23">
        <f>SUM(E45:Y45)</f>
        <v>57578</v>
      </c>
      <c r="D45" s="15"/>
      <c r="E45" s="34">
        <v>2760</v>
      </c>
      <c r="F45" s="34">
        <v>1680</v>
      </c>
      <c r="G45" s="34">
        <v>4870</v>
      </c>
      <c r="H45" s="34">
        <v>3102</v>
      </c>
      <c r="I45" s="34">
        <v>1274</v>
      </c>
      <c r="J45" s="34">
        <v>4670</v>
      </c>
      <c r="K45" s="34">
        <v>2880</v>
      </c>
      <c r="L45" s="34">
        <v>2751</v>
      </c>
      <c r="M45" s="34">
        <v>2851</v>
      </c>
      <c r="N45" s="34">
        <v>340</v>
      </c>
      <c r="O45" s="34">
        <v>1232</v>
      </c>
      <c r="P45" s="34">
        <v>1430</v>
      </c>
      <c r="Q45" s="34">
        <v>4609</v>
      </c>
      <c r="R45" s="34">
        <v>3110</v>
      </c>
      <c r="S45" s="34">
        <v>2926</v>
      </c>
      <c r="T45" s="34">
        <v>1087</v>
      </c>
      <c r="U45" s="34">
        <v>3963</v>
      </c>
      <c r="V45" s="34">
        <v>581</v>
      </c>
      <c r="W45" s="34">
        <v>1090</v>
      </c>
      <c r="X45" s="34">
        <v>8102</v>
      </c>
      <c r="Y45" s="34">
        <v>2270</v>
      </c>
      <c r="Z45" s="21"/>
    </row>
    <row r="46" spans="1:29" s="2" customFormat="1" ht="30" customHeight="1" x14ac:dyDescent="0.25">
      <c r="A46" s="18" t="s">
        <v>54</v>
      </c>
      <c r="B46" s="23">
        <v>64469</v>
      </c>
      <c r="C46" s="23">
        <f>SUM(E46:Y46)</f>
        <v>67791</v>
      </c>
      <c r="D46" s="15"/>
      <c r="E46" s="26">
        <v>2190</v>
      </c>
      <c r="F46" s="26">
        <v>1929</v>
      </c>
      <c r="G46" s="26">
        <v>4958</v>
      </c>
      <c r="H46" s="26">
        <v>5117</v>
      </c>
      <c r="I46" s="26">
        <v>2412</v>
      </c>
      <c r="J46" s="26">
        <v>5933</v>
      </c>
      <c r="K46" s="26">
        <v>2122</v>
      </c>
      <c r="L46" s="26">
        <v>3541</v>
      </c>
      <c r="M46" s="26">
        <v>3098</v>
      </c>
      <c r="N46" s="26">
        <v>995</v>
      </c>
      <c r="O46" s="26">
        <v>1892</v>
      </c>
      <c r="P46" s="26">
        <v>2818</v>
      </c>
      <c r="Q46" s="26">
        <v>1887</v>
      </c>
      <c r="R46" s="26">
        <v>2650</v>
      </c>
      <c r="S46" s="26">
        <v>5518</v>
      </c>
      <c r="T46" s="26">
        <v>3407</v>
      </c>
      <c r="U46" s="26">
        <v>5120</v>
      </c>
      <c r="V46" s="26">
        <v>746</v>
      </c>
      <c r="W46" s="26">
        <v>2160</v>
      </c>
      <c r="X46" s="26">
        <v>6288</v>
      </c>
      <c r="Y46" s="26">
        <v>3010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23">
        <f t="shared" ref="C47:C49" si="51">SUM(E47:Y47)</f>
        <v>110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v>30</v>
      </c>
      <c r="T47" s="34">
        <v>80</v>
      </c>
      <c r="U47" s="34"/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/>
      <c r="C48" s="23">
        <f t="shared" si="51"/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5481</v>
      </c>
      <c r="C49" s="23">
        <f t="shared" si="51"/>
        <v>5518</v>
      </c>
      <c r="D49" s="15"/>
      <c r="E49" s="26">
        <v>220</v>
      </c>
      <c r="F49" s="26"/>
      <c r="G49" s="26">
        <v>230</v>
      </c>
      <c r="H49" s="26">
        <v>427</v>
      </c>
      <c r="I49" s="26"/>
      <c r="J49" s="26">
        <v>200</v>
      </c>
      <c r="K49" s="26">
        <v>70</v>
      </c>
      <c r="L49" s="26">
        <v>282</v>
      </c>
      <c r="M49" s="26">
        <v>874</v>
      </c>
      <c r="N49" s="26"/>
      <c r="O49" s="26">
        <v>100</v>
      </c>
      <c r="P49" s="26">
        <v>220</v>
      </c>
      <c r="Q49" s="26">
        <v>78</v>
      </c>
      <c r="R49" s="26">
        <v>210</v>
      </c>
      <c r="S49" s="26">
        <v>317</v>
      </c>
      <c r="T49" s="26">
        <v>562</v>
      </c>
      <c r="U49" s="26">
        <v>120</v>
      </c>
      <c r="V49" s="26">
        <v>50</v>
      </c>
      <c r="W49" s="26">
        <v>641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8625</v>
      </c>
      <c r="C50" s="23">
        <f t="shared" ref="C50:C60" si="52">SUM(E50:Y50)</f>
        <v>3377</v>
      </c>
      <c r="D50" s="15"/>
      <c r="E50" s="34"/>
      <c r="F50" s="34"/>
      <c r="G50" s="34">
        <v>450</v>
      </c>
      <c r="H50" s="34">
        <v>400</v>
      </c>
      <c r="I50" s="34"/>
      <c r="J50" s="34">
        <v>480</v>
      </c>
      <c r="K50" s="34"/>
      <c r="L50" s="34"/>
      <c r="M50" s="34"/>
      <c r="N50" s="34"/>
      <c r="O50" s="34"/>
      <c r="P50" s="34"/>
      <c r="Q50" s="34">
        <v>850</v>
      </c>
      <c r="R50" s="34"/>
      <c r="S50" s="34">
        <v>1157</v>
      </c>
      <c r="T50" s="34">
        <v>40</v>
      </c>
      <c r="U50" s="34"/>
      <c r="V50" s="34"/>
      <c r="W50" s="34"/>
      <c r="X50" s="34"/>
      <c r="Y50" s="34"/>
      <c r="Z50" s="21"/>
    </row>
    <row r="51" spans="1:26" s="2" customFormat="1" ht="35.1" customHeight="1" outlineLevel="1" x14ac:dyDescent="0.25">
      <c r="A51" s="17" t="s">
        <v>169</v>
      </c>
      <c r="B51" s="23"/>
      <c r="C51" s="23">
        <f t="shared" si="52"/>
        <v>390</v>
      </c>
      <c r="D51" s="15"/>
      <c r="E51" s="34"/>
      <c r="F51" s="34"/>
      <c r="G51" s="34">
        <v>390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5.1" hidden="1" customHeight="1" x14ac:dyDescent="0.25">
      <c r="A52" s="11" t="s">
        <v>58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1116</v>
      </c>
      <c r="C53" s="23">
        <f t="shared" si="52"/>
        <v>734.5</v>
      </c>
      <c r="D53" s="15">
        <f t="shared" ref="D53:D57" si="53">C53/B53</f>
        <v>0.65815412186379929</v>
      </c>
      <c r="E53" s="34">
        <v>60</v>
      </c>
      <c r="F53" s="34"/>
      <c r="G53" s="34">
        <v>175</v>
      </c>
      <c r="H53" s="34">
        <v>21</v>
      </c>
      <c r="I53" s="34"/>
      <c r="J53" s="34">
        <v>35</v>
      </c>
      <c r="K53" s="34">
        <v>188</v>
      </c>
      <c r="L53" s="34">
        <v>90</v>
      </c>
      <c r="M53" s="34">
        <v>30</v>
      </c>
      <c r="N53" s="34">
        <v>5</v>
      </c>
      <c r="O53" s="34"/>
      <c r="P53" s="34">
        <v>12</v>
      </c>
      <c r="Q53" s="34">
        <v>4</v>
      </c>
      <c r="R53" s="34">
        <v>10</v>
      </c>
      <c r="S53" s="34"/>
      <c r="T53" s="34">
        <v>4.5</v>
      </c>
      <c r="U53" s="34">
        <v>20</v>
      </c>
      <c r="V53" s="34"/>
      <c r="W53" s="34">
        <v>20</v>
      </c>
      <c r="X53" s="34">
        <v>60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23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23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23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216</v>
      </c>
      <c r="C57" s="27">
        <f t="shared" si="52"/>
        <v>142</v>
      </c>
      <c r="D57" s="9">
        <f t="shared" si="53"/>
        <v>0.65740740740740744</v>
      </c>
      <c r="E57" s="26">
        <v>7</v>
      </c>
      <c r="F57" s="26"/>
      <c r="G57" s="26"/>
      <c r="H57" s="26"/>
      <c r="I57" s="26"/>
      <c r="J57" s="26">
        <v>1</v>
      </c>
      <c r="K57" s="26">
        <v>8</v>
      </c>
      <c r="L57" s="26">
        <v>23</v>
      </c>
      <c r="M57" s="26">
        <v>5</v>
      </c>
      <c r="N57" s="54"/>
      <c r="O57" s="26"/>
      <c r="P57" s="26">
        <v>4</v>
      </c>
      <c r="Q57" s="26"/>
      <c r="R57" s="26"/>
      <c r="S57" s="26">
        <v>10</v>
      </c>
      <c r="T57" s="26"/>
      <c r="U57" s="26"/>
      <c r="V57" s="26"/>
      <c r="W57" s="26"/>
      <c r="X57" s="26">
        <v>84</v>
      </c>
      <c r="Y57" s="26"/>
      <c r="Z57" s="20"/>
    </row>
    <row r="58" spans="1:26" s="2" customFormat="1" ht="30" customHeight="1" x14ac:dyDescent="0.25">
      <c r="A58" s="13" t="s">
        <v>196</v>
      </c>
      <c r="B58" s="27">
        <v>357</v>
      </c>
      <c r="C58" s="27">
        <f t="shared" si="52"/>
        <v>441</v>
      </c>
      <c r="D58" s="9">
        <f t="shared" ref="D58:D59" si="55">C58/B58</f>
        <v>1.2352941176470589</v>
      </c>
      <c r="E58" s="26"/>
      <c r="F58" s="26"/>
      <c r="G58" s="26">
        <v>396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39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7667</v>
      </c>
      <c r="C59" s="27">
        <f t="shared" si="52"/>
        <v>8932</v>
      </c>
      <c r="D59" s="9">
        <f t="shared" si="55"/>
        <v>1.1649928263988523</v>
      </c>
      <c r="E59" s="26"/>
      <c r="F59" s="26">
        <f t="shared" ref="F59:X59" si="56">F60+F63+F64+F66+F70+F71</f>
        <v>235</v>
      </c>
      <c r="G59" s="26">
        <f t="shared" si="56"/>
        <v>325</v>
      </c>
      <c r="H59" s="26">
        <f t="shared" si="56"/>
        <v>498</v>
      </c>
      <c r="I59" s="26">
        <f t="shared" si="56"/>
        <v>401</v>
      </c>
      <c r="J59" s="26">
        <f t="shared" si="56"/>
        <v>1414</v>
      </c>
      <c r="K59" s="26"/>
      <c r="L59" s="26">
        <f t="shared" si="56"/>
        <v>560</v>
      </c>
      <c r="M59" s="26">
        <f t="shared" si="56"/>
        <v>799</v>
      </c>
      <c r="N59" s="26"/>
      <c r="O59" s="26"/>
      <c r="P59" s="26">
        <f t="shared" si="56"/>
        <v>177</v>
      </c>
      <c r="Q59" s="26">
        <f t="shared" si="56"/>
        <v>760</v>
      </c>
      <c r="R59" s="26"/>
      <c r="S59" s="26">
        <f t="shared" si="56"/>
        <v>1070</v>
      </c>
      <c r="T59" s="26"/>
      <c r="U59" s="26">
        <f t="shared" si="56"/>
        <v>1496</v>
      </c>
      <c r="V59" s="26">
        <f t="shared" si="56"/>
        <v>120</v>
      </c>
      <c r="W59" s="26">
        <f t="shared" si="56"/>
        <v>416</v>
      </c>
      <c r="X59" s="26">
        <f t="shared" si="56"/>
        <v>661</v>
      </c>
      <c r="Y59" s="26"/>
      <c r="Z59" s="21"/>
    </row>
    <row r="60" spans="1:26" s="2" customFormat="1" ht="35.1" customHeight="1" x14ac:dyDescent="0.25">
      <c r="A60" s="18" t="s">
        <v>61</v>
      </c>
      <c r="B60" s="23">
        <v>450</v>
      </c>
      <c r="C60" s="27">
        <f t="shared" si="52"/>
        <v>361</v>
      </c>
      <c r="D60" s="15">
        <f t="shared" ref="D60:D89" si="57">C60/B60</f>
        <v>0.80222222222222217</v>
      </c>
      <c r="E60" s="34"/>
      <c r="F60" s="34"/>
      <c r="G60" s="34">
        <v>105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256</v>
      </c>
      <c r="V60" s="34"/>
      <c r="W60" s="34"/>
      <c r="X60" s="34"/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23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23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3016</v>
      </c>
      <c r="C63" s="23">
        <f t="shared" si="58"/>
        <v>2549</v>
      </c>
      <c r="D63" s="15">
        <f t="shared" si="57"/>
        <v>0.84515915119363394</v>
      </c>
      <c r="E63" s="37"/>
      <c r="F63" s="37">
        <v>200</v>
      </c>
      <c r="G63" s="37"/>
      <c r="H63" s="37"/>
      <c r="I63" s="37"/>
      <c r="J63" s="37">
        <v>260</v>
      </c>
      <c r="K63" s="37"/>
      <c r="L63" s="37">
        <v>85</v>
      </c>
      <c r="M63" s="37"/>
      <c r="N63" s="37"/>
      <c r="O63" s="37"/>
      <c r="P63" s="37">
        <v>177</v>
      </c>
      <c r="Q63" s="37"/>
      <c r="R63" s="37"/>
      <c r="S63" s="37">
        <v>700</v>
      </c>
      <c r="T63" s="37"/>
      <c r="U63" s="37">
        <v>30</v>
      </c>
      <c r="V63" s="37">
        <v>120</v>
      </c>
      <c r="W63" s="37">
        <v>416</v>
      </c>
      <c r="X63" s="37">
        <v>561</v>
      </c>
      <c r="Y63" s="37"/>
      <c r="Z63" s="21"/>
    </row>
    <row r="64" spans="1:26" s="2" customFormat="1" ht="30" customHeight="1" x14ac:dyDescent="0.25">
      <c r="A64" s="18" t="s">
        <v>65</v>
      </c>
      <c r="B64" s="23">
        <v>2839</v>
      </c>
      <c r="C64" s="23">
        <f t="shared" si="58"/>
        <v>2940</v>
      </c>
      <c r="D64" s="15">
        <f t="shared" si="57"/>
        <v>1.0355759070095103</v>
      </c>
      <c r="E64" s="37"/>
      <c r="F64" s="37">
        <v>25</v>
      </c>
      <c r="G64" s="37"/>
      <c r="H64" s="37">
        <v>275</v>
      </c>
      <c r="I64" s="37">
        <v>267</v>
      </c>
      <c r="J64" s="37">
        <v>954</v>
      </c>
      <c r="K64" s="37"/>
      <c r="L64" s="37"/>
      <c r="M64" s="37">
        <v>799</v>
      </c>
      <c r="N64" s="37"/>
      <c r="O64" s="37"/>
      <c r="P64" s="37"/>
      <c r="Q64" s="37">
        <v>140</v>
      </c>
      <c r="R64" s="37">
        <v>10</v>
      </c>
      <c r="S64" s="37">
        <v>370</v>
      </c>
      <c r="T64" s="37"/>
      <c r="U64" s="37"/>
      <c r="V64" s="37"/>
      <c r="W64" s="37"/>
      <c r="X64" s="37">
        <v>100</v>
      </c>
      <c r="Y64" s="37"/>
      <c r="Z64" s="21"/>
    </row>
    <row r="65" spans="1:26" s="2" customFormat="1" ht="35.1" customHeight="1" x14ac:dyDescent="0.25">
      <c r="A65" s="18" t="s">
        <v>66</v>
      </c>
      <c r="B65" s="23">
        <v>1197</v>
      </c>
      <c r="C65" s="23">
        <f t="shared" si="58"/>
        <v>1310</v>
      </c>
      <c r="D65" s="15">
        <f t="shared" si="57"/>
        <v>1.0944026733500418</v>
      </c>
      <c r="E65" s="37"/>
      <c r="F65" s="37"/>
      <c r="G65" s="37">
        <v>70</v>
      </c>
      <c r="H65" s="37">
        <v>290</v>
      </c>
      <c r="I65" s="37"/>
      <c r="J65" s="37"/>
      <c r="K65" s="37">
        <v>60</v>
      </c>
      <c r="L65" s="37">
        <v>45</v>
      </c>
      <c r="M65" s="37"/>
      <c r="N65" s="37"/>
      <c r="O65" s="37"/>
      <c r="P65" s="37"/>
      <c r="Q65" s="37"/>
      <c r="R65" s="37"/>
      <c r="S65" s="37">
        <v>181</v>
      </c>
      <c r="T65" s="37">
        <v>274</v>
      </c>
      <c r="U65" s="37"/>
      <c r="V65" s="37"/>
      <c r="W65" s="37">
        <v>30</v>
      </c>
      <c r="X65" s="37">
        <v>210</v>
      </c>
      <c r="Y65" s="37">
        <v>150</v>
      </c>
      <c r="Z65" s="21"/>
    </row>
    <row r="66" spans="1:26" s="2" customFormat="1" ht="35.1" customHeight="1" x14ac:dyDescent="0.25">
      <c r="A66" s="18" t="s">
        <v>67</v>
      </c>
      <c r="B66" s="23">
        <v>720</v>
      </c>
      <c r="C66" s="23">
        <f t="shared" si="58"/>
        <v>1830</v>
      </c>
      <c r="D66" s="15"/>
      <c r="E66" s="37"/>
      <c r="F66" s="37"/>
      <c r="G66" s="37">
        <v>170</v>
      </c>
      <c r="H66" s="37"/>
      <c r="I66" s="37"/>
      <c r="J66" s="37">
        <v>200</v>
      </c>
      <c r="K66" s="37"/>
      <c r="L66" s="37">
        <v>330</v>
      </c>
      <c r="M66" s="37"/>
      <c r="N66" s="37"/>
      <c r="O66" s="37"/>
      <c r="P66" s="37"/>
      <c r="Q66" s="37"/>
      <c r="R66" s="37"/>
      <c r="S66" s="37"/>
      <c r="T66" s="37"/>
      <c r="U66" s="37">
        <v>1130</v>
      </c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>
        <v>10558</v>
      </c>
      <c r="C67" s="23">
        <f t="shared" si="58"/>
        <v>9410</v>
      </c>
      <c r="D67" s="15">
        <f t="shared" ref="D67:D68" si="59">C67/B67</f>
        <v>0.89126728547073308</v>
      </c>
      <c r="E67" s="37"/>
      <c r="F67" s="37">
        <v>38</v>
      </c>
      <c r="G67" s="37">
        <v>1720</v>
      </c>
      <c r="H67" s="37">
        <v>333</v>
      </c>
      <c r="I67" s="37">
        <v>159</v>
      </c>
      <c r="J67" s="37">
        <v>1425</v>
      </c>
      <c r="K67" s="37">
        <v>50</v>
      </c>
      <c r="L67" s="37">
        <v>1007</v>
      </c>
      <c r="M67" s="37">
        <v>91</v>
      </c>
      <c r="N67" s="37">
        <v>8</v>
      </c>
      <c r="O67" s="37">
        <v>66</v>
      </c>
      <c r="P67" s="37">
        <v>625</v>
      </c>
      <c r="Q67" s="37">
        <v>80</v>
      </c>
      <c r="R67" s="37"/>
      <c r="S67" s="37">
        <v>255</v>
      </c>
      <c r="T67" s="37">
        <v>321</v>
      </c>
      <c r="U67" s="37">
        <v>30</v>
      </c>
      <c r="V67" s="37"/>
      <c r="W67" s="37"/>
      <c r="X67" s="37">
        <v>2882</v>
      </c>
      <c r="Y67" s="37">
        <v>320</v>
      </c>
      <c r="Z67" s="21"/>
    </row>
    <row r="68" spans="1:26" s="2" customFormat="1" ht="30" customHeight="1" x14ac:dyDescent="0.25">
      <c r="A68" s="18" t="s">
        <v>69</v>
      </c>
      <c r="B68" s="23">
        <v>3047</v>
      </c>
      <c r="C68" s="23">
        <f t="shared" si="58"/>
        <v>2194</v>
      </c>
      <c r="D68" s="15">
        <f t="shared" si="59"/>
        <v>0.72005251066622911</v>
      </c>
      <c r="E68" s="37"/>
      <c r="F68" s="37"/>
      <c r="G68" s="37">
        <v>560</v>
      </c>
      <c r="H68" s="37">
        <v>87</v>
      </c>
      <c r="I68" s="37">
        <v>45</v>
      </c>
      <c r="J68" s="37">
        <v>120</v>
      </c>
      <c r="K68" s="37">
        <v>255</v>
      </c>
      <c r="L68" s="37"/>
      <c r="M68" s="37">
        <v>75</v>
      </c>
      <c r="N68" s="37"/>
      <c r="O68" s="37">
        <v>261</v>
      </c>
      <c r="P68" s="37"/>
      <c r="Q68" s="37"/>
      <c r="R68" s="37"/>
      <c r="S68" s="37">
        <v>120</v>
      </c>
      <c r="T68" s="37">
        <v>231</v>
      </c>
      <c r="U68" s="37"/>
      <c r="V68" s="37"/>
      <c r="W68" s="37"/>
      <c r="X68" s="37">
        <v>60</v>
      </c>
      <c r="Y68" s="37">
        <v>380</v>
      </c>
      <c r="Z68" s="21"/>
    </row>
    <row r="69" spans="1:26" s="2" customFormat="1" ht="35.1" hidden="1" customHeight="1" x14ac:dyDescent="0.25">
      <c r="A69" s="18" t="s">
        <v>70</v>
      </c>
      <c r="B69" s="23"/>
      <c r="C69" s="23">
        <f t="shared" si="58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/>
      <c r="C70" s="23">
        <f t="shared" si="58"/>
        <v>669</v>
      </c>
      <c r="D70" s="15"/>
      <c r="E70" s="23"/>
      <c r="F70" s="105">
        <v>10</v>
      </c>
      <c r="G70" s="23"/>
      <c r="H70" s="39">
        <v>39</v>
      </c>
      <c r="I70" s="23"/>
      <c r="J70" s="37"/>
      <c r="K70" s="37"/>
      <c r="L70" s="37"/>
      <c r="M70" s="37"/>
      <c r="N70" s="37"/>
      <c r="O70" s="37"/>
      <c r="P70" s="37"/>
      <c r="Q70" s="37">
        <v>620</v>
      </c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642</v>
      </c>
      <c r="C71" s="23">
        <f t="shared" si="58"/>
        <v>593</v>
      </c>
      <c r="D71" s="15"/>
      <c r="E71" s="37"/>
      <c r="F71" s="37"/>
      <c r="G71" s="37">
        <v>50</v>
      </c>
      <c r="H71" s="37">
        <v>184</v>
      </c>
      <c r="I71" s="37">
        <v>134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23">
        <f t="shared" si="58"/>
        <v>0</v>
      </c>
      <c r="D72" s="15" t="e">
        <f t="shared" si="57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89</v>
      </c>
      <c r="C73" s="19">
        <f t="shared" si="58"/>
        <v>52</v>
      </c>
      <c r="D73" s="15"/>
      <c r="E73" s="37"/>
      <c r="F73" s="37"/>
      <c r="G73" s="37"/>
      <c r="H73" s="37">
        <v>11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>
        <v>3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23">
        <f t="shared" si="58"/>
        <v>0</v>
      </c>
      <c r="D74" s="15" t="e">
        <f t="shared" si="57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4</v>
      </c>
      <c r="C75" s="23">
        <f>SUM(E75:Y75)</f>
        <v>6</v>
      </c>
      <c r="D75" s="15"/>
      <c r="E75" s="37"/>
      <c r="F75" s="37"/>
      <c r="G75" s="37"/>
      <c r="H75" s="37">
        <v>3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>
        <v>1</v>
      </c>
      <c r="T75" s="37"/>
      <c r="U75" s="37"/>
      <c r="V75" s="37"/>
      <c r="W75" s="37">
        <v>2</v>
      </c>
      <c r="X75" s="37"/>
      <c r="Y75" s="37"/>
    </row>
    <row r="76" spans="1:26" ht="35.1" hidden="1" customHeight="1" x14ac:dyDescent="0.25">
      <c r="A76" s="13" t="s">
        <v>52</v>
      </c>
      <c r="B76" s="33"/>
      <c r="C76" s="23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23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39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40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39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9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customHeight="1" x14ac:dyDescent="0.25">
      <c r="A82" s="13" t="s">
        <v>79</v>
      </c>
      <c r="B82" s="42"/>
      <c r="C82" s="42">
        <f t="shared" ref="C82" si="60">SUM(E82:Y82)</f>
        <v>16446</v>
      </c>
      <c r="D82" s="15"/>
      <c r="E82" s="99">
        <f>(E42-E83)</f>
        <v>300</v>
      </c>
      <c r="F82" s="115">
        <f>(F42-F83)</f>
        <v>539</v>
      </c>
      <c r="G82" s="115">
        <f>(G42-G83)</f>
        <v>1510</v>
      </c>
      <c r="H82" s="115">
        <f>(H42-H83)</f>
        <v>522</v>
      </c>
      <c r="I82" s="115">
        <f>(I42-I83)</f>
        <v>586</v>
      </c>
      <c r="J82" s="115">
        <f>(J42-J83)</f>
        <v>1424</v>
      </c>
      <c r="K82" s="115">
        <f>(K42-K83)</f>
        <v>499</v>
      </c>
      <c r="L82" s="115">
        <f>(L42-L83)</f>
        <v>936</v>
      </c>
      <c r="M82" s="115">
        <f>(M42-M83)</f>
        <v>760</v>
      </c>
      <c r="N82" s="115">
        <f>(N42-N83)</f>
        <v>220</v>
      </c>
      <c r="O82" s="115">
        <f>(O42-O83)</f>
        <v>803</v>
      </c>
      <c r="P82" s="115">
        <f>(P42-P83)</f>
        <v>1763</v>
      </c>
      <c r="Q82" s="115">
        <f>(Q42-Q83)</f>
        <v>1059</v>
      </c>
      <c r="R82" s="115">
        <f>(R42-R83)</f>
        <v>543</v>
      </c>
      <c r="S82" s="115">
        <f>(S42-S83)</f>
        <v>1259</v>
      </c>
      <c r="T82" s="115">
        <f>(T42-T83)</f>
        <v>629</v>
      </c>
      <c r="U82" s="115">
        <f>(U42-U83)</f>
        <v>731</v>
      </c>
      <c r="V82" s="115">
        <f>(V42-V83)</f>
        <v>457</v>
      </c>
      <c r="W82" s="115">
        <f>(W42-W83)</f>
        <v>510</v>
      </c>
      <c r="X82" s="115">
        <f>(X42-X83)</f>
        <v>507</v>
      </c>
      <c r="Y82" s="115">
        <f>(Y42-Y83)</f>
        <v>889</v>
      </c>
    </row>
    <row r="83" spans="1:26" ht="30.6" hidden="1" customHeight="1" x14ac:dyDescent="0.25">
      <c r="A83" s="13" t="s">
        <v>80</v>
      </c>
      <c r="B83" s="23"/>
      <c r="C83" s="23">
        <f>SUM(E83:Y83)</f>
        <v>126689</v>
      </c>
      <c r="D83" s="15"/>
      <c r="E83" s="114">
        <v>5150</v>
      </c>
      <c r="F83" s="114">
        <v>3336</v>
      </c>
      <c r="G83" s="114">
        <v>10018</v>
      </c>
      <c r="H83" s="114">
        <v>9563</v>
      </c>
      <c r="I83" s="114">
        <v>3537</v>
      </c>
      <c r="J83" s="114">
        <v>10159</v>
      </c>
      <c r="K83" s="114">
        <v>5867</v>
      </c>
      <c r="L83" s="114">
        <v>6533</v>
      </c>
      <c r="M83" s="114">
        <v>6168</v>
      </c>
      <c r="N83" s="114">
        <v>1609</v>
      </c>
      <c r="O83" s="114">
        <v>2982</v>
      </c>
      <c r="P83" s="114">
        <v>3038</v>
      </c>
      <c r="Q83" s="114">
        <v>6327</v>
      </c>
      <c r="R83" s="114">
        <v>5615</v>
      </c>
      <c r="S83" s="114">
        <v>7617</v>
      </c>
      <c r="T83" s="114">
        <v>4794</v>
      </c>
      <c r="U83" s="114">
        <v>8472</v>
      </c>
      <c r="V83" s="114">
        <v>1000</v>
      </c>
      <c r="W83" s="114">
        <v>4200</v>
      </c>
      <c r="X83" s="114">
        <v>15343</v>
      </c>
      <c r="Y83" s="114">
        <v>5361</v>
      </c>
      <c r="Z83" s="20"/>
    </row>
    <row r="84" spans="1:26" ht="30" hidden="1" customHeight="1" x14ac:dyDescent="0.25">
      <c r="A84" s="13"/>
      <c r="B84" s="33"/>
      <c r="C84" s="23"/>
      <c r="D84" s="15" t="e">
        <f t="shared" si="57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27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45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41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29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83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27"/>
      <c r="D91" s="15" t="e">
        <f t="shared" ref="D91:D128" si="61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27"/>
      <c r="D98" s="15" t="e">
        <f t="shared" si="61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2">G98/G97</f>
        <v>#DIV/0!</v>
      </c>
      <c r="H99" s="29" t="e">
        <f t="shared" si="62"/>
        <v>#DIV/0!</v>
      </c>
      <c r="I99" s="29" t="e">
        <f t="shared" si="62"/>
        <v>#DIV/0!</v>
      </c>
      <c r="J99" s="29" t="e">
        <f t="shared" si="62"/>
        <v>#DIV/0!</v>
      </c>
      <c r="K99" s="29" t="e">
        <f t="shared" si="62"/>
        <v>#DIV/0!</v>
      </c>
      <c r="L99" s="29" t="e">
        <f t="shared" si="62"/>
        <v>#DIV/0!</v>
      </c>
      <c r="M99" s="29" t="e">
        <f t="shared" si="62"/>
        <v>#DIV/0!</v>
      </c>
      <c r="N99" s="29" t="e">
        <f t="shared" si="62"/>
        <v>#DIV/0!</v>
      </c>
      <c r="O99" s="29" t="e">
        <f t="shared" si="62"/>
        <v>#DIV/0!</v>
      </c>
      <c r="P99" s="29" t="e">
        <f t="shared" si="62"/>
        <v>#DIV/0!</v>
      </c>
      <c r="Q99" s="29" t="e">
        <f t="shared" si="62"/>
        <v>#DIV/0!</v>
      </c>
      <c r="R99" s="29" t="e">
        <f t="shared" si="62"/>
        <v>#DIV/0!</v>
      </c>
      <c r="S99" s="29" t="e">
        <f t="shared" si="62"/>
        <v>#DIV/0!</v>
      </c>
      <c r="T99" s="29" t="e">
        <f t="shared" si="62"/>
        <v>#DIV/0!</v>
      </c>
      <c r="U99" s="29" t="e">
        <f t="shared" si="62"/>
        <v>#DIV/0!</v>
      </c>
      <c r="V99" s="29" t="e">
        <f t="shared" si="62"/>
        <v>#DIV/0!</v>
      </c>
      <c r="W99" s="29" t="e">
        <f t="shared" si="62"/>
        <v>#DIV/0!</v>
      </c>
      <c r="X99" s="29" t="e">
        <f t="shared" si="62"/>
        <v>#DIV/0!</v>
      </c>
      <c r="Y99" s="29" t="e">
        <f t="shared" si="62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97">
        <f>C97-C98</f>
        <v>0</v>
      </c>
      <c r="D100" s="97"/>
      <c r="E100" s="97">
        <f t="shared" ref="E100:Y100" si="63">E97-E98</f>
        <v>0</v>
      </c>
      <c r="F100" s="97">
        <f t="shared" si="63"/>
        <v>0</v>
      </c>
      <c r="G100" s="97">
        <f t="shared" si="63"/>
        <v>0</v>
      </c>
      <c r="H100" s="97">
        <f t="shared" si="63"/>
        <v>0</v>
      </c>
      <c r="I100" s="97">
        <f t="shared" si="63"/>
        <v>0</v>
      </c>
      <c r="J100" s="97">
        <f t="shared" si="63"/>
        <v>0</v>
      </c>
      <c r="K100" s="97">
        <f t="shared" si="63"/>
        <v>0</v>
      </c>
      <c r="L100" s="97">
        <f t="shared" si="63"/>
        <v>0</v>
      </c>
      <c r="M100" s="97">
        <f t="shared" si="63"/>
        <v>0</v>
      </c>
      <c r="N100" s="97">
        <f t="shared" si="63"/>
        <v>0</v>
      </c>
      <c r="O100" s="97">
        <f t="shared" si="63"/>
        <v>0</v>
      </c>
      <c r="P100" s="97">
        <f t="shared" si="63"/>
        <v>0</v>
      </c>
      <c r="Q100" s="97">
        <f t="shared" si="63"/>
        <v>0</v>
      </c>
      <c r="R100" s="97">
        <f t="shared" si="63"/>
        <v>0</v>
      </c>
      <c r="S100" s="97">
        <f t="shared" si="63"/>
        <v>0</v>
      </c>
      <c r="T100" s="97">
        <f t="shared" si="63"/>
        <v>0</v>
      </c>
      <c r="U100" s="97">
        <f t="shared" si="63"/>
        <v>0</v>
      </c>
      <c r="V100" s="97">
        <f t="shared" si="63"/>
        <v>0</v>
      </c>
      <c r="W100" s="97">
        <f t="shared" si="63"/>
        <v>0</v>
      </c>
      <c r="X100" s="97">
        <f t="shared" si="63"/>
        <v>0</v>
      </c>
      <c r="Y100" s="97">
        <f t="shared" si="63"/>
        <v>0</v>
      </c>
    </row>
    <row r="101" spans="1:25" s="12" customFormat="1" ht="30" hidden="1" customHeight="1" x14ac:dyDescent="0.2">
      <c r="A101" s="11" t="s">
        <v>91</v>
      </c>
      <c r="B101" s="39"/>
      <c r="C101" s="26">
        <f t="shared" ref="C101:C104" si="64">SUM(E101:Y101)</f>
        <v>0</v>
      </c>
      <c r="D101" s="15" t="e">
        <f t="shared" si="61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26">
        <f t="shared" si="64"/>
        <v>0</v>
      </c>
      <c r="D102" s="15" t="e">
        <f t="shared" si="61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4"/>
        <v>0</v>
      </c>
      <c r="D103" s="15" t="e">
        <f t="shared" si="61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4"/>
        <v>0</v>
      </c>
      <c r="D104" s="15" t="e">
        <f t="shared" si="61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27">
        <f>SUM(E105:Y105)</f>
        <v>0</v>
      </c>
      <c r="D105" s="15" t="e">
        <f t="shared" si="61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65">E105/E97</f>
        <v>#DIV/0!</v>
      </c>
      <c r="F106" s="29" t="e">
        <f t="shared" si="65"/>
        <v>#DIV/0!</v>
      </c>
      <c r="G106" s="29" t="e">
        <f t="shared" si="65"/>
        <v>#DIV/0!</v>
      </c>
      <c r="H106" s="29" t="e">
        <f t="shared" si="65"/>
        <v>#DIV/0!</v>
      </c>
      <c r="I106" s="29" t="e">
        <f t="shared" si="65"/>
        <v>#DIV/0!</v>
      </c>
      <c r="J106" s="29" t="e">
        <f t="shared" si="65"/>
        <v>#DIV/0!</v>
      </c>
      <c r="K106" s="29" t="e">
        <f t="shared" si="65"/>
        <v>#DIV/0!</v>
      </c>
      <c r="L106" s="29" t="e">
        <f t="shared" si="65"/>
        <v>#DIV/0!</v>
      </c>
      <c r="M106" s="29" t="e">
        <f t="shared" si="65"/>
        <v>#DIV/0!</v>
      </c>
      <c r="N106" s="29" t="e">
        <f t="shared" si="65"/>
        <v>#DIV/0!</v>
      </c>
      <c r="O106" s="29" t="e">
        <f t="shared" si="65"/>
        <v>#DIV/0!</v>
      </c>
      <c r="P106" s="29" t="e">
        <f t="shared" si="65"/>
        <v>#DIV/0!</v>
      </c>
      <c r="Q106" s="29" t="e">
        <f t="shared" si="65"/>
        <v>#DIV/0!</v>
      </c>
      <c r="R106" s="29" t="e">
        <f t="shared" si="65"/>
        <v>#DIV/0!</v>
      </c>
      <c r="S106" s="29" t="e">
        <f t="shared" si="65"/>
        <v>#DIV/0!</v>
      </c>
      <c r="T106" s="29" t="e">
        <f t="shared" si="65"/>
        <v>#DIV/0!</v>
      </c>
      <c r="U106" s="29" t="e">
        <f t="shared" si="65"/>
        <v>#DIV/0!</v>
      </c>
      <c r="V106" s="29" t="e">
        <f t="shared" si="65"/>
        <v>#DIV/0!</v>
      </c>
      <c r="W106" s="29" t="e">
        <f t="shared" si="65"/>
        <v>#DIV/0!</v>
      </c>
      <c r="X106" s="29" t="e">
        <f t="shared" si="65"/>
        <v>#DIV/0!</v>
      </c>
      <c r="Y106" s="29" t="e">
        <f t="shared" si="65"/>
        <v>#DIV/0!</v>
      </c>
    </row>
    <row r="107" spans="1:25" s="12" customFormat="1" ht="30" hidden="1" customHeight="1" x14ac:dyDescent="0.2">
      <c r="A107" s="11" t="s">
        <v>91</v>
      </c>
      <c r="B107" s="39"/>
      <c r="C107" s="26">
        <f t="shared" ref="C107:C117" si="66">SUM(E107:Y107)</f>
        <v>0</v>
      </c>
      <c r="D107" s="15" t="e">
        <f t="shared" si="61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26">
        <f t="shared" si="66"/>
        <v>0</v>
      </c>
      <c r="D108" s="15" t="e">
        <f t="shared" si="61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6"/>
        <v>0</v>
      </c>
      <c r="D109" s="15" t="e">
        <f t="shared" si="61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6"/>
        <v>0</v>
      </c>
      <c r="D110" s="15" t="e">
        <f t="shared" si="61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26">
        <v>595200</v>
      </c>
      <c r="D111" s="16" t="e">
        <f t="shared" si="61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27">
        <f t="shared" si="66"/>
        <v>0</v>
      </c>
      <c r="D112" s="15" t="e">
        <f t="shared" si="61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67">E112/E111</f>
        <v>#DIV/0!</v>
      </c>
      <c r="F113" s="30" t="e">
        <f t="shared" si="67"/>
        <v>#DIV/0!</v>
      </c>
      <c r="G113" s="30" t="e">
        <f t="shared" si="67"/>
        <v>#DIV/0!</v>
      </c>
      <c r="H113" s="30" t="e">
        <f t="shared" si="67"/>
        <v>#DIV/0!</v>
      </c>
      <c r="I113" s="30" t="e">
        <f t="shared" si="67"/>
        <v>#DIV/0!</v>
      </c>
      <c r="J113" s="30" t="e">
        <f t="shared" si="67"/>
        <v>#DIV/0!</v>
      </c>
      <c r="K113" s="30" t="e">
        <f t="shared" si="67"/>
        <v>#DIV/0!</v>
      </c>
      <c r="L113" s="30" t="e">
        <f t="shared" si="67"/>
        <v>#DIV/0!</v>
      </c>
      <c r="M113" s="30" t="e">
        <f t="shared" si="67"/>
        <v>#DIV/0!</v>
      </c>
      <c r="N113" s="30" t="e">
        <f t="shared" si="67"/>
        <v>#DIV/0!</v>
      </c>
      <c r="O113" s="30" t="e">
        <f t="shared" si="67"/>
        <v>#DIV/0!</v>
      </c>
      <c r="P113" s="30" t="e">
        <f t="shared" si="67"/>
        <v>#DIV/0!</v>
      </c>
      <c r="Q113" s="30" t="e">
        <f t="shared" si="67"/>
        <v>#DIV/0!</v>
      </c>
      <c r="R113" s="30" t="e">
        <f t="shared" si="67"/>
        <v>#DIV/0!</v>
      </c>
      <c r="S113" s="30" t="e">
        <f t="shared" si="67"/>
        <v>#DIV/0!</v>
      </c>
      <c r="T113" s="30" t="e">
        <f t="shared" si="67"/>
        <v>#DIV/0!</v>
      </c>
      <c r="U113" s="30" t="e">
        <f t="shared" si="67"/>
        <v>#DIV/0!</v>
      </c>
      <c r="V113" s="30" t="e">
        <f t="shared" si="67"/>
        <v>#DIV/0!</v>
      </c>
      <c r="W113" s="30" t="e">
        <f t="shared" si="67"/>
        <v>#DIV/0!</v>
      </c>
      <c r="X113" s="30" t="e">
        <f t="shared" si="67"/>
        <v>#DIV/0!</v>
      </c>
      <c r="Y113" s="30" t="e">
        <f t="shared" si="67"/>
        <v>#DIV/0!</v>
      </c>
    </row>
    <row r="114" spans="1:25" s="12" customFormat="1" ht="30" hidden="1" customHeight="1" x14ac:dyDescent="0.2">
      <c r="A114" s="11" t="s">
        <v>91</v>
      </c>
      <c r="B114" s="26"/>
      <c r="C114" s="26">
        <f t="shared" si="66"/>
        <v>0</v>
      </c>
      <c r="D114" s="15" t="e">
        <f t="shared" si="61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26">
        <f t="shared" si="66"/>
        <v>0</v>
      </c>
      <c r="D115" s="15" t="e">
        <f t="shared" si="61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26">
        <f t="shared" si="66"/>
        <v>0</v>
      </c>
      <c r="D116" s="15" t="e">
        <f t="shared" si="61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26">
        <f t="shared" si="66"/>
        <v>0</v>
      </c>
      <c r="D117" s="15" t="e">
        <f t="shared" si="61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53" t="e">
        <f>C112/C105*10</f>
        <v>#DIV/0!</v>
      </c>
      <c r="D118" s="15" t="e">
        <f t="shared" si="61"/>
        <v>#DIV/0!</v>
      </c>
      <c r="E118" s="54" t="e">
        <f t="shared" ref="E118:Y118" si="68">E112/E105*10</f>
        <v>#DIV/0!</v>
      </c>
      <c r="F118" s="54" t="e">
        <f t="shared" si="68"/>
        <v>#DIV/0!</v>
      </c>
      <c r="G118" s="54" t="e">
        <f t="shared" si="68"/>
        <v>#DIV/0!</v>
      </c>
      <c r="H118" s="54" t="e">
        <f t="shared" si="68"/>
        <v>#DIV/0!</v>
      </c>
      <c r="I118" s="54" t="e">
        <f t="shared" si="68"/>
        <v>#DIV/0!</v>
      </c>
      <c r="J118" s="54" t="e">
        <f t="shared" si="68"/>
        <v>#DIV/0!</v>
      </c>
      <c r="K118" s="54" t="e">
        <f t="shared" si="68"/>
        <v>#DIV/0!</v>
      </c>
      <c r="L118" s="54" t="e">
        <f t="shared" si="68"/>
        <v>#DIV/0!</v>
      </c>
      <c r="M118" s="54" t="e">
        <f t="shared" si="68"/>
        <v>#DIV/0!</v>
      </c>
      <c r="N118" s="54" t="e">
        <f t="shared" si="68"/>
        <v>#DIV/0!</v>
      </c>
      <c r="O118" s="54" t="e">
        <f t="shared" si="68"/>
        <v>#DIV/0!</v>
      </c>
      <c r="P118" s="54" t="e">
        <f t="shared" si="68"/>
        <v>#DIV/0!</v>
      </c>
      <c r="Q118" s="54" t="e">
        <f t="shared" si="68"/>
        <v>#DIV/0!</v>
      </c>
      <c r="R118" s="54" t="e">
        <f t="shared" si="68"/>
        <v>#DIV/0!</v>
      </c>
      <c r="S118" s="54" t="e">
        <f t="shared" si="68"/>
        <v>#DIV/0!</v>
      </c>
      <c r="T118" s="54" t="e">
        <f t="shared" si="68"/>
        <v>#DIV/0!</v>
      </c>
      <c r="U118" s="54" t="e">
        <f t="shared" si="68"/>
        <v>#DIV/0!</v>
      </c>
      <c r="V118" s="54" t="e">
        <f t="shared" si="68"/>
        <v>#DIV/0!</v>
      </c>
      <c r="W118" s="54" t="e">
        <f t="shared" si="68"/>
        <v>#DIV/0!</v>
      </c>
      <c r="X118" s="54" t="e">
        <f t="shared" si="68"/>
        <v>#DIV/0!</v>
      </c>
      <c r="Y118" s="54" t="e">
        <f t="shared" si="68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69">B114/B107*10</f>
        <v>#DIV/0!</v>
      </c>
      <c r="C119" s="54" t="e">
        <f t="shared" si="69"/>
        <v>#DIV/0!</v>
      </c>
      <c r="D119" s="15" t="e">
        <f t="shared" si="61"/>
        <v>#DIV/0!</v>
      </c>
      <c r="E119" s="54" t="e">
        <f t="shared" ref="E119:Y119" si="70">E114/E107*10</f>
        <v>#DIV/0!</v>
      </c>
      <c r="F119" s="54" t="e">
        <f t="shared" si="70"/>
        <v>#DIV/0!</v>
      </c>
      <c r="G119" s="54" t="e">
        <f t="shared" si="70"/>
        <v>#DIV/0!</v>
      </c>
      <c r="H119" s="54" t="e">
        <f t="shared" si="70"/>
        <v>#DIV/0!</v>
      </c>
      <c r="I119" s="54" t="e">
        <f t="shared" si="70"/>
        <v>#DIV/0!</v>
      </c>
      <c r="J119" s="54" t="e">
        <f t="shared" si="70"/>
        <v>#DIV/0!</v>
      </c>
      <c r="K119" s="54" t="e">
        <f t="shared" si="70"/>
        <v>#DIV/0!</v>
      </c>
      <c r="L119" s="54" t="e">
        <f t="shared" si="70"/>
        <v>#DIV/0!</v>
      </c>
      <c r="M119" s="54" t="e">
        <f t="shared" si="70"/>
        <v>#DIV/0!</v>
      </c>
      <c r="N119" s="54" t="e">
        <f t="shared" si="70"/>
        <v>#DIV/0!</v>
      </c>
      <c r="O119" s="54" t="e">
        <f t="shared" si="70"/>
        <v>#DIV/0!</v>
      </c>
      <c r="P119" s="54" t="e">
        <f t="shared" si="70"/>
        <v>#DIV/0!</v>
      </c>
      <c r="Q119" s="54" t="e">
        <f t="shared" si="70"/>
        <v>#DIV/0!</v>
      </c>
      <c r="R119" s="54" t="e">
        <f t="shared" si="70"/>
        <v>#DIV/0!</v>
      </c>
      <c r="S119" s="54" t="e">
        <f t="shared" si="70"/>
        <v>#DIV/0!</v>
      </c>
      <c r="T119" s="54" t="e">
        <f t="shared" si="70"/>
        <v>#DIV/0!</v>
      </c>
      <c r="U119" s="54" t="e">
        <f t="shared" si="70"/>
        <v>#DIV/0!</v>
      </c>
      <c r="V119" s="54" t="e">
        <f t="shared" si="70"/>
        <v>#DIV/0!</v>
      </c>
      <c r="W119" s="54" t="e">
        <f t="shared" si="70"/>
        <v>#DIV/0!</v>
      </c>
      <c r="X119" s="54" t="e">
        <f t="shared" si="70"/>
        <v>#DIV/0!</v>
      </c>
      <c r="Y119" s="54" t="e">
        <f t="shared" si="70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69"/>
        <v>#DIV/0!</v>
      </c>
      <c r="C120" s="54" t="e">
        <f t="shared" si="69"/>
        <v>#DIV/0!</v>
      </c>
      <c r="D120" s="15" t="e">
        <f t="shared" si="61"/>
        <v>#DIV/0!</v>
      </c>
      <c r="E120" s="54"/>
      <c r="F120" s="54" t="e">
        <f t="shared" ref="F120:M121" si="71">F115/F108*10</f>
        <v>#DIV/0!</v>
      </c>
      <c r="G120" s="54" t="e">
        <f t="shared" si="71"/>
        <v>#DIV/0!</v>
      </c>
      <c r="H120" s="54" t="e">
        <f t="shared" si="71"/>
        <v>#DIV/0!</v>
      </c>
      <c r="I120" s="54" t="e">
        <f t="shared" si="71"/>
        <v>#DIV/0!</v>
      </c>
      <c r="J120" s="54" t="e">
        <f t="shared" si="71"/>
        <v>#DIV/0!</v>
      </c>
      <c r="K120" s="54" t="e">
        <f t="shared" si="71"/>
        <v>#DIV/0!</v>
      </c>
      <c r="L120" s="54" t="e">
        <f t="shared" si="71"/>
        <v>#DIV/0!</v>
      </c>
      <c r="M120" s="54" t="e">
        <f t="shared" si="71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2">R115/R108*10</f>
        <v>#DIV/0!</v>
      </c>
      <c r="S120" s="54" t="e">
        <f t="shared" si="72"/>
        <v>#DIV/0!</v>
      </c>
      <c r="T120" s="54" t="e">
        <f t="shared" si="72"/>
        <v>#DIV/0!</v>
      </c>
      <c r="U120" s="54" t="e">
        <f t="shared" si="72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9"/>
        <v>#DIV/0!</v>
      </c>
      <c r="C121" s="54" t="e">
        <f t="shared" si="69"/>
        <v>#DIV/0!</v>
      </c>
      <c r="D121" s="15" t="e">
        <f t="shared" si="61"/>
        <v>#DIV/0!</v>
      </c>
      <c r="E121" s="54" t="e">
        <f>E116/E109*10</f>
        <v>#DIV/0!</v>
      </c>
      <c r="F121" s="54" t="e">
        <f t="shared" si="71"/>
        <v>#DIV/0!</v>
      </c>
      <c r="G121" s="54" t="e">
        <f t="shared" si="71"/>
        <v>#DIV/0!</v>
      </c>
      <c r="H121" s="54" t="e">
        <f t="shared" si="71"/>
        <v>#DIV/0!</v>
      </c>
      <c r="I121" s="54" t="e">
        <f t="shared" si="71"/>
        <v>#DIV/0!</v>
      </c>
      <c r="J121" s="54" t="e">
        <f t="shared" si="71"/>
        <v>#DIV/0!</v>
      </c>
      <c r="K121" s="54" t="e">
        <f t="shared" si="71"/>
        <v>#DIV/0!</v>
      </c>
      <c r="L121" s="54" t="e">
        <f t="shared" si="71"/>
        <v>#DIV/0!</v>
      </c>
      <c r="M121" s="54" t="e">
        <f t="shared" si="71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2"/>
        <v>#DIV/0!</v>
      </c>
      <c r="S121" s="54" t="e">
        <f t="shared" si="72"/>
        <v>#DIV/0!</v>
      </c>
      <c r="T121" s="54" t="e">
        <f t="shared" si="72"/>
        <v>#DIV/0!</v>
      </c>
      <c r="U121" s="54" t="e">
        <f t="shared" si="72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9"/>
        <v>#DIV/0!</v>
      </c>
      <c r="C122" s="54" t="e">
        <f t="shared" si="69"/>
        <v>#DIV/0!</v>
      </c>
      <c r="D122" s="15" t="e">
        <f t="shared" si="61"/>
        <v>#DIV/0!</v>
      </c>
      <c r="E122" s="54" t="e">
        <f t="shared" si="69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26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60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56">
        <f>SUM(E126:Y126)</f>
        <v>0</v>
      </c>
      <c r="D126" s="15" t="e">
        <f t="shared" si="61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27">
        <f>SUM(E127:Y127)</f>
        <v>0</v>
      </c>
      <c r="D127" s="15" t="e">
        <f t="shared" si="61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54" t="e">
        <f>C126/C127</f>
        <v>#DIV/0!</v>
      </c>
      <c r="D128" s="15" t="e">
        <f t="shared" si="61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27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27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27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27">
        <f>SUM(E132:Y132)</f>
        <v>0</v>
      </c>
      <c r="D132" s="15" t="e">
        <f t="shared" ref="D132:D172" si="73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74">E132/E131</f>
        <v>#DIV/0!</v>
      </c>
      <c r="F133" s="35" t="e">
        <f t="shared" si="74"/>
        <v>#DIV/0!</v>
      </c>
      <c r="G133" s="35" t="e">
        <f t="shared" si="74"/>
        <v>#DIV/0!</v>
      </c>
      <c r="H133" s="35" t="e">
        <f t="shared" si="74"/>
        <v>#DIV/0!</v>
      </c>
      <c r="I133" s="35" t="e">
        <f t="shared" si="74"/>
        <v>#DIV/0!</v>
      </c>
      <c r="J133" s="35" t="e">
        <f t="shared" si="74"/>
        <v>#DIV/0!</v>
      </c>
      <c r="K133" s="35" t="e">
        <f t="shared" si="74"/>
        <v>#DIV/0!</v>
      </c>
      <c r="L133" s="35" t="e">
        <f t="shared" si="74"/>
        <v>#DIV/0!</v>
      </c>
      <c r="M133" s="35" t="e">
        <f t="shared" si="74"/>
        <v>#DIV/0!</v>
      </c>
      <c r="N133" s="35" t="e">
        <f t="shared" si="74"/>
        <v>#DIV/0!</v>
      </c>
      <c r="O133" s="35" t="e">
        <f t="shared" si="74"/>
        <v>#DIV/0!</v>
      </c>
      <c r="P133" s="35" t="e">
        <f t="shared" si="74"/>
        <v>#DIV/0!</v>
      </c>
      <c r="Q133" s="35" t="e">
        <f t="shared" si="74"/>
        <v>#DIV/0!</v>
      </c>
      <c r="R133" s="35" t="e">
        <f t="shared" si="74"/>
        <v>#DIV/0!</v>
      </c>
      <c r="S133" s="35" t="e">
        <f t="shared" si="74"/>
        <v>#DIV/0!</v>
      </c>
      <c r="T133" s="35" t="e">
        <f t="shared" si="74"/>
        <v>#DIV/0!</v>
      </c>
      <c r="U133" s="35" t="e">
        <f t="shared" si="74"/>
        <v>#DIV/0!</v>
      </c>
      <c r="V133" s="35" t="e">
        <f t="shared" si="74"/>
        <v>#DIV/0!</v>
      </c>
      <c r="W133" s="35" t="e">
        <f t="shared" si="74"/>
        <v>#DIV/0!</v>
      </c>
      <c r="X133" s="35" t="e">
        <f t="shared" si="74"/>
        <v>#DIV/0!</v>
      </c>
      <c r="Y133" s="35" t="e">
        <f t="shared" si="74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95">
        <f>C131-C132</f>
        <v>0</v>
      </c>
      <c r="D134" s="95"/>
      <c r="E134" s="95">
        <f t="shared" ref="E134:Y134" si="75">E131-E132</f>
        <v>0</v>
      </c>
      <c r="F134" s="95">
        <f t="shared" si="75"/>
        <v>0</v>
      </c>
      <c r="G134" s="95">
        <f t="shared" si="75"/>
        <v>0</v>
      </c>
      <c r="H134" s="95">
        <f t="shared" si="75"/>
        <v>0</v>
      </c>
      <c r="I134" s="95">
        <f t="shared" si="75"/>
        <v>0</v>
      </c>
      <c r="J134" s="95">
        <f t="shared" si="75"/>
        <v>0</v>
      </c>
      <c r="K134" s="95">
        <f t="shared" si="75"/>
        <v>0</v>
      </c>
      <c r="L134" s="95">
        <f t="shared" si="75"/>
        <v>0</v>
      </c>
      <c r="M134" s="95">
        <f t="shared" si="75"/>
        <v>0</v>
      </c>
      <c r="N134" s="95">
        <f t="shared" si="75"/>
        <v>0</v>
      </c>
      <c r="O134" s="95">
        <f t="shared" si="75"/>
        <v>0</v>
      </c>
      <c r="P134" s="95">
        <f t="shared" si="75"/>
        <v>0</v>
      </c>
      <c r="Q134" s="95">
        <f t="shared" si="75"/>
        <v>0</v>
      </c>
      <c r="R134" s="95">
        <f t="shared" si="75"/>
        <v>0</v>
      </c>
      <c r="S134" s="95">
        <f t="shared" si="75"/>
        <v>0</v>
      </c>
      <c r="T134" s="95">
        <f t="shared" si="75"/>
        <v>0</v>
      </c>
      <c r="U134" s="95">
        <f t="shared" si="75"/>
        <v>0</v>
      </c>
      <c r="V134" s="95">
        <f t="shared" si="75"/>
        <v>0</v>
      </c>
      <c r="W134" s="95">
        <f t="shared" si="75"/>
        <v>0</v>
      </c>
      <c r="X134" s="95">
        <f t="shared" si="75"/>
        <v>0</v>
      </c>
      <c r="Y134" s="95">
        <f t="shared" si="75"/>
        <v>0</v>
      </c>
    </row>
    <row r="135" spans="1:26" s="12" customFormat="1" ht="22.9" hidden="1" customHeight="1" x14ac:dyDescent="0.2">
      <c r="A135" s="13" t="s">
        <v>190</v>
      </c>
      <c r="B135" s="39"/>
      <c r="C135" s="26"/>
      <c r="D135" s="16" t="e">
        <f t="shared" si="73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27">
        <f>SUM(E136:Y136)</f>
        <v>0</v>
      </c>
      <c r="D136" s="15" t="e">
        <f t="shared" si="73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76">E136/E135</f>
        <v>#DIV/0!</v>
      </c>
      <c r="F137" s="29" t="e">
        <f t="shared" si="76"/>
        <v>#DIV/0!</v>
      </c>
      <c r="G137" s="29" t="e">
        <f t="shared" si="76"/>
        <v>#DIV/0!</v>
      </c>
      <c r="H137" s="29" t="e">
        <f t="shared" si="76"/>
        <v>#DIV/0!</v>
      </c>
      <c r="I137" s="29" t="e">
        <f t="shared" si="76"/>
        <v>#DIV/0!</v>
      </c>
      <c r="J137" s="29" t="e">
        <f t="shared" si="76"/>
        <v>#DIV/0!</v>
      </c>
      <c r="K137" s="29" t="e">
        <f t="shared" si="76"/>
        <v>#DIV/0!</v>
      </c>
      <c r="L137" s="29" t="e">
        <f t="shared" si="76"/>
        <v>#DIV/0!</v>
      </c>
      <c r="M137" s="29" t="e">
        <f t="shared" si="76"/>
        <v>#DIV/0!</v>
      </c>
      <c r="N137" s="29" t="e">
        <f t="shared" si="76"/>
        <v>#DIV/0!</v>
      </c>
      <c r="O137" s="29" t="e">
        <f t="shared" si="76"/>
        <v>#DIV/0!</v>
      </c>
      <c r="P137" s="29" t="e">
        <f t="shared" si="76"/>
        <v>#DIV/0!</v>
      </c>
      <c r="Q137" s="29" t="e">
        <f t="shared" si="76"/>
        <v>#DIV/0!</v>
      </c>
      <c r="R137" s="29" t="e">
        <f t="shared" si="76"/>
        <v>#DIV/0!</v>
      </c>
      <c r="S137" s="29" t="e">
        <f t="shared" si="76"/>
        <v>#DIV/0!</v>
      </c>
      <c r="T137" s="29" t="e">
        <f t="shared" si="76"/>
        <v>#DIV/0!</v>
      </c>
      <c r="U137" s="29" t="e">
        <f t="shared" si="76"/>
        <v>#DIV/0!</v>
      </c>
      <c r="V137" s="29" t="e">
        <f t="shared" si="76"/>
        <v>#DIV/0!</v>
      </c>
      <c r="W137" s="29" t="e">
        <f t="shared" si="76"/>
        <v>#DIV/0!</v>
      </c>
      <c r="X137" s="29" t="e">
        <f t="shared" si="76"/>
        <v>#DIV/0!</v>
      </c>
      <c r="Y137" s="29" t="e">
        <f t="shared" si="76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60" t="e">
        <f>C136/C132*10</f>
        <v>#DIV/0!</v>
      </c>
      <c r="D138" s="15" t="e">
        <f t="shared" si="73"/>
        <v>#DIV/0!</v>
      </c>
      <c r="E138" s="58" t="e">
        <f t="shared" ref="E138:P138" si="77">E136/E132*10</f>
        <v>#DIV/0!</v>
      </c>
      <c r="F138" s="58" t="e">
        <f t="shared" si="77"/>
        <v>#DIV/0!</v>
      </c>
      <c r="G138" s="58" t="e">
        <f t="shared" si="77"/>
        <v>#DIV/0!</v>
      </c>
      <c r="H138" s="58" t="e">
        <f t="shared" si="77"/>
        <v>#DIV/0!</v>
      </c>
      <c r="I138" s="58" t="e">
        <f t="shared" si="77"/>
        <v>#DIV/0!</v>
      </c>
      <c r="J138" s="58" t="e">
        <f t="shared" si="77"/>
        <v>#DIV/0!</v>
      </c>
      <c r="K138" s="58" t="e">
        <f t="shared" si="77"/>
        <v>#DIV/0!</v>
      </c>
      <c r="L138" s="58" t="e">
        <f t="shared" si="77"/>
        <v>#DIV/0!</v>
      </c>
      <c r="M138" s="58" t="e">
        <f t="shared" si="77"/>
        <v>#DIV/0!</v>
      </c>
      <c r="N138" s="58" t="e">
        <f t="shared" si="77"/>
        <v>#DIV/0!</v>
      </c>
      <c r="O138" s="58" t="e">
        <f t="shared" si="77"/>
        <v>#DIV/0!</v>
      </c>
      <c r="P138" s="58" t="e">
        <f t="shared" si="77"/>
        <v>#DIV/0!</v>
      </c>
      <c r="Q138" s="58" t="e">
        <f t="shared" ref="Q138:V138" si="78">Q136/Q132*10</f>
        <v>#DIV/0!</v>
      </c>
      <c r="R138" s="58" t="e">
        <f t="shared" si="78"/>
        <v>#DIV/0!</v>
      </c>
      <c r="S138" s="58" t="e">
        <f t="shared" si="78"/>
        <v>#DIV/0!</v>
      </c>
      <c r="T138" s="58" t="e">
        <f t="shared" si="78"/>
        <v>#DIV/0!</v>
      </c>
      <c r="U138" s="58" t="e">
        <f t="shared" si="78"/>
        <v>#DIV/0!</v>
      </c>
      <c r="V138" s="58" t="e">
        <f t="shared" si="78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27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27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56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27">
        <f>SUM(E142:Y142)</f>
        <v>0</v>
      </c>
      <c r="D142" s="15" t="e">
        <f t="shared" si="73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9">F142/F141</f>
        <v>#DIV/0!</v>
      </c>
      <c r="G143" s="29" t="e">
        <f t="shared" si="79"/>
        <v>#DIV/0!</v>
      </c>
      <c r="H143" s="29" t="e">
        <f t="shared" si="79"/>
        <v>#DIV/0!</v>
      </c>
      <c r="I143" s="29" t="e">
        <f t="shared" si="79"/>
        <v>#DIV/0!</v>
      </c>
      <c r="J143" s="29" t="e">
        <f t="shared" si="79"/>
        <v>#DIV/0!</v>
      </c>
      <c r="K143" s="29" t="e">
        <f t="shared" si="79"/>
        <v>#DIV/0!</v>
      </c>
      <c r="L143" s="29" t="e">
        <f t="shared" si="79"/>
        <v>#DIV/0!</v>
      </c>
      <c r="M143" s="29" t="e">
        <f t="shared" si="79"/>
        <v>#DIV/0!</v>
      </c>
      <c r="N143" s="29" t="e">
        <f t="shared" si="79"/>
        <v>#DIV/0!</v>
      </c>
      <c r="O143" s="29" t="e">
        <f t="shared" si="79"/>
        <v>#DIV/0!</v>
      </c>
      <c r="P143" s="29" t="e">
        <f t="shared" si="79"/>
        <v>#DIV/0!</v>
      </c>
      <c r="Q143" s="29"/>
      <c r="R143" s="29" t="e">
        <f t="shared" si="79"/>
        <v>#DIV/0!</v>
      </c>
      <c r="S143" s="29" t="e">
        <f t="shared" si="79"/>
        <v>#DIV/0!</v>
      </c>
      <c r="T143" s="29" t="e">
        <f t="shared" si="79"/>
        <v>#DIV/0!</v>
      </c>
      <c r="U143" s="29" t="e">
        <f t="shared" si="79"/>
        <v>#DIV/0!</v>
      </c>
      <c r="V143" s="29" t="e">
        <f t="shared" si="79"/>
        <v>#DIV/0!</v>
      </c>
      <c r="W143" s="29" t="e">
        <f t="shared" si="79"/>
        <v>#DIV/0!</v>
      </c>
      <c r="X143" s="29" t="e">
        <f t="shared" si="79"/>
        <v>#DIV/0!</v>
      </c>
      <c r="Y143" s="29" t="e">
        <f t="shared" si="79"/>
        <v>#DIV/0!</v>
      </c>
    </row>
    <row r="144" spans="1:26" s="12" customFormat="1" ht="31.15" hidden="1" customHeight="1" x14ac:dyDescent="0.2">
      <c r="A144" s="13" t="s">
        <v>191</v>
      </c>
      <c r="B144" s="39"/>
      <c r="C144" s="39"/>
      <c r="D144" s="16" t="e">
        <f t="shared" si="73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27">
        <f>SUM(E145:Y145)</f>
        <v>0</v>
      </c>
      <c r="D145" s="15" t="e">
        <f t="shared" si="73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80">E145/E144</f>
        <v>#DIV/0!</v>
      </c>
      <c r="F146" s="30" t="e">
        <f t="shared" si="80"/>
        <v>#DIV/0!</v>
      </c>
      <c r="G146" s="30" t="e">
        <f t="shared" si="80"/>
        <v>#DIV/0!</v>
      </c>
      <c r="H146" s="30" t="e">
        <f t="shared" si="80"/>
        <v>#DIV/0!</v>
      </c>
      <c r="I146" s="30" t="e">
        <f t="shared" si="80"/>
        <v>#DIV/0!</v>
      </c>
      <c r="J146" s="30" t="e">
        <f t="shared" si="80"/>
        <v>#DIV/0!</v>
      </c>
      <c r="K146" s="30" t="e">
        <f t="shared" si="80"/>
        <v>#DIV/0!</v>
      </c>
      <c r="L146" s="30" t="e">
        <f t="shared" si="80"/>
        <v>#DIV/0!</v>
      </c>
      <c r="M146" s="30" t="e">
        <f t="shared" si="80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60" t="e">
        <f>C145/C142*10</f>
        <v>#DIV/0!</v>
      </c>
      <c r="D147" s="15" t="e">
        <f t="shared" si="73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1">H145/H142*10</f>
        <v>#DIV/0!</v>
      </c>
      <c r="I147" s="58" t="e">
        <f t="shared" si="81"/>
        <v>#DIV/0!</v>
      </c>
      <c r="J147" s="58" t="e">
        <f t="shared" si="81"/>
        <v>#DIV/0!</v>
      </c>
      <c r="K147" s="58" t="e">
        <f t="shared" si="81"/>
        <v>#DIV/0!</v>
      </c>
      <c r="L147" s="58" t="e">
        <f t="shared" si="81"/>
        <v>#DIV/0!</v>
      </c>
      <c r="M147" s="58" t="e">
        <f t="shared" si="81"/>
        <v>#DIV/0!</v>
      </c>
      <c r="N147" s="58" t="e">
        <f t="shared" si="81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2">R145/R142*10</f>
        <v>#DIV/0!</v>
      </c>
      <c r="S147" s="58" t="e">
        <f t="shared" si="82"/>
        <v>#DIV/0!</v>
      </c>
      <c r="T147" s="58" t="e">
        <f t="shared" si="82"/>
        <v>#DIV/0!</v>
      </c>
      <c r="U147" s="58" t="e">
        <f t="shared" si="82"/>
        <v>#DIV/0!</v>
      </c>
      <c r="V147" s="58" t="e">
        <f t="shared" si="82"/>
        <v>#DIV/0!</v>
      </c>
      <c r="W147" s="58" t="e">
        <f t="shared" si="82"/>
        <v>#DIV/0!</v>
      </c>
      <c r="X147" s="58" t="e">
        <f t="shared" si="82"/>
        <v>#DIV/0!</v>
      </c>
      <c r="Y147" s="58" t="e">
        <f t="shared" si="82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27">
        <f>SUM(E148:Y148)</f>
        <v>0</v>
      </c>
      <c r="D148" s="15" t="e">
        <f t="shared" si="73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27">
        <f>SUM(E149:Y149)</f>
        <v>0</v>
      </c>
      <c r="D149" s="15" t="e">
        <f t="shared" si="73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60" t="e">
        <f>C149/C148*10</f>
        <v>#DIV/0!</v>
      </c>
      <c r="D150" s="15" t="e">
        <f t="shared" si="73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53">
        <f>SUM(E151:Y151)</f>
        <v>0</v>
      </c>
      <c r="D151" s="15" t="e">
        <f t="shared" si="73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53">
        <f>SUM(E152:Y152)</f>
        <v>0</v>
      </c>
      <c r="D152" s="15" t="e">
        <f t="shared" si="73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60" t="e">
        <f>C152/C151*10</f>
        <v>#DIV/0!</v>
      </c>
      <c r="D153" s="15" t="e">
        <f t="shared" si="73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53">
        <f>SUM(E154:Y154)</f>
        <v>0</v>
      </c>
      <c r="D154" s="15" t="e">
        <f t="shared" si="73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53">
        <f>SUM(E155:Y155)</f>
        <v>0</v>
      </c>
      <c r="D155" s="15" t="e">
        <f t="shared" si="73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60" t="e">
        <f>C155/C154*10</f>
        <v>#DIV/0!</v>
      </c>
      <c r="D156" s="15" t="e">
        <f t="shared" si="73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27">
        <f>SUM(E157:Y157)</f>
        <v>0</v>
      </c>
      <c r="D157" s="15" t="e">
        <f t="shared" si="73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27">
        <f>SUM(E158:Y158)</f>
        <v>0</v>
      </c>
      <c r="D158" s="15" t="e">
        <f t="shared" si="73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53" t="e">
        <f>C158/C157*10</f>
        <v>#DIV/0!</v>
      </c>
      <c r="D159" s="15" t="e">
        <f t="shared" si="73"/>
        <v>#DIV/0!</v>
      </c>
      <c r="E159" s="54" t="e">
        <f>E158/E157*10</f>
        <v>#DIV/0!</v>
      </c>
      <c r="F159" s="54"/>
      <c r="G159" s="54"/>
      <c r="H159" s="54" t="e">
        <f t="shared" ref="H159:M159" si="83">H158/H157*10</f>
        <v>#DIV/0!</v>
      </c>
      <c r="I159" s="54" t="e">
        <f t="shared" si="83"/>
        <v>#DIV/0!</v>
      </c>
      <c r="J159" s="54" t="e">
        <f t="shared" si="83"/>
        <v>#DIV/0!</v>
      </c>
      <c r="K159" s="54" t="e">
        <f t="shared" si="83"/>
        <v>#DIV/0!</v>
      </c>
      <c r="L159" s="54" t="e">
        <f t="shared" si="83"/>
        <v>#DIV/0!</v>
      </c>
      <c r="M159" s="54" t="e">
        <f t="shared" si="83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4">S158/S157*10</f>
        <v>#DIV/0!</v>
      </c>
      <c r="T159" s="54" t="e">
        <f t="shared" si="84"/>
        <v>#DIV/0!</v>
      </c>
      <c r="U159" s="54" t="e">
        <f t="shared" si="84"/>
        <v>#DIV/0!</v>
      </c>
      <c r="V159" s="54" t="e">
        <f t="shared" si="84"/>
        <v>#DIV/0!</v>
      </c>
      <c r="W159" s="54" t="e">
        <f t="shared" si="84"/>
        <v>#DIV/0!</v>
      </c>
      <c r="X159" s="54" t="e">
        <f t="shared" si="84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27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53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27">
        <f>SUM(E164:Y164)</f>
        <v>104</v>
      </c>
      <c r="D164" s="15">
        <f t="shared" si="73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53">
        <f>C164/C163*10</f>
        <v>6.3030303030303028</v>
      </c>
      <c r="D165" s="15">
        <f t="shared" si="73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27">
        <f>SUM(E166:Y166)</f>
        <v>0</v>
      </c>
      <c r="D166" s="15" t="e">
        <f t="shared" si="73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27">
        <f>SUM(E167:Y167)</f>
        <v>0</v>
      </c>
      <c r="D167" s="15" t="e">
        <f t="shared" si="73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60" t="e">
        <f>C167/C166*10</f>
        <v>#DIV/0!</v>
      </c>
      <c r="D168" s="15" t="e">
        <f t="shared" si="73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60" t="e">
        <f>C170/C169*10</f>
        <v>#DIV/0!</v>
      </c>
      <c r="D171" s="15" t="e">
        <f t="shared" si="73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27">
        <f>SUM(E172:Y172)</f>
        <v>0</v>
      </c>
      <c r="D172" s="15" t="e">
        <f t="shared" si="73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91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27">
        <f>SUM(E177:Y177)</f>
        <v>0</v>
      </c>
      <c r="D177" s="15" t="e">
        <f t="shared" ref="D177:D189" si="85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27">
        <f>SUM(E179:Y179)</f>
        <v>0</v>
      </c>
      <c r="D179" s="15" t="e">
        <f t="shared" si="85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92" t="e">
        <f>C179/C178</f>
        <v>#DIV/0!</v>
      </c>
      <c r="D180" s="15"/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26">
        <f>SUM(E181:Y181)</f>
        <v>0</v>
      </c>
      <c r="D181" s="15" t="e">
        <f t="shared" si="8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27">
        <f>SUM(E183:Y183)</f>
        <v>0</v>
      </c>
      <c r="D183" s="15" t="e">
        <f t="shared" si="85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27">
        <f>SUM(E184:Y184)</f>
        <v>101088</v>
      </c>
      <c r="D184" s="15" t="e">
        <f t="shared" si="85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">
      <c r="A185" s="32" t="s">
        <v>128</v>
      </c>
      <c r="B185" s="27"/>
      <c r="C185" s="27">
        <f>SUM(E185:Y185)</f>
        <v>99561</v>
      </c>
      <c r="D185" s="15" t="e">
        <f t="shared" si="85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">
      <c r="A186" s="11" t="s">
        <v>129</v>
      </c>
      <c r="B186" s="52"/>
      <c r="C186" s="52">
        <f>C185/C184</f>
        <v>0.98489434947768284</v>
      </c>
      <c r="D186" s="15" t="e">
        <f t="shared" si="85"/>
        <v>#DIV/0!</v>
      </c>
      <c r="E186" s="73">
        <f t="shared" ref="E186:Y186" si="87">E185/E184</f>
        <v>1</v>
      </c>
      <c r="F186" s="73">
        <f t="shared" si="87"/>
        <v>1</v>
      </c>
      <c r="G186" s="73">
        <f t="shared" si="87"/>
        <v>1</v>
      </c>
      <c r="H186" s="73">
        <f t="shared" si="87"/>
        <v>1</v>
      </c>
      <c r="I186" s="73">
        <f t="shared" si="87"/>
        <v>0.98545602827239365</v>
      </c>
      <c r="J186" s="73">
        <f t="shared" si="87"/>
        <v>0.95697995853489981</v>
      </c>
      <c r="K186" s="73">
        <f t="shared" si="87"/>
        <v>0.97799717912552886</v>
      </c>
      <c r="L186" s="73">
        <f t="shared" si="87"/>
        <v>1</v>
      </c>
      <c r="M186" s="73">
        <f t="shared" si="87"/>
        <v>1</v>
      </c>
      <c r="N186" s="73">
        <f t="shared" si="87"/>
        <v>1</v>
      </c>
      <c r="O186" s="73">
        <f t="shared" si="87"/>
        <v>0.96502057613168724</v>
      </c>
      <c r="P186" s="73">
        <f t="shared" si="87"/>
        <v>0.9734578884934757</v>
      </c>
      <c r="Q186" s="73">
        <f t="shared" si="87"/>
        <v>1</v>
      </c>
      <c r="R186" s="73">
        <f t="shared" si="87"/>
        <v>1</v>
      </c>
      <c r="S186" s="73">
        <f t="shared" si="87"/>
        <v>1</v>
      </c>
      <c r="T186" s="73">
        <f t="shared" si="87"/>
        <v>1</v>
      </c>
      <c r="U186" s="73">
        <f t="shared" si="87"/>
        <v>0.98753117206982544</v>
      </c>
      <c r="V186" s="73">
        <f t="shared" si="87"/>
        <v>1</v>
      </c>
      <c r="W186" s="73">
        <f t="shared" si="87"/>
        <v>1</v>
      </c>
      <c r="X186" s="73">
        <f t="shared" si="87"/>
        <v>0.9443490556509444</v>
      </c>
      <c r="Y186" s="73">
        <f t="shared" si="87"/>
        <v>0.9616115545419992</v>
      </c>
    </row>
    <row r="187" spans="1:35" s="50" customFormat="1" ht="30" hidden="1" customHeight="1" outlineLevel="1" x14ac:dyDescent="0.2">
      <c r="A187" s="11" t="s">
        <v>130</v>
      </c>
      <c r="B187" s="27"/>
      <c r="C187" s="27">
        <f>SUM(E187:Y187)</f>
        <v>0</v>
      </c>
      <c r="D187" s="15" t="e">
        <f t="shared" si="85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27">
        <f>SUM(E188:Y188)</f>
        <v>15599</v>
      </c>
      <c r="D188" s="15" t="e">
        <f t="shared" si="85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5" t="e">
        <f>C188/C187</f>
        <v>#DIV/0!</v>
      </c>
      <c r="D189" s="15" t="e">
        <f t="shared" si="85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27">
        <f>SUM(E191:Y191)</f>
        <v>0</v>
      </c>
      <c r="D191" s="9" t="e">
        <f t="shared" ref="D191:D210" si="88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27">
        <f>SUM(E192:Y192)</f>
        <v>0</v>
      </c>
      <c r="D192" s="9" t="e">
        <f t="shared" si="88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27">
        <f>C191*0.45</f>
        <v>0</v>
      </c>
      <c r="D193" s="9" t="e">
        <f t="shared" si="88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52" t="e">
        <f>C191/C192</f>
        <v>#DIV/0!</v>
      </c>
      <c r="D194" s="9"/>
      <c r="E194" s="73" t="e">
        <f t="shared" ref="E194:Y194" si="89">E191/E192</f>
        <v>#DIV/0!</v>
      </c>
      <c r="F194" s="73" t="e">
        <f t="shared" si="89"/>
        <v>#DIV/0!</v>
      </c>
      <c r="G194" s="73" t="e">
        <f t="shared" si="89"/>
        <v>#DIV/0!</v>
      </c>
      <c r="H194" s="73" t="e">
        <f t="shared" si="89"/>
        <v>#DIV/0!</v>
      </c>
      <c r="I194" s="73" t="e">
        <f t="shared" si="89"/>
        <v>#DIV/0!</v>
      </c>
      <c r="J194" s="73" t="e">
        <f t="shared" si="89"/>
        <v>#DIV/0!</v>
      </c>
      <c r="K194" s="73" t="e">
        <f t="shared" si="89"/>
        <v>#DIV/0!</v>
      </c>
      <c r="L194" s="73" t="e">
        <f t="shared" si="89"/>
        <v>#DIV/0!</v>
      </c>
      <c r="M194" s="73" t="e">
        <f t="shared" si="89"/>
        <v>#DIV/0!</v>
      </c>
      <c r="N194" s="73" t="e">
        <f t="shared" si="89"/>
        <v>#DIV/0!</v>
      </c>
      <c r="O194" s="73" t="e">
        <f t="shared" si="89"/>
        <v>#DIV/0!</v>
      </c>
      <c r="P194" s="73" t="e">
        <f t="shared" si="89"/>
        <v>#DIV/0!</v>
      </c>
      <c r="Q194" s="73" t="e">
        <f t="shared" si="89"/>
        <v>#DIV/0!</v>
      </c>
      <c r="R194" s="73" t="e">
        <f t="shared" si="89"/>
        <v>#DIV/0!</v>
      </c>
      <c r="S194" s="73" t="e">
        <f t="shared" si="89"/>
        <v>#DIV/0!</v>
      </c>
      <c r="T194" s="73" t="e">
        <f t="shared" si="89"/>
        <v>#DIV/0!</v>
      </c>
      <c r="U194" s="73" t="e">
        <f t="shared" si="89"/>
        <v>#DIV/0!</v>
      </c>
      <c r="V194" s="73" t="e">
        <f t="shared" si="89"/>
        <v>#DIV/0!</v>
      </c>
      <c r="W194" s="73" t="e">
        <f t="shared" si="89"/>
        <v>#DIV/0!</v>
      </c>
      <c r="X194" s="73" t="e">
        <f t="shared" si="89"/>
        <v>#DIV/0!</v>
      </c>
      <c r="Y194" s="73" t="e">
        <f t="shared" si="89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27">
        <f>SUM(E195:Y195)</f>
        <v>0</v>
      </c>
      <c r="D195" s="9" t="e">
        <f t="shared" si="88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27">
        <f>C195*0.3</f>
        <v>0</v>
      </c>
      <c r="D197" s="9" t="e">
        <f t="shared" si="88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90">E195/E196</f>
        <v>#DIV/0!</v>
      </c>
      <c r="F198" s="30" t="e">
        <f t="shared" si="90"/>
        <v>#DIV/0!</v>
      </c>
      <c r="G198" s="30" t="e">
        <f t="shared" si="90"/>
        <v>#DIV/0!</v>
      </c>
      <c r="H198" s="30" t="e">
        <f t="shared" si="90"/>
        <v>#DIV/0!</v>
      </c>
      <c r="I198" s="30" t="e">
        <f t="shared" si="90"/>
        <v>#DIV/0!</v>
      </c>
      <c r="J198" s="30" t="e">
        <f t="shared" si="90"/>
        <v>#DIV/0!</v>
      </c>
      <c r="K198" s="30" t="e">
        <f t="shared" si="90"/>
        <v>#DIV/0!</v>
      </c>
      <c r="L198" s="30" t="e">
        <f t="shared" si="90"/>
        <v>#DIV/0!</v>
      </c>
      <c r="M198" s="30" t="e">
        <f t="shared" si="90"/>
        <v>#DIV/0!</v>
      </c>
      <c r="N198" s="30" t="e">
        <f t="shared" si="90"/>
        <v>#DIV/0!</v>
      </c>
      <c r="O198" s="30" t="e">
        <f t="shared" si="90"/>
        <v>#DIV/0!</v>
      </c>
      <c r="P198" s="30" t="e">
        <f t="shared" si="90"/>
        <v>#DIV/0!</v>
      </c>
      <c r="Q198" s="30" t="e">
        <f t="shared" si="90"/>
        <v>#DIV/0!</v>
      </c>
      <c r="R198" s="30" t="e">
        <f t="shared" si="90"/>
        <v>#DIV/0!</v>
      </c>
      <c r="S198" s="30" t="e">
        <f t="shared" si="90"/>
        <v>#DIV/0!</v>
      </c>
      <c r="T198" s="30" t="e">
        <f t="shared" si="90"/>
        <v>#DIV/0!</v>
      </c>
      <c r="U198" s="30" t="e">
        <f t="shared" si="90"/>
        <v>#DIV/0!</v>
      </c>
      <c r="V198" s="30" t="e">
        <f t="shared" si="90"/>
        <v>#DIV/0!</v>
      </c>
      <c r="W198" s="30" t="e">
        <f t="shared" si="90"/>
        <v>#DIV/0!</v>
      </c>
      <c r="X198" s="30" t="e">
        <f t="shared" si="90"/>
        <v>#DIV/0!</v>
      </c>
      <c r="Y198" s="30" t="e">
        <f t="shared" si="90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27">
        <f>C199*0.19</f>
        <v>0</v>
      </c>
      <c r="D201" s="9" t="e">
        <f t="shared" si="88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1">G199/G200</f>
        <v>#DIV/0!</v>
      </c>
      <c r="H202" s="30" t="e">
        <f t="shared" si="91"/>
        <v>#DIV/0!</v>
      </c>
      <c r="I202" s="30" t="e">
        <f t="shared" si="91"/>
        <v>#DIV/0!</v>
      </c>
      <c r="J202" s="30" t="e">
        <f t="shared" si="91"/>
        <v>#DIV/0!</v>
      </c>
      <c r="K202" s="30" t="e">
        <f t="shared" si="91"/>
        <v>#DIV/0!</v>
      </c>
      <c r="L202" s="30" t="e">
        <f t="shared" si="91"/>
        <v>#DIV/0!</v>
      </c>
      <c r="M202" s="30" t="e">
        <f t="shared" si="91"/>
        <v>#DIV/0!</v>
      </c>
      <c r="N202" s="30" t="e">
        <f t="shared" si="91"/>
        <v>#DIV/0!</v>
      </c>
      <c r="O202" s="30" t="e">
        <f t="shared" si="91"/>
        <v>#DIV/0!</v>
      </c>
      <c r="P202" s="30" t="e">
        <f t="shared" si="91"/>
        <v>#DIV/0!</v>
      </c>
      <c r="Q202" s="30" t="e">
        <f t="shared" si="91"/>
        <v>#DIV/0!</v>
      </c>
      <c r="R202" s="30" t="e">
        <f t="shared" si="91"/>
        <v>#DIV/0!</v>
      </c>
      <c r="S202" s="30" t="e">
        <f t="shared" si="91"/>
        <v>#DIV/0!</v>
      </c>
      <c r="T202" s="30" t="e">
        <f t="shared" si="91"/>
        <v>#DIV/0!</v>
      </c>
      <c r="U202" s="30" t="e">
        <f t="shared" si="91"/>
        <v>#DIV/0!</v>
      </c>
      <c r="V202" s="30" t="e">
        <f t="shared" si="91"/>
        <v>#DIV/0!</v>
      </c>
      <c r="W202" s="30" t="e">
        <f t="shared" si="91"/>
        <v>#DIV/0!</v>
      </c>
      <c r="X202" s="30" t="e">
        <f t="shared" si="91"/>
        <v>#DIV/0!</v>
      </c>
      <c r="Y202" s="30" t="e">
        <f t="shared" si="91"/>
        <v>#DIV/0!</v>
      </c>
    </row>
    <row r="203" spans="1:26" s="50" customFormat="1" ht="30" hidden="1" customHeight="1" x14ac:dyDescent="0.2">
      <c r="A203" s="55" t="s">
        <v>142</v>
      </c>
      <c r="B203" s="27"/>
      <c r="C203" s="27">
        <f>SUM(E203:Y203)</f>
        <v>0</v>
      </c>
      <c r="D203" s="9" t="e">
        <f t="shared" si="88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27">
        <f>C203*0.7</f>
        <v>0</v>
      </c>
      <c r="D204" s="9" t="e">
        <f t="shared" si="88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27">
        <f>SUM(E205:Y205)</f>
        <v>0</v>
      </c>
      <c r="D205" s="9" t="e">
        <f t="shared" si="88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27">
        <f>C205*0.2</f>
        <v>0</v>
      </c>
      <c r="D206" s="9" t="e">
        <f t="shared" si="88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27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27">
        <f>C206+C204+C201+C197+C193</f>
        <v>0</v>
      </c>
      <c r="D208" s="9" t="e">
        <f t="shared" si="88"/>
        <v>#DIV/0!</v>
      </c>
      <c r="E208" s="26">
        <f>E206+E204+E201+E197+E193</f>
        <v>0</v>
      </c>
      <c r="F208" s="26">
        <f t="shared" ref="F208:Y208" si="92">F206+F204+F201+F197+F193</f>
        <v>0</v>
      </c>
      <c r="G208" s="26">
        <f t="shared" si="92"/>
        <v>0</v>
      </c>
      <c r="H208" s="26">
        <f t="shared" si="92"/>
        <v>0</v>
      </c>
      <c r="I208" s="26">
        <f t="shared" si="92"/>
        <v>0</v>
      </c>
      <c r="J208" s="26">
        <f t="shared" si="92"/>
        <v>0</v>
      </c>
      <c r="K208" s="26">
        <f t="shared" si="92"/>
        <v>0</v>
      </c>
      <c r="L208" s="26">
        <f t="shared" si="92"/>
        <v>0</v>
      </c>
      <c r="M208" s="26">
        <f t="shared" si="92"/>
        <v>0</v>
      </c>
      <c r="N208" s="26">
        <f t="shared" si="92"/>
        <v>0</v>
      </c>
      <c r="O208" s="26">
        <f t="shared" si="92"/>
        <v>0</v>
      </c>
      <c r="P208" s="26">
        <f t="shared" si="92"/>
        <v>0</v>
      </c>
      <c r="Q208" s="26">
        <f t="shared" si="92"/>
        <v>0</v>
      </c>
      <c r="R208" s="26">
        <f t="shared" si="92"/>
        <v>0</v>
      </c>
      <c r="S208" s="26">
        <f t="shared" si="92"/>
        <v>0</v>
      </c>
      <c r="T208" s="26">
        <f t="shared" si="92"/>
        <v>0</v>
      </c>
      <c r="U208" s="26">
        <f t="shared" si="92"/>
        <v>0</v>
      </c>
      <c r="V208" s="26">
        <f t="shared" si="92"/>
        <v>0</v>
      </c>
      <c r="W208" s="26">
        <f t="shared" si="92"/>
        <v>0</v>
      </c>
      <c r="X208" s="26">
        <f t="shared" si="92"/>
        <v>0</v>
      </c>
      <c r="Y208" s="26">
        <f t="shared" si="92"/>
        <v>0</v>
      </c>
    </row>
    <row r="209" spans="1:25" s="50" customFormat="1" ht="6" hidden="1" customHeight="1" x14ac:dyDescent="0.2">
      <c r="A209" s="13" t="s">
        <v>170</v>
      </c>
      <c r="B209" s="26"/>
      <c r="C209" s="26">
        <f>SUM(E209:Y209)</f>
        <v>0</v>
      </c>
      <c r="D209" s="9" t="e">
        <f t="shared" si="88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53" t="e">
        <f>C208/C209*10</f>
        <v>#DIV/0!</v>
      </c>
      <c r="D210" s="9" t="e">
        <f t="shared" si="88"/>
        <v>#DIV/0!</v>
      </c>
      <c r="E210" s="54" t="e">
        <f>E208/E209*10</f>
        <v>#DIV/0!</v>
      </c>
      <c r="F210" s="54" t="e">
        <f t="shared" ref="F210:Y210" si="93">F208/F209*10</f>
        <v>#DIV/0!</v>
      </c>
      <c r="G210" s="54" t="e">
        <f t="shared" si="93"/>
        <v>#DIV/0!</v>
      </c>
      <c r="H210" s="54" t="e">
        <f t="shared" si="93"/>
        <v>#DIV/0!</v>
      </c>
      <c r="I210" s="54" t="e">
        <f t="shared" si="93"/>
        <v>#DIV/0!</v>
      </c>
      <c r="J210" s="54" t="e">
        <f t="shared" si="93"/>
        <v>#DIV/0!</v>
      </c>
      <c r="K210" s="54" t="e">
        <f t="shared" si="93"/>
        <v>#DIV/0!</v>
      </c>
      <c r="L210" s="54" t="e">
        <f t="shared" si="93"/>
        <v>#DIV/0!</v>
      </c>
      <c r="M210" s="54" t="e">
        <f t="shared" si="93"/>
        <v>#DIV/0!</v>
      </c>
      <c r="N210" s="54" t="e">
        <f t="shared" si="93"/>
        <v>#DIV/0!</v>
      </c>
      <c r="O210" s="54" t="e">
        <f t="shared" si="93"/>
        <v>#DIV/0!</v>
      </c>
      <c r="P210" s="54" t="e">
        <f t="shared" si="93"/>
        <v>#DIV/0!</v>
      </c>
      <c r="Q210" s="54" t="e">
        <f t="shared" si="93"/>
        <v>#DIV/0!</v>
      </c>
      <c r="R210" s="54" t="e">
        <f t="shared" si="93"/>
        <v>#DIV/0!</v>
      </c>
      <c r="S210" s="54" t="e">
        <f t="shared" si="93"/>
        <v>#DIV/0!</v>
      </c>
      <c r="T210" s="54" t="e">
        <f t="shared" si="93"/>
        <v>#DIV/0!</v>
      </c>
      <c r="U210" s="54" t="e">
        <f t="shared" si="93"/>
        <v>#DIV/0!</v>
      </c>
      <c r="V210" s="54" t="e">
        <f t="shared" si="93"/>
        <v>#DIV/0!</v>
      </c>
      <c r="W210" s="54" t="e">
        <f t="shared" si="93"/>
        <v>#DIV/0!</v>
      </c>
      <c r="X210" s="54" t="e">
        <f t="shared" si="93"/>
        <v>#DIV/0!</v>
      </c>
      <c r="Y210" s="54" t="e">
        <f t="shared" si="93"/>
        <v>#DIV/0!</v>
      </c>
    </row>
    <row r="211" spans="1:25" ht="18" hidden="1" customHeight="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85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85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66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67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88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</row>
    <row r="221" spans="1:25" ht="20.45" hidden="1" customHeight="1" x14ac:dyDescent="0.25">
      <c r="A221" s="137"/>
      <c r="B221" s="138"/>
      <c r="C221" s="138"/>
      <c r="D221" s="138"/>
      <c r="E221" s="138"/>
      <c r="F221" s="138"/>
      <c r="G221" s="138"/>
      <c r="H221" s="138"/>
      <c r="I221" s="138"/>
      <c r="J221" s="13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27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27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27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27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65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27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85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2021-05-14T11:55:17Z</cp:lastPrinted>
  <dcterms:created xsi:type="dcterms:W3CDTF">2017-06-08T05:54:08Z</dcterms:created>
  <dcterms:modified xsi:type="dcterms:W3CDTF">2021-05-14T12:53:08Z</dcterms:modified>
</cp:coreProperties>
</file>