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оперативка!$A$2:$Y$153</definedName>
  </definedNames>
  <calcPr calcId="145621"/>
</workbook>
</file>

<file path=xl/calcChain.xml><?xml version="1.0" encoding="utf-8"?>
<calcChain xmlns="http://schemas.openxmlformats.org/spreadsheetml/2006/main">
  <c r="B84" i="1" l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D74" i="1" l="1"/>
  <c r="G59" i="1" l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X59" i="1"/>
  <c r="Y59" i="1"/>
  <c r="F59" i="1"/>
  <c r="B59" i="1" l="1"/>
  <c r="C59" i="1" l="1"/>
  <c r="D59" i="1" s="1"/>
  <c r="W44" i="1"/>
  <c r="C42" i="1" l="1"/>
  <c r="C45" i="1"/>
  <c r="C46" i="1"/>
  <c r="C49" i="1"/>
  <c r="C53" i="1"/>
  <c r="D53" i="1" l="1"/>
  <c r="C82" i="1"/>
  <c r="C55" i="1"/>
  <c r="D55" i="1" s="1"/>
  <c r="S26" i="1" l="1"/>
  <c r="D15" i="1" l="1"/>
  <c r="D18" i="1"/>
  <c r="D19" i="1"/>
  <c r="B11" i="1"/>
  <c r="Y26" i="1" l="1"/>
  <c r="C47" i="1" l="1"/>
  <c r="C48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C86" i="1"/>
  <c r="D86" i="1" s="1"/>
  <c r="D87" i="1"/>
  <c r="D88" i="1"/>
  <c r="C89" i="1"/>
  <c r="D89" i="1" s="1"/>
  <c r="D91" i="1"/>
  <c r="D98" i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C106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D111" i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C124" i="1"/>
  <c r="H125" i="1"/>
  <c r="M125" i="1"/>
  <c r="P125" i="1"/>
  <c r="R125" i="1"/>
  <c r="T125" i="1"/>
  <c r="X125" i="1"/>
  <c r="C126" i="1"/>
  <c r="D126" i="1" s="1"/>
  <c r="C127" i="1"/>
  <c r="D127" i="1" s="1"/>
  <c r="C130" i="1"/>
  <c r="C132" i="1"/>
  <c r="C133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D135" i="1"/>
  <c r="C136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C140" i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D144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C161" i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C170" i="1"/>
  <c r="B171" i="1"/>
  <c r="G171" i="1"/>
  <c r="J171" i="1"/>
  <c r="K171" i="1"/>
  <c r="L171" i="1"/>
  <c r="R171" i="1"/>
  <c r="U171" i="1"/>
  <c r="X171" i="1"/>
  <c r="C172" i="1"/>
  <c r="D172" i="1" s="1"/>
  <c r="D173" i="1"/>
  <c r="D174" i="1"/>
  <c r="C175" i="1"/>
  <c r="C176" i="1" s="1"/>
  <c r="C177" i="1"/>
  <c r="D177" i="1" s="1"/>
  <c r="C179" i="1"/>
  <c r="C180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C187" i="1"/>
  <c r="D187" i="1" s="1"/>
  <c r="C188" i="1"/>
  <c r="C191" i="1"/>
  <c r="D191" i="1" s="1"/>
  <c r="C192" i="1"/>
  <c r="D192" i="1" s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C204" i="1" s="1"/>
  <c r="D204" i="1" s="1"/>
  <c r="C205" i="1"/>
  <c r="D205" i="1" s="1"/>
  <c r="B206" i="1"/>
  <c r="C207" i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K208" i="1"/>
  <c r="K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08" i="1"/>
  <c r="W210" i="1" s="1"/>
  <c r="X208" i="1"/>
  <c r="X210" i="1" s="1"/>
  <c r="Y208" i="1"/>
  <c r="Y210" i="1" s="1"/>
  <c r="C209" i="1"/>
  <c r="D209" i="1" s="1"/>
  <c r="C212" i="1"/>
  <c r="C213" i="1"/>
  <c r="C214" i="1"/>
  <c r="C215" i="1"/>
  <c r="C216" i="1"/>
  <c r="D203" i="1" l="1"/>
  <c r="C156" i="1"/>
  <c r="D156" i="1" s="1"/>
  <c r="D179" i="1"/>
  <c r="D175" i="1"/>
  <c r="D105" i="1"/>
  <c r="C193" i="1"/>
  <c r="D193" i="1" s="1"/>
  <c r="C189" i="1"/>
  <c r="D189" i="1" s="1"/>
  <c r="C118" i="1"/>
  <c r="D118" i="1" s="1"/>
  <c r="C197" i="1"/>
  <c r="D197" i="1" s="1"/>
  <c r="C138" i="1"/>
  <c r="D138" i="1" s="1"/>
  <c r="C206" i="1"/>
  <c r="D206" i="1" s="1"/>
  <c r="C165" i="1"/>
  <c r="D165" i="1" s="1"/>
  <c r="D155" i="1"/>
  <c r="C128" i="1"/>
  <c r="D128" i="1" s="1"/>
  <c r="C125" i="1"/>
  <c r="C113" i="1"/>
  <c r="B208" i="1"/>
  <c r="B210" i="1" s="1"/>
  <c r="C159" i="1"/>
  <c r="D159" i="1" s="1"/>
  <c r="C171" i="1"/>
  <c r="D171" i="1" s="1"/>
  <c r="D164" i="1"/>
  <c r="C162" i="1"/>
  <c r="C153" i="1"/>
  <c r="D153" i="1" s="1"/>
  <c r="C150" i="1"/>
  <c r="D150" i="1" s="1"/>
  <c r="C141" i="1"/>
  <c r="C143" i="1" s="1"/>
  <c r="C202" i="1"/>
  <c r="C201" i="1"/>
  <c r="D201" i="1" s="1"/>
  <c r="C198" i="1"/>
  <c r="C194" i="1"/>
  <c r="D188" i="1"/>
  <c r="C168" i="1"/>
  <c r="D168" i="1" s="1"/>
  <c r="D142" i="1"/>
  <c r="D136" i="1"/>
  <c r="C134" i="1"/>
  <c r="D132" i="1"/>
  <c r="C147" i="1"/>
  <c r="D147" i="1" s="1"/>
  <c r="C146" i="1"/>
  <c r="C120" i="1"/>
  <c r="D120" i="1" s="1"/>
  <c r="C119" i="1"/>
  <c r="D119" i="1" s="1"/>
  <c r="C186" i="1"/>
  <c r="D186" i="1" s="1"/>
  <c r="C137" i="1"/>
  <c r="C122" i="1"/>
  <c r="D122" i="1" s="1"/>
  <c r="C121" i="1"/>
  <c r="D121" i="1" s="1"/>
  <c r="C60" i="1"/>
  <c r="D60" i="1" s="1"/>
  <c r="C208" i="1" l="1"/>
  <c r="C16" i="1"/>
  <c r="C17" i="1" l="1"/>
  <c r="D17" i="1" s="1"/>
  <c r="D16" i="1"/>
  <c r="D208" i="1"/>
  <c r="C210" i="1"/>
  <c r="D210" i="1" s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D78" i="1" l="1"/>
  <c r="D80" i="1"/>
  <c r="C232" i="1" l="1"/>
  <c r="E44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C74" i="1"/>
  <c r="C73" i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D67" i="1" l="1"/>
  <c r="C84" i="1"/>
  <c r="C22" i="1"/>
  <c r="D22" i="1" s="1"/>
  <c r="C24" i="1"/>
  <c r="D24" i="1" s="1"/>
  <c r="C32" i="1"/>
  <c r="D32" i="1" s="1"/>
  <c r="D20" i="1"/>
  <c r="C13" i="1"/>
  <c r="D13" i="1" s="1"/>
  <c r="C34" i="1"/>
  <c r="C9" i="1"/>
  <c r="C44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<sst xmlns="http://schemas.openxmlformats.org/spreadsheetml/2006/main" count="250" uniqueCount="204">
  <si>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</si>
  <si>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</si>
  <si>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</si>
  <si>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</si>
  <si>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</si>
  <si>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</si>
  <si>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</si>
  <si>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</si>
  <si>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</si>
  <si>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</si>
  <si>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</si>
  <si>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</si>
  <si>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</si>
  <si>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</si>
  <si>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</si>
  <si>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</si>
  <si>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</si>
  <si>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</si>
  <si>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</si>
  <si>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</si>
  <si>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</si>
  <si>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</si>
  <si>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</si>
  <si>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</si>
  <si>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</si>
  <si>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</si>
  <si>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</si>
  <si>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</si>
  <si>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</si>
  <si>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</si>
  <si>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</si>
  <si>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</si>
  <si>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</si>
  <si>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</si>
  <si>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</si>
  <si>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</si>
  <si>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</si>
  <si>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</si>
  <si>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</si>
  <si>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</si>
  <si>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</si>
  <si>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</si>
  <si>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</si>
  <si>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</si>
  <si>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</si>
  <si>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</si>
  <si>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</si>
  <si>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</si>
  <si>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</si>
  <si>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</si>
  <si>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</si>
  <si>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</si>
  <si>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</si>
  <si>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</si>
  <si>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</si>
  <si>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</si>
  <si>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</si>
  <si>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</si>
  <si>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</si>
  <si>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</si>
  <si>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</si>
  <si>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</si>
  <si>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</si>
  <si>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</si>
  <si>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</si>
  <si>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</si>
  <si>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</si>
  <si>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</si>
  <si>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</si>
  <si>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</si>
  <si>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</si>
  <si>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</si>
  <si>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</si>
  <si>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</si>
  <si>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</si>
  <si>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</si>
  <si>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</si>
  <si>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</si>
  <si>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</si>
  <si>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</si>
  <si>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</si>
  <si>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</si>
  <si>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</si>
  <si>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</si>
  <si>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</si>
  <si>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</si>
  <si>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</si>
  <si>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</si>
  <si>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</si>
  <si>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</si>
  <si>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</si>
  <si>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</si>
  <si>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</si>
  <si>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</si>
  <si>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</si>
  <si>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</si>
  <si>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</si>
  <si>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</si>
  <si>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</si>
  <si>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</si>
  <si>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</si>
  <si>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</si>
  <si>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</si>
  <si>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</si>
  <si>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</si>
  <si>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</si>
  <si>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</si>
  <si>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</si>
  <si>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</si>
  <si>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</si>
  <si>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</si>
  <si>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</si>
  <si>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</si>
  <si>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</si>
  <si>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</si>
  <si>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</si>
  <si>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</si>
  <si>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</si>
  <si>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</si>
  <si>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</si>
  <si>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</si>
  <si>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</si>
  <si>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</si>
  <si>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</si>
  <si>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</si>
  <si>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</si>
  <si>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</si>
  <si>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</si>
  <si>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</si>
  <si>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</si>
  <si>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</si>
  <si>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</si>
  <si>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</si>
  <si>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</si>
  <si>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</si>
  <si>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</si>
  <si>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</si>
  <si>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</si>
  <si>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</si>
  <si>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</si>
  <si>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</si>
  <si>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</si>
  <si>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</si>
  <si>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</si>
  <si>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</si>
  <si>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</si>
  <si>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</si>
  <si>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</si>
  <si>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</si>
  <si>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</si>
  <si>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</si>
  <si>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</si>
  <si>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</si>
  <si>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</si>
  <si>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</si>
  <si>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</si>
  <si>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</si>
  <si>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</si>
  <si>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</si>
  <si>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</si>
  <si>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</si>
  <si>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</si>
  <si>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</si>
  <si>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</si>
  <si>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</si>
  <si>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</si>
  <si>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</si>
  <si>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</si>
  <si>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</si>
  <si>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</si>
  <si>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</si>
  <si>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</si>
  <si>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</si>
  <si>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</si>
  <si>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</si>
  <si>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</si>
  <si>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</si>
  <si>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</si>
  <si>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</si>
  <si>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</si>
  <si>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</si>
  <si>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</si>
  <si>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</si>
  <si>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</si>
  <si>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</si>
  <si>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</si>
  <si>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</si>
  <si>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</si>
  <si>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</si>
  <si>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</si>
  <si>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</si>
  <si>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</si>
  <si>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</si>
  <si>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</si>
  <si>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</si>
  <si>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</si>
  <si>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</si>
  <si>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</si>
  <si>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</si>
  <si>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</si>
  <si>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</si>
  <si>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</si>
  <si>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</si>
  <si>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t>Информация о сельскохозяйственных работах по состоянию на 26 мая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</si>
</sst>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64" fontId="19" fillId="0" borderId="2" xfId="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43" activePane="bottomRight" state="frozen"/>
      <selection activeCell="A2" sqref="A2"/>
      <selection pane="topRight" activeCell="F2" sqref="F2"/>
      <selection pane="bottomLeft" activeCell="A7" sqref="A7"/>
      <selection pane="bottomRight" activeCell="A73" sqref="A73"/>
    </sheetView>
  </sheetViews>
  <sheetFormatPr defaultColWidth="9.140625" defaultRowHeight="16.5" outlineLevelRow="1" x14ac:dyDescent="0.25"/>
  <cols>
    <col min="1" max="1" width="99.85546875" style="79" customWidth="1"/>
    <col min="2" max="2" width="19.28515625" style="2" bestFit="1" customWidth="1"/>
    <col min="3" max="3" width="14.5703125" style="122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66" t="s">
        <v>203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6" s="4" customFormat="1" ht="0.75" hidden="1" customHeight="1" thickBot="1" x14ac:dyDescent="0.3">
      <c r="A3" s="5"/>
      <c r="B3" s="5"/>
      <c r="C3" s="123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13" customFormat="1" ht="17.25" customHeight="1" thickBot="1" x14ac:dyDescent="0.35">
      <c r="A4" s="167" t="s">
        <v>3</v>
      </c>
      <c r="B4" s="170" t="s">
        <v>197</v>
      </c>
      <c r="C4" s="163" t="s">
        <v>199</v>
      </c>
      <c r="D4" s="163" t="s">
        <v>198</v>
      </c>
      <c r="E4" s="173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5"/>
    </row>
    <row r="5" spans="1:26" s="113" customFormat="1" ht="87" customHeight="1" x14ac:dyDescent="0.25">
      <c r="A5" s="168"/>
      <c r="B5" s="171"/>
      <c r="C5" s="164"/>
      <c r="D5" s="164"/>
      <c r="E5" s="161" t="s">
        <v>5</v>
      </c>
      <c r="F5" s="161" t="s">
        <v>6</v>
      </c>
      <c r="G5" s="161" t="s">
        <v>7</v>
      </c>
      <c r="H5" s="161" t="s">
        <v>8</v>
      </c>
      <c r="I5" s="161" t="s">
        <v>9</v>
      </c>
      <c r="J5" s="161" t="s">
        <v>10</v>
      </c>
      <c r="K5" s="161" t="s">
        <v>11</v>
      </c>
      <c r="L5" s="161" t="s">
        <v>12</v>
      </c>
      <c r="M5" s="161" t="s">
        <v>13</v>
      </c>
      <c r="N5" s="161" t="s">
        <v>14</v>
      </c>
      <c r="O5" s="161" t="s">
        <v>15</v>
      </c>
      <c r="P5" s="161" t="s">
        <v>16</v>
      </c>
      <c r="Q5" s="161" t="s">
        <v>17</v>
      </c>
      <c r="R5" s="161" t="s">
        <v>18</v>
      </c>
      <c r="S5" s="161" t="s">
        <v>19</v>
      </c>
      <c r="T5" s="161" t="s">
        <v>20</v>
      </c>
      <c r="U5" s="161" t="s">
        <v>21</v>
      </c>
      <c r="V5" s="161" t="s">
        <v>22</v>
      </c>
      <c r="W5" s="161" t="s">
        <v>23</v>
      </c>
      <c r="X5" s="161" t="s">
        <v>24</v>
      </c>
      <c r="Y5" s="161" t="s">
        <v>25</v>
      </c>
    </row>
    <row r="6" spans="1:26" s="113" customFormat="1" ht="70.150000000000006" customHeight="1" thickBot="1" x14ac:dyDescent="0.3">
      <c r="A6" s="169"/>
      <c r="B6" s="172"/>
      <c r="C6" s="165"/>
      <c r="D6" s="165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6" s="2" customFormat="1" ht="30" hidden="1" customHeight="1" x14ac:dyDescent="0.25">
      <c r="A7" s="7" t="s">
        <v>26</v>
      </c>
      <c r="B7" s="8">
        <v>49185</v>
      </c>
      <c r="C7" s="111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11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24">
        <f t="shared" ref="C9:Y9" si="0">C8/C7</f>
        <v>1.0393732772377775</v>
      </c>
      <c r="D9" s="15"/>
      <c r="E9" s="75">
        <f t="shared" si="0"/>
        <v>1.1025145067698259</v>
      </c>
      <c r="F9" s="75">
        <f t="shared" si="0"/>
        <v>1.0056100981767182</v>
      </c>
      <c r="G9" s="75">
        <f t="shared" si="0"/>
        <v>1.0890969495620659</v>
      </c>
      <c r="H9" s="75">
        <f t="shared" si="0"/>
        <v>1.0029870560902754</v>
      </c>
      <c r="I9" s="75">
        <f t="shared" si="0"/>
        <v>1.0019723865877712</v>
      </c>
      <c r="J9" s="75">
        <f t="shared" si="0"/>
        <v>0.9972179289026275</v>
      </c>
      <c r="K9" s="75">
        <f t="shared" si="0"/>
        <v>1.0668171557562076</v>
      </c>
      <c r="L9" s="75">
        <f t="shared" si="0"/>
        <v>1.0110991765127104</v>
      </c>
      <c r="M9" s="75">
        <f t="shared" si="0"/>
        <v>1</v>
      </c>
      <c r="N9" s="75">
        <f t="shared" si="0"/>
        <v>1.4913294797687862</v>
      </c>
      <c r="O9" s="75">
        <f t="shared" si="0"/>
        <v>1.0227992400253325</v>
      </c>
      <c r="P9" s="75">
        <f t="shared" si="0"/>
        <v>1</v>
      </c>
      <c r="Q9" s="75">
        <f t="shared" si="0"/>
        <v>1.0515021459227467</v>
      </c>
      <c r="R9" s="75">
        <f t="shared" si="0"/>
        <v>1.0408502158751245</v>
      </c>
      <c r="S9" s="75">
        <f t="shared" si="0"/>
        <v>1.0643951234760862</v>
      </c>
      <c r="T9" s="75">
        <f t="shared" si="0"/>
        <v>1.0504712939160241</v>
      </c>
      <c r="U9" s="75">
        <f t="shared" si="0"/>
        <v>1.0135527589545015</v>
      </c>
      <c r="V9" s="75">
        <f t="shared" si="0"/>
        <v>1.1518248175182482</v>
      </c>
      <c r="W9" s="75">
        <f t="shared" si="0"/>
        <v>1.0387267904509283</v>
      </c>
      <c r="X9" s="75">
        <f t="shared" si="0"/>
        <v>1.0067516879219804</v>
      </c>
      <c r="Y9" s="75">
        <f t="shared" si="0"/>
        <v>1.0018648018648018</v>
      </c>
    </row>
    <row r="10" spans="1:26" s="109" customFormat="1" ht="30" hidden="1" customHeight="1" x14ac:dyDescent="0.2">
      <c r="A10" s="110" t="s">
        <v>29</v>
      </c>
      <c r="B10" s="111">
        <v>50516</v>
      </c>
      <c r="C10" s="111">
        <f>SUM(E10:Y10)</f>
        <v>48176.800000000003</v>
      </c>
      <c r="D10" s="15"/>
      <c r="E10" s="112">
        <v>2160</v>
      </c>
      <c r="F10" s="112">
        <v>1434</v>
      </c>
      <c r="G10" s="112">
        <v>3606</v>
      </c>
      <c r="H10" s="112">
        <v>2592</v>
      </c>
      <c r="I10" s="112">
        <v>1471</v>
      </c>
      <c r="J10" s="112">
        <v>2785</v>
      </c>
      <c r="K10" s="112">
        <v>2213</v>
      </c>
      <c r="L10" s="112">
        <v>2769</v>
      </c>
      <c r="M10" s="112">
        <v>2182</v>
      </c>
      <c r="N10" s="112">
        <v>1032</v>
      </c>
      <c r="O10" s="112">
        <v>1568</v>
      </c>
      <c r="P10" s="112">
        <v>1965</v>
      </c>
      <c r="Q10" s="112">
        <v>2880</v>
      </c>
      <c r="R10" s="112">
        <v>3094</v>
      </c>
      <c r="S10" s="112">
        <v>3405</v>
      </c>
      <c r="T10" s="112">
        <v>2104.8000000000002</v>
      </c>
      <c r="U10" s="112">
        <v>2024</v>
      </c>
      <c r="V10" s="112">
        <v>789</v>
      </c>
      <c r="W10" s="112">
        <v>1928</v>
      </c>
      <c r="X10" s="112">
        <v>4026</v>
      </c>
      <c r="Y10" s="112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24">
        <v>0.97</v>
      </c>
      <c r="D11" s="15"/>
      <c r="E11" s="75">
        <f>E10/E8</f>
        <v>0.94736842105263153</v>
      </c>
      <c r="F11" s="75">
        <f t="shared" ref="F11:X11" si="1">F10/F8</f>
        <v>1</v>
      </c>
      <c r="G11" s="75">
        <f t="shared" si="1"/>
        <v>1</v>
      </c>
      <c r="H11" s="75">
        <f t="shared" si="1"/>
        <v>0.85771012574454009</v>
      </c>
      <c r="I11" s="75">
        <f t="shared" si="1"/>
        <v>0.96522309711286092</v>
      </c>
      <c r="J11" s="75">
        <v>1</v>
      </c>
      <c r="K11" s="75">
        <f t="shared" si="1"/>
        <v>0.93652137113838341</v>
      </c>
      <c r="L11" s="75">
        <f t="shared" si="1"/>
        <v>0.98052407932011332</v>
      </c>
      <c r="M11" s="75">
        <f t="shared" si="1"/>
        <v>0.95659798334064006</v>
      </c>
      <c r="N11" s="75">
        <f t="shared" si="1"/>
        <v>1</v>
      </c>
      <c r="O11" s="75">
        <f t="shared" si="1"/>
        <v>0.97089783281733744</v>
      </c>
      <c r="P11" s="75">
        <f t="shared" si="1"/>
        <v>0.98397596394591891</v>
      </c>
      <c r="Q11" s="75">
        <f t="shared" si="1"/>
        <v>0.97959183673469385</v>
      </c>
      <c r="R11" s="75">
        <f t="shared" si="1"/>
        <v>0.98723675813656664</v>
      </c>
      <c r="S11" s="75">
        <f t="shared" si="1"/>
        <v>1</v>
      </c>
      <c r="T11" s="75">
        <f t="shared" si="1"/>
        <v>0.8584713271881883</v>
      </c>
      <c r="U11" s="75">
        <f t="shared" si="1"/>
        <v>0.96657115568290353</v>
      </c>
      <c r="V11" s="75">
        <f t="shared" si="1"/>
        <v>1</v>
      </c>
      <c r="W11" s="75">
        <f t="shared" si="1"/>
        <v>0.98467824310520935</v>
      </c>
      <c r="X11" s="75">
        <f t="shared" si="1"/>
        <v>1</v>
      </c>
      <c r="Y11" s="75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11">
        <f>SUM(E12:Y12)</f>
        <v>21120</v>
      </c>
      <c r="D12" s="15">
        <f t="shared" ref="D12:D19" si="2">C12/B12</f>
        <v>1.1224489795918366</v>
      </c>
      <c r="E12" s="80">
        <v>1000</v>
      </c>
      <c r="F12" s="80">
        <v>270</v>
      </c>
      <c r="G12" s="80">
        <v>2550</v>
      </c>
      <c r="H12" s="80">
        <v>765</v>
      </c>
      <c r="I12" s="80">
        <v>198</v>
      </c>
      <c r="J12" s="80">
        <v>2650</v>
      </c>
      <c r="K12" s="80">
        <v>1076</v>
      </c>
      <c r="L12" s="80">
        <v>1094</v>
      </c>
      <c r="M12" s="80">
        <v>585</v>
      </c>
      <c r="N12" s="80">
        <v>60</v>
      </c>
      <c r="O12" s="80">
        <v>816</v>
      </c>
      <c r="P12" s="80">
        <v>350</v>
      </c>
      <c r="Q12" s="80">
        <v>1320</v>
      </c>
      <c r="R12" s="80">
        <v>1400</v>
      </c>
      <c r="S12" s="80">
        <v>1983</v>
      </c>
      <c r="T12" s="80">
        <v>1069</v>
      </c>
      <c r="U12" s="80">
        <v>962</v>
      </c>
      <c r="V12" s="80">
        <v>572</v>
      </c>
      <c r="W12" s="80">
        <v>480</v>
      </c>
      <c r="X12" s="80">
        <v>1500</v>
      </c>
      <c r="Y12" s="80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25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11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11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6">
        <f>SUM(E16:Y16)</f>
        <v>11553.500000000002</v>
      </c>
      <c r="D16" s="15">
        <f t="shared" si="2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25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25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25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7">
        <f>SUM(E20:Y20)</f>
        <v>100587</v>
      </c>
      <c r="D20" s="15">
        <f t="shared" ref="D20:D35" si="17">C20/B20</f>
        <v>1.0788892225845204</v>
      </c>
      <c r="E20" s="105">
        <v>7450</v>
      </c>
      <c r="F20" s="105">
        <v>3328</v>
      </c>
      <c r="G20" s="105">
        <v>5500</v>
      </c>
      <c r="H20" s="105">
        <v>6469</v>
      </c>
      <c r="I20" s="105">
        <v>3383</v>
      </c>
      <c r="J20" s="105">
        <v>7890</v>
      </c>
      <c r="K20" s="105">
        <v>2903</v>
      </c>
      <c r="L20" s="105">
        <v>4065</v>
      </c>
      <c r="M20" s="105">
        <v>5356</v>
      </c>
      <c r="N20" s="105">
        <v>1683</v>
      </c>
      <c r="O20" s="105">
        <v>2415</v>
      </c>
      <c r="P20" s="105">
        <v>5502</v>
      </c>
      <c r="Q20" s="105">
        <v>7063</v>
      </c>
      <c r="R20" s="105">
        <v>4830</v>
      </c>
      <c r="S20" s="105">
        <v>7951</v>
      </c>
      <c r="T20" s="105">
        <v>4344</v>
      </c>
      <c r="U20" s="105">
        <v>2600</v>
      </c>
      <c r="V20" s="105">
        <v>2415</v>
      </c>
      <c r="W20" s="105">
        <v>6142</v>
      </c>
      <c r="X20" s="105">
        <v>6912</v>
      </c>
      <c r="Y20" s="105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7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7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8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25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9" customFormat="1" ht="30" hidden="1" customHeight="1" x14ac:dyDescent="0.2">
      <c r="A25" s="106" t="s">
        <v>44</v>
      </c>
      <c r="B25" s="107">
        <v>74303</v>
      </c>
      <c r="C25" s="107">
        <f>SUM(E25:Y25)</f>
        <v>80216</v>
      </c>
      <c r="D25" s="15">
        <f t="shared" si="17"/>
        <v>1.0795795593717616</v>
      </c>
      <c r="E25" s="108">
        <v>4020</v>
      </c>
      <c r="F25" s="108">
        <v>1320</v>
      </c>
      <c r="G25" s="108">
        <v>5350</v>
      </c>
      <c r="H25" s="108">
        <v>5589</v>
      </c>
      <c r="I25" s="108">
        <v>2541</v>
      </c>
      <c r="J25" s="108">
        <v>7625</v>
      </c>
      <c r="K25" s="108">
        <v>2903</v>
      </c>
      <c r="L25" s="108">
        <v>3126</v>
      </c>
      <c r="M25" s="108">
        <v>3815</v>
      </c>
      <c r="N25" s="108">
        <v>1200</v>
      </c>
      <c r="O25" s="108">
        <v>2121</v>
      </c>
      <c r="P25" s="108">
        <v>4567</v>
      </c>
      <c r="Q25" s="108">
        <v>5830</v>
      </c>
      <c r="R25" s="108">
        <v>3780</v>
      </c>
      <c r="S25" s="108">
        <v>7124</v>
      </c>
      <c r="T25" s="108">
        <v>3390</v>
      </c>
      <c r="U25" s="108">
        <v>2010</v>
      </c>
      <c r="V25" s="108">
        <v>1195</v>
      </c>
      <c r="W25" s="108">
        <v>5200</v>
      </c>
      <c r="X25" s="108">
        <v>5710</v>
      </c>
      <c r="Y25" s="108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9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3" customFormat="1" ht="30" hidden="1" customHeight="1" x14ac:dyDescent="0.2">
      <c r="A27" s="100" t="s">
        <v>195</v>
      </c>
      <c r="B27" s="101">
        <v>243</v>
      </c>
      <c r="C27" s="107">
        <f>SUM(E27:Y27)</f>
        <v>22</v>
      </c>
      <c r="D27" s="102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107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7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200</v>
      </c>
      <c r="B30" s="23">
        <v>100430</v>
      </c>
      <c r="C30" s="107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7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30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4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7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9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7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7">
        <f t="shared" si="45"/>
        <v>0.76198021917369207</v>
      </c>
      <c r="D36" s="15"/>
      <c r="E36" s="104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8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7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7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1" t="s">
        <v>53</v>
      </c>
      <c r="B40" s="23">
        <v>69535</v>
      </c>
      <c r="C40" s="107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21" customFormat="1" ht="30" customHeight="1" x14ac:dyDescent="0.25">
      <c r="A41" s="117" t="s">
        <v>167</v>
      </c>
      <c r="B41" s="118">
        <v>193781</v>
      </c>
      <c r="C41" s="131">
        <f>SUM(E41:Y41)</f>
        <v>200263</v>
      </c>
      <c r="D41" s="119"/>
      <c r="E41" s="116">
        <v>11110</v>
      </c>
      <c r="F41" s="116">
        <v>6140</v>
      </c>
      <c r="G41" s="116">
        <v>12339</v>
      </c>
      <c r="H41" s="116">
        <v>11471</v>
      </c>
      <c r="I41" s="116">
        <v>5750</v>
      </c>
      <c r="J41" s="116">
        <v>14350</v>
      </c>
      <c r="K41" s="116">
        <v>10584</v>
      </c>
      <c r="L41" s="116">
        <v>11052</v>
      </c>
      <c r="M41" s="116">
        <v>8587</v>
      </c>
      <c r="N41" s="116">
        <v>3080</v>
      </c>
      <c r="O41" s="116">
        <v>7077</v>
      </c>
      <c r="P41" s="116">
        <v>8720</v>
      </c>
      <c r="Q41" s="116">
        <v>10537</v>
      </c>
      <c r="R41" s="116">
        <v>11813</v>
      </c>
      <c r="S41" s="116">
        <v>12918</v>
      </c>
      <c r="T41" s="116">
        <v>9969</v>
      </c>
      <c r="U41" s="116">
        <v>8990</v>
      </c>
      <c r="V41" s="116">
        <v>3072</v>
      </c>
      <c r="W41" s="116">
        <v>7856</v>
      </c>
      <c r="X41" s="116">
        <v>15839</v>
      </c>
      <c r="Y41" s="116">
        <v>9009</v>
      </c>
      <c r="Z41" s="120"/>
    </row>
    <row r="42" spans="1:29" s="2" customFormat="1" ht="30" customHeight="1" x14ac:dyDescent="0.25">
      <c r="A42" s="32" t="s">
        <v>165</v>
      </c>
      <c r="B42" s="23">
        <v>187704</v>
      </c>
      <c r="C42" s="107">
        <f>SUM(E42:Y42)</f>
        <v>202968</v>
      </c>
      <c r="D42" s="15">
        <f t="shared" ref="D42" si="49">C42/B42</f>
        <v>1.0813195243574991</v>
      </c>
      <c r="E42" s="10">
        <v>9130</v>
      </c>
      <c r="F42" s="10">
        <v>6176</v>
      </c>
      <c r="G42" s="10">
        <v>13630</v>
      </c>
      <c r="H42" s="10">
        <v>12395</v>
      </c>
      <c r="I42" s="10">
        <v>6101</v>
      </c>
      <c r="J42" s="10">
        <v>14442</v>
      </c>
      <c r="K42" s="10">
        <v>10785</v>
      </c>
      <c r="L42" s="10">
        <v>10801</v>
      </c>
      <c r="M42" s="10">
        <v>9850</v>
      </c>
      <c r="N42" s="10">
        <v>3410</v>
      </c>
      <c r="O42" s="10">
        <v>6136</v>
      </c>
      <c r="P42" s="10">
        <v>8558</v>
      </c>
      <c r="Q42" s="10">
        <v>10589</v>
      </c>
      <c r="R42" s="10">
        <v>12554</v>
      </c>
      <c r="S42" s="10">
        <v>12016</v>
      </c>
      <c r="T42" s="10">
        <v>9623</v>
      </c>
      <c r="U42" s="10">
        <v>10200</v>
      </c>
      <c r="V42" s="10">
        <v>2401</v>
      </c>
      <c r="W42" s="10">
        <v>7699</v>
      </c>
      <c r="X42" s="10">
        <v>17451</v>
      </c>
      <c r="Y42" s="10">
        <v>9021</v>
      </c>
      <c r="Z42" s="20"/>
    </row>
    <row r="43" spans="1:29" s="2" customFormat="1" ht="30" customHeight="1" x14ac:dyDescent="0.25">
      <c r="A43" s="17" t="s">
        <v>194</v>
      </c>
      <c r="B43" s="23">
        <v>6024</v>
      </c>
      <c r="C43" s="107">
        <f>SUM(E43:Y43)</f>
        <v>13564</v>
      </c>
      <c r="D43" s="15"/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980</v>
      </c>
      <c r="K43" s="10">
        <v>0</v>
      </c>
      <c r="L43" s="10">
        <v>533</v>
      </c>
      <c r="M43" s="10">
        <v>1262</v>
      </c>
      <c r="N43" s="10">
        <v>140</v>
      </c>
      <c r="O43" s="10">
        <v>338</v>
      </c>
      <c r="P43" s="10">
        <v>952</v>
      </c>
      <c r="Q43" s="10">
        <v>545</v>
      </c>
      <c r="R43" s="10">
        <v>330</v>
      </c>
      <c r="S43" s="10">
        <v>1600</v>
      </c>
      <c r="T43" s="10">
        <v>321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0.96863985633266414</v>
      </c>
      <c r="C44" s="132">
        <f>C42/C41</f>
        <v>1.0135072379820536</v>
      </c>
      <c r="D44" s="15"/>
      <c r="E44" s="35">
        <f t="shared" ref="E44:W44" si="50">E42/E41</f>
        <v>0.82178217821782173</v>
      </c>
      <c r="F44" s="35">
        <f t="shared" si="50"/>
        <v>1.0058631921824104</v>
      </c>
      <c r="G44" s="35">
        <f t="shared" si="50"/>
        <v>1.1046276035335116</v>
      </c>
      <c r="H44" s="35">
        <f t="shared" si="50"/>
        <v>1.0805509545811176</v>
      </c>
      <c r="I44" s="35">
        <f t="shared" si="50"/>
        <v>1.0610434782608695</v>
      </c>
      <c r="J44" s="35">
        <f t="shared" si="50"/>
        <v>1.0064111498257839</v>
      </c>
      <c r="K44" s="35">
        <f t="shared" si="50"/>
        <v>1.0189909297052153</v>
      </c>
      <c r="L44" s="35">
        <f t="shared" si="50"/>
        <v>0.97728917842924357</v>
      </c>
      <c r="M44" s="35">
        <f t="shared" si="50"/>
        <v>1.1470827995807615</v>
      </c>
      <c r="N44" s="35">
        <f t="shared" si="50"/>
        <v>1.1071428571428572</v>
      </c>
      <c r="O44" s="35">
        <f t="shared" si="50"/>
        <v>0.86703405397767419</v>
      </c>
      <c r="P44" s="35">
        <f t="shared" si="50"/>
        <v>0.98142201834862386</v>
      </c>
      <c r="Q44" s="35">
        <f t="shared" si="50"/>
        <v>1.0049349909841512</v>
      </c>
      <c r="R44" s="35">
        <f t="shared" si="50"/>
        <v>1.0627275035977313</v>
      </c>
      <c r="S44" s="35">
        <f t="shared" si="50"/>
        <v>0.93017494968261338</v>
      </c>
      <c r="T44" s="35">
        <f t="shared" si="50"/>
        <v>0.96529240646002612</v>
      </c>
      <c r="U44" s="35">
        <f t="shared" si="50"/>
        <v>1.1345939933259177</v>
      </c>
      <c r="V44" s="35">
        <f t="shared" si="50"/>
        <v>0.78157552083333337</v>
      </c>
      <c r="W44" s="35">
        <f t="shared" si="50"/>
        <v>0.98001527494908347</v>
      </c>
      <c r="X44" s="35">
        <f>X42/X41</f>
        <v>1.1017741019003724</v>
      </c>
      <c r="Y44" s="35">
        <f>Y42/Y41</f>
        <v>1.0013320013320013</v>
      </c>
      <c r="Z44" s="21"/>
    </row>
    <row r="45" spans="1:29" s="2" customFormat="1" ht="30" customHeight="1" x14ac:dyDescent="0.25">
      <c r="A45" s="18" t="s">
        <v>166</v>
      </c>
      <c r="B45" s="23">
        <v>75524</v>
      </c>
      <c r="C45" s="107">
        <f>SUM(E45:Y45)</f>
        <v>88473</v>
      </c>
      <c r="D45" s="15"/>
      <c r="E45" s="34">
        <v>4535</v>
      </c>
      <c r="F45" s="34">
        <v>3500</v>
      </c>
      <c r="G45" s="34">
        <v>6396</v>
      </c>
      <c r="H45" s="34">
        <v>4168</v>
      </c>
      <c r="I45" s="34">
        <v>2373</v>
      </c>
      <c r="J45" s="34">
        <v>6500</v>
      </c>
      <c r="K45" s="34">
        <v>5777</v>
      </c>
      <c r="L45" s="34">
        <v>4077</v>
      </c>
      <c r="M45" s="34">
        <v>4649</v>
      </c>
      <c r="N45" s="34">
        <v>905</v>
      </c>
      <c r="O45" s="34">
        <v>2304</v>
      </c>
      <c r="P45" s="34">
        <v>2077</v>
      </c>
      <c r="Q45" s="34">
        <v>6697</v>
      </c>
      <c r="R45" s="34">
        <v>6300</v>
      </c>
      <c r="S45" s="34">
        <v>4529</v>
      </c>
      <c r="T45" s="34">
        <v>2913</v>
      </c>
      <c r="U45" s="34">
        <v>4120</v>
      </c>
      <c r="V45" s="34">
        <v>805</v>
      </c>
      <c r="W45" s="34">
        <v>2546</v>
      </c>
      <c r="X45" s="34">
        <v>9102</v>
      </c>
      <c r="Y45" s="34">
        <v>4200</v>
      </c>
      <c r="Z45" s="21"/>
    </row>
    <row r="46" spans="1:29" s="2" customFormat="1" ht="30" customHeight="1" x14ac:dyDescent="0.25">
      <c r="A46" s="18" t="s">
        <v>54</v>
      </c>
      <c r="B46" s="23">
        <v>90428</v>
      </c>
      <c r="C46" s="107">
        <f>SUM(E46:Y46)</f>
        <v>92241</v>
      </c>
      <c r="D46" s="15"/>
      <c r="E46" s="26">
        <v>3010</v>
      </c>
      <c r="F46" s="26">
        <v>2450</v>
      </c>
      <c r="G46" s="26">
        <v>5534</v>
      </c>
      <c r="H46" s="26">
        <v>7249</v>
      </c>
      <c r="I46" s="26">
        <v>2995</v>
      </c>
      <c r="J46" s="26">
        <v>6713</v>
      </c>
      <c r="K46" s="26">
        <v>2971</v>
      </c>
      <c r="L46" s="26">
        <v>4932</v>
      </c>
      <c r="M46" s="26">
        <v>4159</v>
      </c>
      <c r="N46" s="26">
        <v>1747</v>
      </c>
      <c r="O46" s="26">
        <v>2928</v>
      </c>
      <c r="P46" s="26">
        <v>5213</v>
      </c>
      <c r="Q46" s="26">
        <v>2936</v>
      </c>
      <c r="R46" s="26">
        <v>5490</v>
      </c>
      <c r="S46" s="26">
        <v>6877</v>
      </c>
      <c r="T46" s="26">
        <v>5499</v>
      </c>
      <c r="U46" s="26">
        <v>5960</v>
      </c>
      <c r="V46" s="26">
        <v>1362</v>
      </c>
      <c r="W46" s="26">
        <v>3072</v>
      </c>
      <c r="X46" s="26">
        <v>6834</v>
      </c>
      <c r="Y46" s="26">
        <v>4310</v>
      </c>
      <c r="Z46" s="21"/>
    </row>
    <row r="47" spans="1:29" s="2" customFormat="1" ht="35.1" customHeight="1" x14ac:dyDescent="0.25">
      <c r="A47" s="18" t="s">
        <v>55</v>
      </c>
      <c r="B47" s="23">
        <v>970</v>
      </c>
      <c r="C47" s="107">
        <f t="shared" ref="C47:C49" si="51">SUM(E47:Y47)</f>
        <v>780</v>
      </c>
      <c r="D47" s="15"/>
      <c r="E47" s="34"/>
      <c r="F47" s="34"/>
      <c r="G47" s="34"/>
      <c r="H47" s="34">
        <v>400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customHeight="1" x14ac:dyDescent="0.25">
      <c r="A48" s="18" t="s">
        <v>56</v>
      </c>
      <c r="B48" s="23">
        <v>180</v>
      </c>
      <c r="C48" s="107">
        <f t="shared" si="51"/>
        <v>249</v>
      </c>
      <c r="D48" s="15"/>
      <c r="E48" s="34"/>
      <c r="F48" s="34"/>
      <c r="G48" s="34"/>
      <c r="H48" s="34">
        <v>50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70</v>
      </c>
      <c r="Y48" s="34"/>
      <c r="Z48" s="21"/>
    </row>
    <row r="49" spans="1:26" s="2" customFormat="1" ht="30" customHeight="1" x14ac:dyDescent="0.25">
      <c r="A49" s="18" t="s">
        <v>57</v>
      </c>
      <c r="B49" s="23">
        <v>6827</v>
      </c>
      <c r="C49" s="107">
        <f t="shared" si="51"/>
        <v>7172</v>
      </c>
      <c r="D49" s="15"/>
      <c r="E49" s="26">
        <v>270</v>
      </c>
      <c r="F49" s="26"/>
      <c r="G49" s="26">
        <v>230</v>
      </c>
      <c r="H49" s="26">
        <v>517</v>
      </c>
      <c r="I49" s="26">
        <v>115</v>
      </c>
      <c r="J49" s="26">
        <v>250</v>
      </c>
      <c r="K49" s="26">
        <v>220</v>
      </c>
      <c r="L49" s="26">
        <v>408</v>
      </c>
      <c r="M49" s="26">
        <v>913</v>
      </c>
      <c r="N49" s="26">
        <v>79</v>
      </c>
      <c r="O49" s="26">
        <v>100</v>
      </c>
      <c r="P49" s="26">
        <v>365</v>
      </c>
      <c r="Q49" s="26">
        <v>278</v>
      </c>
      <c r="R49" s="26">
        <v>270</v>
      </c>
      <c r="S49" s="26">
        <v>409</v>
      </c>
      <c r="T49" s="26">
        <v>612</v>
      </c>
      <c r="U49" s="26">
        <v>120</v>
      </c>
      <c r="V49" s="26">
        <v>50</v>
      </c>
      <c r="W49" s="26">
        <v>1049</v>
      </c>
      <c r="X49" s="26">
        <v>787</v>
      </c>
      <c r="Y49" s="26">
        <v>130</v>
      </c>
      <c r="Z49" s="21"/>
    </row>
    <row r="50" spans="1:26" s="2" customFormat="1" ht="35.1" customHeight="1" outlineLevel="1" x14ac:dyDescent="0.25">
      <c r="A50" s="17" t="s">
        <v>168</v>
      </c>
      <c r="B50" s="23">
        <v>44616</v>
      </c>
      <c r="C50" s="107">
        <f t="shared" ref="C50:C60" si="52">SUM(E50:Y50)</f>
        <v>41744</v>
      </c>
      <c r="D50" s="15"/>
      <c r="E50" s="34">
        <v>1014</v>
      </c>
      <c r="F50" s="34">
        <v>950</v>
      </c>
      <c r="G50" s="34">
        <v>5260</v>
      </c>
      <c r="H50" s="34">
        <v>2826</v>
      </c>
      <c r="I50" s="34">
        <v>1307</v>
      </c>
      <c r="J50" s="34">
        <v>2500</v>
      </c>
      <c r="K50" s="34">
        <v>1370</v>
      </c>
      <c r="L50" s="34"/>
      <c r="M50" s="34">
        <v>2499</v>
      </c>
      <c r="N50" s="34">
        <v>1340</v>
      </c>
      <c r="O50" s="34"/>
      <c r="P50" s="34"/>
      <c r="Q50" s="34">
        <v>6499</v>
      </c>
      <c r="R50" s="34"/>
      <c r="S50" s="34">
        <v>4921</v>
      </c>
      <c r="T50" s="34">
        <v>2814</v>
      </c>
      <c r="U50" s="34"/>
      <c r="V50" s="34"/>
      <c r="W50" s="34">
        <v>1460</v>
      </c>
      <c r="X50" s="34">
        <v>5464</v>
      </c>
      <c r="Y50" s="34">
        <v>1520</v>
      </c>
      <c r="Z50" s="21"/>
    </row>
    <row r="51" spans="1:26" s="2" customFormat="1" ht="35.1" customHeight="1" outlineLevel="1" x14ac:dyDescent="0.25">
      <c r="A51" s="17" t="s">
        <v>169</v>
      </c>
      <c r="B51" s="23">
        <v>21324</v>
      </c>
      <c r="C51" s="107">
        <f t="shared" si="52"/>
        <v>25579</v>
      </c>
      <c r="D51" s="15"/>
      <c r="E51" s="34"/>
      <c r="F51" s="34">
        <v>950</v>
      </c>
      <c r="G51" s="34">
        <v>6120</v>
      </c>
      <c r="H51" s="34">
        <v>50</v>
      </c>
      <c r="I51" s="34">
        <v>400</v>
      </c>
      <c r="J51" s="34">
        <v>790</v>
      </c>
      <c r="K51" s="34">
        <v>1370</v>
      </c>
      <c r="L51" s="34"/>
      <c r="M51" s="34">
        <v>750</v>
      </c>
      <c r="N51" s="34">
        <v>1340</v>
      </c>
      <c r="O51" s="34"/>
      <c r="P51" s="34"/>
      <c r="Q51" s="34">
        <v>5430</v>
      </c>
      <c r="R51" s="34"/>
      <c r="S51" s="34"/>
      <c r="T51" s="34"/>
      <c r="U51" s="34"/>
      <c r="V51" s="34"/>
      <c r="W51" s="34">
        <v>1460</v>
      </c>
      <c r="X51" s="34">
        <v>5399</v>
      </c>
      <c r="Y51" s="34">
        <v>1520</v>
      </c>
      <c r="Z51" s="21"/>
    </row>
    <row r="52" spans="1:26" s="2" customFormat="1" ht="35.1" hidden="1" customHeight="1" x14ac:dyDescent="0.25">
      <c r="A52" s="11" t="s">
        <v>58</v>
      </c>
      <c r="B52" s="23"/>
      <c r="C52" s="107">
        <f t="shared" si="52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customHeight="1" x14ac:dyDescent="0.25">
      <c r="A53" s="32" t="s">
        <v>59</v>
      </c>
      <c r="B53" s="23">
        <v>3103</v>
      </c>
      <c r="C53" s="107">
        <f t="shared" si="52"/>
        <v>3484</v>
      </c>
      <c r="D53" s="15">
        <f t="shared" ref="D53:D57" si="53">C53/B53</f>
        <v>1.1227844021914277</v>
      </c>
      <c r="E53" s="34">
        <v>87</v>
      </c>
      <c r="F53" s="34">
        <v>63</v>
      </c>
      <c r="G53" s="34">
        <v>570</v>
      </c>
      <c r="H53" s="34">
        <v>257</v>
      </c>
      <c r="I53" s="34"/>
      <c r="J53" s="34">
        <v>140</v>
      </c>
      <c r="K53" s="34">
        <v>652</v>
      </c>
      <c r="L53" s="34">
        <v>575</v>
      </c>
      <c r="M53" s="34">
        <v>168</v>
      </c>
      <c r="N53" s="34">
        <v>8.5</v>
      </c>
      <c r="O53" s="34">
        <v>109</v>
      </c>
      <c r="P53" s="34">
        <v>110</v>
      </c>
      <c r="Q53" s="34">
        <v>42</v>
      </c>
      <c r="R53" s="34">
        <v>200</v>
      </c>
      <c r="S53" s="34">
        <v>103</v>
      </c>
      <c r="T53" s="34">
        <v>20</v>
      </c>
      <c r="U53" s="34">
        <v>101</v>
      </c>
      <c r="V53" s="34">
        <v>2.5</v>
      </c>
      <c r="W53" s="34">
        <v>38</v>
      </c>
      <c r="X53" s="34">
        <v>238</v>
      </c>
      <c r="Y53" s="34"/>
      <c r="Z53" s="20"/>
    </row>
    <row r="54" spans="1:26" s="2" customFormat="1" ht="35.1" hidden="1" customHeight="1" x14ac:dyDescent="0.25">
      <c r="A54" s="18" t="s">
        <v>52</v>
      </c>
      <c r="B54" s="33" t="e">
        <f>B53/B52</f>
        <v>#DIV/0!</v>
      </c>
      <c r="C54" s="107" t="e">
        <f t="shared" si="52"/>
        <v>#DIV/0!</v>
      </c>
      <c r="D54" s="15" t="e">
        <f t="shared" si="53"/>
        <v>#DIV/0!</v>
      </c>
      <c r="E54" s="35" t="e">
        <f t="shared" ref="E54:Y54" si="54">E53/E52</f>
        <v>#DIV/0!</v>
      </c>
      <c r="F54" s="35" t="e">
        <f t="shared" si="54"/>
        <v>#DIV/0!</v>
      </c>
      <c r="G54" s="35" t="e">
        <f t="shared" si="54"/>
        <v>#DIV/0!</v>
      </c>
      <c r="H54" s="35" t="e">
        <f t="shared" si="54"/>
        <v>#DIV/0!</v>
      </c>
      <c r="I54" s="35" t="e">
        <f t="shared" si="54"/>
        <v>#DIV/0!</v>
      </c>
      <c r="J54" s="35" t="e">
        <f t="shared" si="54"/>
        <v>#DIV/0!</v>
      </c>
      <c r="K54" s="35" t="e">
        <f t="shared" si="54"/>
        <v>#DIV/0!</v>
      </c>
      <c r="L54" s="35" t="e">
        <f t="shared" si="54"/>
        <v>#DIV/0!</v>
      </c>
      <c r="M54" s="35" t="e">
        <f t="shared" si="54"/>
        <v>#DIV/0!</v>
      </c>
      <c r="N54" s="35" t="e">
        <f t="shared" si="54"/>
        <v>#DIV/0!</v>
      </c>
      <c r="O54" s="35" t="e">
        <f t="shared" si="54"/>
        <v>#DIV/0!</v>
      </c>
      <c r="P54" s="35" t="e">
        <f t="shared" si="54"/>
        <v>#DIV/0!</v>
      </c>
      <c r="Q54" s="35" t="e">
        <f t="shared" si="54"/>
        <v>#DIV/0!</v>
      </c>
      <c r="R54" s="35" t="e">
        <f t="shared" si="54"/>
        <v>#DIV/0!</v>
      </c>
      <c r="S54" s="35" t="e">
        <f t="shared" si="54"/>
        <v>#DIV/0!</v>
      </c>
      <c r="T54" s="35" t="e">
        <f t="shared" si="54"/>
        <v>#DIV/0!</v>
      </c>
      <c r="U54" s="35" t="e">
        <f t="shared" si="54"/>
        <v>#DIV/0!</v>
      </c>
      <c r="V54" s="35" t="e">
        <f t="shared" si="54"/>
        <v>#DIV/0!</v>
      </c>
      <c r="W54" s="35" t="e">
        <f t="shared" si="54"/>
        <v>#DIV/0!</v>
      </c>
      <c r="X54" s="35" t="e">
        <f t="shared" si="54"/>
        <v>#DIV/0!</v>
      </c>
      <c r="Y54" s="35" t="e">
        <f t="shared" si="54"/>
        <v>#DIV/0!</v>
      </c>
      <c r="Z54" s="21"/>
    </row>
    <row r="55" spans="1:26" s="2" customFormat="1" ht="35.1" hidden="1" customHeight="1" outlineLevel="1" x14ac:dyDescent="0.25">
      <c r="A55" s="17" t="s">
        <v>60</v>
      </c>
      <c r="B55" s="23"/>
      <c r="C55" s="107">
        <f t="shared" si="52"/>
        <v>0</v>
      </c>
      <c r="D55" s="15" t="e">
        <f t="shared" si="53"/>
        <v>#DIV/0!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5.1" hidden="1" customHeight="1" x14ac:dyDescent="0.25">
      <c r="A56" s="11" t="s">
        <v>160</v>
      </c>
      <c r="B56" s="23"/>
      <c r="C56" s="107">
        <f t="shared" si="52"/>
        <v>0</v>
      </c>
      <c r="D56" s="15" t="e">
        <f t="shared" si="53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5" customHeight="1" x14ac:dyDescent="0.25">
      <c r="A57" s="32" t="s">
        <v>161</v>
      </c>
      <c r="B57" s="27">
        <v>376</v>
      </c>
      <c r="C57" s="128">
        <f t="shared" si="52"/>
        <v>331.48</v>
      </c>
      <c r="D57" s="9">
        <f t="shared" si="53"/>
        <v>0.88159574468085111</v>
      </c>
      <c r="E57" s="26">
        <v>17</v>
      </c>
      <c r="F57" s="26"/>
      <c r="G57" s="26">
        <v>90</v>
      </c>
      <c r="H57" s="26"/>
      <c r="I57" s="26"/>
      <c r="J57" s="26">
        <v>6</v>
      </c>
      <c r="K57" s="26">
        <v>46</v>
      </c>
      <c r="L57" s="26">
        <v>29.2</v>
      </c>
      <c r="M57" s="26">
        <v>18</v>
      </c>
      <c r="N57" s="54"/>
      <c r="O57" s="26">
        <v>9</v>
      </c>
      <c r="P57" s="26">
        <v>15</v>
      </c>
      <c r="Q57" s="26"/>
      <c r="R57" s="26">
        <v>0.28000000000000003</v>
      </c>
      <c r="S57" s="26">
        <v>15</v>
      </c>
      <c r="T57" s="26">
        <v>14</v>
      </c>
      <c r="U57" s="26"/>
      <c r="V57" s="26"/>
      <c r="W57" s="26">
        <v>10</v>
      </c>
      <c r="X57" s="26">
        <v>62</v>
      </c>
      <c r="Y57" s="26"/>
      <c r="Z57" s="20"/>
    </row>
    <row r="58" spans="1:26" s="2" customFormat="1" ht="30" customHeight="1" x14ac:dyDescent="0.25">
      <c r="A58" s="13" t="s">
        <v>196</v>
      </c>
      <c r="B58" s="27">
        <v>465</v>
      </c>
      <c r="C58" s="128">
        <f t="shared" si="52"/>
        <v>495</v>
      </c>
      <c r="D58" s="9">
        <f t="shared" ref="D58:D59" si="55">C58/B58</f>
        <v>1.064516129032258</v>
      </c>
      <c r="E58" s="26"/>
      <c r="F58" s="26"/>
      <c r="G58" s="26">
        <v>441</v>
      </c>
      <c r="H58" s="54"/>
      <c r="I58" s="26"/>
      <c r="J58" s="26"/>
      <c r="K58" s="26"/>
      <c r="L58" s="26">
        <v>11</v>
      </c>
      <c r="M58" s="54"/>
      <c r="N58" s="54"/>
      <c r="O58" s="26"/>
      <c r="P58" s="26"/>
      <c r="Q58" s="26"/>
      <c r="R58" s="26"/>
      <c r="S58" s="26"/>
      <c r="T58" s="26"/>
      <c r="U58" s="26">
        <v>4</v>
      </c>
      <c r="V58" s="26"/>
      <c r="W58" s="26"/>
      <c r="X58" s="26">
        <v>35</v>
      </c>
      <c r="Y58" s="26">
        <v>4</v>
      </c>
      <c r="Z58" s="20"/>
    </row>
    <row r="59" spans="1:26" s="113" customFormat="1" ht="35.1" customHeight="1" x14ac:dyDescent="0.25">
      <c r="A59" s="18" t="s">
        <v>201</v>
      </c>
      <c r="B59" s="27">
        <f>B60+B63+B64+B66+B70+B71</f>
        <v>11358</v>
      </c>
      <c r="C59" s="128">
        <f t="shared" si="52"/>
        <v>17089</v>
      </c>
      <c r="D59" s="9">
        <f t="shared" si="55"/>
        <v>1.5045782708223279</v>
      </c>
      <c r="E59" s="26"/>
      <c r="F59" s="26">
        <f>F60+F63+F64+F66+F69+F70+F71</f>
        <v>263</v>
      </c>
      <c r="G59" s="26">
        <f t="shared" ref="G59:Y59" si="56">G60+G63+G64+G66+G69+G70+G71</f>
        <v>830</v>
      </c>
      <c r="H59" s="26">
        <f t="shared" si="56"/>
        <v>907</v>
      </c>
      <c r="I59" s="26">
        <f t="shared" si="56"/>
        <v>685</v>
      </c>
      <c r="J59" s="26">
        <f t="shared" si="56"/>
        <v>4100</v>
      </c>
      <c r="K59" s="26">
        <f t="shared" si="56"/>
        <v>264</v>
      </c>
      <c r="L59" s="26">
        <f t="shared" si="56"/>
        <v>520</v>
      </c>
      <c r="M59" s="26">
        <f t="shared" si="56"/>
        <v>791</v>
      </c>
      <c r="N59" s="26">
        <f t="shared" si="56"/>
        <v>0</v>
      </c>
      <c r="O59" s="26">
        <f t="shared" si="56"/>
        <v>0</v>
      </c>
      <c r="P59" s="26">
        <f t="shared" si="56"/>
        <v>177</v>
      </c>
      <c r="Q59" s="26">
        <f t="shared" si="56"/>
        <v>2126</v>
      </c>
      <c r="R59" s="26">
        <f t="shared" si="56"/>
        <v>10</v>
      </c>
      <c r="S59" s="26">
        <f t="shared" si="56"/>
        <v>1785</v>
      </c>
      <c r="T59" s="26">
        <f t="shared" si="56"/>
        <v>40</v>
      </c>
      <c r="U59" s="26">
        <f t="shared" si="56"/>
        <v>1923</v>
      </c>
      <c r="V59" s="26">
        <f t="shared" si="56"/>
        <v>600</v>
      </c>
      <c r="W59" s="26">
        <f t="shared" si="56"/>
        <v>1036</v>
      </c>
      <c r="X59" s="26">
        <f t="shared" si="56"/>
        <v>1032</v>
      </c>
      <c r="Y59" s="26">
        <f t="shared" si="56"/>
        <v>0</v>
      </c>
      <c r="Z59" s="21"/>
    </row>
    <row r="60" spans="1:26" s="2" customFormat="1" ht="35.1" customHeight="1" x14ac:dyDescent="0.25">
      <c r="A60" s="18" t="s">
        <v>61</v>
      </c>
      <c r="B60" s="23">
        <v>450</v>
      </c>
      <c r="C60" s="128">
        <f t="shared" si="52"/>
        <v>656</v>
      </c>
      <c r="D60" s="15">
        <f t="shared" ref="D60:D89" si="57">C60/B60</f>
        <v>1.4577777777777778</v>
      </c>
      <c r="E60" s="34"/>
      <c r="F60" s="34"/>
      <c r="G60" s="34">
        <v>300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v>330</v>
      </c>
      <c r="V60" s="34"/>
      <c r="W60" s="34"/>
      <c r="X60" s="34">
        <v>26</v>
      </c>
      <c r="Y60" s="34"/>
      <c r="Z60" s="20"/>
    </row>
    <row r="61" spans="1:26" s="2" customFormat="1" ht="35.1" hidden="1" customHeight="1" outlineLevel="1" x14ac:dyDescent="0.25">
      <c r="A61" s="17" t="s">
        <v>62</v>
      </c>
      <c r="B61" s="23"/>
      <c r="C61" s="107">
        <f t="shared" ref="C61:C74" si="58">SUM(E61:Y61)</f>
        <v>0</v>
      </c>
      <c r="D61" s="15" t="e">
        <f t="shared" si="57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5.1" hidden="1" customHeight="1" outlineLevel="1" x14ac:dyDescent="0.25">
      <c r="A62" s="17" t="s">
        <v>63</v>
      </c>
      <c r="B62" s="23"/>
      <c r="C62" s="107">
        <f t="shared" si="58"/>
        <v>0</v>
      </c>
      <c r="D62" s="15" t="e">
        <f t="shared" si="57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25">
      <c r="A63" s="18" t="s">
        <v>64</v>
      </c>
      <c r="B63" s="23">
        <v>4425</v>
      </c>
      <c r="C63" s="107">
        <f t="shared" si="58"/>
        <v>5179</v>
      </c>
      <c r="D63" s="15">
        <f t="shared" si="57"/>
        <v>1.1703954802259886</v>
      </c>
      <c r="E63" s="37"/>
      <c r="F63" s="37">
        <v>200</v>
      </c>
      <c r="G63" s="37"/>
      <c r="H63" s="37"/>
      <c r="I63" s="37"/>
      <c r="J63" s="37">
        <v>600</v>
      </c>
      <c r="K63" s="37">
        <v>100</v>
      </c>
      <c r="L63" s="37">
        <v>85</v>
      </c>
      <c r="M63" s="37"/>
      <c r="N63" s="37"/>
      <c r="O63" s="37"/>
      <c r="P63" s="37">
        <v>177</v>
      </c>
      <c r="Q63" s="37">
        <v>560</v>
      </c>
      <c r="R63" s="37"/>
      <c r="S63" s="37">
        <v>1150</v>
      </c>
      <c r="T63" s="37"/>
      <c r="U63" s="37">
        <v>30</v>
      </c>
      <c r="V63" s="37">
        <v>600</v>
      </c>
      <c r="W63" s="37">
        <v>966</v>
      </c>
      <c r="X63" s="37">
        <v>711</v>
      </c>
      <c r="Y63" s="37"/>
      <c r="Z63" s="21"/>
    </row>
    <row r="64" spans="1:26" s="2" customFormat="1" ht="30" customHeight="1" x14ac:dyDescent="0.25">
      <c r="A64" s="18" t="s">
        <v>65</v>
      </c>
      <c r="B64" s="23">
        <v>3230</v>
      </c>
      <c r="C64" s="107">
        <f t="shared" si="58"/>
        <v>5427</v>
      </c>
      <c r="D64" s="15">
        <f t="shared" si="57"/>
        <v>1.6801857585139319</v>
      </c>
      <c r="E64" s="37"/>
      <c r="F64" s="37">
        <v>25</v>
      </c>
      <c r="G64" s="37"/>
      <c r="H64" s="37">
        <v>515</v>
      </c>
      <c r="I64" s="37">
        <v>267</v>
      </c>
      <c r="J64" s="37">
        <v>2900</v>
      </c>
      <c r="K64" s="37">
        <v>164</v>
      </c>
      <c r="L64" s="37"/>
      <c r="M64" s="37">
        <v>791</v>
      </c>
      <c r="N64" s="37"/>
      <c r="O64" s="37"/>
      <c r="P64" s="37"/>
      <c r="Q64" s="37"/>
      <c r="R64" s="37">
        <v>10</v>
      </c>
      <c r="S64" s="37">
        <v>550</v>
      </c>
      <c r="T64" s="37">
        <v>10</v>
      </c>
      <c r="U64" s="37"/>
      <c r="V64" s="37"/>
      <c r="W64" s="37"/>
      <c r="X64" s="37">
        <v>195</v>
      </c>
      <c r="Y64" s="37"/>
      <c r="Z64" s="21"/>
    </row>
    <row r="65" spans="1:26" s="2" customFormat="1" ht="35.1" customHeight="1" x14ac:dyDescent="0.25">
      <c r="A65" s="18" t="s">
        <v>66</v>
      </c>
      <c r="B65" s="23">
        <v>5895</v>
      </c>
      <c r="C65" s="107">
        <f t="shared" si="58"/>
        <v>8195</v>
      </c>
      <c r="D65" s="15">
        <f t="shared" si="57"/>
        <v>1.3901611535199321</v>
      </c>
      <c r="E65" s="37"/>
      <c r="F65" s="37">
        <v>200</v>
      </c>
      <c r="G65" s="37">
        <v>870</v>
      </c>
      <c r="H65" s="37">
        <v>1170</v>
      </c>
      <c r="I65" s="37">
        <v>195</v>
      </c>
      <c r="J65" s="37">
        <v>120</v>
      </c>
      <c r="K65" s="37">
        <v>148</v>
      </c>
      <c r="L65" s="37">
        <v>699</v>
      </c>
      <c r="M65" s="37">
        <v>90</v>
      </c>
      <c r="N65" s="37">
        <v>200</v>
      </c>
      <c r="O65" s="37">
        <v>265</v>
      </c>
      <c r="P65" s="37">
        <v>150</v>
      </c>
      <c r="Q65" s="37">
        <v>154</v>
      </c>
      <c r="R65" s="37">
        <v>110</v>
      </c>
      <c r="S65" s="37">
        <v>311</v>
      </c>
      <c r="T65" s="37">
        <v>1072</v>
      </c>
      <c r="U65" s="37">
        <v>290</v>
      </c>
      <c r="V65" s="37"/>
      <c r="W65" s="37">
        <v>264</v>
      </c>
      <c r="X65" s="37">
        <v>1137</v>
      </c>
      <c r="Y65" s="37">
        <v>750</v>
      </c>
      <c r="Z65" s="21"/>
    </row>
    <row r="66" spans="1:26" s="2" customFormat="1" ht="35.1" customHeight="1" x14ac:dyDescent="0.25">
      <c r="A66" s="18" t="s">
        <v>67</v>
      </c>
      <c r="B66" s="23">
        <v>1400</v>
      </c>
      <c r="C66" s="107">
        <f t="shared" si="58"/>
        <v>2785</v>
      </c>
      <c r="D66" s="15">
        <f t="shared" si="57"/>
        <v>1.9892857142857143</v>
      </c>
      <c r="E66" s="37"/>
      <c r="F66" s="37"/>
      <c r="G66" s="37">
        <v>480</v>
      </c>
      <c r="H66" s="37"/>
      <c r="I66" s="37"/>
      <c r="J66" s="37">
        <v>600</v>
      </c>
      <c r="K66" s="37"/>
      <c r="L66" s="37">
        <v>290</v>
      </c>
      <c r="M66" s="37"/>
      <c r="N66" s="37"/>
      <c r="O66" s="37"/>
      <c r="P66" s="37"/>
      <c r="Q66" s="37"/>
      <c r="R66" s="37"/>
      <c r="S66" s="37"/>
      <c r="T66" s="37"/>
      <c r="U66" s="37">
        <v>1315</v>
      </c>
      <c r="V66" s="37"/>
      <c r="W66" s="37"/>
      <c r="X66" s="37">
        <v>100</v>
      </c>
      <c r="Y66" s="37"/>
      <c r="Z66" s="21"/>
    </row>
    <row r="67" spans="1:26" s="2" customFormat="1" ht="30" customHeight="1" x14ac:dyDescent="0.25">
      <c r="A67" s="18" t="s">
        <v>68</v>
      </c>
      <c r="B67" s="23">
        <v>14312</v>
      </c>
      <c r="C67" s="107">
        <f t="shared" si="58"/>
        <v>15865</v>
      </c>
      <c r="D67" s="15">
        <f t="shared" ref="D67:D74" si="59">C67/B67</f>
        <v>1.1085103409726105</v>
      </c>
      <c r="E67" s="37"/>
      <c r="F67" s="37">
        <v>38</v>
      </c>
      <c r="G67" s="37">
        <v>1720</v>
      </c>
      <c r="H67" s="37">
        <v>921</v>
      </c>
      <c r="I67" s="37">
        <v>792</v>
      </c>
      <c r="J67" s="37">
        <v>2800</v>
      </c>
      <c r="K67" s="37">
        <v>165</v>
      </c>
      <c r="L67" s="37">
        <v>1734</v>
      </c>
      <c r="M67" s="37">
        <v>91</v>
      </c>
      <c r="N67" s="37">
        <v>38</v>
      </c>
      <c r="O67" s="37">
        <v>76</v>
      </c>
      <c r="P67" s="37">
        <v>693</v>
      </c>
      <c r="Q67" s="37">
        <v>1032</v>
      </c>
      <c r="R67" s="37">
        <v>269</v>
      </c>
      <c r="S67" s="37">
        <v>285</v>
      </c>
      <c r="T67" s="37">
        <v>645</v>
      </c>
      <c r="U67" s="37">
        <v>30</v>
      </c>
      <c r="V67" s="37">
        <v>23</v>
      </c>
      <c r="W67" s="37">
        <v>56</v>
      </c>
      <c r="X67" s="37">
        <v>3867</v>
      </c>
      <c r="Y67" s="37">
        <v>590</v>
      </c>
      <c r="Z67" s="21"/>
    </row>
    <row r="68" spans="1:26" s="2" customFormat="1" ht="30" customHeight="1" x14ac:dyDescent="0.25">
      <c r="A68" s="18" t="s">
        <v>69</v>
      </c>
      <c r="B68" s="23">
        <v>5113</v>
      </c>
      <c r="C68" s="107">
        <f t="shared" si="58"/>
        <v>4500</v>
      </c>
      <c r="D68" s="15">
        <f t="shared" si="59"/>
        <v>0.88010952474085669</v>
      </c>
      <c r="E68" s="37"/>
      <c r="F68" s="37"/>
      <c r="G68" s="37">
        <v>560</v>
      </c>
      <c r="H68" s="37">
        <v>405</v>
      </c>
      <c r="I68" s="37">
        <v>120</v>
      </c>
      <c r="J68" s="37">
        <v>240</v>
      </c>
      <c r="K68" s="37">
        <v>305</v>
      </c>
      <c r="L68" s="37">
        <v>120</v>
      </c>
      <c r="M68" s="37">
        <v>98</v>
      </c>
      <c r="N68" s="37">
        <v>10</v>
      </c>
      <c r="O68" s="37">
        <v>397</v>
      </c>
      <c r="P68" s="37"/>
      <c r="Q68" s="37">
        <v>110</v>
      </c>
      <c r="R68" s="37">
        <v>577</v>
      </c>
      <c r="S68" s="37">
        <v>179</v>
      </c>
      <c r="T68" s="37">
        <v>278</v>
      </c>
      <c r="U68" s="37"/>
      <c r="V68" s="37">
        <v>103</v>
      </c>
      <c r="W68" s="37">
        <v>230</v>
      </c>
      <c r="X68" s="37">
        <v>388</v>
      </c>
      <c r="Y68" s="37">
        <v>380</v>
      </c>
      <c r="Z68" s="21"/>
    </row>
    <row r="69" spans="1:26" s="2" customFormat="1" ht="35.1" customHeight="1" x14ac:dyDescent="0.25">
      <c r="A69" s="18" t="s">
        <v>70</v>
      </c>
      <c r="B69" s="23">
        <v>295</v>
      </c>
      <c r="C69" s="107">
        <f t="shared" si="58"/>
        <v>263</v>
      </c>
      <c r="D69" s="15">
        <f t="shared" si="59"/>
        <v>0.8915254237288136</v>
      </c>
      <c r="E69" s="37"/>
      <c r="F69" s="37"/>
      <c r="G69" s="37"/>
      <c r="H69" s="37">
        <v>10</v>
      </c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>
        <v>85</v>
      </c>
      <c r="T69" s="37"/>
      <c r="U69" s="37">
        <v>168</v>
      </c>
      <c r="V69" s="37"/>
      <c r="W69" s="37"/>
      <c r="X69" s="37"/>
      <c r="Y69" s="37"/>
      <c r="Z69" s="21"/>
    </row>
    <row r="70" spans="1:26" s="2" customFormat="1" ht="30" customHeight="1" x14ac:dyDescent="0.25">
      <c r="A70" s="18" t="s">
        <v>71</v>
      </c>
      <c r="B70" s="23">
        <v>738</v>
      </c>
      <c r="C70" s="107">
        <f t="shared" si="58"/>
        <v>1776</v>
      </c>
      <c r="D70" s="15">
        <f t="shared" si="59"/>
        <v>2.4065040650406506</v>
      </c>
      <c r="E70" s="23"/>
      <c r="F70" s="105">
        <v>38</v>
      </c>
      <c r="G70" s="23"/>
      <c r="H70" s="39">
        <v>39</v>
      </c>
      <c r="I70" s="114">
        <v>33</v>
      </c>
      <c r="J70" s="37"/>
      <c r="K70" s="37"/>
      <c r="L70" s="37"/>
      <c r="M70" s="37"/>
      <c r="N70" s="37"/>
      <c r="O70" s="37"/>
      <c r="P70" s="37"/>
      <c r="Q70" s="37">
        <v>1566</v>
      </c>
      <c r="R70" s="37"/>
      <c r="S70" s="37"/>
      <c r="T70" s="37">
        <v>30</v>
      </c>
      <c r="U70" s="37"/>
      <c r="V70" s="37"/>
      <c r="W70" s="37">
        <v>70</v>
      </c>
      <c r="X70" s="37"/>
      <c r="Y70" s="37"/>
      <c r="Z70" s="21"/>
    </row>
    <row r="71" spans="1:26" s="2" customFormat="1" ht="35.1" customHeight="1" x14ac:dyDescent="0.25">
      <c r="A71" s="18" t="s">
        <v>72</v>
      </c>
      <c r="B71" s="23">
        <v>1115</v>
      </c>
      <c r="C71" s="107">
        <f t="shared" si="58"/>
        <v>1003</v>
      </c>
      <c r="D71" s="15">
        <f t="shared" si="59"/>
        <v>0.89955156950672643</v>
      </c>
      <c r="E71" s="37"/>
      <c r="F71" s="37"/>
      <c r="G71" s="37">
        <v>50</v>
      </c>
      <c r="H71" s="37">
        <v>343</v>
      </c>
      <c r="I71" s="37">
        <v>385</v>
      </c>
      <c r="J71" s="37"/>
      <c r="K71" s="37"/>
      <c r="L71" s="37">
        <v>145</v>
      </c>
      <c r="M71" s="37"/>
      <c r="N71" s="37"/>
      <c r="O71" s="37"/>
      <c r="P71" s="37"/>
      <c r="Q71" s="37"/>
      <c r="R71" s="37"/>
      <c r="S71" s="37"/>
      <c r="T71" s="37"/>
      <c r="U71" s="37">
        <v>80</v>
      </c>
      <c r="V71" s="37"/>
      <c r="W71" s="37"/>
      <c r="X71" s="37"/>
      <c r="Y71" s="37"/>
      <c r="Z71" s="21"/>
    </row>
    <row r="72" spans="1:26" s="2" customFormat="1" ht="35.1" hidden="1" customHeight="1" x14ac:dyDescent="0.25">
      <c r="A72" s="18" t="s">
        <v>73</v>
      </c>
      <c r="B72" s="23"/>
      <c r="C72" s="107">
        <f t="shared" si="58"/>
        <v>0</v>
      </c>
      <c r="D72" s="15" t="e">
        <f t="shared" si="59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5.1" customHeight="1" x14ac:dyDescent="0.25">
      <c r="A73" s="18" t="s">
        <v>74</v>
      </c>
      <c r="B73" s="23">
        <v>96</v>
      </c>
      <c r="C73" s="107">
        <f t="shared" si="58"/>
        <v>97.78</v>
      </c>
      <c r="D73" s="15"/>
      <c r="E73" s="37"/>
      <c r="F73" s="37"/>
      <c r="G73" s="37"/>
      <c r="H73" s="37">
        <v>16</v>
      </c>
      <c r="I73" s="37"/>
      <c r="J73" s="37"/>
      <c r="K73" s="37"/>
      <c r="L73" s="37"/>
      <c r="M73" s="37"/>
      <c r="N73" s="37"/>
      <c r="O73" s="37"/>
      <c r="P73" s="37"/>
      <c r="Q73" s="37"/>
      <c r="R73" s="37">
        <v>30</v>
      </c>
      <c r="S73" s="37">
        <v>13.78</v>
      </c>
      <c r="T73" s="37"/>
      <c r="U73" s="37"/>
      <c r="V73" s="37"/>
      <c r="W73" s="37">
        <v>38</v>
      </c>
      <c r="X73" s="37"/>
      <c r="Y73" s="37"/>
      <c r="Z73" s="21"/>
    </row>
    <row r="74" spans="1:26" ht="35.1" hidden="1" customHeight="1" x14ac:dyDescent="0.25">
      <c r="A74" s="11" t="s">
        <v>75</v>
      </c>
      <c r="B74" s="23"/>
      <c r="C74" s="107">
        <f t="shared" si="58"/>
        <v>0</v>
      </c>
      <c r="D74" s="15" t="e">
        <f t="shared" si="59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5.1" customHeight="1" x14ac:dyDescent="0.25">
      <c r="A75" s="32" t="s">
        <v>76</v>
      </c>
      <c r="B75" s="23">
        <v>89</v>
      </c>
      <c r="C75" s="107">
        <f>SUM(E75:Y75)</f>
        <v>87.78</v>
      </c>
      <c r="D75" s="15"/>
      <c r="E75" s="37"/>
      <c r="F75" s="37"/>
      <c r="G75" s="37"/>
      <c r="H75" s="37">
        <v>16</v>
      </c>
      <c r="I75" s="37"/>
      <c r="J75" s="37"/>
      <c r="K75" s="37"/>
      <c r="L75" s="37"/>
      <c r="M75" s="37"/>
      <c r="N75" s="37"/>
      <c r="O75" s="37"/>
      <c r="P75" s="37"/>
      <c r="Q75" s="37"/>
      <c r="R75" s="37">
        <v>28</v>
      </c>
      <c r="S75" s="37">
        <v>13.78</v>
      </c>
      <c r="T75" s="37"/>
      <c r="U75" s="37"/>
      <c r="V75" s="37"/>
      <c r="W75" s="37">
        <v>30</v>
      </c>
      <c r="X75" s="37"/>
      <c r="Y75" s="37"/>
    </row>
    <row r="76" spans="1:26" ht="35.1" hidden="1" customHeight="1" x14ac:dyDescent="0.25">
      <c r="A76" s="13" t="s">
        <v>52</v>
      </c>
      <c r="B76" s="33"/>
      <c r="C76" s="107">
        <f>SUM(E76:Y76)</f>
        <v>0</v>
      </c>
      <c r="D76" s="15" t="e">
        <f t="shared" si="57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5.1" hidden="1" customHeight="1" x14ac:dyDescent="0.25">
      <c r="A77" s="13" t="s">
        <v>77</v>
      </c>
      <c r="B77" s="33"/>
      <c r="C77" s="107">
        <f>SUM(E77:Y77)</f>
        <v>0</v>
      </c>
      <c r="D77" s="15" t="e">
        <f t="shared" si="57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5.1" hidden="1" customHeight="1" x14ac:dyDescent="0.25">
      <c r="A78" s="13"/>
      <c r="B78" s="33"/>
      <c r="C78" s="133"/>
      <c r="D78" s="15" t="e">
        <f t="shared" si="57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5.1" hidden="1" customHeight="1" x14ac:dyDescent="0.25">
      <c r="A79" s="78" t="s">
        <v>78</v>
      </c>
      <c r="B79" s="40"/>
      <c r="C79" s="134">
        <f>SUM(E79:Y79)</f>
        <v>0</v>
      </c>
      <c r="D79" s="15" t="e">
        <f t="shared" si="57"/>
        <v>#DIV/0!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 spans="1:26" ht="35.1" hidden="1" customHeight="1" x14ac:dyDescent="0.25">
      <c r="A80" s="13"/>
      <c r="B80" s="33"/>
      <c r="C80" s="133"/>
      <c r="D80" s="15" t="e">
        <f t="shared" si="57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5.1" hidden="1" customHeight="1" x14ac:dyDescent="0.25">
      <c r="A81" s="13"/>
      <c r="B81" s="33"/>
      <c r="C81" s="126"/>
      <c r="D81" s="15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3" customFormat="1" ht="30" hidden="1" customHeight="1" x14ac:dyDescent="0.25">
      <c r="A82" s="13" t="s">
        <v>79</v>
      </c>
      <c r="B82" s="42">
        <v>1593</v>
      </c>
      <c r="C82" s="135">
        <f t="shared" ref="C82" si="60">SUM(E82:Y82)</f>
        <v>566</v>
      </c>
      <c r="D82" s="15"/>
      <c r="E82" s="99">
        <f>(E42-E83)</f>
        <v>0</v>
      </c>
      <c r="F82" s="115">
        <f t="shared" ref="F82:Y82" si="61">(F42-F83)</f>
        <v>0</v>
      </c>
      <c r="G82" s="115">
        <f t="shared" si="61"/>
        <v>0</v>
      </c>
      <c r="H82" s="115">
        <f t="shared" si="61"/>
        <v>0</v>
      </c>
      <c r="I82" s="115">
        <f t="shared" si="61"/>
        <v>0</v>
      </c>
      <c r="J82" s="115">
        <f t="shared" si="61"/>
        <v>0</v>
      </c>
      <c r="K82" s="115">
        <f t="shared" si="61"/>
        <v>0</v>
      </c>
      <c r="L82" s="115">
        <f t="shared" si="61"/>
        <v>0</v>
      </c>
      <c r="M82" s="115">
        <f t="shared" si="61"/>
        <v>0</v>
      </c>
      <c r="N82" s="115">
        <f t="shared" si="61"/>
        <v>5</v>
      </c>
      <c r="O82" s="115">
        <f t="shared" si="61"/>
        <v>0</v>
      </c>
      <c r="P82" s="115">
        <f t="shared" si="61"/>
        <v>0</v>
      </c>
      <c r="Q82" s="115">
        <f t="shared" si="61"/>
        <v>0</v>
      </c>
      <c r="R82" s="115">
        <f t="shared" si="61"/>
        <v>110</v>
      </c>
      <c r="S82" s="115">
        <f t="shared" si="61"/>
        <v>288</v>
      </c>
      <c r="T82" s="115">
        <f t="shared" si="61"/>
        <v>117</v>
      </c>
      <c r="U82" s="115">
        <f t="shared" si="61"/>
        <v>0</v>
      </c>
      <c r="V82" s="115">
        <f t="shared" si="61"/>
        <v>0</v>
      </c>
      <c r="W82" s="115">
        <f t="shared" si="61"/>
        <v>46</v>
      </c>
      <c r="X82" s="115">
        <f t="shared" si="61"/>
        <v>0</v>
      </c>
      <c r="Y82" s="115">
        <f t="shared" si="61"/>
        <v>0</v>
      </c>
    </row>
    <row r="83" spans="1:26" ht="30" hidden="1" customHeight="1" x14ac:dyDescent="0.25">
      <c r="A83" s="13" t="s">
        <v>80</v>
      </c>
      <c r="B83" s="23"/>
      <c r="C83" s="107">
        <f>SUM(E83:Y83)</f>
        <v>202402</v>
      </c>
      <c r="D83" s="15"/>
      <c r="E83" s="114">
        <v>9130</v>
      </c>
      <c r="F83" s="114">
        <v>6176</v>
      </c>
      <c r="G83" s="114">
        <v>13630</v>
      </c>
      <c r="H83" s="114">
        <v>12395</v>
      </c>
      <c r="I83" s="114">
        <v>6101</v>
      </c>
      <c r="J83" s="114">
        <v>14442</v>
      </c>
      <c r="K83" s="114">
        <v>10785</v>
      </c>
      <c r="L83" s="114">
        <v>10801</v>
      </c>
      <c r="M83" s="114">
        <v>9850</v>
      </c>
      <c r="N83" s="114">
        <v>3405</v>
      </c>
      <c r="O83" s="114">
        <v>6136</v>
      </c>
      <c r="P83" s="114">
        <v>8558</v>
      </c>
      <c r="Q83" s="114">
        <v>10589</v>
      </c>
      <c r="R83" s="114">
        <v>12444</v>
      </c>
      <c r="S83" s="114">
        <v>11728</v>
      </c>
      <c r="T83" s="114">
        <v>9506</v>
      </c>
      <c r="U83" s="114">
        <v>10200</v>
      </c>
      <c r="V83" s="114">
        <v>2401</v>
      </c>
      <c r="W83" s="114">
        <v>7653</v>
      </c>
      <c r="X83" s="114">
        <v>17451</v>
      </c>
      <c r="Y83" s="114">
        <v>9021</v>
      </c>
      <c r="Z83" s="20"/>
    </row>
    <row r="84" spans="1:26" ht="30" hidden="1" customHeight="1" x14ac:dyDescent="0.25">
      <c r="A84" s="13" t="s">
        <v>202</v>
      </c>
      <c r="B84" s="107">
        <f>B42+B53+B57+B58+B59+B65+B67+B68</f>
        <v>228326</v>
      </c>
      <c r="C84" s="107">
        <f>C42+C53+C57+C58+C59+C65+C67+C68</f>
        <v>252927.48</v>
      </c>
      <c r="D84" s="15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3" customFormat="1" ht="30" hidden="1" customHeight="1" x14ac:dyDescent="0.25">
      <c r="A85" s="13" t="s">
        <v>81</v>
      </c>
      <c r="B85" s="42"/>
      <c r="C85" s="135"/>
      <c r="D85" s="1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25">
      <c r="A86" s="13" t="s">
        <v>82</v>
      </c>
      <c r="B86" s="34"/>
      <c r="C86" s="128">
        <f>SUM(E86:Y86)</f>
        <v>0</v>
      </c>
      <c r="D86" s="15" t="e">
        <f t="shared" si="57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25">
      <c r="A87" s="44" t="s">
        <v>83</v>
      </c>
      <c r="B87" s="45"/>
      <c r="C87" s="136"/>
      <c r="D87" s="15" t="e">
        <f t="shared" si="57"/>
        <v>#DIV/0!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6" ht="30" hidden="1" customHeight="1" x14ac:dyDescent="0.25">
      <c r="A88" s="13" t="s">
        <v>84</v>
      </c>
      <c r="B88" s="41"/>
      <c r="C88" s="137"/>
      <c r="D88" s="15" t="e">
        <f t="shared" si="57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29"/>
      <c r="C89" s="138" t="e">
        <f>C88/C87</f>
        <v>#DIV/0!</v>
      </c>
      <c r="D89" s="15" t="e">
        <f t="shared" si="57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44" t="s">
        <v>177</v>
      </c>
      <c r="B90" s="83"/>
      <c r="C90" s="139"/>
      <c r="D90" s="47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6" s="12" customFormat="1" ht="30" hidden="1" customHeight="1" outlineLevel="1" x14ac:dyDescent="0.2">
      <c r="A91" s="48" t="s">
        <v>86</v>
      </c>
      <c r="B91" s="23"/>
      <c r="C91" s="128"/>
      <c r="D91" s="15" t="e">
        <f t="shared" ref="D91:D128" si="62">C91/B91</f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">
      <c r="A92" s="48" t="s">
        <v>91</v>
      </c>
      <c r="B92" s="39"/>
      <c r="C92" s="108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153</v>
      </c>
      <c r="B93" s="39"/>
      <c r="C93" s="108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108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50" customFormat="1" ht="34.9" hidden="1" customHeight="1" outlineLevel="1" x14ac:dyDescent="0.2">
      <c r="A95" s="13" t="s">
        <v>87</v>
      </c>
      <c r="B95" s="39"/>
      <c r="C95" s="108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3" hidden="1" customHeight="1" outlineLevel="1" x14ac:dyDescent="0.2">
      <c r="A96" s="13" t="s">
        <v>88</v>
      </c>
      <c r="B96" s="39"/>
      <c r="C96" s="108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15" hidden="1" customHeight="1" outlineLevel="1" x14ac:dyDescent="0.2">
      <c r="A97" s="11" t="s">
        <v>89</v>
      </c>
      <c r="B97" s="27"/>
      <c r="C97" s="128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">
      <c r="A98" s="32" t="s">
        <v>90</v>
      </c>
      <c r="B98" s="23"/>
      <c r="C98" s="128"/>
      <c r="D98" s="15" t="e">
        <f t="shared" si="62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">
      <c r="A99" s="13" t="s">
        <v>183</v>
      </c>
      <c r="B99" s="29" t="e">
        <f>B98/B97</f>
        <v>#DIV/0!</v>
      </c>
      <c r="C99" s="138" t="e">
        <f>C98/C97</f>
        <v>#DIV/0!</v>
      </c>
      <c r="D99" s="15"/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6" customFormat="1" ht="31.9" hidden="1" customHeight="1" x14ac:dyDescent="0.2">
      <c r="A100" s="94" t="s">
        <v>95</v>
      </c>
      <c r="B100" s="97">
        <f>B97-B98</f>
        <v>0</v>
      </c>
      <c r="C100" s="140">
        <f>C97-C98</f>
        <v>0</v>
      </c>
      <c r="D100" s="97"/>
      <c r="E100" s="97">
        <f t="shared" ref="E100:Y100" si="64">E97-E98</f>
        <v>0</v>
      </c>
      <c r="F100" s="97">
        <f t="shared" si="64"/>
        <v>0</v>
      </c>
      <c r="G100" s="97">
        <f t="shared" si="64"/>
        <v>0</v>
      </c>
      <c r="H100" s="97">
        <f t="shared" si="64"/>
        <v>0</v>
      </c>
      <c r="I100" s="97">
        <f t="shared" si="64"/>
        <v>0</v>
      </c>
      <c r="J100" s="97">
        <f t="shared" si="64"/>
        <v>0</v>
      </c>
      <c r="K100" s="97">
        <f t="shared" si="64"/>
        <v>0</v>
      </c>
      <c r="L100" s="97">
        <f t="shared" si="64"/>
        <v>0</v>
      </c>
      <c r="M100" s="97">
        <f t="shared" si="64"/>
        <v>0</v>
      </c>
      <c r="N100" s="97">
        <f t="shared" si="64"/>
        <v>0</v>
      </c>
      <c r="O100" s="97">
        <f t="shared" si="64"/>
        <v>0</v>
      </c>
      <c r="P100" s="97">
        <f t="shared" si="64"/>
        <v>0</v>
      </c>
      <c r="Q100" s="97">
        <f t="shared" si="64"/>
        <v>0</v>
      </c>
      <c r="R100" s="97">
        <f t="shared" si="64"/>
        <v>0</v>
      </c>
      <c r="S100" s="97">
        <f t="shared" si="64"/>
        <v>0</v>
      </c>
      <c r="T100" s="97">
        <f t="shared" si="64"/>
        <v>0</v>
      </c>
      <c r="U100" s="97">
        <f t="shared" si="64"/>
        <v>0</v>
      </c>
      <c r="V100" s="97">
        <f t="shared" si="64"/>
        <v>0</v>
      </c>
      <c r="W100" s="97">
        <f t="shared" si="64"/>
        <v>0</v>
      </c>
      <c r="X100" s="97">
        <f t="shared" si="64"/>
        <v>0</v>
      </c>
      <c r="Y100" s="97">
        <f t="shared" si="64"/>
        <v>0</v>
      </c>
    </row>
    <row r="101" spans="1:25" s="12" customFormat="1" ht="30" hidden="1" customHeight="1" x14ac:dyDescent="0.2">
      <c r="A101" s="11" t="s">
        <v>91</v>
      </c>
      <c r="B101" s="39"/>
      <c r="C101" s="108">
        <f t="shared" ref="C101:C104" si="65">SUM(E101:Y101)</f>
        <v>0</v>
      </c>
      <c r="D101" s="15" t="e">
        <f t="shared" si="62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11" t="s">
        <v>92</v>
      </c>
      <c r="B102" s="39"/>
      <c r="C102" s="108">
        <f t="shared" si="65"/>
        <v>0</v>
      </c>
      <c r="D102" s="15" t="e">
        <f t="shared" si="6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108">
        <f t="shared" si="65"/>
        <v>0</v>
      </c>
      <c r="D103" s="15" t="e">
        <f t="shared" si="6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108">
        <f t="shared" si="65"/>
        <v>0</v>
      </c>
      <c r="D104" s="15" t="e">
        <f t="shared" si="62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">
      <c r="A105" s="32" t="s">
        <v>96</v>
      </c>
      <c r="B105" s="27"/>
      <c r="C105" s="128">
        <f>SUM(E105:Y105)</f>
        <v>0</v>
      </c>
      <c r="D105" s="15" t="e">
        <f t="shared" si="62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15" hidden="1" customHeight="1" x14ac:dyDescent="0.2">
      <c r="A106" s="13" t="s">
        <v>183</v>
      </c>
      <c r="B106" s="29" t="e">
        <f>B105/B97</f>
        <v>#DIV/0!</v>
      </c>
      <c r="C106" s="138" t="e">
        <f>C105/C97</f>
        <v>#DIV/0!</v>
      </c>
      <c r="D106" s="29"/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30" hidden="1" customHeight="1" x14ac:dyDescent="0.2">
      <c r="A107" s="11" t="s">
        <v>91</v>
      </c>
      <c r="B107" s="39"/>
      <c r="C107" s="108">
        <f t="shared" ref="C107:C117" si="67">SUM(E107:Y107)</f>
        <v>0</v>
      </c>
      <c r="D107" s="15" t="e">
        <f t="shared" si="62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92</v>
      </c>
      <c r="B108" s="39"/>
      <c r="C108" s="108">
        <f t="shared" si="67"/>
        <v>0</v>
      </c>
      <c r="D108" s="15" t="e">
        <f t="shared" si="6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108">
        <f t="shared" si="67"/>
        <v>0</v>
      </c>
      <c r="D109" s="15" t="e">
        <f t="shared" si="6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108">
        <f t="shared" si="67"/>
        <v>0</v>
      </c>
      <c r="D110" s="15" t="e">
        <f t="shared" si="62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4"/>
      <c r="U110" s="24"/>
      <c r="V110" s="24"/>
      <c r="W110" s="24"/>
      <c r="X110" s="24"/>
      <c r="Y110" s="24"/>
    </row>
    <row r="111" spans="1:25" s="50" customFormat="1" ht="48" hidden="1" customHeight="1" x14ac:dyDescent="0.2">
      <c r="A111" s="13" t="s">
        <v>192</v>
      </c>
      <c r="B111" s="39"/>
      <c r="C111" s="108">
        <v>595200</v>
      </c>
      <c r="D111" s="16" t="e">
        <f t="shared" si="62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">
      <c r="A112" s="32" t="s">
        <v>193</v>
      </c>
      <c r="B112" s="27"/>
      <c r="C112" s="128">
        <f t="shared" si="67"/>
        <v>0</v>
      </c>
      <c r="D112" s="15" t="e">
        <f t="shared" si="6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">
      <c r="A113" s="13" t="s">
        <v>52</v>
      </c>
      <c r="B113" s="30" t="e">
        <f>B112/B111</f>
        <v>#DIV/0!</v>
      </c>
      <c r="C113" s="130">
        <f>C112/C111</f>
        <v>0</v>
      </c>
      <c r="D113" s="9"/>
      <c r="E113" s="30" t="e">
        <f t="shared" ref="E113:Y113" si="68">E112/E111</f>
        <v>#DIV/0!</v>
      </c>
      <c r="F113" s="30" t="e">
        <f t="shared" si="68"/>
        <v>#DIV/0!</v>
      </c>
      <c r="G113" s="30" t="e">
        <f t="shared" si="68"/>
        <v>#DIV/0!</v>
      </c>
      <c r="H113" s="30" t="e">
        <f t="shared" si="68"/>
        <v>#DIV/0!</v>
      </c>
      <c r="I113" s="30" t="e">
        <f t="shared" si="68"/>
        <v>#DIV/0!</v>
      </c>
      <c r="J113" s="30" t="e">
        <f t="shared" si="68"/>
        <v>#DIV/0!</v>
      </c>
      <c r="K113" s="30" t="e">
        <f t="shared" si="68"/>
        <v>#DIV/0!</v>
      </c>
      <c r="L113" s="30" t="e">
        <f t="shared" si="68"/>
        <v>#DIV/0!</v>
      </c>
      <c r="M113" s="30" t="e">
        <f t="shared" si="68"/>
        <v>#DIV/0!</v>
      </c>
      <c r="N113" s="30" t="e">
        <f t="shared" si="68"/>
        <v>#DIV/0!</v>
      </c>
      <c r="O113" s="30" t="e">
        <f t="shared" si="68"/>
        <v>#DIV/0!</v>
      </c>
      <c r="P113" s="30" t="e">
        <f t="shared" si="68"/>
        <v>#DIV/0!</v>
      </c>
      <c r="Q113" s="30" t="e">
        <f t="shared" si="68"/>
        <v>#DIV/0!</v>
      </c>
      <c r="R113" s="30" t="e">
        <f t="shared" si="68"/>
        <v>#DIV/0!</v>
      </c>
      <c r="S113" s="30" t="e">
        <f t="shared" si="68"/>
        <v>#DIV/0!</v>
      </c>
      <c r="T113" s="30" t="e">
        <f t="shared" si="68"/>
        <v>#DIV/0!</v>
      </c>
      <c r="U113" s="30" t="e">
        <f t="shared" si="68"/>
        <v>#DIV/0!</v>
      </c>
      <c r="V113" s="30" t="e">
        <f t="shared" si="68"/>
        <v>#DIV/0!</v>
      </c>
      <c r="W113" s="30" t="e">
        <f t="shared" si="68"/>
        <v>#DIV/0!</v>
      </c>
      <c r="X113" s="30" t="e">
        <f t="shared" si="68"/>
        <v>#DIV/0!</v>
      </c>
      <c r="Y113" s="30" t="e">
        <f t="shared" si="68"/>
        <v>#DIV/0!</v>
      </c>
    </row>
    <row r="114" spans="1:25" s="12" customFormat="1" ht="30" hidden="1" customHeight="1" x14ac:dyDescent="0.2">
      <c r="A114" s="11" t="s">
        <v>91</v>
      </c>
      <c r="B114" s="26"/>
      <c r="C114" s="108">
        <f t="shared" si="67"/>
        <v>0</v>
      </c>
      <c r="D114" s="15" t="e">
        <f t="shared" si="62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">
      <c r="A115" s="11" t="s">
        <v>92</v>
      </c>
      <c r="B115" s="26"/>
      <c r="C115" s="108">
        <f t="shared" si="67"/>
        <v>0</v>
      </c>
      <c r="D115" s="15" t="e">
        <f t="shared" si="6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15" hidden="1" customHeight="1" x14ac:dyDescent="0.2">
      <c r="A116" s="11" t="s">
        <v>93</v>
      </c>
      <c r="B116" s="26"/>
      <c r="C116" s="108">
        <f t="shared" si="67"/>
        <v>0</v>
      </c>
      <c r="D116" s="15" t="e">
        <f t="shared" si="6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39"/>
      <c r="C117" s="108">
        <f t="shared" si="67"/>
        <v>0</v>
      </c>
      <c r="D117" s="15" t="e">
        <f t="shared" si="62"/>
        <v>#DIV/0!</v>
      </c>
      <c r="E117" s="24"/>
      <c r="F117" s="24"/>
      <c r="G117" s="51"/>
      <c r="H117" s="51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4"/>
      <c r="U117" s="24"/>
      <c r="V117" s="24"/>
      <c r="W117" s="24"/>
      <c r="X117" s="24"/>
      <c r="Y117" s="24"/>
    </row>
    <row r="118" spans="1:25" s="12" customFormat="1" ht="31.15" hidden="1" customHeight="1" x14ac:dyDescent="0.2">
      <c r="A118" s="32" t="s">
        <v>97</v>
      </c>
      <c r="B118" s="53" t="e">
        <f>B112/B105*10</f>
        <v>#DIV/0!</v>
      </c>
      <c r="C118" s="141" t="e">
        <f>C112/C105*10</f>
        <v>#DIV/0!</v>
      </c>
      <c r="D118" s="15" t="e">
        <f t="shared" si="62"/>
        <v>#DIV/0!</v>
      </c>
      <c r="E118" s="54" t="e">
        <f t="shared" ref="E118:Y118" si="69">E112/E105*10</f>
        <v>#DIV/0!</v>
      </c>
      <c r="F118" s="54" t="e">
        <f t="shared" si="69"/>
        <v>#DIV/0!</v>
      </c>
      <c r="G118" s="54" t="e">
        <f t="shared" si="69"/>
        <v>#DIV/0!</v>
      </c>
      <c r="H118" s="54" t="e">
        <f t="shared" si="69"/>
        <v>#DIV/0!</v>
      </c>
      <c r="I118" s="54" t="e">
        <f t="shared" si="69"/>
        <v>#DIV/0!</v>
      </c>
      <c r="J118" s="54" t="e">
        <f t="shared" si="69"/>
        <v>#DIV/0!</v>
      </c>
      <c r="K118" s="54" t="e">
        <f t="shared" si="69"/>
        <v>#DIV/0!</v>
      </c>
      <c r="L118" s="54" t="e">
        <f t="shared" si="69"/>
        <v>#DIV/0!</v>
      </c>
      <c r="M118" s="54" t="e">
        <f t="shared" si="69"/>
        <v>#DIV/0!</v>
      </c>
      <c r="N118" s="54" t="e">
        <f t="shared" si="69"/>
        <v>#DIV/0!</v>
      </c>
      <c r="O118" s="54" t="e">
        <f t="shared" si="69"/>
        <v>#DIV/0!</v>
      </c>
      <c r="P118" s="54" t="e">
        <f t="shared" si="69"/>
        <v>#DIV/0!</v>
      </c>
      <c r="Q118" s="54" t="e">
        <f t="shared" si="69"/>
        <v>#DIV/0!</v>
      </c>
      <c r="R118" s="54" t="e">
        <f t="shared" si="69"/>
        <v>#DIV/0!</v>
      </c>
      <c r="S118" s="54" t="e">
        <f t="shared" si="69"/>
        <v>#DIV/0!</v>
      </c>
      <c r="T118" s="54" t="e">
        <f t="shared" si="69"/>
        <v>#DIV/0!</v>
      </c>
      <c r="U118" s="54" t="e">
        <f t="shared" si="69"/>
        <v>#DIV/0!</v>
      </c>
      <c r="V118" s="54" t="e">
        <f t="shared" si="69"/>
        <v>#DIV/0!</v>
      </c>
      <c r="W118" s="54" t="e">
        <f t="shared" si="69"/>
        <v>#DIV/0!</v>
      </c>
      <c r="X118" s="54" t="e">
        <f t="shared" si="69"/>
        <v>#DIV/0!</v>
      </c>
      <c r="Y118" s="54" t="e">
        <f t="shared" si="69"/>
        <v>#DIV/0!</v>
      </c>
    </row>
    <row r="119" spans="1:25" s="12" customFormat="1" ht="30" hidden="1" customHeight="1" x14ac:dyDescent="0.2">
      <c r="A119" s="11" t="s">
        <v>91</v>
      </c>
      <c r="B119" s="54" t="e">
        <f t="shared" ref="B119:E122" si="70">B114/B107*10</f>
        <v>#DIV/0!</v>
      </c>
      <c r="C119" s="142" t="e">
        <f t="shared" si="70"/>
        <v>#DIV/0!</v>
      </c>
      <c r="D119" s="15" t="e">
        <f t="shared" si="62"/>
        <v>#DIV/0!</v>
      </c>
      <c r="E119" s="54" t="e">
        <f t="shared" ref="E119:Y119" si="71">E114/E107*10</f>
        <v>#DIV/0!</v>
      </c>
      <c r="F119" s="54" t="e">
        <f t="shared" si="71"/>
        <v>#DIV/0!</v>
      </c>
      <c r="G119" s="54" t="e">
        <f t="shared" si="71"/>
        <v>#DIV/0!</v>
      </c>
      <c r="H119" s="54" t="e">
        <f t="shared" si="71"/>
        <v>#DIV/0!</v>
      </c>
      <c r="I119" s="54" t="e">
        <f t="shared" si="71"/>
        <v>#DIV/0!</v>
      </c>
      <c r="J119" s="54" t="e">
        <f t="shared" si="71"/>
        <v>#DIV/0!</v>
      </c>
      <c r="K119" s="54" t="e">
        <f t="shared" si="71"/>
        <v>#DIV/0!</v>
      </c>
      <c r="L119" s="54" t="e">
        <f t="shared" si="71"/>
        <v>#DIV/0!</v>
      </c>
      <c r="M119" s="54" t="e">
        <f t="shared" si="71"/>
        <v>#DIV/0!</v>
      </c>
      <c r="N119" s="54" t="e">
        <f t="shared" si="71"/>
        <v>#DIV/0!</v>
      </c>
      <c r="O119" s="54" t="e">
        <f t="shared" si="71"/>
        <v>#DIV/0!</v>
      </c>
      <c r="P119" s="54" t="e">
        <f t="shared" si="71"/>
        <v>#DIV/0!</v>
      </c>
      <c r="Q119" s="54" t="e">
        <f t="shared" si="71"/>
        <v>#DIV/0!</v>
      </c>
      <c r="R119" s="54" t="e">
        <f t="shared" si="71"/>
        <v>#DIV/0!</v>
      </c>
      <c r="S119" s="54" t="e">
        <f t="shared" si="71"/>
        <v>#DIV/0!</v>
      </c>
      <c r="T119" s="54" t="e">
        <f t="shared" si="71"/>
        <v>#DIV/0!</v>
      </c>
      <c r="U119" s="54" t="e">
        <f t="shared" si="71"/>
        <v>#DIV/0!</v>
      </c>
      <c r="V119" s="54" t="e">
        <f t="shared" si="71"/>
        <v>#DIV/0!</v>
      </c>
      <c r="W119" s="54" t="e">
        <f t="shared" si="71"/>
        <v>#DIV/0!</v>
      </c>
      <c r="X119" s="54" t="e">
        <f t="shared" si="71"/>
        <v>#DIV/0!</v>
      </c>
      <c r="Y119" s="54" t="e">
        <f t="shared" si="71"/>
        <v>#DIV/0!</v>
      </c>
    </row>
    <row r="120" spans="1:25" s="12" customFormat="1" ht="30" hidden="1" customHeight="1" x14ac:dyDescent="0.2">
      <c r="A120" s="11" t="s">
        <v>92</v>
      </c>
      <c r="B120" s="54" t="e">
        <f t="shared" si="70"/>
        <v>#DIV/0!</v>
      </c>
      <c r="C120" s="142" t="e">
        <f t="shared" si="70"/>
        <v>#DIV/0!</v>
      </c>
      <c r="D120" s="15" t="e">
        <f t="shared" si="62"/>
        <v>#DIV/0!</v>
      </c>
      <c r="E120" s="54"/>
      <c r="F120" s="54" t="e">
        <f t="shared" ref="F120:M121" si="72">F115/F108*10</f>
        <v>#DIV/0!</v>
      </c>
      <c r="G120" s="54" t="e">
        <f t="shared" si="72"/>
        <v>#DIV/0!</v>
      </c>
      <c r="H120" s="54" t="e">
        <f t="shared" si="72"/>
        <v>#DIV/0!</v>
      </c>
      <c r="I120" s="54" t="e">
        <f t="shared" si="72"/>
        <v>#DIV/0!</v>
      </c>
      <c r="J120" s="54" t="e">
        <f t="shared" si="72"/>
        <v>#DIV/0!</v>
      </c>
      <c r="K120" s="54" t="e">
        <f t="shared" si="72"/>
        <v>#DIV/0!</v>
      </c>
      <c r="L120" s="54" t="e">
        <f t="shared" si="72"/>
        <v>#DIV/0!</v>
      </c>
      <c r="M120" s="54" t="e">
        <f t="shared" si="72"/>
        <v>#DIV/0!</v>
      </c>
      <c r="N120" s="54"/>
      <c r="O120" s="54" t="e">
        <f>O115/O108*10</f>
        <v>#DIV/0!</v>
      </c>
      <c r="P120" s="54" t="e">
        <f>P115/P108*10</f>
        <v>#DIV/0!</v>
      </c>
      <c r="Q120" s="54"/>
      <c r="R120" s="54" t="e">
        <f t="shared" ref="R120:U121" si="73">R115/R108*10</f>
        <v>#DIV/0!</v>
      </c>
      <c r="S120" s="54" t="e">
        <f t="shared" si="73"/>
        <v>#DIV/0!</v>
      </c>
      <c r="T120" s="54" t="e">
        <f t="shared" si="73"/>
        <v>#DIV/0!</v>
      </c>
      <c r="U120" s="54" t="e">
        <f t="shared" si="73"/>
        <v>#DIV/0!</v>
      </c>
      <c r="V120" s="54"/>
      <c r="W120" s="54"/>
      <c r="X120" s="54" t="e">
        <f>X115/X108*10</f>
        <v>#DIV/0!</v>
      </c>
      <c r="Y120" s="54" t="e">
        <f>Y115/Y108*10</f>
        <v>#DIV/0!</v>
      </c>
    </row>
    <row r="121" spans="1:25" s="12" customFormat="1" ht="30" hidden="1" customHeight="1" x14ac:dyDescent="0.2">
      <c r="A121" s="11" t="s">
        <v>93</v>
      </c>
      <c r="B121" s="54" t="e">
        <f t="shared" si="70"/>
        <v>#DIV/0!</v>
      </c>
      <c r="C121" s="142" t="e">
        <f t="shared" si="70"/>
        <v>#DIV/0!</v>
      </c>
      <c r="D121" s="15" t="e">
        <f t="shared" si="62"/>
        <v>#DIV/0!</v>
      </c>
      <c r="E121" s="54" t="e">
        <f>E116/E109*10</f>
        <v>#DIV/0!</v>
      </c>
      <c r="F121" s="54" t="e">
        <f t="shared" si="72"/>
        <v>#DIV/0!</v>
      </c>
      <c r="G121" s="54" t="e">
        <f t="shared" si="72"/>
        <v>#DIV/0!</v>
      </c>
      <c r="H121" s="54" t="e">
        <f t="shared" si="72"/>
        <v>#DIV/0!</v>
      </c>
      <c r="I121" s="54" t="e">
        <f t="shared" si="72"/>
        <v>#DIV/0!</v>
      </c>
      <c r="J121" s="54" t="e">
        <f t="shared" si="72"/>
        <v>#DIV/0!</v>
      </c>
      <c r="K121" s="54" t="e">
        <f t="shared" si="72"/>
        <v>#DIV/0!</v>
      </c>
      <c r="L121" s="54" t="e">
        <f t="shared" si="72"/>
        <v>#DIV/0!</v>
      </c>
      <c r="M121" s="54" t="e">
        <f t="shared" si="72"/>
        <v>#DIV/0!</v>
      </c>
      <c r="N121" s="54" t="e">
        <f>N116/N109*10</f>
        <v>#DIV/0!</v>
      </c>
      <c r="O121" s="54" t="e">
        <f>O116/O109*10</f>
        <v>#DIV/0!</v>
      </c>
      <c r="P121" s="54" t="e">
        <f>P116/P109*10</f>
        <v>#DIV/0!</v>
      </c>
      <c r="Q121" s="54" t="e">
        <f>Q116/Q109*10</f>
        <v>#DIV/0!</v>
      </c>
      <c r="R121" s="54" t="e">
        <f t="shared" si="73"/>
        <v>#DIV/0!</v>
      </c>
      <c r="S121" s="54" t="e">
        <f t="shared" si="73"/>
        <v>#DIV/0!</v>
      </c>
      <c r="T121" s="54" t="e">
        <f t="shared" si="73"/>
        <v>#DIV/0!</v>
      </c>
      <c r="U121" s="54" t="e">
        <f t="shared" si="73"/>
        <v>#DIV/0!</v>
      </c>
      <c r="V121" s="54" t="e">
        <f>V116/V109*10</f>
        <v>#DIV/0!</v>
      </c>
      <c r="W121" s="54" t="e">
        <f>W116/W109*10</f>
        <v>#DIV/0!</v>
      </c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70"/>
        <v>#DIV/0!</v>
      </c>
      <c r="C122" s="142" t="e">
        <f t="shared" si="70"/>
        <v>#DIV/0!</v>
      </c>
      <c r="D122" s="15" t="e">
        <f t="shared" si="62"/>
        <v>#DIV/0!</v>
      </c>
      <c r="E122" s="54" t="e">
        <f t="shared" si="70"/>
        <v>#DIV/0!</v>
      </c>
      <c r="F122" s="54"/>
      <c r="G122" s="54">
        <v>10</v>
      </c>
      <c r="H122" s="54"/>
      <c r="I122" s="54" t="e">
        <f>I117/I110*10</f>
        <v>#DIV/0!</v>
      </c>
      <c r="J122" s="54"/>
      <c r="K122" s="54"/>
      <c r="L122" s="54"/>
      <c r="M122" s="54"/>
      <c r="N122" s="54"/>
      <c r="O122" s="54"/>
      <c r="P122" s="54"/>
      <c r="Q122" s="54" t="e">
        <f>Q117/Q110*10</f>
        <v>#DIV/0!</v>
      </c>
      <c r="R122" s="54" t="e">
        <f>R117/R110*10</f>
        <v>#DIV/0!</v>
      </c>
      <c r="S122" s="54"/>
      <c r="T122" s="54"/>
      <c r="U122" s="54" t="e">
        <f>U117/U110*10</f>
        <v>#DIV/0!</v>
      </c>
      <c r="V122" s="54"/>
      <c r="W122" s="54" t="e">
        <f>W117/W110*10</f>
        <v>#DIV/0!</v>
      </c>
      <c r="X122" s="54"/>
      <c r="Y122" s="54"/>
    </row>
    <row r="123" spans="1:25" s="12" customFormat="1" ht="30" hidden="1" customHeight="1" outlineLevel="1" x14ac:dyDescent="0.2">
      <c r="A123" s="55" t="s">
        <v>157</v>
      </c>
      <c r="B123" s="23"/>
      <c r="C123" s="108">
        <f>SUM(E123:Y123)</f>
        <v>0</v>
      </c>
      <c r="D123" s="15"/>
      <c r="E123" s="38"/>
      <c r="F123" s="37"/>
      <c r="G123" s="58"/>
      <c r="H123" s="37"/>
      <c r="I123" s="37"/>
      <c r="J123" s="37"/>
      <c r="K123" s="37"/>
      <c r="L123" s="54"/>
      <c r="M123" s="37"/>
      <c r="N123" s="37"/>
      <c r="O123" s="37"/>
      <c r="P123" s="37"/>
      <c r="Q123" s="37"/>
      <c r="R123" s="37"/>
      <c r="S123" s="54"/>
      <c r="T123" s="26"/>
      <c r="U123" s="98"/>
      <c r="V123" s="98"/>
      <c r="W123" s="98"/>
      <c r="X123" s="26"/>
      <c r="Y123" s="37"/>
    </row>
    <row r="124" spans="1:25" s="12" customFormat="1" ht="30" hidden="1" customHeight="1" x14ac:dyDescent="0.2">
      <c r="A124" s="32" t="s">
        <v>158</v>
      </c>
      <c r="B124" s="23"/>
      <c r="C124" s="108">
        <f>SUM(E124:Y124)</f>
        <v>0</v>
      </c>
      <c r="D124" s="15"/>
      <c r="E124" s="38"/>
      <c r="F124" s="37"/>
      <c r="G124" s="37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97</v>
      </c>
      <c r="B125" s="60"/>
      <c r="C125" s="143" t="e">
        <f>C124/C123*10</f>
        <v>#DIV/0!</v>
      </c>
      <c r="D125" s="58"/>
      <c r="E125" s="58"/>
      <c r="F125" s="58"/>
      <c r="G125" s="58"/>
      <c r="H125" s="58" t="e">
        <f>H124/H123*10</f>
        <v>#DIV/0!</v>
      </c>
      <c r="I125" s="58"/>
      <c r="J125" s="58"/>
      <c r="K125" s="58"/>
      <c r="L125" s="58"/>
      <c r="M125" s="58" t="e">
        <f>M124/M123*10</f>
        <v>#DIV/0!</v>
      </c>
      <c r="N125" s="58"/>
      <c r="O125" s="58"/>
      <c r="P125" s="58" t="e">
        <f>P124/P123*10</f>
        <v>#DIV/0!</v>
      </c>
      <c r="Q125" s="58"/>
      <c r="R125" s="54" t="e">
        <f>R124/R123*10</f>
        <v>#DIV/0!</v>
      </c>
      <c r="S125" s="54"/>
      <c r="T125" s="54" t="e">
        <f>T124/T123*10</f>
        <v>#DIV/0!</v>
      </c>
      <c r="U125" s="58"/>
      <c r="V125" s="58"/>
      <c r="W125" s="58"/>
      <c r="X125" s="54" t="e">
        <f>X124/X123*10</f>
        <v>#DIV/0!</v>
      </c>
      <c r="Y125" s="38"/>
    </row>
    <row r="126" spans="1:25" s="12" customFormat="1" ht="30" hidden="1" customHeight="1" x14ac:dyDescent="0.2">
      <c r="A126" s="55" t="s">
        <v>98</v>
      </c>
      <c r="B126" s="56"/>
      <c r="C126" s="144">
        <f>SUM(E126:Y126)</f>
        <v>0</v>
      </c>
      <c r="D126" s="15" t="e">
        <f t="shared" si="62"/>
        <v>#DIV/0!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s="12" customFormat="1" ht="30" hidden="1" customHeight="1" x14ac:dyDescent="0.2">
      <c r="A127" s="32" t="s">
        <v>99</v>
      </c>
      <c r="B127" s="27"/>
      <c r="C127" s="128">
        <f>SUM(E127:Y127)</f>
        <v>0</v>
      </c>
      <c r="D127" s="15" t="e">
        <f t="shared" si="62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">
      <c r="A128" s="32" t="s">
        <v>100</v>
      </c>
      <c r="B128" s="54"/>
      <c r="C128" s="142" t="e">
        <f>C126/C127</f>
        <v>#DIV/0!</v>
      </c>
      <c r="D128" s="15" t="e">
        <f t="shared" si="62"/>
        <v>#DIV/0!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1:26" s="12" customFormat="1" ht="30" hidden="1" customHeight="1" x14ac:dyDescent="0.2">
      <c r="A129" s="11" t="s">
        <v>101</v>
      </c>
      <c r="B129" s="27"/>
      <c r="C129" s="128"/>
      <c r="D129" s="15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</row>
    <row r="130" spans="1:26" s="12" customFormat="1" ht="27" hidden="1" customHeight="1" x14ac:dyDescent="0.2">
      <c r="A130" s="13" t="s">
        <v>102</v>
      </c>
      <c r="B130" s="23"/>
      <c r="C130" s="128">
        <f>SUM(E130:Y130)</f>
        <v>0</v>
      </c>
      <c r="D130" s="15"/>
      <c r="E130" s="51"/>
      <c r="F130" s="51"/>
      <c r="G130" s="51"/>
      <c r="H130" s="51"/>
      <c r="I130" s="51"/>
      <c r="J130" s="51"/>
      <c r="K130" s="51"/>
      <c r="L130" s="26"/>
      <c r="M130" s="51"/>
      <c r="N130" s="51"/>
      <c r="O130" s="51"/>
      <c r="P130" s="51"/>
      <c r="Q130" s="51"/>
      <c r="R130" s="51"/>
      <c r="S130" s="51"/>
      <c r="T130" s="54"/>
      <c r="U130" s="51"/>
      <c r="V130" s="51"/>
      <c r="W130" s="51"/>
      <c r="X130" s="51"/>
      <c r="Y130" s="51"/>
    </row>
    <row r="131" spans="1:26" s="12" customFormat="1" ht="31.9" hidden="1" customHeight="1" outlineLevel="1" x14ac:dyDescent="0.2">
      <c r="A131" s="13" t="s">
        <v>103</v>
      </c>
      <c r="B131" s="27"/>
      <c r="C131" s="128"/>
      <c r="D131" s="15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74"/>
    </row>
    <row r="132" spans="1:26" s="12" customFormat="1" ht="30" hidden="1" customHeight="1" outlineLevel="1" x14ac:dyDescent="0.2">
      <c r="A132" s="55" t="s">
        <v>104</v>
      </c>
      <c r="B132" s="23"/>
      <c r="C132" s="128">
        <f>SUM(E132:Y132)</f>
        <v>0</v>
      </c>
      <c r="D132" s="15" t="e">
        <f t="shared" ref="D132:D172" si="74">C132/B132</f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149999999999999" hidden="1" customHeight="1" x14ac:dyDescent="0.2">
      <c r="A133" s="13" t="s">
        <v>187</v>
      </c>
      <c r="B133" s="33" t="e">
        <f>B132/B131</f>
        <v>#DIV/0!</v>
      </c>
      <c r="C133" s="132" t="e">
        <f>C132/C131</f>
        <v>#DIV/0!</v>
      </c>
      <c r="D133" s="15"/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6" customFormat="1" ht="21" hidden="1" customHeight="1" x14ac:dyDescent="0.2">
      <c r="A134" s="94" t="s">
        <v>95</v>
      </c>
      <c r="B134" s="95">
        <f>B131-B132</f>
        <v>0</v>
      </c>
      <c r="C134" s="145">
        <f>C131-C132</f>
        <v>0</v>
      </c>
      <c r="D134" s="95"/>
      <c r="E134" s="95">
        <f t="shared" ref="E134:Y134" si="76">E131-E132</f>
        <v>0</v>
      </c>
      <c r="F134" s="95">
        <f t="shared" si="76"/>
        <v>0</v>
      </c>
      <c r="G134" s="95">
        <f t="shared" si="76"/>
        <v>0</v>
      </c>
      <c r="H134" s="95">
        <f t="shared" si="76"/>
        <v>0</v>
      </c>
      <c r="I134" s="95">
        <f t="shared" si="76"/>
        <v>0</v>
      </c>
      <c r="J134" s="95">
        <f t="shared" si="76"/>
        <v>0</v>
      </c>
      <c r="K134" s="95">
        <f t="shared" si="76"/>
        <v>0</v>
      </c>
      <c r="L134" s="95">
        <f t="shared" si="76"/>
        <v>0</v>
      </c>
      <c r="M134" s="95">
        <f t="shared" si="76"/>
        <v>0</v>
      </c>
      <c r="N134" s="95">
        <f t="shared" si="76"/>
        <v>0</v>
      </c>
      <c r="O134" s="95">
        <f t="shared" si="76"/>
        <v>0</v>
      </c>
      <c r="P134" s="95">
        <f t="shared" si="76"/>
        <v>0</v>
      </c>
      <c r="Q134" s="95">
        <f t="shared" si="76"/>
        <v>0</v>
      </c>
      <c r="R134" s="95">
        <f t="shared" si="76"/>
        <v>0</v>
      </c>
      <c r="S134" s="95">
        <f t="shared" si="76"/>
        <v>0</v>
      </c>
      <c r="T134" s="95">
        <f t="shared" si="76"/>
        <v>0</v>
      </c>
      <c r="U134" s="95">
        <f t="shared" si="76"/>
        <v>0</v>
      </c>
      <c r="V134" s="95">
        <f t="shared" si="76"/>
        <v>0</v>
      </c>
      <c r="W134" s="95">
        <f t="shared" si="76"/>
        <v>0</v>
      </c>
      <c r="X134" s="95">
        <f t="shared" si="76"/>
        <v>0</v>
      </c>
      <c r="Y134" s="95">
        <f t="shared" si="76"/>
        <v>0</v>
      </c>
    </row>
    <row r="135" spans="1:26" s="12" customFormat="1" ht="22.9" hidden="1" customHeight="1" x14ac:dyDescent="0.2">
      <c r="A135" s="13" t="s">
        <v>190</v>
      </c>
      <c r="B135" s="39"/>
      <c r="C135" s="108"/>
      <c r="D135" s="16" t="e">
        <f t="shared" si="7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">
      <c r="A136" s="32" t="s">
        <v>105</v>
      </c>
      <c r="B136" s="23"/>
      <c r="C136" s="128">
        <f>SUM(E136:Y136)</f>
        <v>0</v>
      </c>
      <c r="D136" s="15" t="e">
        <f t="shared" si="7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15" hidden="1" customHeight="1" x14ac:dyDescent="0.2">
      <c r="A137" s="13" t="s">
        <v>52</v>
      </c>
      <c r="B137" s="15" t="e">
        <f>B136/B135</f>
        <v>#DIV/0!</v>
      </c>
      <c r="C137" s="127" t="e">
        <f>C136/C135</f>
        <v>#DIV/0!</v>
      </c>
      <c r="D137" s="15"/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30" hidden="1" customHeight="1" x14ac:dyDescent="0.2">
      <c r="A138" s="32" t="s">
        <v>97</v>
      </c>
      <c r="B138" s="60" t="e">
        <f>B136/B132*10</f>
        <v>#DIV/0!</v>
      </c>
      <c r="C138" s="143" t="e">
        <f>C136/C132*10</f>
        <v>#DIV/0!</v>
      </c>
      <c r="D138" s="15" t="e">
        <f t="shared" si="74"/>
        <v>#DIV/0!</v>
      </c>
      <c r="E138" s="58" t="e">
        <f t="shared" ref="E138:P138" si="78">E136/E132*10</f>
        <v>#DIV/0!</v>
      </c>
      <c r="F138" s="58" t="e">
        <f t="shared" si="78"/>
        <v>#DIV/0!</v>
      </c>
      <c r="G138" s="58" t="e">
        <f t="shared" si="78"/>
        <v>#DIV/0!</v>
      </c>
      <c r="H138" s="58" t="e">
        <f t="shared" si="78"/>
        <v>#DIV/0!</v>
      </c>
      <c r="I138" s="58" t="e">
        <f t="shared" si="78"/>
        <v>#DIV/0!</v>
      </c>
      <c r="J138" s="58" t="e">
        <f t="shared" si="78"/>
        <v>#DIV/0!</v>
      </c>
      <c r="K138" s="58" t="e">
        <f t="shared" si="78"/>
        <v>#DIV/0!</v>
      </c>
      <c r="L138" s="58" t="e">
        <f t="shared" si="78"/>
        <v>#DIV/0!</v>
      </c>
      <c r="M138" s="58" t="e">
        <f t="shared" si="78"/>
        <v>#DIV/0!</v>
      </c>
      <c r="N138" s="58" t="e">
        <f t="shared" si="78"/>
        <v>#DIV/0!</v>
      </c>
      <c r="O138" s="58" t="e">
        <f t="shared" si="78"/>
        <v>#DIV/0!</v>
      </c>
      <c r="P138" s="58" t="e">
        <f t="shared" si="78"/>
        <v>#DIV/0!</v>
      </c>
      <c r="Q138" s="58" t="e">
        <f t="shared" ref="Q138:V138" si="79">Q136/Q132*10</f>
        <v>#DIV/0!</v>
      </c>
      <c r="R138" s="58" t="e">
        <f t="shared" si="79"/>
        <v>#DIV/0!</v>
      </c>
      <c r="S138" s="58" t="e">
        <f t="shared" si="79"/>
        <v>#DIV/0!</v>
      </c>
      <c r="T138" s="58" t="e">
        <f t="shared" si="79"/>
        <v>#DIV/0!</v>
      </c>
      <c r="U138" s="58" t="e">
        <f t="shared" si="79"/>
        <v>#DIV/0!</v>
      </c>
      <c r="V138" s="58" t="e">
        <f t="shared" si="79"/>
        <v>#DIV/0!</v>
      </c>
      <c r="W138" s="58" t="e">
        <f>W136/W132*10</f>
        <v>#DIV/0!</v>
      </c>
      <c r="X138" s="58" t="e">
        <f>X136/X132*10</f>
        <v>#DIV/0!</v>
      </c>
      <c r="Y138" s="58" t="e">
        <f>Y136/Y132*10</f>
        <v>#DIV/0!</v>
      </c>
    </row>
    <row r="139" spans="1:26" s="12" customFormat="1" ht="30" hidden="1" customHeight="1" outlineLevel="1" x14ac:dyDescent="0.2">
      <c r="A139" s="11" t="s">
        <v>106</v>
      </c>
      <c r="B139" s="8"/>
      <c r="C139" s="128">
        <f>E139+F139+G139+H139+I139+J139+K139+L139+M139+N139+O139+P139+Q139+R139+S139+T139+U139+V139+W139+X139+Y139</f>
        <v>0</v>
      </c>
      <c r="D139" s="15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6" s="12" customFormat="1" ht="30" hidden="1" customHeight="1" x14ac:dyDescent="0.2">
      <c r="A140" s="11" t="s">
        <v>107</v>
      </c>
      <c r="B140" s="57"/>
      <c r="C140" s="128">
        <f>SUM(E140:Y140)</f>
        <v>0</v>
      </c>
      <c r="D140" s="15"/>
      <c r="E140" s="58"/>
      <c r="F140" s="58"/>
      <c r="G140" s="59"/>
      <c r="H140" s="58"/>
      <c r="I140" s="58"/>
      <c r="J140" s="58"/>
      <c r="K140" s="58"/>
      <c r="L140" s="26"/>
      <c r="M140" s="58"/>
      <c r="N140" s="58"/>
      <c r="O140" s="58"/>
      <c r="P140" s="58"/>
      <c r="Q140" s="58"/>
      <c r="R140" s="58"/>
      <c r="S140" s="58"/>
      <c r="T140" s="54"/>
      <c r="U140" s="58"/>
      <c r="V140" s="58"/>
      <c r="W140" s="58"/>
      <c r="X140" s="57"/>
      <c r="Y140" s="58"/>
    </row>
    <row r="141" spans="1:26" s="12" customFormat="1" ht="30" hidden="1" customHeight="1" outlineLevel="1" x14ac:dyDescent="0.2">
      <c r="A141" s="11" t="s">
        <v>108</v>
      </c>
      <c r="B141" s="56"/>
      <c r="C141" s="144">
        <f>C139-C140</f>
        <v>0</v>
      </c>
      <c r="D141" s="15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6" s="12" customFormat="1" ht="30" hidden="1" customHeight="1" outlineLevel="1" x14ac:dyDescent="0.2">
      <c r="A142" s="55" t="s">
        <v>178</v>
      </c>
      <c r="B142" s="23"/>
      <c r="C142" s="128">
        <f>SUM(E142:Y142)</f>
        <v>0</v>
      </c>
      <c r="D142" s="15" t="e">
        <f t="shared" si="7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">
      <c r="A143" s="13" t="s">
        <v>187</v>
      </c>
      <c r="B143" s="33" t="e">
        <f>B142/B141</f>
        <v>#DIV/0!</v>
      </c>
      <c r="C143" s="132" t="e">
        <f>C142/C141</f>
        <v>#DIV/0!</v>
      </c>
      <c r="D143" s="15"/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31.15" hidden="1" customHeight="1" x14ac:dyDescent="0.2">
      <c r="A144" s="13" t="s">
        <v>191</v>
      </c>
      <c r="B144" s="39"/>
      <c r="C144" s="133"/>
      <c r="D144" s="16" t="e">
        <f t="shared" si="7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">
      <c r="A145" s="32" t="s">
        <v>109</v>
      </c>
      <c r="B145" s="23"/>
      <c r="C145" s="128">
        <f>SUM(E145:Y145)</f>
        <v>0</v>
      </c>
      <c r="D145" s="15" t="e">
        <f t="shared" si="7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13" t="s">
        <v>52</v>
      </c>
      <c r="B146" s="30" t="e">
        <f>B145/B144</f>
        <v>#DIV/0!</v>
      </c>
      <c r="C146" s="130" t="e">
        <f>C145/C144</f>
        <v>#DIV/0!</v>
      </c>
      <c r="D146" s="9"/>
      <c r="E146" s="30" t="e">
        <f t="shared" ref="E146:M146" si="81">E145/E144</f>
        <v>#DIV/0!</v>
      </c>
      <c r="F146" s="30" t="e">
        <f t="shared" si="81"/>
        <v>#DIV/0!</v>
      </c>
      <c r="G146" s="30" t="e">
        <f t="shared" si="81"/>
        <v>#DIV/0!</v>
      </c>
      <c r="H146" s="30" t="e">
        <f t="shared" si="81"/>
        <v>#DIV/0!</v>
      </c>
      <c r="I146" s="30" t="e">
        <f t="shared" si="81"/>
        <v>#DIV/0!</v>
      </c>
      <c r="J146" s="30" t="e">
        <f t="shared" si="81"/>
        <v>#DIV/0!</v>
      </c>
      <c r="K146" s="30" t="e">
        <f t="shared" si="81"/>
        <v>#DIV/0!</v>
      </c>
      <c r="L146" s="30" t="e">
        <f t="shared" si="81"/>
        <v>#DIV/0!</v>
      </c>
      <c r="M146" s="30" t="e">
        <f t="shared" si="8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">
      <c r="A147" s="32" t="s">
        <v>97</v>
      </c>
      <c r="B147" s="60" t="e">
        <f>B145/B142*10</f>
        <v>#DIV/0!</v>
      </c>
      <c r="C147" s="143" t="e">
        <f>C145/C142*10</f>
        <v>#DIV/0!</v>
      </c>
      <c r="D147" s="15" t="e">
        <f t="shared" si="74"/>
        <v>#DIV/0!</v>
      </c>
      <c r="E147" s="58" t="e">
        <f>E145/E142*10</f>
        <v>#DIV/0!</v>
      </c>
      <c r="F147" s="58" t="e">
        <f>F145/F142*10</f>
        <v>#DIV/0!</v>
      </c>
      <c r="G147" s="58" t="e">
        <f>G145/G142*10</f>
        <v>#DIV/0!</v>
      </c>
      <c r="H147" s="58" t="e">
        <f t="shared" ref="H147:N147" si="82">H145/H142*10</f>
        <v>#DIV/0!</v>
      </c>
      <c r="I147" s="58" t="e">
        <f t="shared" si="82"/>
        <v>#DIV/0!</v>
      </c>
      <c r="J147" s="58" t="e">
        <f t="shared" si="82"/>
        <v>#DIV/0!</v>
      </c>
      <c r="K147" s="58" t="e">
        <f t="shared" si="82"/>
        <v>#DIV/0!</v>
      </c>
      <c r="L147" s="58" t="e">
        <f t="shared" si="82"/>
        <v>#DIV/0!</v>
      </c>
      <c r="M147" s="58" t="e">
        <f t="shared" si="82"/>
        <v>#DIV/0!</v>
      </c>
      <c r="N147" s="58" t="e">
        <f t="shared" si="82"/>
        <v>#DIV/0!</v>
      </c>
      <c r="O147" s="58" t="e">
        <f>O145/O142*10</f>
        <v>#DIV/0!</v>
      </c>
      <c r="P147" s="58" t="e">
        <f>P145/P142*10</f>
        <v>#DIV/0!</v>
      </c>
      <c r="Q147" s="58"/>
      <c r="R147" s="58" t="e">
        <f t="shared" ref="R147:Y147" si="83">R145/R142*10</f>
        <v>#DIV/0!</v>
      </c>
      <c r="S147" s="58" t="e">
        <f t="shared" si="83"/>
        <v>#DIV/0!</v>
      </c>
      <c r="T147" s="58" t="e">
        <f t="shared" si="83"/>
        <v>#DIV/0!</v>
      </c>
      <c r="U147" s="58" t="e">
        <f t="shared" si="83"/>
        <v>#DIV/0!</v>
      </c>
      <c r="V147" s="58" t="e">
        <f t="shared" si="83"/>
        <v>#DIV/0!</v>
      </c>
      <c r="W147" s="58" t="e">
        <f t="shared" si="83"/>
        <v>#DIV/0!</v>
      </c>
      <c r="X147" s="58" t="e">
        <f t="shared" si="83"/>
        <v>#DIV/0!</v>
      </c>
      <c r="Y147" s="58" t="e">
        <f t="shared" si="83"/>
        <v>#DIV/0!</v>
      </c>
    </row>
    <row r="148" spans="1:25" s="12" customFormat="1" ht="30" hidden="1" customHeight="1" outlineLevel="1" x14ac:dyDescent="0.2">
      <c r="A148" s="55" t="s">
        <v>179</v>
      </c>
      <c r="B148" s="23"/>
      <c r="C148" s="128">
        <f>SUM(E148:Y148)</f>
        <v>0</v>
      </c>
      <c r="D148" s="15" t="e">
        <f t="shared" si="74"/>
        <v>#DIV/0!</v>
      </c>
      <c r="E148" s="38"/>
      <c r="F148" s="37"/>
      <c r="G148" s="5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1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">
      <c r="A149" s="32" t="s">
        <v>180</v>
      </c>
      <c r="B149" s="23"/>
      <c r="C149" s="128">
        <f>SUM(E149:Y149)</f>
        <v>0</v>
      </c>
      <c r="D149" s="15" t="e">
        <f t="shared" si="7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97</v>
      </c>
      <c r="B150" s="60" t="e">
        <f>B149/B148*10</f>
        <v>#DIV/0!</v>
      </c>
      <c r="C150" s="143" t="e">
        <f>C149/C148*10</f>
        <v>#DIV/0!</v>
      </c>
      <c r="D150" s="15" t="e">
        <f t="shared" si="74"/>
        <v>#DIV/0!</v>
      </c>
      <c r="E150" s="38"/>
      <c r="F150" s="58"/>
      <c r="G150" s="58" t="e">
        <f>G149/G148*10</f>
        <v>#DIV/0!</v>
      </c>
      <c r="H150" s="58"/>
      <c r="I150" s="58"/>
      <c r="J150" s="58"/>
      <c r="K150" s="58"/>
      <c r="L150" s="58" t="e">
        <f>L149/L148*10</f>
        <v>#DIV/0!</v>
      </c>
      <c r="M150" s="58"/>
      <c r="N150" s="58"/>
      <c r="O150" s="58"/>
      <c r="P150" s="58"/>
      <c r="Q150" s="58"/>
      <c r="R150" s="58"/>
      <c r="S150" s="58"/>
      <c r="T150" s="58"/>
      <c r="U150" s="58"/>
      <c r="V150" s="38"/>
      <c r="W150" s="58"/>
      <c r="X150" s="38"/>
      <c r="Y150" s="58" t="e">
        <f>Y149/Y148*10</f>
        <v>#DIV/0!</v>
      </c>
    </row>
    <row r="151" spans="1:25" s="12" customFormat="1" ht="30" hidden="1" customHeight="1" outlineLevel="1" x14ac:dyDescent="0.2">
      <c r="A151" s="55" t="s">
        <v>110</v>
      </c>
      <c r="B151" s="19"/>
      <c r="C151" s="141">
        <f>SUM(E151:Y151)</f>
        <v>0</v>
      </c>
      <c r="D151" s="15" t="e">
        <f t="shared" si="74"/>
        <v>#DIV/0!</v>
      </c>
      <c r="E151" s="38"/>
      <c r="F151" s="37"/>
      <c r="G151" s="58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1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">
      <c r="A152" s="32" t="s">
        <v>111</v>
      </c>
      <c r="B152" s="19"/>
      <c r="C152" s="141">
        <f>SUM(E152:Y152)</f>
        <v>0</v>
      </c>
      <c r="D152" s="15" t="e">
        <f t="shared" si="7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61"/>
      <c r="X152" s="37"/>
      <c r="Y152" s="37"/>
    </row>
    <row r="153" spans="1:25" s="12" customFormat="1" ht="30" hidden="1" customHeight="1" x14ac:dyDescent="0.2">
      <c r="A153" s="32" t="s">
        <v>97</v>
      </c>
      <c r="B153" s="60" t="e">
        <f>B152/B151*10</f>
        <v>#DIV/0!</v>
      </c>
      <c r="C153" s="143" t="e">
        <f>C152/C151*10</f>
        <v>#DIV/0!</v>
      </c>
      <c r="D153" s="15" t="e">
        <f t="shared" si="74"/>
        <v>#DIV/0!</v>
      </c>
      <c r="E153" s="38"/>
      <c r="F153" s="58"/>
      <c r="G153" s="58"/>
      <c r="H153" s="58" t="e">
        <f>H152/H151*10</f>
        <v>#DIV/0!</v>
      </c>
      <c r="I153" s="58"/>
      <c r="J153" s="58"/>
      <c r="K153" s="58"/>
      <c r="L153" s="58"/>
      <c r="M153" s="58"/>
      <c r="N153" s="58" t="e">
        <f>N152/N151*10</f>
        <v>#DIV/0!</v>
      </c>
      <c r="O153" s="58"/>
      <c r="P153" s="58"/>
      <c r="Q153" s="58"/>
      <c r="R153" s="58" t="e">
        <f>R152/R151*10</f>
        <v>#DIV/0!</v>
      </c>
      <c r="S153" s="58" t="e">
        <f>S152/S151*10</f>
        <v>#DIV/0!</v>
      </c>
      <c r="T153" s="58"/>
      <c r="U153" s="58"/>
      <c r="V153" s="58"/>
      <c r="W153" s="58" t="e">
        <f>W152/W151*10</f>
        <v>#DIV/0!</v>
      </c>
      <c r="X153" s="38"/>
      <c r="Y153" s="38"/>
    </row>
    <row r="154" spans="1:25" s="12" customFormat="1" ht="30" hidden="1" customHeight="1" x14ac:dyDescent="0.2">
      <c r="A154" s="55" t="s">
        <v>155</v>
      </c>
      <c r="B154" s="60"/>
      <c r="C154" s="141">
        <f>SUM(E154:Y154)</f>
        <v>0</v>
      </c>
      <c r="D154" s="15" t="e">
        <f t="shared" si="74"/>
        <v>#DIV/0!</v>
      </c>
      <c r="E154" s="3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7"/>
      <c r="V154" s="38"/>
      <c r="W154" s="58"/>
      <c r="X154" s="38"/>
      <c r="Y154" s="38"/>
    </row>
    <row r="155" spans="1:25" s="12" customFormat="1" ht="30" hidden="1" customHeight="1" x14ac:dyDescent="0.2">
      <c r="A155" s="32" t="s">
        <v>156</v>
      </c>
      <c r="B155" s="60"/>
      <c r="C155" s="141">
        <f>SUM(E155:Y155)</f>
        <v>0</v>
      </c>
      <c r="D155" s="15" t="e">
        <f t="shared" si="74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97</v>
      </c>
      <c r="B156" s="60" t="e">
        <f>B155/B154*10</f>
        <v>#DIV/0!</v>
      </c>
      <c r="C156" s="143" t="e">
        <f>C155/C154*10</f>
        <v>#DIV/0!</v>
      </c>
      <c r="D156" s="15" t="e">
        <f t="shared" si="74"/>
        <v>#DIV/0!</v>
      </c>
      <c r="E156" s="38"/>
      <c r="F156" s="58"/>
      <c r="G156" s="58"/>
      <c r="H156" s="58"/>
      <c r="I156" s="58"/>
      <c r="J156" s="58"/>
      <c r="K156" s="58"/>
      <c r="L156" s="58"/>
      <c r="M156" s="58" t="e">
        <f>M155/M154*10</f>
        <v>#DIV/0!</v>
      </c>
      <c r="N156" s="58"/>
      <c r="O156" s="58"/>
      <c r="P156" s="58"/>
      <c r="Q156" s="58"/>
      <c r="R156" s="58"/>
      <c r="S156" s="58"/>
      <c r="T156" s="58" t="e">
        <f>T155/T154*10</f>
        <v>#DIV/0!</v>
      </c>
      <c r="U156" s="58" t="e">
        <f>U155/U154*10</f>
        <v>#DIV/0!</v>
      </c>
      <c r="V156" s="38"/>
      <c r="W156" s="58"/>
      <c r="X156" s="38"/>
      <c r="Y156" s="38"/>
    </row>
    <row r="157" spans="1:25" s="12" customFormat="1" ht="30" hidden="1" customHeight="1" x14ac:dyDescent="0.2">
      <c r="A157" s="55" t="s">
        <v>112</v>
      </c>
      <c r="B157" s="27"/>
      <c r="C157" s="128">
        <f>SUM(E157:Y157)</f>
        <v>0</v>
      </c>
      <c r="D157" s="15" t="e">
        <f t="shared" si="7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">
      <c r="A158" s="32" t="s">
        <v>113</v>
      </c>
      <c r="B158" s="27"/>
      <c r="C158" s="128">
        <f>SUM(E158:Y158)</f>
        <v>0</v>
      </c>
      <c r="D158" s="15" t="e">
        <f t="shared" si="74"/>
        <v>#DIV/0!</v>
      </c>
      <c r="E158" s="37"/>
      <c r="F158" s="35"/>
      <c r="G158" s="58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">
      <c r="A159" s="32" t="s">
        <v>97</v>
      </c>
      <c r="B159" s="53" t="e">
        <f>B158/B157*10</f>
        <v>#DIV/0!</v>
      </c>
      <c r="C159" s="141" t="e">
        <f>C158/C157*10</f>
        <v>#DIV/0!</v>
      </c>
      <c r="D159" s="15" t="e">
        <f t="shared" si="74"/>
        <v>#DIV/0!</v>
      </c>
      <c r="E159" s="54" t="e">
        <f>E158/E157*10</f>
        <v>#DIV/0!</v>
      </c>
      <c r="F159" s="54"/>
      <c r="G159" s="54"/>
      <c r="H159" s="54" t="e">
        <f t="shared" ref="H159:M159" si="84">H158/H157*10</f>
        <v>#DIV/0!</v>
      </c>
      <c r="I159" s="54" t="e">
        <f t="shared" si="84"/>
        <v>#DIV/0!</v>
      </c>
      <c r="J159" s="54" t="e">
        <f t="shared" si="84"/>
        <v>#DIV/0!</v>
      </c>
      <c r="K159" s="54" t="e">
        <f t="shared" si="84"/>
        <v>#DIV/0!</v>
      </c>
      <c r="L159" s="54" t="e">
        <f t="shared" si="84"/>
        <v>#DIV/0!</v>
      </c>
      <c r="M159" s="54" t="e">
        <f t="shared" si="84"/>
        <v>#DIV/0!</v>
      </c>
      <c r="N159" s="26"/>
      <c r="O159" s="26"/>
      <c r="P159" s="54" t="e">
        <f>P158/P157*10</f>
        <v>#DIV/0!</v>
      </c>
      <c r="Q159" s="54" t="e">
        <f>Q158/Q157*10</f>
        <v>#DIV/0!</v>
      </c>
      <c r="R159" s="54"/>
      <c r="S159" s="54" t="e">
        <f t="shared" ref="S159:X159" si="85">S158/S157*10</f>
        <v>#DIV/0!</v>
      </c>
      <c r="T159" s="54" t="e">
        <f t="shared" si="85"/>
        <v>#DIV/0!</v>
      </c>
      <c r="U159" s="54" t="e">
        <f t="shared" si="85"/>
        <v>#DIV/0!</v>
      </c>
      <c r="V159" s="54" t="e">
        <f t="shared" si="85"/>
        <v>#DIV/0!</v>
      </c>
      <c r="W159" s="54" t="e">
        <f t="shared" si="85"/>
        <v>#DIV/0!</v>
      </c>
      <c r="X159" s="54" t="e">
        <f t="shared" si="85"/>
        <v>#DIV/0!</v>
      </c>
      <c r="Y159" s="26"/>
    </row>
    <row r="160" spans="1:25" s="12" customFormat="1" ht="30" hidden="1" customHeight="1" x14ac:dyDescent="0.2">
      <c r="A160" s="55" t="s">
        <v>185</v>
      </c>
      <c r="B160" s="27"/>
      <c r="C160" s="128">
        <f>SUM(E160:Y160)</f>
        <v>0</v>
      </c>
      <c r="D160" s="1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">
      <c r="A161" s="32" t="s">
        <v>186</v>
      </c>
      <c r="B161" s="27"/>
      <c r="C161" s="128">
        <f>SUM(E161:Y161)</f>
        <v>0</v>
      </c>
      <c r="D161" s="15"/>
      <c r="E161" s="37"/>
      <c r="F161" s="35"/>
      <c r="G161" s="58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">
      <c r="A162" s="32" t="s">
        <v>97</v>
      </c>
      <c r="B162" s="53"/>
      <c r="C162" s="141" t="e">
        <f>C161/C160*10</f>
        <v>#DIV/0!</v>
      </c>
      <c r="D162" s="15"/>
      <c r="E162" s="54"/>
      <c r="F162" s="54"/>
      <c r="G162" s="54"/>
      <c r="H162" s="54" t="e">
        <f>H161/H160*10</f>
        <v>#DIV/0!</v>
      </c>
      <c r="I162" s="54" t="e">
        <f>I161/I160*10</f>
        <v>#DIV/0!</v>
      </c>
      <c r="J162" s="54" t="e">
        <f>J161/J160*10</f>
        <v>#DIV/0!</v>
      </c>
      <c r="K162" s="54" t="e">
        <f>K161/K160*10</f>
        <v>#DIV/0!</v>
      </c>
      <c r="L162" s="54"/>
      <c r="M162" s="54" t="e">
        <f>M161/M160*10</f>
        <v>#DIV/0!</v>
      </c>
      <c r="N162" s="54"/>
      <c r="O162" s="26"/>
      <c r="P162" s="26"/>
      <c r="Q162" s="54" t="e">
        <f>Q161/Q160*10</f>
        <v>#DIV/0!</v>
      </c>
      <c r="R162" s="54" t="e">
        <f>R161/R160*10</f>
        <v>#DIV/0!</v>
      </c>
      <c r="S162" s="54"/>
      <c r="T162" s="26"/>
      <c r="U162" s="26"/>
      <c r="V162" s="54" t="e">
        <f>V161/V160*10</f>
        <v>#DIV/0!</v>
      </c>
      <c r="W162" s="54"/>
      <c r="X162" s="54" t="e">
        <f>X161/X160*10</f>
        <v>#DIV/0!</v>
      </c>
      <c r="Y162" s="26"/>
    </row>
    <row r="163" spans="1:25" s="12" customFormat="1" ht="30" hidden="1" customHeight="1" x14ac:dyDescent="0.2">
      <c r="A163" s="55" t="s">
        <v>181</v>
      </c>
      <c r="B163" s="27">
        <v>75</v>
      </c>
      <c r="C163" s="128">
        <f>SUM(E163:Y163)</f>
        <v>165</v>
      </c>
      <c r="D163" s="15">
        <f>C163/B163</f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">
      <c r="A164" s="32" t="s">
        <v>182</v>
      </c>
      <c r="B164" s="27">
        <v>83</v>
      </c>
      <c r="C164" s="128">
        <f>SUM(E164:Y164)</f>
        <v>104</v>
      </c>
      <c r="D164" s="15">
        <f t="shared" si="74"/>
        <v>1.2530120481927711</v>
      </c>
      <c r="E164" s="37"/>
      <c r="F164" s="35"/>
      <c r="G164" s="58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">
      <c r="A165" s="32" t="s">
        <v>97</v>
      </c>
      <c r="B165" s="53">
        <f>B164/B163*10</f>
        <v>11.066666666666666</v>
      </c>
      <c r="C165" s="141">
        <f>C164/C163*10</f>
        <v>6.3030303030303028</v>
      </c>
      <c r="D165" s="15">
        <f t="shared" si="74"/>
        <v>0.56955093099671417</v>
      </c>
      <c r="E165" s="54"/>
      <c r="F165" s="54"/>
      <c r="G165" s="54"/>
      <c r="H165" s="26"/>
      <c r="I165" s="26"/>
      <c r="J165" s="26"/>
      <c r="K165" s="54"/>
      <c r="L165" s="54"/>
      <c r="M165" s="54"/>
      <c r="N165" s="26"/>
      <c r="O165" s="26"/>
      <c r="P165" s="26"/>
      <c r="Q165" s="54">
        <f>Q164/Q163*10</f>
        <v>4</v>
      </c>
      <c r="R165" s="54"/>
      <c r="S165" s="54"/>
      <c r="T165" s="54">
        <f>T164/T163*10</f>
        <v>7.304347826086957</v>
      </c>
      <c r="U165" s="26"/>
      <c r="V165" s="54"/>
      <c r="W165" s="54"/>
      <c r="X165" s="54"/>
      <c r="Y165" s="26"/>
    </row>
    <row r="166" spans="1:25" s="12" customFormat="1" ht="30" hidden="1" customHeight="1" outlineLevel="1" x14ac:dyDescent="0.2">
      <c r="A166" s="55" t="s">
        <v>114</v>
      </c>
      <c r="B166" s="27"/>
      <c r="C166" s="128">
        <f>SUM(E166:Y166)</f>
        <v>0</v>
      </c>
      <c r="D166" s="15" t="e">
        <f t="shared" si="7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">
      <c r="A167" s="32" t="s">
        <v>115</v>
      </c>
      <c r="B167" s="27"/>
      <c r="C167" s="128">
        <f>SUM(E167:Y167)</f>
        <v>0</v>
      </c>
      <c r="D167" s="15" t="e">
        <f t="shared" si="7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97</v>
      </c>
      <c r="B168" s="60" t="e">
        <f>B167/B166*10</f>
        <v>#DIV/0!</v>
      </c>
      <c r="C168" s="143" t="e">
        <f>C167/C166*10</f>
        <v>#DIV/0!</v>
      </c>
      <c r="D168" s="15" t="e">
        <f t="shared" si="74"/>
        <v>#DIV/0!</v>
      </c>
      <c r="E168" s="58"/>
      <c r="F168" s="58"/>
      <c r="G168" s="58" t="e">
        <f>G167/G166*10</f>
        <v>#DIV/0!</v>
      </c>
      <c r="H168" s="58"/>
      <c r="I168" s="58"/>
      <c r="J168" s="58"/>
      <c r="K168" s="58"/>
      <c r="L168" s="58" t="e">
        <f>L167/L166*10</f>
        <v>#DIV/0!</v>
      </c>
      <c r="M168" s="58"/>
      <c r="N168" s="58"/>
      <c r="O168" s="58"/>
      <c r="P168" s="58"/>
      <c r="Q168" s="58"/>
      <c r="R168" s="58"/>
      <c r="S168" s="58"/>
      <c r="T168" s="58"/>
      <c r="U168" s="58" t="e">
        <f>U167/U166*10</f>
        <v>#DIV/0!</v>
      </c>
      <c r="V168" s="58"/>
      <c r="W168" s="58"/>
      <c r="X168" s="58"/>
      <c r="Y168" s="58"/>
    </row>
    <row r="169" spans="1:25" s="12" customFormat="1" ht="30" hidden="1" customHeight="1" outlineLevel="1" x14ac:dyDescent="0.2">
      <c r="A169" s="55" t="s">
        <v>116</v>
      </c>
      <c r="B169" s="27"/>
      <c r="C169" s="128">
        <f>SUM(E169:Y169)</f>
        <v>0</v>
      </c>
      <c r="D169" s="1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">
      <c r="A170" s="32" t="s">
        <v>117</v>
      </c>
      <c r="B170" s="27"/>
      <c r="C170" s="128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">
      <c r="A171" s="32" t="s">
        <v>97</v>
      </c>
      <c r="B171" s="60" t="e">
        <f>B170/B169*10</f>
        <v>#DIV/0!</v>
      </c>
      <c r="C171" s="143" t="e">
        <f>C170/C169*10</f>
        <v>#DIV/0!</v>
      </c>
      <c r="D171" s="15" t="e">
        <f t="shared" si="74"/>
        <v>#DIV/0!</v>
      </c>
      <c r="E171" s="60"/>
      <c r="F171" s="60"/>
      <c r="G171" s="58" t="e">
        <f>G170/G169*10</f>
        <v>#DIV/0!</v>
      </c>
      <c r="H171" s="60"/>
      <c r="I171" s="60"/>
      <c r="J171" s="58" t="e">
        <f>J170/J169*10</f>
        <v>#DIV/0!</v>
      </c>
      <c r="K171" s="58" t="e">
        <f>K170/K169*10</f>
        <v>#DIV/0!</v>
      </c>
      <c r="L171" s="58" t="e">
        <f>L170/L169*10</f>
        <v>#DIV/0!</v>
      </c>
      <c r="M171" s="58"/>
      <c r="N171" s="58"/>
      <c r="O171" s="58"/>
      <c r="P171" s="58"/>
      <c r="Q171" s="58"/>
      <c r="R171" s="58" t="e">
        <f>R170/R169*10</f>
        <v>#DIV/0!</v>
      </c>
      <c r="S171" s="58"/>
      <c r="T171" s="58"/>
      <c r="U171" s="58" t="e">
        <f>U170/U169*10</f>
        <v>#DIV/0!</v>
      </c>
      <c r="V171" s="58"/>
      <c r="W171" s="58"/>
      <c r="X171" s="58" t="e">
        <f>X170/X169*10</f>
        <v>#DIV/0!</v>
      </c>
      <c r="Y171" s="58"/>
    </row>
    <row r="172" spans="1:25" s="12" customFormat="1" ht="30" hidden="1" customHeight="1" x14ac:dyDescent="0.2">
      <c r="A172" s="55" t="s">
        <v>118</v>
      </c>
      <c r="B172" s="23"/>
      <c r="C172" s="128">
        <f>SUM(E172:Y172)</f>
        <v>0</v>
      </c>
      <c r="D172" s="15" t="e">
        <f t="shared" si="7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55" t="s">
        <v>119</v>
      </c>
      <c r="B173" s="23"/>
      <c r="C173" s="128"/>
      <c r="D173" s="15" t="e">
        <f>C173/B173</f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128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50" customFormat="1" ht="30" hidden="1" customHeight="1" x14ac:dyDescent="0.2">
      <c r="A175" s="32" t="s">
        <v>121</v>
      </c>
      <c r="B175" s="23"/>
      <c r="C175" s="128">
        <f>SUM(E175:Y175)</f>
        <v>0</v>
      </c>
      <c r="D175" s="15" t="e">
        <f>C175/B175</f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50" customFormat="1" ht="30" hidden="1" customHeight="1" x14ac:dyDescent="0.2">
      <c r="A176" s="13" t="s">
        <v>122</v>
      </c>
      <c r="B176" s="91"/>
      <c r="C176" s="146" t="e">
        <f>C175/C178</f>
        <v>#DIV/0!</v>
      </c>
      <c r="D176" s="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">
      <c r="A177" s="32" t="s">
        <v>123</v>
      </c>
      <c r="B177" s="23"/>
      <c r="C177" s="128">
        <f>SUM(E177:Y177)</f>
        <v>0</v>
      </c>
      <c r="D177" s="15" t="e">
        <f t="shared" ref="D177:D189" si="86">C177/B177</f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">
      <c r="A178" s="32" t="s">
        <v>124</v>
      </c>
      <c r="B178" s="23"/>
      <c r="C178" s="107"/>
      <c r="D178" s="15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">
      <c r="A179" s="32" t="s">
        <v>125</v>
      </c>
      <c r="B179" s="23"/>
      <c r="C179" s="128">
        <f>SUM(E179:Y179)</f>
        <v>0</v>
      </c>
      <c r="D179" s="15" t="e">
        <f t="shared" si="86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">
      <c r="A180" s="13" t="s">
        <v>52</v>
      </c>
      <c r="B180" s="92" t="e">
        <f>B179/B178</f>
        <v>#DIV/0!</v>
      </c>
      <c r="C180" s="147" t="e">
        <f>C179/C178</f>
        <v>#DIV/0!</v>
      </c>
      <c r="D180" s="15"/>
      <c r="E180" s="16" t="e">
        <f>E179/E178</f>
        <v>#DIV/0!</v>
      </c>
      <c r="F180" s="16" t="e">
        <f t="shared" ref="F180:Y180" si="87">F179/F178</f>
        <v>#DIV/0!</v>
      </c>
      <c r="G180" s="16" t="e">
        <f t="shared" si="87"/>
        <v>#DIV/0!</v>
      </c>
      <c r="H180" s="16" t="e">
        <f t="shared" si="87"/>
        <v>#DIV/0!</v>
      </c>
      <c r="I180" s="16" t="e">
        <f t="shared" si="87"/>
        <v>#DIV/0!</v>
      </c>
      <c r="J180" s="16" t="e">
        <f t="shared" si="87"/>
        <v>#DIV/0!</v>
      </c>
      <c r="K180" s="16" t="e">
        <f t="shared" si="87"/>
        <v>#DIV/0!</v>
      </c>
      <c r="L180" s="16" t="e">
        <f t="shared" si="87"/>
        <v>#DIV/0!</v>
      </c>
      <c r="M180" s="16" t="e">
        <f t="shared" si="87"/>
        <v>#DIV/0!</v>
      </c>
      <c r="N180" s="16" t="e">
        <f t="shared" si="87"/>
        <v>#DIV/0!</v>
      </c>
      <c r="O180" s="16" t="e">
        <f t="shared" si="87"/>
        <v>#DIV/0!</v>
      </c>
      <c r="P180" s="16" t="e">
        <f t="shared" si="87"/>
        <v>#DIV/0!</v>
      </c>
      <c r="Q180" s="16" t="e">
        <f t="shared" si="87"/>
        <v>#DIV/0!</v>
      </c>
      <c r="R180" s="16" t="e">
        <f t="shared" si="87"/>
        <v>#DIV/0!</v>
      </c>
      <c r="S180" s="16" t="e">
        <f t="shared" si="87"/>
        <v>#DIV/0!</v>
      </c>
      <c r="T180" s="16" t="e">
        <f t="shared" si="87"/>
        <v>#DIV/0!</v>
      </c>
      <c r="U180" s="16" t="e">
        <f t="shared" si="87"/>
        <v>#DIV/0!</v>
      </c>
      <c r="V180" s="16" t="e">
        <f t="shared" si="87"/>
        <v>#DIV/0!</v>
      </c>
      <c r="W180" s="16" t="e">
        <f t="shared" si="87"/>
        <v>#DIV/0!</v>
      </c>
      <c r="X180" s="16" t="e">
        <f t="shared" si="87"/>
        <v>#DIV/0!</v>
      </c>
      <c r="Y180" s="16" t="e">
        <f t="shared" si="87"/>
        <v>#DIV/0!</v>
      </c>
    </row>
    <row r="181" spans="1:35" s="12" customFormat="1" ht="30" hidden="1" customHeight="1" x14ac:dyDescent="0.2">
      <c r="A181" s="11" t="s">
        <v>126</v>
      </c>
      <c r="B181" s="26"/>
      <c r="C181" s="108">
        <f>SUM(E181:Y181)</f>
        <v>0</v>
      </c>
      <c r="D181" s="15" t="e">
        <f t="shared" si="86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">
      <c r="A182" s="11" t="s">
        <v>127</v>
      </c>
      <c r="B182" s="26"/>
      <c r="C182" s="108">
        <f>SUM(E182:Y182)</f>
        <v>0</v>
      </c>
      <c r="D182" s="15" t="e">
        <f t="shared" si="8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">
      <c r="A183" s="32" t="s">
        <v>150</v>
      </c>
      <c r="B183" s="23"/>
      <c r="C183" s="128">
        <f>SUM(E183:Y183)</f>
        <v>0</v>
      </c>
      <c r="D183" s="15" t="e">
        <f t="shared" si="86"/>
        <v>#DIV/0!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1:35" s="50" customFormat="1" ht="30" hidden="1" customHeight="1" outlineLevel="1" x14ac:dyDescent="0.2">
      <c r="A184" s="11" t="s">
        <v>171</v>
      </c>
      <c r="B184" s="27"/>
      <c r="C184" s="128">
        <f>SUM(E184:Y184)</f>
        <v>101088</v>
      </c>
      <c r="D184" s="15" t="e">
        <f t="shared" si="86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3" customFormat="1" ht="30" customHeight="1" outlineLevel="1" x14ac:dyDescent="0.2">
      <c r="A185" s="32" t="s">
        <v>128</v>
      </c>
      <c r="B185" s="27"/>
      <c r="C185" s="128">
        <f>SUM(E185:Y185)</f>
        <v>30</v>
      </c>
      <c r="D185" s="15" t="e">
        <f t="shared" si="86"/>
        <v>#DIV/0!</v>
      </c>
      <c r="E185" s="37"/>
      <c r="F185" s="37">
        <v>30</v>
      </c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1:35" s="50" customFormat="1" ht="30" hidden="1" customHeight="1" x14ac:dyDescent="0.2">
      <c r="A186" s="11" t="s">
        <v>129</v>
      </c>
      <c r="B186" s="52"/>
      <c r="C186" s="148">
        <f>C185/C184</f>
        <v>2.9677113010446343E-4</v>
      </c>
      <c r="D186" s="15" t="e">
        <f t="shared" si="86"/>
        <v>#DIV/0!</v>
      </c>
      <c r="E186" s="73">
        <f t="shared" ref="E186:Y186" si="88">E185/E184</f>
        <v>0</v>
      </c>
      <c r="F186" s="73">
        <f t="shared" si="88"/>
        <v>1.053740779768177E-2</v>
      </c>
      <c r="G186" s="73">
        <f t="shared" si="88"/>
        <v>0</v>
      </c>
      <c r="H186" s="73">
        <f t="shared" si="88"/>
        <v>0</v>
      </c>
      <c r="I186" s="73">
        <f t="shared" si="88"/>
        <v>0</v>
      </c>
      <c r="J186" s="73">
        <f t="shared" si="88"/>
        <v>0</v>
      </c>
      <c r="K186" s="73">
        <f t="shared" si="88"/>
        <v>0</v>
      </c>
      <c r="L186" s="73">
        <f t="shared" si="88"/>
        <v>0</v>
      </c>
      <c r="M186" s="73">
        <f t="shared" si="88"/>
        <v>0</v>
      </c>
      <c r="N186" s="73">
        <f t="shared" si="88"/>
        <v>0</v>
      </c>
      <c r="O186" s="73">
        <f t="shared" si="88"/>
        <v>0</v>
      </c>
      <c r="P186" s="73">
        <f t="shared" si="88"/>
        <v>0</v>
      </c>
      <c r="Q186" s="73">
        <f t="shared" si="88"/>
        <v>0</v>
      </c>
      <c r="R186" s="73">
        <f t="shared" si="88"/>
        <v>0</v>
      </c>
      <c r="S186" s="73">
        <f t="shared" si="88"/>
        <v>0</v>
      </c>
      <c r="T186" s="73">
        <f t="shared" si="88"/>
        <v>0</v>
      </c>
      <c r="U186" s="73">
        <f t="shared" si="88"/>
        <v>0</v>
      </c>
      <c r="V186" s="73">
        <f t="shared" si="88"/>
        <v>0</v>
      </c>
      <c r="W186" s="73">
        <f t="shared" si="88"/>
        <v>0</v>
      </c>
      <c r="X186" s="73">
        <f t="shared" si="88"/>
        <v>0</v>
      </c>
      <c r="Y186" s="73">
        <f t="shared" si="88"/>
        <v>0</v>
      </c>
    </row>
    <row r="187" spans="1:35" s="50" customFormat="1" ht="30" hidden="1" customHeight="1" outlineLevel="1" x14ac:dyDescent="0.2">
      <c r="A187" s="11" t="s">
        <v>130</v>
      </c>
      <c r="B187" s="27"/>
      <c r="C187" s="128">
        <f>SUM(E187:Y187)</f>
        <v>0</v>
      </c>
      <c r="D187" s="15" t="e">
        <f t="shared" si="86"/>
        <v>#DIV/0!</v>
      </c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35" s="63" customFormat="1" ht="30" hidden="1" customHeight="1" outlineLevel="1" x14ac:dyDescent="0.2">
      <c r="A188" s="32" t="s">
        <v>131</v>
      </c>
      <c r="B188" s="23"/>
      <c r="C188" s="128">
        <f>SUM(E188:Y188)</f>
        <v>15599</v>
      </c>
      <c r="D188" s="15" t="e">
        <f t="shared" si="86"/>
        <v>#DIV/0!</v>
      </c>
      <c r="E188" s="49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49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50" customFormat="1" ht="30" hidden="1" customHeight="1" x14ac:dyDescent="0.2">
      <c r="A189" s="11" t="s">
        <v>132</v>
      </c>
      <c r="B189" s="15"/>
      <c r="C189" s="125" t="e">
        <f>C188/C187</f>
        <v>#DIV/0!</v>
      </c>
      <c r="D189" s="15" t="e">
        <f t="shared" si="86"/>
        <v>#DIV/0!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50" customFormat="1" ht="30" hidden="1" customHeight="1" x14ac:dyDescent="0.2">
      <c r="A190" s="13" t="s">
        <v>133</v>
      </c>
      <c r="B190" s="23"/>
      <c r="C190" s="128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3" customFormat="1" ht="30" hidden="1" customHeight="1" outlineLevel="1" x14ac:dyDescent="0.2">
      <c r="A191" s="55" t="s">
        <v>134</v>
      </c>
      <c r="B191" s="23"/>
      <c r="C191" s="128">
        <f>SUM(E191:Y191)</f>
        <v>0</v>
      </c>
      <c r="D191" s="9" t="e">
        <f t="shared" ref="D191:D210" si="89">C191/B191</f>
        <v>#DIV/0!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35" s="50" customFormat="1" ht="30" hidden="1" customHeight="1" outlineLevel="1" x14ac:dyDescent="0.2">
      <c r="A192" s="13" t="s">
        <v>135</v>
      </c>
      <c r="B192" s="23"/>
      <c r="C192" s="128">
        <f>SUM(E192:Y192)</f>
        <v>0</v>
      </c>
      <c r="D192" s="9" t="e">
        <f t="shared" si="89"/>
        <v>#DIV/0!</v>
      </c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AI192" s="50" t="s">
        <v>0</v>
      </c>
    </row>
    <row r="193" spans="1:26" s="50" customFormat="1" ht="30" hidden="1" customHeight="1" outlineLevel="1" x14ac:dyDescent="0.2">
      <c r="A193" s="13" t="s">
        <v>136</v>
      </c>
      <c r="B193" s="27">
        <f>B191*0.45</f>
        <v>0</v>
      </c>
      <c r="C193" s="128">
        <f>C191*0.45</f>
        <v>0</v>
      </c>
      <c r="D193" s="9" t="e">
        <f t="shared" si="8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4"/>
    </row>
    <row r="194" spans="1:26" s="50" customFormat="1" ht="30" hidden="1" customHeight="1" x14ac:dyDescent="0.2">
      <c r="A194" s="13" t="s">
        <v>137</v>
      </c>
      <c r="B194" s="52" t="e">
        <f>B191/B192</f>
        <v>#DIV/0!</v>
      </c>
      <c r="C194" s="148" t="e">
        <f>C191/C192</f>
        <v>#DIV/0!</v>
      </c>
      <c r="D194" s="9"/>
      <c r="E194" s="73" t="e">
        <f t="shared" ref="E194:Y194" si="90">E191/E192</f>
        <v>#DIV/0!</v>
      </c>
      <c r="F194" s="73" t="e">
        <f t="shared" si="90"/>
        <v>#DIV/0!</v>
      </c>
      <c r="G194" s="73" t="e">
        <f t="shared" si="90"/>
        <v>#DIV/0!</v>
      </c>
      <c r="H194" s="73" t="e">
        <f t="shared" si="90"/>
        <v>#DIV/0!</v>
      </c>
      <c r="I194" s="73" t="e">
        <f t="shared" si="90"/>
        <v>#DIV/0!</v>
      </c>
      <c r="J194" s="73" t="e">
        <f t="shared" si="90"/>
        <v>#DIV/0!</v>
      </c>
      <c r="K194" s="73" t="e">
        <f t="shared" si="90"/>
        <v>#DIV/0!</v>
      </c>
      <c r="L194" s="73" t="e">
        <f t="shared" si="90"/>
        <v>#DIV/0!</v>
      </c>
      <c r="M194" s="73" t="e">
        <f t="shared" si="90"/>
        <v>#DIV/0!</v>
      </c>
      <c r="N194" s="73" t="e">
        <f t="shared" si="90"/>
        <v>#DIV/0!</v>
      </c>
      <c r="O194" s="73" t="e">
        <f t="shared" si="90"/>
        <v>#DIV/0!</v>
      </c>
      <c r="P194" s="73" t="e">
        <f t="shared" si="90"/>
        <v>#DIV/0!</v>
      </c>
      <c r="Q194" s="73" t="e">
        <f t="shared" si="90"/>
        <v>#DIV/0!</v>
      </c>
      <c r="R194" s="73" t="e">
        <f t="shared" si="90"/>
        <v>#DIV/0!</v>
      </c>
      <c r="S194" s="73" t="e">
        <f t="shared" si="90"/>
        <v>#DIV/0!</v>
      </c>
      <c r="T194" s="73" t="e">
        <f t="shared" si="90"/>
        <v>#DIV/0!</v>
      </c>
      <c r="U194" s="73" t="e">
        <f t="shared" si="90"/>
        <v>#DIV/0!</v>
      </c>
      <c r="V194" s="73" t="e">
        <f t="shared" si="90"/>
        <v>#DIV/0!</v>
      </c>
      <c r="W194" s="73" t="e">
        <f t="shared" si="90"/>
        <v>#DIV/0!</v>
      </c>
      <c r="X194" s="73" t="e">
        <f t="shared" si="90"/>
        <v>#DIV/0!</v>
      </c>
      <c r="Y194" s="73" t="e">
        <f t="shared" si="90"/>
        <v>#DIV/0!</v>
      </c>
    </row>
    <row r="195" spans="1:26" s="63" customFormat="1" ht="30" hidden="1" customHeight="1" outlineLevel="1" x14ac:dyDescent="0.2">
      <c r="A195" s="55" t="s">
        <v>138</v>
      </c>
      <c r="B195" s="23"/>
      <c r="C195" s="128">
        <f>SUM(E195:Y195)</f>
        <v>0</v>
      </c>
      <c r="D195" s="9" t="e">
        <f t="shared" si="89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6" s="50" customFormat="1" ht="28.15" hidden="1" customHeight="1" outlineLevel="1" x14ac:dyDescent="0.2">
      <c r="A196" s="13" t="s">
        <v>135</v>
      </c>
      <c r="B196" s="23"/>
      <c r="C196" s="128">
        <f>SUM(E196:Y196)</f>
        <v>0</v>
      </c>
      <c r="D196" s="9" t="e">
        <f t="shared" si="89"/>
        <v>#DIV/0!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6" s="50" customFormat="1" ht="27" hidden="1" customHeight="1" outlineLevel="1" x14ac:dyDescent="0.2">
      <c r="A197" s="13" t="s">
        <v>136</v>
      </c>
      <c r="B197" s="27">
        <f>B195*0.3</f>
        <v>0</v>
      </c>
      <c r="C197" s="128">
        <f>C195*0.3</f>
        <v>0</v>
      </c>
      <c r="D197" s="9" t="e">
        <f t="shared" si="8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3" customFormat="1" ht="30" hidden="1" customHeight="1" x14ac:dyDescent="0.2">
      <c r="A198" s="13" t="s">
        <v>137</v>
      </c>
      <c r="B198" s="9" t="e">
        <f>B195/B196</f>
        <v>#DIV/0!</v>
      </c>
      <c r="C198" s="127" t="e">
        <f>C195/C196</f>
        <v>#DIV/0!</v>
      </c>
      <c r="D198" s="9"/>
      <c r="E198" s="30" t="e">
        <f t="shared" ref="E198:Y198" si="91">E195/E196</f>
        <v>#DIV/0!</v>
      </c>
      <c r="F198" s="30" t="e">
        <f t="shared" si="91"/>
        <v>#DIV/0!</v>
      </c>
      <c r="G198" s="30" t="e">
        <f t="shared" si="91"/>
        <v>#DIV/0!</v>
      </c>
      <c r="H198" s="30" t="e">
        <f t="shared" si="91"/>
        <v>#DIV/0!</v>
      </c>
      <c r="I198" s="30" t="e">
        <f t="shared" si="91"/>
        <v>#DIV/0!</v>
      </c>
      <c r="J198" s="30" t="e">
        <f t="shared" si="91"/>
        <v>#DIV/0!</v>
      </c>
      <c r="K198" s="30" t="e">
        <f t="shared" si="91"/>
        <v>#DIV/0!</v>
      </c>
      <c r="L198" s="30" t="e">
        <f t="shared" si="91"/>
        <v>#DIV/0!</v>
      </c>
      <c r="M198" s="30" t="e">
        <f t="shared" si="91"/>
        <v>#DIV/0!</v>
      </c>
      <c r="N198" s="30" t="e">
        <f t="shared" si="91"/>
        <v>#DIV/0!</v>
      </c>
      <c r="O198" s="30" t="e">
        <f t="shared" si="91"/>
        <v>#DIV/0!</v>
      </c>
      <c r="P198" s="30" t="e">
        <f t="shared" si="91"/>
        <v>#DIV/0!</v>
      </c>
      <c r="Q198" s="30" t="e">
        <f t="shared" si="91"/>
        <v>#DIV/0!</v>
      </c>
      <c r="R198" s="30" t="e">
        <f t="shared" si="91"/>
        <v>#DIV/0!</v>
      </c>
      <c r="S198" s="30" t="e">
        <f t="shared" si="91"/>
        <v>#DIV/0!</v>
      </c>
      <c r="T198" s="30" t="e">
        <f t="shared" si="91"/>
        <v>#DIV/0!</v>
      </c>
      <c r="U198" s="30" t="e">
        <f t="shared" si="91"/>
        <v>#DIV/0!</v>
      </c>
      <c r="V198" s="30" t="e">
        <f t="shared" si="91"/>
        <v>#DIV/0!</v>
      </c>
      <c r="W198" s="30" t="e">
        <f t="shared" si="91"/>
        <v>#DIV/0!</v>
      </c>
      <c r="X198" s="30" t="e">
        <f t="shared" si="91"/>
        <v>#DIV/0!</v>
      </c>
      <c r="Y198" s="30" t="e">
        <f t="shared" si="91"/>
        <v>#DIV/0!</v>
      </c>
    </row>
    <row r="199" spans="1:26" s="63" customFormat="1" ht="30" hidden="1" customHeight="1" outlineLevel="1" x14ac:dyDescent="0.2">
      <c r="A199" s="55" t="s">
        <v>139</v>
      </c>
      <c r="B199" s="23"/>
      <c r="C199" s="128">
        <f>SUM(E199:Y199)</f>
        <v>0</v>
      </c>
      <c r="D199" s="9" t="e">
        <f t="shared" si="8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50" customFormat="1" ht="30" hidden="1" customHeight="1" outlineLevel="1" x14ac:dyDescent="0.2">
      <c r="A200" s="13" t="s">
        <v>135</v>
      </c>
      <c r="B200" s="23"/>
      <c r="C200" s="128">
        <f>SUM(E200:Y200)</f>
        <v>0</v>
      </c>
      <c r="D200" s="9" t="e">
        <f t="shared" si="89"/>
        <v>#DIV/0!</v>
      </c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6" s="50" customFormat="1" ht="30" hidden="1" customHeight="1" outlineLevel="1" x14ac:dyDescent="0.2">
      <c r="A201" s="13" t="s">
        <v>140</v>
      </c>
      <c r="B201" s="27">
        <f>B199*0.19</f>
        <v>0</v>
      </c>
      <c r="C201" s="128">
        <f>C199*0.19</f>
        <v>0</v>
      </c>
      <c r="D201" s="9" t="e">
        <f t="shared" si="8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3" customFormat="1" ht="30" hidden="1" customHeight="1" x14ac:dyDescent="0.2">
      <c r="A202" s="13" t="s">
        <v>141</v>
      </c>
      <c r="B202" s="9" t="e">
        <f>B199/B200</f>
        <v>#DIV/0!</v>
      </c>
      <c r="C202" s="127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92">G199/G200</f>
        <v>#DIV/0!</v>
      </c>
      <c r="H202" s="30" t="e">
        <f t="shared" si="92"/>
        <v>#DIV/0!</v>
      </c>
      <c r="I202" s="30" t="e">
        <f t="shared" si="92"/>
        <v>#DIV/0!</v>
      </c>
      <c r="J202" s="30" t="e">
        <f t="shared" si="92"/>
        <v>#DIV/0!</v>
      </c>
      <c r="K202" s="30" t="e">
        <f t="shared" si="92"/>
        <v>#DIV/0!</v>
      </c>
      <c r="L202" s="30" t="e">
        <f t="shared" si="92"/>
        <v>#DIV/0!</v>
      </c>
      <c r="M202" s="30" t="e">
        <f t="shared" si="92"/>
        <v>#DIV/0!</v>
      </c>
      <c r="N202" s="30" t="e">
        <f t="shared" si="92"/>
        <v>#DIV/0!</v>
      </c>
      <c r="O202" s="30" t="e">
        <f t="shared" si="92"/>
        <v>#DIV/0!</v>
      </c>
      <c r="P202" s="30" t="e">
        <f t="shared" si="92"/>
        <v>#DIV/0!</v>
      </c>
      <c r="Q202" s="30" t="e">
        <f t="shared" si="92"/>
        <v>#DIV/0!</v>
      </c>
      <c r="R202" s="30" t="e">
        <f t="shared" si="92"/>
        <v>#DIV/0!</v>
      </c>
      <c r="S202" s="30" t="e">
        <f t="shared" si="92"/>
        <v>#DIV/0!</v>
      </c>
      <c r="T202" s="30" t="e">
        <f t="shared" si="92"/>
        <v>#DIV/0!</v>
      </c>
      <c r="U202" s="30" t="e">
        <f t="shared" si="92"/>
        <v>#DIV/0!</v>
      </c>
      <c r="V202" s="30" t="e">
        <f t="shared" si="92"/>
        <v>#DIV/0!</v>
      </c>
      <c r="W202" s="30" t="e">
        <f t="shared" si="92"/>
        <v>#DIV/0!</v>
      </c>
      <c r="X202" s="30" t="e">
        <f t="shared" si="92"/>
        <v>#DIV/0!</v>
      </c>
      <c r="Y202" s="30" t="e">
        <f t="shared" si="92"/>
        <v>#DIV/0!</v>
      </c>
    </row>
    <row r="203" spans="1:26" s="50" customFormat="1" ht="30" hidden="1" customHeight="1" x14ac:dyDescent="0.2">
      <c r="A203" s="55" t="s">
        <v>142</v>
      </c>
      <c r="B203" s="27"/>
      <c r="C203" s="128">
        <f>SUM(E203:Y203)</f>
        <v>0</v>
      </c>
      <c r="D203" s="9" t="e">
        <f t="shared" si="8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50" customFormat="1" ht="30" hidden="1" customHeight="1" x14ac:dyDescent="0.2">
      <c r="A204" s="13" t="s">
        <v>140</v>
      </c>
      <c r="B204" s="27"/>
      <c r="C204" s="128">
        <f>C203*0.7</f>
        <v>0</v>
      </c>
      <c r="D204" s="9" t="e">
        <f t="shared" si="8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50" customFormat="1" ht="30" hidden="1" customHeight="1" x14ac:dyDescent="0.2">
      <c r="A205" s="32" t="s">
        <v>143</v>
      </c>
      <c r="B205" s="27"/>
      <c r="C205" s="128">
        <f>SUM(E205:Y205)</f>
        <v>0</v>
      </c>
      <c r="D205" s="9" t="e">
        <f t="shared" si="89"/>
        <v>#DIV/0!</v>
      </c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</row>
    <row r="206" spans="1:26" s="50" customFormat="1" ht="30" hidden="1" customHeight="1" x14ac:dyDescent="0.2">
      <c r="A206" s="13" t="s">
        <v>140</v>
      </c>
      <c r="B206" s="27">
        <f>B205*0.2</f>
        <v>0</v>
      </c>
      <c r="C206" s="128">
        <f>C205*0.2</f>
        <v>0</v>
      </c>
      <c r="D206" s="9" t="e">
        <f t="shared" si="8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50" customFormat="1" ht="30" hidden="1" customHeight="1" x14ac:dyDescent="0.2">
      <c r="A207" s="32" t="s">
        <v>164</v>
      </c>
      <c r="B207" s="27"/>
      <c r="C207" s="128">
        <f>SUM(E207:Y207)</f>
        <v>0</v>
      </c>
      <c r="D207" s="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</row>
    <row r="208" spans="1:26" s="50" customFormat="1" ht="30" hidden="1" customHeight="1" x14ac:dyDescent="0.2">
      <c r="A208" s="32" t="s">
        <v>144</v>
      </c>
      <c r="B208" s="27">
        <f>B206+B204+B201+B197+B193</f>
        <v>0</v>
      </c>
      <c r="C208" s="128">
        <f>C206+C204+C201+C197+C193</f>
        <v>0</v>
      </c>
      <c r="D208" s="9" t="e">
        <f t="shared" si="89"/>
        <v>#DIV/0!</v>
      </c>
      <c r="E208" s="26">
        <f>E206+E204+E201+E197+E193</f>
        <v>0</v>
      </c>
      <c r="F208" s="26">
        <f t="shared" ref="F208:Y208" si="93">F206+F204+F201+F197+F193</f>
        <v>0</v>
      </c>
      <c r="G208" s="26">
        <f t="shared" si="93"/>
        <v>0</v>
      </c>
      <c r="H208" s="26">
        <f t="shared" si="93"/>
        <v>0</v>
      </c>
      <c r="I208" s="26">
        <f t="shared" si="93"/>
        <v>0</v>
      </c>
      <c r="J208" s="26">
        <f t="shared" si="93"/>
        <v>0</v>
      </c>
      <c r="K208" s="26">
        <f t="shared" si="93"/>
        <v>0</v>
      </c>
      <c r="L208" s="26">
        <f t="shared" si="93"/>
        <v>0</v>
      </c>
      <c r="M208" s="26">
        <f t="shared" si="93"/>
        <v>0</v>
      </c>
      <c r="N208" s="26">
        <f t="shared" si="93"/>
        <v>0</v>
      </c>
      <c r="O208" s="26">
        <f t="shared" si="93"/>
        <v>0</v>
      </c>
      <c r="P208" s="26">
        <f t="shared" si="93"/>
        <v>0</v>
      </c>
      <c r="Q208" s="26">
        <f t="shared" si="93"/>
        <v>0</v>
      </c>
      <c r="R208" s="26">
        <f t="shared" si="93"/>
        <v>0</v>
      </c>
      <c r="S208" s="26">
        <f t="shared" si="93"/>
        <v>0</v>
      </c>
      <c r="T208" s="26">
        <f t="shared" si="93"/>
        <v>0</v>
      </c>
      <c r="U208" s="26">
        <f t="shared" si="93"/>
        <v>0</v>
      </c>
      <c r="V208" s="26">
        <f t="shared" si="93"/>
        <v>0</v>
      </c>
      <c r="W208" s="26">
        <f t="shared" si="93"/>
        <v>0</v>
      </c>
      <c r="X208" s="26">
        <f t="shared" si="93"/>
        <v>0</v>
      </c>
      <c r="Y208" s="26">
        <f t="shared" si="93"/>
        <v>0</v>
      </c>
    </row>
    <row r="209" spans="1:25" s="50" customFormat="1" ht="6" hidden="1" customHeight="1" x14ac:dyDescent="0.2">
      <c r="A209" s="13" t="s">
        <v>170</v>
      </c>
      <c r="B209" s="26"/>
      <c r="C209" s="108">
        <f>SUM(E209:Y209)</f>
        <v>0</v>
      </c>
      <c r="D209" s="9" t="e">
        <f t="shared" si="8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50" customFormat="1" ht="0.6" hidden="1" customHeight="1" x14ac:dyDescent="0.2">
      <c r="A210" s="55" t="s">
        <v>163</v>
      </c>
      <c r="B210" s="53" t="e">
        <f>B208/B209*10</f>
        <v>#DIV/0!</v>
      </c>
      <c r="C210" s="141" t="e">
        <f>C208/C209*10</f>
        <v>#DIV/0!</v>
      </c>
      <c r="D210" s="9" t="e">
        <f t="shared" si="89"/>
        <v>#DIV/0!</v>
      </c>
      <c r="E210" s="54" t="e">
        <f>E208/E209*10</f>
        <v>#DIV/0!</v>
      </c>
      <c r="F210" s="54" t="e">
        <f t="shared" ref="F210:Y210" si="94">F208/F209*10</f>
        <v>#DIV/0!</v>
      </c>
      <c r="G210" s="54" t="e">
        <f t="shared" si="94"/>
        <v>#DIV/0!</v>
      </c>
      <c r="H210" s="54" t="e">
        <f t="shared" si="94"/>
        <v>#DIV/0!</v>
      </c>
      <c r="I210" s="54" t="e">
        <f t="shared" si="94"/>
        <v>#DIV/0!</v>
      </c>
      <c r="J210" s="54" t="e">
        <f t="shared" si="94"/>
        <v>#DIV/0!</v>
      </c>
      <c r="K210" s="54" t="e">
        <f t="shared" si="94"/>
        <v>#DIV/0!</v>
      </c>
      <c r="L210" s="54" t="e">
        <f t="shared" si="94"/>
        <v>#DIV/0!</v>
      </c>
      <c r="M210" s="54" t="e">
        <f t="shared" si="94"/>
        <v>#DIV/0!</v>
      </c>
      <c r="N210" s="54" t="e">
        <f t="shared" si="94"/>
        <v>#DIV/0!</v>
      </c>
      <c r="O210" s="54" t="e">
        <f t="shared" si="94"/>
        <v>#DIV/0!</v>
      </c>
      <c r="P210" s="54" t="e">
        <f t="shared" si="94"/>
        <v>#DIV/0!</v>
      </c>
      <c r="Q210" s="54" t="e">
        <f t="shared" si="94"/>
        <v>#DIV/0!</v>
      </c>
      <c r="R210" s="54" t="e">
        <f t="shared" si="94"/>
        <v>#DIV/0!</v>
      </c>
      <c r="S210" s="54" t="e">
        <f t="shared" si="94"/>
        <v>#DIV/0!</v>
      </c>
      <c r="T210" s="54" t="e">
        <f t="shared" si="94"/>
        <v>#DIV/0!</v>
      </c>
      <c r="U210" s="54" t="e">
        <f t="shared" si="94"/>
        <v>#DIV/0!</v>
      </c>
      <c r="V210" s="54" t="e">
        <f t="shared" si="94"/>
        <v>#DIV/0!</v>
      </c>
      <c r="W210" s="54" t="e">
        <f t="shared" si="94"/>
        <v>#DIV/0!</v>
      </c>
      <c r="X210" s="54" t="e">
        <f t="shared" si="94"/>
        <v>#DIV/0!</v>
      </c>
      <c r="Y210" s="54" t="e">
        <f t="shared" si="94"/>
        <v>#DIV/0!</v>
      </c>
    </row>
    <row r="211" spans="1:25" ht="18" hidden="1" customHeight="1" x14ac:dyDescent="0.25">
      <c r="A211" s="90"/>
      <c r="B211" s="90"/>
      <c r="C211" s="14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</row>
    <row r="212" spans="1:25" ht="27" hidden="1" customHeight="1" x14ac:dyDescent="0.25">
      <c r="A212" s="13" t="s">
        <v>184</v>
      </c>
      <c r="B212" s="85"/>
      <c r="C212" s="150">
        <f>SUM(E212:Y212)</f>
        <v>273</v>
      </c>
      <c r="D212" s="85"/>
      <c r="E212" s="85">
        <v>11</v>
      </c>
      <c r="F212" s="85">
        <v>12</v>
      </c>
      <c r="G212" s="85">
        <v>15</v>
      </c>
      <c r="H212" s="85">
        <v>20</v>
      </c>
      <c r="I212" s="85">
        <v>12</v>
      </c>
      <c r="J212" s="85">
        <v>36</v>
      </c>
      <c r="K212" s="85">
        <v>18</v>
      </c>
      <c r="L212" s="85">
        <v>20</v>
      </c>
      <c r="M212" s="85">
        <v>5</v>
      </c>
      <c r="N212" s="85">
        <v>4</v>
      </c>
      <c r="O212" s="85">
        <v>5</v>
      </c>
      <c r="P212" s="85">
        <v>16</v>
      </c>
      <c r="Q212" s="85">
        <v>16</v>
      </c>
      <c r="R212" s="85">
        <v>13</v>
      </c>
      <c r="S212" s="85">
        <v>18</v>
      </c>
      <c r="T212" s="85">
        <v>10</v>
      </c>
      <c r="U212" s="85">
        <v>3</v>
      </c>
      <c r="V212" s="85">
        <v>4</v>
      </c>
      <c r="W212" s="85">
        <v>3</v>
      </c>
      <c r="X212" s="85">
        <v>23</v>
      </c>
      <c r="Y212" s="85">
        <v>9</v>
      </c>
    </row>
    <row r="213" spans="1:25" ht="18" hidden="1" customHeight="1" x14ac:dyDescent="0.25">
      <c r="A213" s="13" t="s">
        <v>188</v>
      </c>
      <c r="B213" s="85">
        <v>108</v>
      </c>
      <c r="C213" s="150">
        <f>SUM(E213:Y213)</f>
        <v>450</v>
      </c>
      <c r="D213" s="85"/>
      <c r="E213" s="85">
        <v>20</v>
      </c>
      <c r="F213" s="85">
        <v>5</v>
      </c>
      <c r="G213" s="85">
        <v>59</v>
      </c>
      <c r="H213" s="85">
        <v>16</v>
      </c>
      <c r="I213" s="85">
        <v>21</v>
      </c>
      <c r="J213" s="85">
        <v>28</v>
      </c>
      <c r="K213" s="85">
        <v>9</v>
      </c>
      <c r="L213" s="85">
        <v>20</v>
      </c>
      <c r="M213" s="85">
        <v>22</v>
      </c>
      <c r="N213" s="85">
        <v>5</v>
      </c>
      <c r="O213" s="85">
        <v>5</v>
      </c>
      <c r="P213" s="85">
        <v>28</v>
      </c>
      <c r="Q213" s="85">
        <v>25</v>
      </c>
      <c r="R213" s="85">
        <v>57</v>
      </c>
      <c r="S213" s="85">
        <v>7</v>
      </c>
      <c r="T213" s="85">
        <v>17</v>
      </c>
      <c r="U213" s="85">
        <v>25</v>
      </c>
      <c r="V213" s="85">
        <v>11</v>
      </c>
      <c r="W213" s="85">
        <v>5</v>
      </c>
      <c r="X213" s="85">
        <v>50</v>
      </c>
      <c r="Y213" s="85">
        <v>15</v>
      </c>
    </row>
    <row r="214" spans="1:25" ht="24.6" hidden="1" customHeight="1" x14ac:dyDescent="0.35">
      <c r="A214" s="86" t="s">
        <v>145</v>
      </c>
      <c r="B214" s="66"/>
      <c r="C214" s="151">
        <f>SUM(E214:Y214)</f>
        <v>0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s="68" customFormat="1" ht="21.6" hidden="1" customHeight="1" x14ac:dyDescent="0.35">
      <c r="A215" s="67" t="s">
        <v>146</v>
      </c>
      <c r="B215" s="67"/>
      <c r="C215" s="152">
        <f>SUM(E215:Y215)</f>
        <v>0</v>
      </c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</row>
    <row r="216" spans="1:25" s="68" customFormat="1" ht="21.6" hidden="1" customHeight="1" x14ac:dyDescent="0.35">
      <c r="A216" s="67" t="s">
        <v>147</v>
      </c>
      <c r="B216" s="67"/>
      <c r="C216" s="152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9"/>
      <c r="B217" s="69"/>
      <c r="C217" s="153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1:25" s="68" customFormat="1" ht="21.6" hidden="1" customHeight="1" x14ac:dyDescent="0.35">
      <c r="A218" s="69" t="s">
        <v>148</v>
      </c>
      <c r="B218" s="69"/>
      <c r="C218" s="153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ht="16.899999999999999" hidden="1" customHeight="1" x14ac:dyDescent="0.25">
      <c r="A219" s="87"/>
      <c r="B219" s="88"/>
      <c r="C219" s="154"/>
      <c r="D219" s="8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60"/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</row>
    <row r="221" spans="1:25" ht="20.45" hidden="1" customHeight="1" x14ac:dyDescent="0.25">
      <c r="A221" s="158"/>
      <c r="B221" s="159"/>
      <c r="C221" s="159"/>
      <c r="D221" s="159"/>
      <c r="E221" s="159"/>
      <c r="F221" s="159"/>
      <c r="G221" s="159"/>
      <c r="H221" s="159"/>
      <c r="I221" s="159"/>
      <c r="J221" s="159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9"/>
      <c r="B222" s="6"/>
      <c r="C222" s="155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70"/>
      <c r="B223" s="71"/>
      <c r="C223" s="156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</row>
    <row r="224" spans="1:25" s="12" customFormat="1" ht="49.15" hidden="1" customHeight="1" x14ac:dyDescent="0.2">
      <c r="A224" s="32" t="s">
        <v>149</v>
      </c>
      <c r="B224" s="27"/>
      <c r="C224" s="128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25">
      <c r="A225" s="65" t="s">
        <v>151</v>
      </c>
      <c r="B225" s="72"/>
      <c r="C225" s="128">
        <f>SUM(E225:Y225)</f>
        <v>380</v>
      </c>
      <c r="D225" s="27"/>
      <c r="E225" s="65">
        <v>16</v>
      </c>
      <c r="F225" s="65">
        <v>21</v>
      </c>
      <c r="G225" s="65">
        <v>32</v>
      </c>
      <c r="H225" s="65">
        <v>25</v>
      </c>
      <c r="I225" s="65">
        <v>16</v>
      </c>
      <c r="J225" s="65">
        <v>31</v>
      </c>
      <c r="K225" s="65">
        <v>14</v>
      </c>
      <c r="L225" s="65">
        <v>29</v>
      </c>
      <c r="M225" s="65">
        <v>18</v>
      </c>
      <c r="N225" s="65">
        <v>8</v>
      </c>
      <c r="O225" s="65">
        <v>7</v>
      </c>
      <c r="P225" s="65">
        <v>15</v>
      </c>
      <c r="Q225" s="65">
        <v>25</v>
      </c>
      <c r="R225" s="65">
        <v>31</v>
      </c>
      <c r="S225" s="65">
        <v>10</v>
      </c>
      <c r="T225" s="65">
        <v>8</v>
      </c>
      <c r="U225" s="65">
        <v>8</v>
      </c>
      <c r="V225" s="65">
        <v>6</v>
      </c>
      <c r="W225" s="65">
        <v>12</v>
      </c>
      <c r="X225" s="65">
        <v>35</v>
      </c>
      <c r="Y225" s="65">
        <v>13</v>
      </c>
    </row>
    <row r="226" spans="1:25" ht="0.6" hidden="1" customHeight="1" x14ac:dyDescent="0.25">
      <c r="A226" s="65" t="s">
        <v>152</v>
      </c>
      <c r="B226" s="72"/>
      <c r="C226" s="128">
        <f>SUM(E226:Y226)</f>
        <v>208</v>
      </c>
      <c r="D226" s="27"/>
      <c r="E226" s="65">
        <v>10</v>
      </c>
      <c r="F226" s="65">
        <v>2</v>
      </c>
      <c r="G226" s="65">
        <v>42</v>
      </c>
      <c r="H226" s="65">
        <v>11</v>
      </c>
      <c r="I226" s="65">
        <v>9</v>
      </c>
      <c r="J226" s="65">
        <v>30</v>
      </c>
      <c r="K226" s="65">
        <v>9</v>
      </c>
      <c r="L226" s="65">
        <v>15</v>
      </c>
      <c r="M226" s="65">
        <v>1</v>
      </c>
      <c r="N226" s="65">
        <v>2</v>
      </c>
      <c r="O226" s="65">
        <v>5</v>
      </c>
      <c r="P226" s="65">
        <v>1</v>
      </c>
      <c r="Q226" s="65">
        <v>4</v>
      </c>
      <c r="R226" s="65">
        <v>8</v>
      </c>
      <c r="S226" s="65">
        <v>14</v>
      </c>
      <c r="T226" s="65">
        <v>2</v>
      </c>
      <c r="U226" s="65">
        <v>1</v>
      </c>
      <c r="V226" s="65">
        <v>2</v>
      </c>
      <c r="W226" s="65">
        <v>16</v>
      </c>
      <c r="X226" s="65">
        <v>16</v>
      </c>
      <c r="Y226" s="65">
        <v>8</v>
      </c>
    </row>
    <row r="227" spans="1:25" ht="2.4500000000000002" hidden="1" customHeight="1" x14ac:dyDescent="0.25">
      <c r="A227" s="65" t="s">
        <v>152</v>
      </c>
      <c r="B227" s="72"/>
      <c r="C227" s="128">
        <f>SUM(E227:Y227)</f>
        <v>194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2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1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4" hidden="1" customHeight="1" x14ac:dyDescent="0.25">
      <c r="A228" s="65" t="s">
        <v>77</v>
      </c>
      <c r="B228" s="27">
        <v>554</v>
      </c>
      <c r="C228" s="128">
        <f>SUM(E228:Y228)</f>
        <v>574</v>
      </c>
      <c r="D228" s="27"/>
      <c r="E228" s="82">
        <v>11</v>
      </c>
      <c r="F228" s="82">
        <v>15</v>
      </c>
      <c r="G228" s="82">
        <v>93</v>
      </c>
      <c r="H228" s="82">
        <v>30</v>
      </c>
      <c r="I228" s="82">
        <v>15</v>
      </c>
      <c r="J228" s="82">
        <v>55</v>
      </c>
      <c r="K228" s="82">
        <v>16</v>
      </c>
      <c r="L228" s="82">
        <v>18</v>
      </c>
      <c r="M228" s="82">
        <v>16</v>
      </c>
      <c r="N228" s="82">
        <v>10</v>
      </c>
      <c r="O228" s="82">
        <v>11</v>
      </c>
      <c r="P228" s="82">
        <v>40</v>
      </c>
      <c r="Q228" s="82">
        <v>22</v>
      </c>
      <c r="R228" s="82">
        <v>55</v>
      </c>
      <c r="S228" s="82">
        <v>14</v>
      </c>
      <c r="T228" s="82">
        <v>29</v>
      </c>
      <c r="U228" s="82">
        <v>22</v>
      </c>
      <c r="V228" s="82">
        <v>9</v>
      </c>
      <c r="W228" s="82">
        <v>7</v>
      </c>
      <c r="X228" s="82">
        <v>60</v>
      </c>
      <c r="Y228" s="82">
        <v>26</v>
      </c>
    </row>
    <row r="229" spans="1:25" hidden="1" x14ac:dyDescent="0.25"/>
    <row r="230" spans="1:25" s="65" customFormat="1" hidden="1" x14ac:dyDescent="0.25">
      <c r="A230" s="65" t="s">
        <v>159</v>
      </c>
      <c r="B230" s="72"/>
      <c r="C230" s="157">
        <f>SUM(E230:Y230)</f>
        <v>40</v>
      </c>
      <c r="E230" s="65">
        <v>3</v>
      </c>
      <c r="G230" s="65">
        <v>1</v>
      </c>
      <c r="H230" s="65">
        <v>6</v>
      </c>
      <c r="J230" s="65">
        <v>1</v>
      </c>
      <c r="M230" s="65">
        <v>1</v>
      </c>
      <c r="O230" s="65">
        <v>2</v>
      </c>
      <c r="P230" s="65">
        <v>1</v>
      </c>
      <c r="Q230" s="65">
        <v>3</v>
      </c>
      <c r="R230" s="65">
        <v>1</v>
      </c>
      <c r="S230" s="65">
        <v>3</v>
      </c>
      <c r="T230" s="65">
        <v>7</v>
      </c>
      <c r="U230" s="65">
        <v>1</v>
      </c>
      <c r="V230" s="65">
        <v>1</v>
      </c>
      <c r="W230" s="65">
        <v>1</v>
      </c>
      <c r="X230" s="65">
        <v>4</v>
      </c>
      <c r="Y230" s="65">
        <v>4</v>
      </c>
    </row>
    <row r="231" spans="1:25" hidden="1" x14ac:dyDescent="0.25"/>
    <row r="232" spans="1:25" ht="21.6" hidden="1" customHeight="1" x14ac:dyDescent="0.25">
      <c r="A232" s="65" t="s">
        <v>162</v>
      </c>
      <c r="B232" s="27">
        <v>45</v>
      </c>
      <c r="C232" s="128">
        <f>SUM(E232:Y232)</f>
        <v>58</v>
      </c>
      <c r="D232" s="27"/>
      <c r="E232" s="82">
        <v>5</v>
      </c>
      <c r="F232" s="82">
        <v>3</v>
      </c>
      <c r="G232" s="82"/>
      <c r="H232" s="82">
        <v>5</v>
      </c>
      <c r="I232" s="82">
        <v>2</v>
      </c>
      <c r="J232" s="82"/>
      <c r="K232" s="82">
        <v>2</v>
      </c>
      <c r="L232" s="82">
        <v>0</v>
      </c>
      <c r="M232" s="82">
        <v>3</v>
      </c>
      <c r="N232" s="82">
        <v>3</v>
      </c>
      <c r="O232" s="82">
        <v>3</v>
      </c>
      <c r="P232" s="82">
        <v>2</v>
      </c>
      <c r="Q232" s="82">
        <v>2</v>
      </c>
      <c r="R232" s="82">
        <v>10</v>
      </c>
      <c r="S232" s="82">
        <v>6</v>
      </c>
      <c r="T232" s="82">
        <v>6</v>
      </c>
      <c r="U232" s="82">
        <v>1</v>
      </c>
      <c r="V232" s="82">
        <v>1</v>
      </c>
      <c r="W232" s="82">
        <v>4</v>
      </c>
      <c r="X232" s="82"/>
      <c r="Y232" s="82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173</v>
      </c>
      <c r="S236" s="1" t="s">
        <v>176</v>
      </c>
      <c r="U236" s="1" t="s">
        <v>174</v>
      </c>
      <c r="X236" s="1" t="s">
        <v>175</v>
      </c>
      <c r="Y236" s="1" t="s">
        <v>172</v>
      </c>
    </row>
    <row r="237" spans="1:25" hidden="1" x14ac:dyDescent="0.25"/>
    <row r="238" spans="1:25" ht="22.5" hidden="1" x14ac:dyDescent="0.25">
      <c r="A238" s="13" t="s">
        <v>189</v>
      </c>
      <c r="B238" s="72"/>
      <c r="C238" s="150">
        <f>SUM(E238:Y238)</f>
        <v>49</v>
      </c>
      <c r="D238" s="72"/>
      <c r="E238" s="65">
        <v>1</v>
      </c>
      <c r="F238" s="65">
        <v>2</v>
      </c>
      <c r="G238" s="65"/>
      <c r="H238" s="65">
        <v>2</v>
      </c>
      <c r="I238" s="65"/>
      <c r="J238" s="65">
        <v>3</v>
      </c>
      <c r="K238" s="65">
        <v>1</v>
      </c>
      <c r="L238" s="65">
        <v>1</v>
      </c>
      <c r="M238" s="65">
        <v>8</v>
      </c>
      <c r="N238" s="65">
        <v>6</v>
      </c>
      <c r="O238" s="65">
        <v>1</v>
      </c>
      <c r="P238" s="65">
        <v>0</v>
      </c>
      <c r="Q238" s="65">
        <v>1</v>
      </c>
      <c r="R238" s="65">
        <v>4</v>
      </c>
      <c r="S238" s="65">
        <v>3</v>
      </c>
      <c r="T238" s="65">
        <v>2</v>
      </c>
      <c r="U238" s="65">
        <v>1</v>
      </c>
      <c r="V238" s="65">
        <v>1</v>
      </c>
      <c r="W238" s="65">
        <v>7</v>
      </c>
      <c r="X238" s="65"/>
      <c r="Y238" s="65">
        <v>5</v>
      </c>
    </row>
    <row r="239" spans="1:25" hidden="1" x14ac:dyDescent="0.25"/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2021-05-25T10:39:57Z</cp:lastPrinted>
  <dcterms:created xsi:type="dcterms:W3CDTF">2017-06-08T05:54:08Z</dcterms:created>
  <dcterms:modified xsi:type="dcterms:W3CDTF">2021-05-27T14:40:12Z</dcterms:modified>
</cp:coreProperties>
</file>