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brazov54\Desktop\"/>
    </mc:Choice>
  </mc:AlternateContent>
  <xr:revisionPtr revIDLastSave="0" documentId="13_ncr:1_{E431003F-E071-4BC6-8E2F-1F524CF74AED}" xr6:coauthVersionLast="45" xr6:coauthVersionMax="46" xr10:uidLastSave="{00000000-0000-0000-0000-000000000000}"/>
  <bookViews>
    <workbookView xWindow="-120" yWindow="-120" windowWidth="29040" windowHeight="15840" tabRatio="925" xr2:uid="{00000000-000D-0000-FFFF-FFFF00000000}"/>
  </bookViews>
  <sheets>
    <sheet name="январь-март 2021" sheetId="55" r:id="rId1"/>
    <sheet name="январь-март 2021 " sheetId="45" state="hidden" r:id="rId2"/>
    <sheet name="янв 2021 ДД без COVID" sheetId="57" state="hidden" r:id="rId3"/>
    <sheet name="Лист1" sheetId="50" state="hidden" r:id="rId4"/>
  </sheets>
  <definedNames>
    <definedName name="_xlnm.Print_Titles" localSheetId="2">'янв 2021 ДД без COVID'!$A:$B,'янв 2021 ДД без COVID'!$7:$8</definedName>
    <definedName name="_xlnm.Print_Titles" localSheetId="0">'январь-март 2021'!$A:$B,'январь-март 2021'!$4:$5</definedName>
    <definedName name="_xlnm.Print_Titles" localSheetId="1">'январь-март 2021 '!$A:$B,'январь-март 2021 '!$7:$8</definedName>
    <definedName name="_xlnm.Print_Area" localSheetId="2">'янв 2021 ДД без COVID'!$A$1:$Y$40</definedName>
    <definedName name="_xlnm.Print_Area" localSheetId="1">'январь-март 2021 '!$A$1:$Y$38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45" l="1"/>
  <c r="S22" i="45" l="1"/>
  <c r="R37" i="45" l="1"/>
  <c r="R11" i="45"/>
  <c r="R12" i="45"/>
  <c r="R13" i="45"/>
  <c r="R14" i="45"/>
  <c r="R15" i="45"/>
  <c r="R16" i="45"/>
  <c r="R17" i="45"/>
  <c r="R18" i="45"/>
  <c r="R19" i="45"/>
  <c r="R20" i="45"/>
  <c r="R21" i="45"/>
  <c r="R22" i="45"/>
  <c r="R23" i="45"/>
  <c r="R24" i="45"/>
  <c r="R25" i="45"/>
  <c r="R26" i="45"/>
  <c r="R27" i="45"/>
  <c r="R28" i="45"/>
  <c r="R29" i="45"/>
  <c r="R30" i="45"/>
  <c r="R31" i="45"/>
  <c r="R32" i="45"/>
  <c r="R33" i="45"/>
  <c r="R34" i="45"/>
  <c r="R35" i="45"/>
  <c r="R10" i="45"/>
  <c r="N37" i="45"/>
  <c r="N11" i="45"/>
  <c r="N12" i="45"/>
  <c r="N13" i="45"/>
  <c r="N14" i="45"/>
  <c r="N15" i="45"/>
  <c r="N16" i="45"/>
  <c r="N17" i="45"/>
  <c r="N18" i="45"/>
  <c r="N19" i="45"/>
  <c r="N20" i="45"/>
  <c r="N21" i="45"/>
  <c r="N22" i="45"/>
  <c r="N23" i="45"/>
  <c r="N24" i="45"/>
  <c r="N25" i="45"/>
  <c r="N26" i="45"/>
  <c r="N27" i="45"/>
  <c r="N28" i="45"/>
  <c r="N29" i="45"/>
  <c r="N30" i="45"/>
  <c r="N31" i="45"/>
  <c r="N32" i="45"/>
  <c r="N33" i="45"/>
  <c r="N34" i="45"/>
  <c r="N35" i="45"/>
  <c r="N10" i="45"/>
  <c r="K37" i="45"/>
  <c r="K11" i="45"/>
  <c r="K12" i="45"/>
  <c r="K13" i="45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27" i="45"/>
  <c r="K28" i="45"/>
  <c r="K29" i="45"/>
  <c r="K30" i="45"/>
  <c r="K31" i="45"/>
  <c r="K32" i="45"/>
  <c r="K33" i="45"/>
  <c r="K34" i="45"/>
  <c r="K35" i="45"/>
  <c r="K10" i="45"/>
  <c r="H37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10" i="45"/>
  <c r="E37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10" i="45"/>
  <c r="S28" i="45"/>
  <c r="O28" i="45"/>
  <c r="F36" i="45"/>
  <c r="F38" i="45" s="1"/>
  <c r="R37" i="57"/>
  <c r="N37" i="57"/>
  <c r="K37" i="57"/>
  <c r="K38" i="57" s="1"/>
  <c r="J38" i="57" s="1"/>
  <c r="H37" i="57"/>
  <c r="E37" i="57"/>
  <c r="V38" i="45"/>
  <c r="N38" i="57"/>
  <c r="C38" i="57"/>
  <c r="L38" i="57"/>
  <c r="M38" i="57"/>
  <c r="I38" i="57"/>
  <c r="U38" i="57"/>
  <c r="U41" i="57" s="1"/>
  <c r="V38" i="57"/>
  <c r="W38" i="57"/>
  <c r="W41" i="57"/>
  <c r="X38" i="57"/>
  <c r="Y38" i="57"/>
  <c r="Y41" i="57" s="1"/>
  <c r="T38" i="57"/>
  <c r="S11" i="57"/>
  <c r="S12" i="57"/>
  <c r="S13" i="57"/>
  <c r="S14" i="57"/>
  <c r="S15" i="57"/>
  <c r="S16" i="57"/>
  <c r="S17" i="57"/>
  <c r="S18" i="57"/>
  <c r="S19" i="57"/>
  <c r="S20" i="57"/>
  <c r="S21" i="57"/>
  <c r="S22" i="57"/>
  <c r="S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10" i="57"/>
  <c r="S10" i="45"/>
  <c r="R38" i="57"/>
  <c r="P38" i="57"/>
  <c r="Q38" i="57" s="1"/>
  <c r="O11" i="57"/>
  <c r="O12" i="57"/>
  <c r="O13" i="57"/>
  <c r="O14" i="57"/>
  <c r="O15" i="57"/>
  <c r="O16" i="57"/>
  <c r="O17" i="57"/>
  <c r="O18" i="57"/>
  <c r="O19" i="57"/>
  <c r="O20" i="57"/>
  <c r="O21" i="57"/>
  <c r="O22" i="57"/>
  <c r="O23" i="57"/>
  <c r="O24" i="57"/>
  <c r="O25" i="57"/>
  <c r="O26" i="57"/>
  <c r="O27" i="57"/>
  <c r="O28" i="57"/>
  <c r="O29" i="57"/>
  <c r="O30" i="57"/>
  <c r="O31" i="57"/>
  <c r="O32" i="57"/>
  <c r="O33" i="57"/>
  <c r="O34" i="57"/>
  <c r="O35" i="57"/>
  <c r="O36" i="57"/>
  <c r="O10" i="57"/>
  <c r="O10" i="45"/>
  <c r="H38" i="57"/>
  <c r="E38" i="57"/>
  <c r="D38" i="57" s="1"/>
  <c r="F38" i="57"/>
  <c r="G38" i="57"/>
  <c r="G41" i="57" s="1"/>
  <c r="I36" i="45"/>
  <c r="P36" i="45"/>
  <c r="P38" i="45" s="1"/>
  <c r="S12" i="45"/>
  <c r="T38" i="45"/>
  <c r="L36" i="45"/>
  <c r="L38" i="45" s="1"/>
  <c r="C36" i="45"/>
  <c r="C38" i="45" s="1"/>
  <c r="O11" i="45"/>
  <c r="W43" i="57"/>
  <c r="W44" i="57" s="1"/>
  <c r="Q49" i="57"/>
  <c r="Q50" i="57" s="1"/>
  <c r="P49" i="57"/>
  <c r="U47" i="57"/>
  <c r="T47" i="57"/>
  <c r="U48" i="57" s="1"/>
  <c r="M47" i="57"/>
  <c r="L47" i="57"/>
  <c r="J47" i="57"/>
  <c r="J48" i="57" s="1"/>
  <c r="I47" i="57"/>
  <c r="G47" i="57"/>
  <c r="F47" i="57"/>
  <c r="G48" i="57"/>
  <c r="M48" i="57"/>
  <c r="P48" i="45"/>
  <c r="F46" i="45"/>
  <c r="T46" i="45"/>
  <c r="S11" i="45"/>
  <c r="S13" i="45"/>
  <c r="S14" i="45"/>
  <c r="S15" i="45"/>
  <c r="S16" i="45"/>
  <c r="S17" i="45"/>
  <c r="S18" i="45"/>
  <c r="S19" i="45"/>
  <c r="S20" i="45"/>
  <c r="S21" i="45"/>
  <c r="S23" i="45"/>
  <c r="S24" i="45"/>
  <c r="S25" i="45"/>
  <c r="S26" i="45"/>
  <c r="S27" i="45"/>
  <c r="S29" i="45"/>
  <c r="S30" i="45"/>
  <c r="S31" i="45"/>
  <c r="S32" i="45"/>
  <c r="S33" i="45"/>
  <c r="S34" i="45"/>
  <c r="S35" i="45"/>
  <c r="O12" i="45"/>
  <c r="O13" i="45"/>
  <c r="O1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9" i="45"/>
  <c r="O30" i="45"/>
  <c r="O31" i="45"/>
  <c r="O32" i="45"/>
  <c r="O33" i="45"/>
  <c r="O34" i="45"/>
  <c r="O35" i="45"/>
  <c r="U46" i="45"/>
  <c r="U47" i="45"/>
  <c r="Y38" i="45"/>
  <c r="Y40" i="45"/>
  <c r="D41" i="55"/>
  <c r="D42" i="55"/>
  <c r="C39" i="55"/>
  <c r="Q48" i="45"/>
  <c r="Q49" i="45"/>
  <c r="L46" i="45"/>
  <c r="I46" i="45"/>
  <c r="J47" i="45" s="1"/>
  <c r="G46" i="45"/>
  <c r="G47" i="45"/>
  <c r="M46" i="45"/>
  <c r="M47" i="45"/>
  <c r="U38" i="45"/>
  <c r="U40" i="45" s="1"/>
  <c r="X38" i="45"/>
  <c r="W38" i="45"/>
  <c r="W40" i="45"/>
  <c r="C40" i="55" l="1"/>
  <c r="D41" i="57"/>
  <c r="O38" i="57"/>
  <c r="S38" i="57"/>
  <c r="Q41" i="57"/>
  <c r="R36" i="45"/>
  <c r="R38" i="45" s="1"/>
  <c r="Q38" i="45" s="1"/>
  <c r="I38" i="45"/>
  <c r="N36" i="45"/>
  <c r="M36" i="45" s="1"/>
  <c r="K36" i="45"/>
  <c r="J36" i="45" s="1"/>
  <c r="H36" i="45"/>
  <c r="G36" i="45" s="1"/>
  <c r="E36" i="45"/>
  <c r="D36" i="45" s="1"/>
  <c r="Q36" i="45" l="1"/>
  <c r="H38" i="45"/>
  <c r="N38" i="45"/>
  <c r="M38" i="45" s="1"/>
  <c r="K38" i="45"/>
  <c r="J38" i="45" s="1"/>
  <c r="Q40" i="45" s="1"/>
  <c r="E38" i="45"/>
  <c r="D38" i="45" s="1"/>
  <c r="O36" i="45"/>
  <c r="G38" i="45" l="1"/>
  <c r="G40" i="45" s="1"/>
  <c r="D40" i="45"/>
  <c r="S36" i="45"/>
  <c r="O38" i="45"/>
  <c r="S38" i="45"/>
</calcChain>
</file>

<file path=xl/sharedStrings.xml><?xml version="1.0" encoding="utf-8"?>
<sst xmlns="http://schemas.openxmlformats.org/spreadsheetml/2006/main" count="160" uniqueCount="54">
  <si>
    <t>№ п/п</t>
  </si>
  <si>
    <t>Педагогические работники дошкольных образовательных учреждений</t>
  </si>
  <si>
    <t>Педагогические работники образовательных учреждений общего образования</t>
  </si>
  <si>
    <t>в т.ч Учителя</t>
  </si>
  <si>
    <t xml:space="preserve">Работники образовательных учреждений в сфере общего образования </t>
  </si>
  <si>
    <t>Педагогические работники учреждений дополнительного образования детей  (отрасли "Образование")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</si>
  <si>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</si>
  <si>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 xml:space="preserve">Педагогические работники образовательных организаций, оказывающих социальные услуги детям-сиротам и детям, оставшимся без попечения родителей </t>
  </si>
  <si>
    <t>Научные сотрудники</t>
  </si>
  <si>
    <t>Среднесписочная численность работников (без внешних совместителей), человек</t>
  </si>
  <si>
    <t>Средняя заработная плата работников списочного состава за счет всех источников, рублей</t>
  </si>
  <si>
    <t>А</t>
  </si>
  <si>
    <t>Б</t>
  </si>
  <si>
    <t>Алатырский район</t>
  </si>
  <si>
    <t>Аликовский район</t>
  </si>
  <si>
    <t>Батыревский район</t>
  </si>
  <si>
    <t>Вурнарский район</t>
  </si>
  <si>
    <t>Ибресинский район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</si>
  <si>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</si>
  <si>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</si>
  <si>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</si>
  <si>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</si>
  <si>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</si>
  <si>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</si>
  <si>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</si>
  <si>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</si>
  <si>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</si>
  <si>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</si>
  <si>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</si>
  <si>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</si>
  <si>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Шумерлинский район</t>
  </si>
  <si>
    <t>Ядринский район</t>
  </si>
  <si>
    <t>Яльчикский район</t>
  </si>
  <si>
    <t>Янтиковский район</t>
  </si>
  <si>
    <t>г.Алатырь</t>
  </si>
  <si>
    <t>г.Канаш</t>
  </si>
  <si>
    <t>г.Новочебоксарск</t>
  </si>
  <si>
    <t>г.Шумерля</t>
  </si>
  <si>
    <t>г.Чебоксары</t>
  </si>
  <si>
    <t>В среднем по муниципалитетам</t>
  </si>
  <si>
    <t>Государственные учреждения</t>
  </si>
  <si>
    <t>В среднем по республике</t>
  </si>
  <si>
    <t>к письму Минобразования Чувашии</t>
  </si>
  <si>
    <t>Наименование муниципального района (городского округа)</t>
  </si>
  <si>
    <t>Приложение 1</t>
  </si>
  <si>
    <t>Приложение 4</t>
  </si>
  <si>
    <t>* Средняя заработная плата без учета выплаты работникам организаций для детей-сирот и детей, оставшихся без попечения родителей в связи с введением режима изоляции для получателей оказываемых услуг и работников указанных организаций в целях предотвращения угрозы распространения новой коронавирусной инфекции (COVID-19) на территории Чувашской Республики.</t>
  </si>
  <si>
    <t>от    .12.2020 № 06/35-________</t>
  </si>
  <si>
    <t>Информация о среднесписочной численности и  среднемесячной заработной плате отдельных категорий работников за январь 2021 года</t>
  </si>
  <si>
    <t>\</t>
  </si>
  <si>
    <t>Информация о среднесписочной численности и  среднемесячной заработной плате отдельных категорий работников за январь-март  2021 года</t>
  </si>
  <si>
    <t>от    .04.2021 № 06/35-________</t>
  </si>
  <si>
    <t>Информация о среднемесячной заработной плате отдельных категорий работников за январь-март  2021 года</t>
  </si>
  <si>
    <t>Наименование муниципальных районов /городских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</si>
</sst>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0"/>
    <numFmt numFmtId="167" formatCode="#,##0.0000"/>
    <numFmt numFmtId="168" formatCode="_(* #,##0.00_);_(* \(#,##0.00\);_(* &quot;-&quot;??_);_(@_)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7030A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1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3" borderId="0"/>
    <xf numFmtId="0" fontId="28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38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164" fontId="26" fillId="0" borderId="18">
      <alignment horizontal="right" shrinkToFit="1"/>
    </xf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52" borderId="0" applyNumberFormat="0" applyBorder="0" applyAlignment="0" applyProtection="0"/>
    <xf numFmtId="0" fontId="31" fillId="40" borderId="19" applyNumberFormat="0" applyAlignment="0" applyProtection="0"/>
    <xf numFmtId="0" fontId="32" fillId="53" borderId="20" applyNumberFormat="0" applyAlignment="0" applyProtection="0"/>
    <xf numFmtId="0" fontId="33" fillId="53" borderId="19" applyNumberFormat="0" applyAlignment="0" applyProtection="0"/>
    <xf numFmtId="0" fontId="34" fillId="0" borderId="21" applyNumberFormat="0" applyFill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54" borderId="25" applyNumberFormat="0" applyAlignment="0" applyProtection="0"/>
    <xf numFmtId="0" fontId="39" fillId="0" borderId="0" applyNumberFormat="0" applyFill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3" fillId="0" borderId="0"/>
    <xf numFmtId="0" fontId="7" fillId="0" borderId="0"/>
    <xf numFmtId="0" fontId="42" fillId="36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56" borderId="26" applyNumberFormat="0" applyAlignment="0" applyProtection="0"/>
    <xf numFmtId="9" fontId="7" fillId="0" borderId="0" applyFont="0" applyFill="0" applyBorder="0" applyAlignment="0" applyProtection="0"/>
    <xf numFmtId="0" fontId="44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6" fillId="37" borderId="0" applyNumberFormat="0" applyBorder="0" applyAlignment="0" applyProtection="0"/>
    <xf numFmtId="168" fontId="2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1" xfId="0" applyFont="1" applyBorder="1"/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5" fillId="0" borderId="0" xfId="0" applyFont="1"/>
    <xf numFmtId="164" fontId="25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/>
    <xf numFmtId="0" fontId="6" fillId="0" borderId="0" xfId="0" applyFont="1"/>
    <xf numFmtId="164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 applyBorder="1"/>
    <xf numFmtId="165" fontId="3" fillId="0" borderId="0" xfId="0" applyNumberFormat="1" applyFont="1" applyFill="1"/>
    <xf numFmtId="165" fontId="3" fillId="0" borderId="0" xfId="43" applyNumberFormat="1" applyFont="1" applyFill="1" applyBorder="1" applyAlignment="1">
      <alignment horizontal="right" shrinkToFi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0" xfId="0" applyNumberFormat="1" applyFont="1" applyFill="1" applyBorder="1"/>
    <xf numFmtId="0" fontId="5" fillId="0" borderId="0" xfId="0" applyFont="1" applyFill="1"/>
    <xf numFmtId="165" fontId="5" fillId="0" borderId="0" xfId="0" applyNumberFormat="1" applyFont="1" applyFill="1"/>
    <xf numFmtId="164" fontId="5" fillId="0" borderId="0" xfId="0" applyNumberFormat="1" applyFont="1" applyFill="1"/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/>
    <xf numFmtId="164" fontId="26" fillId="0" borderId="1" xfId="0" applyNumberFormat="1" applyFont="1" applyBorder="1" applyAlignment="1">
      <alignment horizontal="right"/>
    </xf>
    <xf numFmtId="17" fontId="3" fillId="0" borderId="0" xfId="0" applyNumberFormat="1" applyFont="1" applyFill="1"/>
    <xf numFmtId="0" fontId="27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34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2" fontId="3" fillId="0" borderId="0" xfId="43" applyNumberFormat="1" applyFont="1" applyFill="1" applyBorder="1" applyAlignment="1">
      <alignment horizontal="right" shrinkToFit="1"/>
    </xf>
    <xf numFmtId="164" fontId="6" fillId="0" borderId="14" xfId="0" applyNumberFormat="1" applyFont="1" applyFill="1" applyBorder="1"/>
    <xf numFmtId="164" fontId="1" fillId="0" borderId="0" xfId="0" applyNumberFormat="1" applyFont="1"/>
    <xf numFmtId="0" fontId="3" fillId="57" borderId="0" xfId="0" applyFont="1" applyFill="1"/>
    <xf numFmtId="0" fontId="27" fillId="57" borderId="2" xfId="0" applyFont="1" applyFill="1" applyBorder="1" applyAlignment="1">
      <alignment horizontal="center" vertical="center" wrapText="1"/>
    </xf>
    <xf numFmtId="0" fontId="27" fillId="57" borderId="1" xfId="0" applyFont="1" applyFill="1" applyBorder="1" applyAlignment="1">
      <alignment horizontal="center" vertical="center" wrapText="1"/>
    </xf>
    <xf numFmtId="0" fontId="3" fillId="57" borderId="1" xfId="0" applyFont="1" applyFill="1" applyBorder="1" applyAlignment="1">
      <alignment horizontal="center" vertical="center" wrapText="1"/>
    </xf>
    <xf numFmtId="164" fontId="3" fillId="57" borderId="1" xfId="0" applyNumberFormat="1" applyFont="1" applyFill="1" applyBorder="1"/>
    <xf numFmtId="164" fontId="6" fillId="57" borderId="1" xfId="0" applyNumberFormat="1" applyFont="1" applyFill="1" applyBorder="1" applyAlignment="1">
      <alignment horizontal="right" vertical="center"/>
    </xf>
    <xf numFmtId="0" fontId="47" fillId="57" borderId="0" xfId="0" applyFont="1" applyFill="1" applyBorder="1"/>
    <xf numFmtId="165" fontId="3" fillId="57" borderId="0" xfId="43" applyNumberFormat="1" applyFont="1" applyFill="1" applyBorder="1" applyAlignment="1">
      <alignment horizontal="right" shrinkToFit="1"/>
    </xf>
    <xf numFmtId="165" fontId="3" fillId="57" borderId="0" xfId="0" applyNumberFormat="1" applyFont="1" applyFill="1"/>
    <xf numFmtId="0" fontId="48" fillId="57" borderId="0" xfId="0" applyFont="1" applyFill="1" applyBorder="1"/>
    <xf numFmtId="0" fontId="1" fillId="57" borderId="0" xfId="0" applyFont="1" applyFill="1"/>
    <xf numFmtId="17" fontId="1" fillId="57" borderId="0" xfId="0" applyNumberFormat="1" applyFont="1" applyFill="1"/>
    <xf numFmtId="0" fontId="4" fillId="57" borderId="17" xfId="0" applyFont="1" applyFill="1" applyBorder="1" applyAlignment="1">
      <alignment horizontal="center" vertical="center" wrapText="1"/>
    </xf>
    <xf numFmtId="0" fontId="4" fillId="57" borderId="1" xfId="0" applyFont="1" applyFill="1" applyBorder="1" applyAlignment="1">
      <alignment horizontal="center" vertical="center" wrapText="1"/>
    </xf>
    <xf numFmtId="0" fontId="1" fillId="57" borderId="1" xfId="0" applyFont="1" applyFill="1" applyBorder="1" applyAlignment="1">
      <alignment horizontal="center" vertical="center" wrapText="1"/>
    </xf>
    <xf numFmtId="164" fontId="3" fillId="57" borderId="1" xfId="0" applyNumberFormat="1" applyFont="1" applyFill="1" applyBorder="1" applyAlignment="1">
      <alignment horizontal="right" vertical="center"/>
    </xf>
    <xf numFmtId="0" fontId="5" fillId="57" borderId="0" xfId="0" applyFont="1" applyFill="1"/>
    <xf numFmtId="165" fontId="5" fillId="57" borderId="0" xfId="0" applyNumberFormat="1" applyFont="1" applyFill="1"/>
    <xf numFmtId="165" fontId="1" fillId="57" borderId="0" xfId="0" applyNumberFormat="1" applyFont="1" applyFill="1"/>
    <xf numFmtId="164" fontId="1" fillId="57" borderId="0" xfId="0" applyNumberFormat="1" applyFont="1" applyFill="1"/>
    <xf numFmtId="0" fontId="4" fillId="57" borderId="3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57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167" fontId="3" fillId="0" borderId="0" xfId="0" applyNumberFormat="1" applyFont="1" applyFill="1"/>
    <xf numFmtId="164" fontId="3" fillId="58" borderId="1" xfId="0" applyNumberFormat="1" applyFont="1" applyFill="1" applyBorder="1"/>
    <xf numFmtId="0" fontId="1" fillId="58" borderId="1" xfId="0" applyFont="1" applyFill="1" applyBorder="1"/>
    <xf numFmtId="2" fontId="0" fillId="0" borderId="0" xfId="0" applyNumberFormat="1"/>
    <xf numFmtId="0" fontId="0" fillId="58" borderId="0" xfId="0" applyFill="1"/>
    <xf numFmtId="164" fontId="6" fillId="58" borderId="1" xfId="0" applyNumberFormat="1" applyFont="1" applyFill="1" applyBorder="1" applyAlignment="1">
      <alignment horizontal="right" vertical="center"/>
    </xf>
    <xf numFmtId="4" fontId="49" fillId="58" borderId="0" xfId="9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58" borderId="2" xfId="0" applyFont="1" applyFill="1" applyBorder="1" applyAlignment="1">
      <alignment horizontal="center" vertical="center"/>
    </xf>
    <xf numFmtId="0" fontId="6" fillId="58" borderId="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92">
    <cellStyle name="20% — акцент1" xfId="20" builtinId="30" customBuiltin="1"/>
    <cellStyle name="20% - Акцент1 2" xfId="45" xr:uid="{00000000-0005-0000-0000-000001000000}"/>
    <cellStyle name="20% — акцент2" xfId="24" builtinId="34" customBuiltin="1"/>
    <cellStyle name="20% - Акцент2 2" xfId="46" xr:uid="{00000000-0005-0000-0000-000003000000}"/>
    <cellStyle name="20% — акцент3" xfId="28" builtinId="38" customBuiltin="1"/>
    <cellStyle name="20% - Акцент3 2" xfId="47" xr:uid="{00000000-0005-0000-0000-000005000000}"/>
    <cellStyle name="20% — акцент4" xfId="32" builtinId="42" customBuiltin="1"/>
    <cellStyle name="20% - Акцент4 2" xfId="48" xr:uid="{00000000-0005-0000-0000-000007000000}"/>
    <cellStyle name="20% — акцент5" xfId="36" builtinId="46" customBuiltin="1"/>
    <cellStyle name="20% - Акцент5 2" xfId="49" xr:uid="{00000000-0005-0000-0000-000009000000}"/>
    <cellStyle name="20% — акцент6" xfId="40" builtinId="50" customBuiltin="1"/>
    <cellStyle name="20% - Акцент6 2" xfId="50" xr:uid="{00000000-0005-0000-0000-00000B000000}"/>
    <cellStyle name="40% — акцент1" xfId="21" builtinId="31" customBuiltin="1"/>
    <cellStyle name="40% - Акцент1 2" xfId="51" xr:uid="{00000000-0005-0000-0000-00000D000000}"/>
    <cellStyle name="40% — акцент2" xfId="25" builtinId="35" customBuiltin="1"/>
    <cellStyle name="40% - Акцент2 2" xfId="52" xr:uid="{00000000-0005-0000-0000-00000F000000}"/>
    <cellStyle name="40% — акцент3" xfId="29" builtinId="39" customBuiltin="1"/>
    <cellStyle name="40% - Акцент3 2" xfId="53" xr:uid="{00000000-0005-0000-0000-000011000000}"/>
    <cellStyle name="40% — акцент4" xfId="33" builtinId="43" customBuiltin="1"/>
    <cellStyle name="40% - Акцент4 2" xfId="54" xr:uid="{00000000-0005-0000-0000-000013000000}"/>
    <cellStyle name="40% — акцент5" xfId="37" builtinId="47" customBuiltin="1"/>
    <cellStyle name="40% - Акцент5 2" xfId="55" xr:uid="{00000000-0005-0000-0000-000015000000}"/>
    <cellStyle name="40% — акцент6" xfId="41" builtinId="51" customBuiltin="1"/>
    <cellStyle name="40% - Акцент6 2" xfId="56" xr:uid="{00000000-0005-0000-0000-000017000000}"/>
    <cellStyle name="60% — акцент1" xfId="22" builtinId="32" customBuiltin="1"/>
    <cellStyle name="60% - Акцент1 2" xfId="57" xr:uid="{00000000-0005-0000-0000-000019000000}"/>
    <cellStyle name="60% — акцент2" xfId="26" builtinId="36" customBuiltin="1"/>
    <cellStyle name="60% - Акцент2 2" xfId="58" xr:uid="{00000000-0005-0000-0000-00001B000000}"/>
    <cellStyle name="60% — акцент3" xfId="30" builtinId="40" customBuiltin="1"/>
    <cellStyle name="60% - Акцент3 2" xfId="59" xr:uid="{00000000-0005-0000-0000-00001D000000}"/>
    <cellStyle name="60% — акцент4" xfId="34" builtinId="44" customBuiltin="1"/>
    <cellStyle name="60% - Акцент4 2" xfId="60" xr:uid="{00000000-0005-0000-0000-00001F000000}"/>
    <cellStyle name="60% — акцент5" xfId="38" builtinId="48" customBuiltin="1"/>
    <cellStyle name="60% - Акцент5 2" xfId="61" xr:uid="{00000000-0005-0000-0000-000021000000}"/>
    <cellStyle name="60% — акцент6" xfId="42" builtinId="52" customBuiltin="1"/>
    <cellStyle name="60% - Акцент6 2" xfId="62" xr:uid="{00000000-0005-0000-0000-000023000000}"/>
    <cellStyle name="xl133" xfId="63" xr:uid="{00000000-0005-0000-0000-000024000000}"/>
    <cellStyle name="Акцент1" xfId="19" builtinId="29" customBuiltin="1"/>
    <cellStyle name="Акцент1 2" xfId="64" xr:uid="{00000000-0005-0000-0000-000026000000}"/>
    <cellStyle name="Акцент2" xfId="23" builtinId="33" customBuiltin="1"/>
    <cellStyle name="Акцент2 2" xfId="65" xr:uid="{00000000-0005-0000-0000-000028000000}"/>
    <cellStyle name="Акцент3" xfId="27" builtinId="37" customBuiltin="1"/>
    <cellStyle name="Акцент3 2" xfId="66" xr:uid="{00000000-0005-0000-0000-00002A000000}"/>
    <cellStyle name="Акцент4" xfId="31" builtinId="41" customBuiltin="1"/>
    <cellStyle name="Акцент4 2" xfId="67" xr:uid="{00000000-0005-0000-0000-00002C000000}"/>
    <cellStyle name="Акцент5" xfId="35" builtinId="45" customBuiltin="1"/>
    <cellStyle name="Акцент5 2" xfId="68" xr:uid="{00000000-0005-0000-0000-00002E000000}"/>
    <cellStyle name="Акцент6" xfId="39" builtinId="49" customBuiltin="1"/>
    <cellStyle name="Акцент6 2" xfId="69" xr:uid="{00000000-0005-0000-0000-000030000000}"/>
    <cellStyle name="Ввод " xfId="10" builtinId="20" customBuiltin="1"/>
    <cellStyle name="Ввод  2" xfId="70" xr:uid="{00000000-0005-0000-0000-000032000000}"/>
    <cellStyle name="Вывод" xfId="11" builtinId="21" customBuiltin="1"/>
    <cellStyle name="Вывод 2" xfId="71" xr:uid="{00000000-0005-0000-0000-000034000000}"/>
    <cellStyle name="Вычисление" xfId="12" builtinId="22" customBuiltin="1"/>
    <cellStyle name="Вычисление 2" xfId="72" xr:uid="{00000000-0005-0000-0000-000036000000}"/>
    <cellStyle name="Заголовок 1" xfId="3" builtinId="16" customBuiltin="1"/>
    <cellStyle name="Заголовок 1 2" xfId="73" xr:uid="{00000000-0005-0000-0000-000038000000}"/>
    <cellStyle name="Заголовок 2" xfId="4" builtinId="17" customBuiltin="1"/>
    <cellStyle name="Заголовок 2 2" xfId="74" xr:uid="{00000000-0005-0000-0000-00003A000000}"/>
    <cellStyle name="Заголовок 3" xfId="5" builtinId="18" customBuiltin="1"/>
    <cellStyle name="Заголовок 3 2" xfId="75" xr:uid="{00000000-0005-0000-0000-00003C000000}"/>
    <cellStyle name="Заголовок 4" xfId="6" builtinId="19" customBuiltin="1"/>
    <cellStyle name="Заголовок 4 2" xfId="76" xr:uid="{00000000-0005-0000-0000-00003E000000}"/>
    <cellStyle name="Итог" xfId="18" builtinId="25" customBuiltin="1"/>
    <cellStyle name="Итог 2" xfId="77" xr:uid="{00000000-0005-0000-0000-000040000000}"/>
    <cellStyle name="Контрольная ячейка" xfId="14" builtinId="23" customBuiltin="1"/>
    <cellStyle name="Контрольная ячейка 2" xfId="78" xr:uid="{00000000-0005-0000-0000-000042000000}"/>
    <cellStyle name="Название" xfId="2" builtinId="15" customBuiltin="1"/>
    <cellStyle name="Название 2" xfId="79" xr:uid="{00000000-0005-0000-0000-000044000000}"/>
    <cellStyle name="Нейтральный" xfId="9" builtinId="28" customBuiltin="1"/>
    <cellStyle name="Нейтральный 2" xfId="80" xr:uid="{00000000-0005-0000-0000-000046000000}"/>
    <cellStyle name="Обычный" xfId="0" builtinId="0"/>
    <cellStyle name="Обычный 2" xfId="43" xr:uid="{00000000-0005-0000-0000-000048000000}"/>
    <cellStyle name="Обычный 2 2" xfId="81" xr:uid="{00000000-0005-0000-0000-000049000000}"/>
    <cellStyle name="Обычный 3" xfId="44" xr:uid="{00000000-0005-0000-0000-00004A000000}"/>
    <cellStyle name="Обычный 3 2" xfId="82" xr:uid="{00000000-0005-0000-0000-00004B000000}"/>
    <cellStyle name="Обычный 4" xfId="1" xr:uid="{00000000-0005-0000-0000-00004C000000}"/>
    <cellStyle name="Обычный 5" xfId="83" xr:uid="{00000000-0005-0000-0000-00004D000000}"/>
    <cellStyle name="Плохой" xfId="8" builtinId="27" customBuiltin="1"/>
    <cellStyle name="Плохой 2" xfId="84" xr:uid="{00000000-0005-0000-0000-00004F000000}"/>
    <cellStyle name="Пояснение" xfId="17" builtinId="53" customBuiltin="1"/>
    <cellStyle name="Пояснение 2" xfId="85" xr:uid="{00000000-0005-0000-0000-000051000000}"/>
    <cellStyle name="Примечание" xfId="16" builtinId="10" customBuiltin="1"/>
    <cellStyle name="Примечание 2" xfId="86" xr:uid="{00000000-0005-0000-0000-000053000000}"/>
    <cellStyle name="Процентный 2" xfId="87" xr:uid="{00000000-0005-0000-0000-000054000000}"/>
    <cellStyle name="Связанная ячейка" xfId="13" builtinId="24" customBuiltin="1"/>
    <cellStyle name="Связанная ячейка 2" xfId="88" xr:uid="{00000000-0005-0000-0000-000056000000}"/>
    <cellStyle name="Текст предупреждения" xfId="15" builtinId="11" customBuiltin="1"/>
    <cellStyle name="Текст предупреждения 2" xfId="89" xr:uid="{00000000-0005-0000-0000-000058000000}"/>
    <cellStyle name="Финансовый 4" xfId="91" xr:uid="{00000000-0005-0000-0000-000059000000}"/>
    <cellStyle name="Хороший" xfId="7" builtinId="26" customBuiltin="1"/>
    <cellStyle name="Хороший 2" xfId="90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BreakPreview" zoomScale="90" zoomScaleNormal="10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8" sqref="G8"/>
    </sheetView>
  </sheetViews>
  <sheetFormatPr defaultColWidth="9.140625" defaultRowHeight="12.75" x14ac:dyDescent="0.2"/>
  <cols>
    <col min="1" max="1" width="5.7109375" style="1" customWidth="1"/>
    <col min="2" max="2" width="27.42578125" style="1" bestFit="1" customWidth="1"/>
    <col min="3" max="3" width="22" style="5" customWidth="1"/>
    <col min="4" max="4" width="20.7109375" style="5" customWidth="1"/>
    <col min="5" max="5" width="12.5703125" style="1" customWidth="1"/>
    <col min="6" max="16384" width="9.140625" style="1"/>
  </cols>
  <sheetData>
    <row r="1" spans="1:7" ht="14.25" customHeight="1" x14ac:dyDescent="0.2">
      <c r="D1" s="6"/>
    </row>
    <row r="2" spans="1:7" ht="36" customHeight="1" x14ac:dyDescent="0.2">
      <c r="B2" s="86" t="s">
        <v>52</v>
      </c>
      <c r="C2" s="86"/>
      <c r="D2" s="86"/>
    </row>
    <row r="3" spans="1:7" ht="15.75" customHeight="1" x14ac:dyDescent="0.2">
      <c r="B3" s="1" t="s">
        <v>49</v>
      </c>
    </row>
    <row r="4" spans="1:7" s="10" customFormat="1" ht="26.25" customHeight="1" x14ac:dyDescent="0.2">
      <c r="A4" s="96" t="s">
        <v>0</v>
      </c>
      <c r="B4" s="96" t="s">
        <v>53</v>
      </c>
      <c r="C4" s="97" t="s">
        <v>1</v>
      </c>
      <c r="D4" s="97" t="s">
        <v>2</v>
      </c>
    </row>
    <row r="5" spans="1:7" s="10" customFormat="1" ht="45.75" customHeight="1" x14ac:dyDescent="0.2">
      <c r="A5" s="96"/>
      <c r="B5" s="96"/>
      <c r="C5" s="98"/>
      <c r="D5" s="98"/>
    </row>
    <row r="6" spans="1:7" x14ac:dyDescent="0.2">
      <c r="A6" s="25" t="s">
        <v>11</v>
      </c>
      <c r="B6" s="26" t="s">
        <v>12</v>
      </c>
      <c r="C6" s="7">
        <v>1</v>
      </c>
      <c r="D6" s="7">
        <v>2</v>
      </c>
    </row>
    <row r="7" spans="1:7" x14ac:dyDescent="0.2">
      <c r="A7" s="2">
        <v>1</v>
      </c>
      <c r="B7" s="9" t="s">
        <v>13</v>
      </c>
      <c r="C7" s="33">
        <v>27928.3</v>
      </c>
      <c r="D7" s="33">
        <v>27943</v>
      </c>
      <c r="G7" s="47"/>
    </row>
    <row r="8" spans="1:7" x14ac:dyDescent="0.2">
      <c r="A8" s="2">
        <v>2</v>
      </c>
      <c r="B8" s="9" t="s">
        <v>14</v>
      </c>
      <c r="C8" s="33">
        <v>25148.5</v>
      </c>
      <c r="D8" s="33">
        <v>28099.7</v>
      </c>
      <c r="G8" s="47"/>
    </row>
    <row r="9" spans="1:7" x14ac:dyDescent="0.2">
      <c r="A9" s="2">
        <v>3</v>
      </c>
      <c r="B9" s="9" t="s">
        <v>15</v>
      </c>
      <c r="C9" s="33">
        <v>24922.400000000001</v>
      </c>
      <c r="D9" s="33">
        <v>28738.1</v>
      </c>
      <c r="G9" s="47"/>
    </row>
    <row r="10" spans="1:7" x14ac:dyDescent="0.2">
      <c r="A10" s="2">
        <v>4</v>
      </c>
      <c r="B10" s="9" t="s">
        <v>16</v>
      </c>
      <c r="C10" s="33">
        <v>25031.200000000001</v>
      </c>
      <c r="D10" s="33">
        <v>28133.5</v>
      </c>
      <c r="G10" s="47"/>
    </row>
    <row r="11" spans="1:7" x14ac:dyDescent="0.2">
      <c r="A11" s="2">
        <v>5</v>
      </c>
      <c r="B11" s="9" t="s">
        <v>17</v>
      </c>
      <c r="C11" s="33">
        <v>26137.5</v>
      </c>
      <c r="D11" s="33">
        <v>28643.3</v>
      </c>
      <c r="G11" s="47"/>
    </row>
    <row r="12" spans="1:7" x14ac:dyDescent="0.2">
      <c r="A12" s="2">
        <v>6</v>
      </c>
      <c r="B12" s="9" t="s">
        <v>18</v>
      </c>
      <c r="C12" s="33">
        <v>28698.7</v>
      </c>
      <c r="D12" s="33">
        <v>31310.6</v>
      </c>
      <c r="G12" s="47"/>
    </row>
    <row r="13" spans="1:7" x14ac:dyDescent="0.2">
      <c r="A13" s="2">
        <v>7</v>
      </c>
      <c r="B13" s="9" t="s">
        <v>19</v>
      </c>
      <c r="C13" s="33">
        <v>25275.599999999999</v>
      </c>
      <c r="D13" s="33">
        <v>27559.200000000001</v>
      </c>
      <c r="G13" s="47"/>
    </row>
    <row r="14" spans="1:7" x14ac:dyDescent="0.2">
      <c r="A14" s="2">
        <v>8</v>
      </c>
      <c r="B14" s="9" t="s">
        <v>20</v>
      </c>
      <c r="C14" s="33">
        <v>27115.9</v>
      </c>
      <c r="D14" s="33">
        <v>27434.3</v>
      </c>
      <c r="G14" s="47"/>
    </row>
    <row r="15" spans="1:7" x14ac:dyDescent="0.2">
      <c r="A15" s="2">
        <v>9</v>
      </c>
      <c r="B15" s="9" t="s">
        <v>21</v>
      </c>
      <c r="C15" s="33">
        <v>25223.599999999999</v>
      </c>
      <c r="D15" s="33">
        <v>28460.5</v>
      </c>
      <c r="G15" s="47"/>
    </row>
    <row r="16" spans="1:7" x14ac:dyDescent="0.2">
      <c r="A16" s="2">
        <v>10</v>
      </c>
      <c r="B16" s="9" t="s">
        <v>22</v>
      </c>
      <c r="C16" s="33">
        <v>24769.9</v>
      </c>
      <c r="D16" s="33">
        <v>27398</v>
      </c>
      <c r="G16" s="47"/>
    </row>
    <row r="17" spans="1:7" x14ac:dyDescent="0.2">
      <c r="A17" s="2">
        <v>11</v>
      </c>
      <c r="B17" s="9" t="s">
        <v>23</v>
      </c>
      <c r="C17" s="33">
        <v>26255.3</v>
      </c>
      <c r="D17" s="33">
        <v>28898.7</v>
      </c>
      <c r="G17" s="47"/>
    </row>
    <row r="18" spans="1:7" x14ac:dyDescent="0.2">
      <c r="A18" s="2">
        <v>12</v>
      </c>
      <c r="B18" s="9" t="s">
        <v>24</v>
      </c>
      <c r="C18" s="33">
        <v>25271.1</v>
      </c>
      <c r="D18" s="33">
        <v>28592.2</v>
      </c>
      <c r="G18" s="47"/>
    </row>
    <row r="19" spans="1:7" x14ac:dyDescent="0.2">
      <c r="A19" s="2">
        <v>13</v>
      </c>
      <c r="B19" s="9" t="s">
        <v>25</v>
      </c>
      <c r="C19" s="33">
        <v>25389.3</v>
      </c>
      <c r="D19" s="33">
        <v>28090</v>
      </c>
      <c r="G19" s="47"/>
    </row>
    <row r="20" spans="1:7" x14ac:dyDescent="0.2">
      <c r="A20" s="2">
        <v>14</v>
      </c>
      <c r="B20" s="9" t="s">
        <v>26</v>
      </c>
      <c r="C20" s="33">
        <v>26744.799999999999</v>
      </c>
      <c r="D20" s="33">
        <v>29283.1</v>
      </c>
      <c r="G20" s="47"/>
    </row>
    <row r="21" spans="1:7" x14ac:dyDescent="0.2">
      <c r="A21" s="2">
        <v>15</v>
      </c>
      <c r="B21" s="9" t="s">
        <v>27</v>
      </c>
      <c r="C21" s="33">
        <v>26657.3</v>
      </c>
      <c r="D21" s="33">
        <v>28078.3</v>
      </c>
      <c r="G21" s="47"/>
    </row>
    <row r="22" spans="1:7" x14ac:dyDescent="0.2">
      <c r="A22" s="2">
        <v>16</v>
      </c>
      <c r="B22" s="9" t="s">
        <v>28</v>
      </c>
      <c r="C22" s="33">
        <v>27682.2</v>
      </c>
      <c r="D22" s="33">
        <v>29115.9</v>
      </c>
      <c r="G22" s="47"/>
    </row>
    <row r="23" spans="1:7" x14ac:dyDescent="0.2">
      <c r="A23" s="2">
        <v>17</v>
      </c>
      <c r="B23" s="9" t="s">
        <v>29</v>
      </c>
      <c r="C23" s="33">
        <v>25628.6</v>
      </c>
      <c r="D23" s="33">
        <v>27094.400000000001</v>
      </c>
      <c r="G23" s="47"/>
    </row>
    <row r="24" spans="1:7" x14ac:dyDescent="0.2">
      <c r="A24" s="2">
        <v>18</v>
      </c>
      <c r="B24" s="9" t="s">
        <v>30</v>
      </c>
      <c r="C24" s="33">
        <v>27939.1</v>
      </c>
      <c r="D24" s="33">
        <v>28468</v>
      </c>
      <c r="G24" s="47"/>
    </row>
    <row r="25" spans="1:7" x14ac:dyDescent="0.2">
      <c r="A25" s="2">
        <v>19</v>
      </c>
      <c r="B25" s="9" t="s">
        <v>31</v>
      </c>
      <c r="C25" s="33">
        <v>25401.5</v>
      </c>
      <c r="D25" s="33">
        <v>29307</v>
      </c>
      <c r="G25" s="47"/>
    </row>
    <row r="26" spans="1:7" x14ac:dyDescent="0.2">
      <c r="A26" s="2">
        <v>20</v>
      </c>
      <c r="B26" s="9" t="s">
        <v>32</v>
      </c>
      <c r="C26" s="33">
        <v>24985.9</v>
      </c>
      <c r="D26" s="33">
        <v>29671.9</v>
      </c>
      <c r="G26" s="47"/>
    </row>
    <row r="27" spans="1:7" x14ac:dyDescent="0.2">
      <c r="A27" s="2">
        <v>21</v>
      </c>
      <c r="B27" s="9" t="s">
        <v>33</v>
      </c>
      <c r="C27" s="33">
        <v>25869.8</v>
      </c>
      <c r="D27" s="33">
        <v>30040.5</v>
      </c>
      <c r="G27" s="47"/>
    </row>
    <row r="28" spans="1:7" x14ac:dyDescent="0.2">
      <c r="A28" s="2">
        <v>22</v>
      </c>
      <c r="B28" s="9" t="s">
        <v>34</v>
      </c>
      <c r="C28" s="33">
        <v>26157.9</v>
      </c>
      <c r="D28" s="33">
        <v>28338.1</v>
      </c>
      <c r="G28" s="47"/>
    </row>
    <row r="29" spans="1:7" x14ac:dyDescent="0.2">
      <c r="A29" s="2">
        <v>23</v>
      </c>
      <c r="B29" s="9" t="s">
        <v>35</v>
      </c>
      <c r="C29" s="33">
        <v>27612</v>
      </c>
      <c r="D29" s="33">
        <v>30528.2</v>
      </c>
      <c r="G29" s="47"/>
    </row>
    <row r="30" spans="1:7" x14ac:dyDescent="0.2">
      <c r="A30" s="2">
        <v>24</v>
      </c>
      <c r="B30" s="9" t="s">
        <v>36</v>
      </c>
      <c r="C30" s="33">
        <v>29009.3</v>
      </c>
      <c r="D30" s="33">
        <v>33162.1</v>
      </c>
      <c r="G30" s="47"/>
    </row>
    <row r="31" spans="1:7" x14ac:dyDescent="0.2">
      <c r="A31" s="2">
        <v>25</v>
      </c>
      <c r="B31" s="9" t="s">
        <v>37</v>
      </c>
      <c r="C31" s="33">
        <v>24250.2</v>
      </c>
      <c r="D31" s="33">
        <v>28925.1</v>
      </c>
      <c r="G31" s="47"/>
    </row>
    <row r="32" spans="1:7" x14ac:dyDescent="0.2">
      <c r="A32" s="44">
        <v>26</v>
      </c>
      <c r="B32" s="9" t="s">
        <v>38</v>
      </c>
      <c r="C32" s="33">
        <v>27858.9</v>
      </c>
      <c r="D32" s="33">
        <v>31585.5</v>
      </c>
      <c r="G32" s="47"/>
    </row>
    <row r="33" spans="1:7" s="4" customFormat="1" x14ac:dyDescent="0.2">
      <c r="A33" s="80" t="s">
        <v>39</v>
      </c>
      <c r="B33" s="81"/>
      <c r="C33" s="37">
        <v>27438.400000000001</v>
      </c>
      <c r="D33" s="37">
        <v>30123.3</v>
      </c>
      <c r="F33" s="1"/>
      <c r="G33" s="47"/>
    </row>
    <row r="34" spans="1:7" s="14" customFormat="1" x14ac:dyDescent="0.2">
      <c r="A34" s="82" t="s">
        <v>40</v>
      </c>
      <c r="B34" s="83"/>
      <c r="C34" s="74">
        <v>24375</v>
      </c>
      <c r="D34" s="74">
        <v>28218.1</v>
      </c>
      <c r="G34" s="47"/>
    </row>
    <row r="35" spans="1:7" s="17" customFormat="1" x14ac:dyDescent="0.2">
      <c r="A35" s="84" t="s">
        <v>41</v>
      </c>
      <c r="B35" s="85"/>
      <c r="C35" s="46">
        <v>27394.9</v>
      </c>
      <c r="D35" s="46">
        <v>30018.5</v>
      </c>
      <c r="G35" s="47"/>
    </row>
    <row r="36" spans="1:7" x14ac:dyDescent="0.2">
      <c r="C36" s="16"/>
      <c r="D36" s="16"/>
    </row>
    <row r="37" spans="1:7" hidden="1" x14ac:dyDescent="0.2">
      <c r="C37" s="22">
        <v>750838.65000000014</v>
      </c>
      <c r="D37" s="20">
        <v>1278588.9000000001</v>
      </c>
    </row>
    <row r="38" spans="1:7" hidden="1" x14ac:dyDescent="0.2">
      <c r="C38" s="24">
        <v>11255.7</v>
      </c>
      <c r="D38" s="20">
        <v>71083.700000000012</v>
      </c>
    </row>
    <row r="39" spans="1:7" hidden="1" x14ac:dyDescent="0.2">
      <c r="C39" s="24">
        <f>SUM(C37:C38)</f>
        <v>762094.35000000009</v>
      </c>
      <c r="D39" s="20">
        <v>1634.8</v>
      </c>
    </row>
    <row r="40" spans="1:7" hidden="1" x14ac:dyDescent="0.2">
      <c r="C40" s="24" t="e">
        <f>C39/#REF!/5*1000</f>
        <v>#REF!</v>
      </c>
      <c r="D40" s="23">
        <v>3538.1</v>
      </c>
    </row>
    <row r="41" spans="1:7" hidden="1" x14ac:dyDescent="0.2">
      <c r="C41" s="28"/>
      <c r="D41" s="45">
        <f t="shared" ref="D41" si="0">SUM(D37:D40)</f>
        <v>1354845.5000000002</v>
      </c>
    </row>
    <row r="42" spans="1:7" hidden="1" x14ac:dyDescent="0.2">
      <c r="C42" s="28"/>
      <c r="D42" s="24" t="e">
        <f>D41/#REF!/5*1000</f>
        <v>#REF!</v>
      </c>
    </row>
    <row r="43" spans="1:7" hidden="1" x14ac:dyDescent="0.2">
      <c r="C43" s="30"/>
      <c r="D43" s="30"/>
    </row>
    <row r="44" spans="1:7" hidden="1" x14ac:dyDescent="0.2">
      <c r="C44" s="30"/>
      <c r="D44" s="30"/>
    </row>
    <row r="45" spans="1:7" hidden="1" x14ac:dyDescent="0.2">
      <c r="C45" s="16"/>
      <c r="D45" s="16"/>
    </row>
    <row r="46" spans="1:7" hidden="1" x14ac:dyDescent="0.2">
      <c r="C46" s="16"/>
      <c r="D46" s="16"/>
    </row>
    <row r="47" spans="1:7" hidden="1" x14ac:dyDescent="0.2">
      <c r="C47" s="16"/>
      <c r="D47" s="16"/>
    </row>
    <row r="48" spans="1:7" hidden="1" x14ac:dyDescent="0.2">
      <c r="C48" s="16"/>
      <c r="D48" s="16"/>
    </row>
    <row r="49" spans="3:4" hidden="1" x14ac:dyDescent="0.2">
      <c r="C49" s="16"/>
      <c r="D49" s="16"/>
    </row>
  </sheetData>
  <mergeCells count="8">
    <mergeCell ref="A33:B33"/>
    <mergeCell ref="A34:B34"/>
    <mergeCell ref="A35:B35"/>
    <mergeCell ref="B2:D2"/>
    <mergeCell ref="A4:A5"/>
    <mergeCell ref="B4:B5"/>
    <mergeCell ref="C4:C5"/>
    <mergeCell ref="D4:D5"/>
  </mergeCells>
  <pageMargins left="0.39370078740157483" right="0" top="1.3779527559055118" bottom="0.19685039370078741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86"/>
  <sheetViews>
    <sheetView topLeftCell="A13" zoomScaleNormal="100" zoomScaleSheetLayoutView="75" workbookViewId="0">
      <selection activeCell="J54" sqref="J54"/>
    </sheetView>
  </sheetViews>
  <sheetFormatPr defaultColWidth="9.140625" defaultRowHeight="12.75" x14ac:dyDescent="0.2"/>
  <cols>
    <col min="1" max="1" width="5.7109375" style="1" customWidth="1"/>
    <col min="2" max="2" width="27.42578125" style="1" bestFit="1" customWidth="1"/>
    <col min="3" max="3" width="10" style="5" customWidth="1"/>
    <col min="4" max="4" width="11.85546875" style="5" customWidth="1"/>
    <col min="5" max="5" width="15.28515625" style="48" customWidth="1"/>
    <col min="6" max="6" width="10.85546875" style="5" customWidth="1"/>
    <col min="7" max="7" width="10.7109375" style="5" customWidth="1"/>
    <col min="8" max="8" width="14.85546875" style="58" customWidth="1"/>
    <col min="9" max="9" width="9.5703125" style="8" customWidth="1"/>
    <col min="10" max="10" width="10.7109375" style="5" customWidth="1"/>
    <col min="11" max="11" width="14.140625" style="58" customWidth="1"/>
    <col min="12" max="12" width="8.85546875" style="5" customWidth="1"/>
    <col min="13" max="13" width="13.5703125" style="5" customWidth="1"/>
    <col min="14" max="14" width="16.140625" style="58" customWidth="1"/>
    <col min="15" max="15" width="8.42578125" style="20" customWidth="1"/>
    <col min="16" max="16" width="9.7109375" style="5" customWidth="1"/>
    <col min="17" max="17" width="10.7109375" style="5" customWidth="1"/>
    <col min="18" max="18" width="15.42578125" style="58" customWidth="1"/>
    <col min="19" max="19" width="10.7109375" style="5" customWidth="1"/>
    <col min="20" max="20" width="11.28515625" style="5" customWidth="1"/>
    <col min="21" max="21" width="12.85546875" style="5" customWidth="1"/>
    <col min="22" max="22" width="11.5703125" style="5" customWidth="1"/>
    <col min="23" max="23" width="13.5703125" style="5" customWidth="1"/>
    <col min="24" max="24" width="11.42578125" style="5" customWidth="1"/>
    <col min="25" max="25" width="10.85546875" style="5" customWidth="1"/>
    <col min="26" max="26" width="8.42578125" style="1" customWidth="1"/>
    <col min="27" max="27" width="12.42578125" style="1" customWidth="1"/>
    <col min="28" max="28" width="12.5703125" style="1" customWidth="1"/>
    <col min="29" max="16384" width="9.140625" style="1"/>
  </cols>
  <sheetData>
    <row r="1" spans="1:26" x14ac:dyDescent="0.2">
      <c r="W1" s="1" t="s">
        <v>44</v>
      </c>
    </row>
    <row r="2" spans="1:26" x14ac:dyDescent="0.2">
      <c r="W2" s="1" t="s">
        <v>42</v>
      </c>
    </row>
    <row r="3" spans="1:26" x14ac:dyDescent="0.2">
      <c r="W3" s="1" t="s">
        <v>51</v>
      </c>
    </row>
    <row r="4" spans="1:26" x14ac:dyDescent="0.2">
      <c r="G4" s="6"/>
      <c r="H4" s="59"/>
      <c r="J4" s="6"/>
      <c r="K4" s="59"/>
      <c r="L4" s="6"/>
      <c r="M4" s="6"/>
      <c r="N4" s="59"/>
      <c r="O4" s="39"/>
    </row>
    <row r="5" spans="1:26" x14ac:dyDescent="0.2">
      <c r="B5" s="86" t="s">
        <v>50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7" spans="1:26" s="10" customFormat="1" ht="70.5" customHeight="1" x14ac:dyDescent="0.2">
      <c r="A7" s="87" t="s">
        <v>0</v>
      </c>
      <c r="B7" s="87" t="s">
        <v>43</v>
      </c>
      <c r="C7" s="87" t="s">
        <v>1</v>
      </c>
      <c r="D7" s="87"/>
      <c r="E7" s="49"/>
      <c r="F7" s="88" t="s">
        <v>2</v>
      </c>
      <c r="G7" s="89"/>
      <c r="H7" s="60"/>
      <c r="I7" s="88" t="s">
        <v>3</v>
      </c>
      <c r="J7" s="89"/>
      <c r="K7" s="60"/>
      <c r="L7" s="88" t="s">
        <v>4</v>
      </c>
      <c r="M7" s="89"/>
      <c r="N7" s="68"/>
      <c r="O7" s="40"/>
      <c r="P7" s="87" t="s">
        <v>5</v>
      </c>
      <c r="Q7" s="87"/>
      <c r="R7" s="61"/>
      <c r="S7" s="27"/>
      <c r="T7" s="87" t="s">
        <v>6</v>
      </c>
      <c r="U7" s="90"/>
      <c r="V7" s="87" t="s">
        <v>7</v>
      </c>
      <c r="W7" s="87"/>
      <c r="X7" s="87" t="s">
        <v>8</v>
      </c>
      <c r="Y7" s="87"/>
    </row>
    <row r="8" spans="1:26" s="10" customFormat="1" ht="106.5" customHeight="1" x14ac:dyDescent="0.2">
      <c r="A8" s="87"/>
      <c r="B8" s="87"/>
      <c r="C8" s="11" t="s">
        <v>9</v>
      </c>
      <c r="D8" s="11" t="s">
        <v>10</v>
      </c>
      <c r="E8" s="50"/>
      <c r="F8" s="11" t="s">
        <v>9</v>
      </c>
      <c r="G8" s="11" t="s">
        <v>10</v>
      </c>
      <c r="H8" s="61"/>
      <c r="I8" s="18" t="s">
        <v>9</v>
      </c>
      <c r="J8" s="11" t="s">
        <v>10</v>
      </c>
      <c r="K8" s="61"/>
      <c r="L8" s="11" t="s">
        <v>9</v>
      </c>
      <c r="M8" s="11" t="s">
        <v>10</v>
      </c>
      <c r="N8" s="61"/>
      <c r="O8" s="41"/>
      <c r="P8" s="11" t="s">
        <v>9</v>
      </c>
      <c r="Q8" s="11" t="s">
        <v>10</v>
      </c>
      <c r="R8" s="61"/>
      <c r="S8" s="11"/>
      <c r="T8" s="11" t="s">
        <v>9</v>
      </c>
      <c r="U8" s="11" t="s">
        <v>10</v>
      </c>
      <c r="V8" s="11" t="s">
        <v>9</v>
      </c>
      <c r="W8" s="11" t="s">
        <v>10</v>
      </c>
      <c r="X8" s="11" t="s">
        <v>9</v>
      </c>
      <c r="Y8" s="11" t="s">
        <v>10</v>
      </c>
    </row>
    <row r="9" spans="1:26" x14ac:dyDescent="0.2">
      <c r="A9" s="25" t="s">
        <v>11</v>
      </c>
      <c r="B9" s="26" t="s">
        <v>12</v>
      </c>
      <c r="C9" s="7">
        <v>1</v>
      </c>
      <c r="D9" s="7">
        <v>2</v>
      </c>
      <c r="E9" s="51"/>
      <c r="F9" s="7">
        <v>3</v>
      </c>
      <c r="G9" s="7">
        <v>4</v>
      </c>
      <c r="H9" s="62"/>
      <c r="I9" s="19">
        <v>5</v>
      </c>
      <c r="J9" s="7">
        <v>6</v>
      </c>
      <c r="K9" s="62"/>
      <c r="L9" s="7">
        <v>7</v>
      </c>
      <c r="M9" s="7">
        <v>8</v>
      </c>
      <c r="N9" s="62"/>
      <c r="O9" s="42"/>
      <c r="P9" s="7">
        <v>9</v>
      </c>
      <c r="Q9" s="7">
        <v>10</v>
      </c>
      <c r="R9" s="62"/>
      <c r="S9" s="7"/>
      <c r="T9" s="7">
        <v>11</v>
      </c>
      <c r="U9" s="7">
        <v>12</v>
      </c>
      <c r="V9" s="7">
        <v>13</v>
      </c>
      <c r="W9" s="7">
        <v>14</v>
      </c>
      <c r="X9" s="7">
        <v>15</v>
      </c>
      <c r="Y9" s="3">
        <v>16</v>
      </c>
    </row>
    <row r="10" spans="1:26" x14ac:dyDescent="0.2">
      <c r="A10" s="2">
        <v>1</v>
      </c>
      <c r="B10" s="75" t="s">
        <v>13</v>
      </c>
      <c r="C10" s="33">
        <v>22.3</v>
      </c>
      <c r="D10" s="33">
        <v>27928.251121076235</v>
      </c>
      <c r="E10" s="52">
        <f>C10*D10*3</f>
        <v>1868400.0000000005</v>
      </c>
      <c r="F10" s="33">
        <v>151</v>
      </c>
      <c r="G10" s="33">
        <v>27943.046357615895</v>
      </c>
      <c r="H10" s="52">
        <f>F10*G10*3</f>
        <v>12658200</v>
      </c>
      <c r="I10" s="33">
        <v>146</v>
      </c>
      <c r="J10" s="33">
        <v>28010.502283105026</v>
      </c>
      <c r="K10" s="52">
        <f>I10*J10*3</f>
        <v>12268600.000000002</v>
      </c>
      <c r="L10" s="33">
        <v>293.09999999999997</v>
      </c>
      <c r="M10" s="33">
        <v>24058.796770158082</v>
      </c>
      <c r="N10" s="52">
        <f>L10*M10*3</f>
        <v>21154900</v>
      </c>
      <c r="O10" s="43">
        <f>D10/M10*100</f>
        <v>116.08332448162048</v>
      </c>
      <c r="P10" s="33">
        <v>0</v>
      </c>
      <c r="Q10" s="33"/>
      <c r="R10" s="52">
        <f>P10*Q10*3</f>
        <v>0</v>
      </c>
      <c r="S10" s="33">
        <f>Q10/J10*100</f>
        <v>0</v>
      </c>
      <c r="T10" s="12"/>
      <c r="U10" s="12"/>
      <c r="V10" s="12"/>
      <c r="W10" s="12"/>
      <c r="X10" s="12"/>
      <c r="Y10" s="12"/>
      <c r="Z10" s="47"/>
    </row>
    <row r="11" spans="1:26" x14ac:dyDescent="0.2">
      <c r="A11" s="2">
        <v>2</v>
      </c>
      <c r="B11" s="75" t="s">
        <v>14</v>
      </c>
      <c r="C11" s="33">
        <v>37.700000000000003</v>
      </c>
      <c r="D11" s="33">
        <v>25148.541114058356</v>
      </c>
      <c r="E11" s="52">
        <f t="shared" ref="E11:E35" si="0">C11*D11*3</f>
        <v>2844300.0000000005</v>
      </c>
      <c r="F11" s="33">
        <v>176.9</v>
      </c>
      <c r="G11" s="33">
        <v>28099.67966836254</v>
      </c>
      <c r="H11" s="52">
        <f t="shared" ref="H11:H35" si="1">F11*G11*3</f>
        <v>14912500</v>
      </c>
      <c r="I11" s="33">
        <v>174.9</v>
      </c>
      <c r="J11" s="33">
        <v>28219.554030874784</v>
      </c>
      <c r="K11" s="52">
        <f t="shared" ref="K11:K35" si="2">I11*J11*3</f>
        <v>14806800</v>
      </c>
      <c r="L11" s="33">
        <v>315.23333333333335</v>
      </c>
      <c r="M11" s="33">
        <v>24046.314899016605</v>
      </c>
      <c r="N11" s="52">
        <f t="shared" ref="N11:N35" si="3">L11*M11*3</f>
        <v>22740600.000000004</v>
      </c>
      <c r="O11" s="43">
        <f>D11/M11*100</f>
        <v>104.58376353994612</v>
      </c>
      <c r="P11" s="35">
        <v>0</v>
      </c>
      <c r="Q11" s="33"/>
      <c r="R11" s="52">
        <f t="shared" ref="R11:R35" si="4">P11*Q11*3</f>
        <v>0</v>
      </c>
      <c r="S11" s="33">
        <f t="shared" ref="S11:S35" si="5">Q11/J11*100</f>
        <v>0</v>
      </c>
      <c r="T11" s="12"/>
      <c r="U11" s="12"/>
      <c r="V11" s="12"/>
      <c r="W11" s="12"/>
      <c r="X11" s="12"/>
      <c r="Y11" s="12"/>
      <c r="Z11" s="47"/>
    </row>
    <row r="12" spans="1:26" x14ac:dyDescent="0.2">
      <c r="A12" s="2">
        <v>3</v>
      </c>
      <c r="B12" s="75" t="s">
        <v>15</v>
      </c>
      <c r="C12" s="33">
        <v>135.30000000000001</v>
      </c>
      <c r="D12" s="33">
        <v>24922.394678492241</v>
      </c>
      <c r="E12" s="52">
        <f t="shared" si="0"/>
        <v>10116000.000000002</v>
      </c>
      <c r="F12" s="33">
        <v>431.19999999999993</v>
      </c>
      <c r="G12" s="33">
        <v>28738.09523809524</v>
      </c>
      <c r="H12" s="52">
        <f t="shared" si="1"/>
        <v>37175600</v>
      </c>
      <c r="I12" s="33">
        <v>390.69999999999993</v>
      </c>
      <c r="J12" s="33">
        <v>28886.955037966054</v>
      </c>
      <c r="K12" s="52">
        <f t="shared" si="2"/>
        <v>33858400.000000007</v>
      </c>
      <c r="L12" s="33">
        <v>788.5333333333333</v>
      </c>
      <c r="M12" s="33">
        <v>25100.693270206288</v>
      </c>
      <c r="N12" s="52">
        <f t="shared" si="3"/>
        <v>59378200</v>
      </c>
      <c r="O12" s="43">
        <f t="shared" ref="O12:O35" si="6">D12/M12*100</f>
        <v>99.289666664602919</v>
      </c>
      <c r="P12" s="33">
        <v>1.4</v>
      </c>
      <c r="Q12" s="33">
        <v>30595.238095238095</v>
      </c>
      <c r="R12" s="52">
        <f t="shared" si="4"/>
        <v>128499.99999999999</v>
      </c>
      <c r="S12" s="33">
        <f>Q12/J12*100</f>
        <v>105.91368337378186</v>
      </c>
      <c r="T12" s="12"/>
      <c r="U12" s="12"/>
      <c r="V12" s="12"/>
      <c r="W12" s="12"/>
      <c r="X12" s="12"/>
      <c r="Y12" s="12"/>
      <c r="Z12" s="47"/>
    </row>
    <row r="13" spans="1:26" x14ac:dyDescent="0.2">
      <c r="A13" s="2">
        <v>4</v>
      </c>
      <c r="B13" s="75" t="s">
        <v>16</v>
      </c>
      <c r="C13" s="33">
        <v>113.1</v>
      </c>
      <c r="D13" s="33">
        <v>25031.240789861477</v>
      </c>
      <c r="E13" s="52">
        <f t="shared" si="0"/>
        <v>8493100</v>
      </c>
      <c r="F13" s="33">
        <v>315.90000000000003</v>
      </c>
      <c r="G13" s="33">
        <v>28133.481059406982</v>
      </c>
      <c r="H13" s="52">
        <f t="shared" si="1"/>
        <v>26662100</v>
      </c>
      <c r="I13" s="33">
        <v>293.10000000000002</v>
      </c>
      <c r="J13" s="33">
        <v>28446.946434663932</v>
      </c>
      <c r="K13" s="52">
        <f t="shared" si="2"/>
        <v>25013399.999999996</v>
      </c>
      <c r="L13" s="33">
        <v>540.09999999999991</v>
      </c>
      <c r="M13" s="33">
        <v>24959.451953341981</v>
      </c>
      <c r="N13" s="52">
        <f t="shared" si="3"/>
        <v>40441800.000000007</v>
      </c>
      <c r="O13" s="43">
        <f t="shared" si="6"/>
        <v>100.28762184623963</v>
      </c>
      <c r="P13" s="33">
        <v>6</v>
      </c>
      <c r="Q13" s="33">
        <v>28872.222222222223</v>
      </c>
      <c r="R13" s="52">
        <f t="shared" si="4"/>
        <v>519700</v>
      </c>
      <c r="S13" s="33">
        <f t="shared" si="5"/>
        <v>101.49497869142141</v>
      </c>
      <c r="T13" s="12"/>
      <c r="U13" s="12"/>
      <c r="V13" s="12"/>
      <c r="W13" s="12"/>
      <c r="X13" s="12"/>
      <c r="Y13" s="12"/>
      <c r="Z13" s="47"/>
    </row>
    <row r="14" spans="1:26" x14ac:dyDescent="0.2">
      <c r="A14" s="2">
        <v>5</v>
      </c>
      <c r="B14" s="75" t="s">
        <v>17</v>
      </c>
      <c r="C14" s="33">
        <v>77.799999999999983</v>
      </c>
      <c r="D14" s="33">
        <v>26137.532133676094</v>
      </c>
      <c r="E14" s="52">
        <f t="shared" si="0"/>
        <v>6100499.9999999981</v>
      </c>
      <c r="F14" s="33">
        <v>221.4</v>
      </c>
      <c r="G14" s="33">
        <v>28643.330322192112</v>
      </c>
      <c r="H14" s="52">
        <f t="shared" si="1"/>
        <v>19024900</v>
      </c>
      <c r="I14" s="33">
        <v>213.4</v>
      </c>
      <c r="J14" s="33">
        <v>28806.154326772888</v>
      </c>
      <c r="K14" s="52">
        <f t="shared" si="2"/>
        <v>18441700.000000004</v>
      </c>
      <c r="L14" s="33">
        <v>373.5</v>
      </c>
      <c r="M14" s="33">
        <v>25324.497991967874</v>
      </c>
      <c r="N14" s="52">
        <f t="shared" si="3"/>
        <v>28376100</v>
      </c>
      <c r="O14" s="43">
        <f t="shared" si="6"/>
        <v>103.21046498914248</v>
      </c>
      <c r="P14" s="33">
        <v>1.5</v>
      </c>
      <c r="Q14" s="33">
        <v>30577.777777777777</v>
      </c>
      <c r="R14" s="52">
        <f t="shared" si="4"/>
        <v>137600</v>
      </c>
      <c r="S14" s="33">
        <f t="shared" si="5"/>
        <v>106.15015607744043</v>
      </c>
      <c r="T14" s="12"/>
      <c r="U14" s="12"/>
      <c r="V14" s="12"/>
      <c r="W14" s="12"/>
      <c r="X14" s="12"/>
      <c r="Y14" s="12"/>
      <c r="Z14" s="47"/>
    </row>
    <row r="15" spans="1:26" x14ac:dyDescent="0.2">
      <c r="A15" s="2">
        <v>6</v>
      </c>
      <c r="B15" s="75" t="s">
        <v>18</v>
      </c>
      <c r="C15" s="33">
        <v>98.899999999999991</v>
      </c>
      <c r="D15" s="33">
        <v>28698.685540950464</v>
      </c>
      <c r="E15" s="52">
        <f t="shared" si="0"/>
        <v>8514900.0000000019</v>
      </c>
      <c r="F15" s="33">
        <v>363.2</v>
      </c>
      <c r="G15" s="33">
        <v>31310.572687224678</v>
      </c>
      <c r="H15" s="52">
        <f t="shared" si="1"/>
        <v>34116000.000000007</v>
      </c>
      <c r="I15" s="33">
        <v>344.3</v>
      </c>
      <c r="J15" s="33">
        <v>31445.251234388619</v>
      </c>
      <c r="K15" s="52">
        <f t="shared" si="2"/>
        <v>32479800.000000007</v>
      </c>
      <c r="L15" s="33">
        <v>695.93333333333339</v>
      </c>
      <c r="M15" s="33">
        <v>26482.182201360283</v>
      </c>
      <c r="N15" s="52">
        <f t="shared" si="3"/>
        <v>55289500.000000007</v>
      </c>
      <c r="O15" s="43">
        <f t="shared" si="6"/>
        <v>108.36979114008334</v>
      </c>
      <c r="P15" s="33">
        <v>0</v>
      </c>
      <c r="Q15" s="33"/>
      <c r="R15" s="52">
        <f t="shared" si="4"/>
        <v>0</v>
      </c>
      <c r="S15" s="33">
        <f t="shared" si="5"/>
        <v>0</v>
      </c>
      <c r="T15" s="12"/>
      <c r="U15" s="12"/>
      <c r="V15" s="12"/>
      <c r="W15" s="12"/>
      <c r="X15" s="12"/>
      <c r="Y15" s="12"/>
      <c r="Z15" s="47"/>
    </row>
    <row r="16" spans="1:26" x14ac:dyDescent="0.2">
      <c r="A16" s="2">
        <v>7</v>
      </c>
      <c r="B16" s="75" t="s">
        <v>19</v>
      </c>
      <c r="C16" s="33">
        <v>58.9</v>
      </c>
      <c r="D16" s="33">
        <v>25275.60837577816</v>
      </c>
      <c r="E16" s="52">
        <f t="shared" si="0"/>
        <v>4466200</v>
      </c>
      <c r="F16" s="33">
        <v>163.80000000000001</v>
      </c>
      <c r="G16" s="33">
        <v>27559.218559218556</v>
      </c>
      <c r="H16" s="52">
        <f t="shared" si="1"/>
        <v>13542600</v>
      </c>
      <c r="I16" s="33">
        <v>150.80000000000001</v>
      </c>
      <c r="J16" s="33">
        <v>27584.438549955783</v>
      </c>
      <c r="K16" s="52">
        <f t="shared" si="2"/>
        <v>12479199.999999998</v>
      </c>
      <c r="L16" s="33">
        <v>284.33333333333331</v>
      </c>
      <c r="M16" s="33">
        <v>25181.359906213369</v>
      </c>
      <c r="N16" s="52">
        <f t="shared" si="3"/>
        <v>21479700.000000004</v>
      </c>
      <c r="O16" s="43">
        <f t="shared" si="6"/>
        <v>100.37427871217366</v>
      </c>
      <c r="P16" s="33">
        <v>3</v>
      </c>
      <c r="Q16" s="33">
        <v>29822.222222222219</v>
      </c>
      <c r="R16" s="52">
        <f t="shared" si="4"/>
        <v>268400</v>
      </c>
      <c r="S16" s="33">
        <f t="shared" si="5"/>
        <v>108.11248584310962</v>
      </c>
      <c r="T16" s="12"/>
      <c r="U16" s="12"/>
      <c r="V16" s="12"/>
      <c r="W16" s="12"/>
      <c r="X16" s="12"/>
      <c r="Y16" s="12"/>
      <c r="Z16" s="47"/>
    </row>
    <row r="17" spans="1:26" x14ac:dyDescent="0.2">
      <c r="A17" s="2">
        <v>8</v>
      </c>
      <c r="B17" s="75" t="s">
        <v>20</v>
      </c>
      <c r="C17" s="33">
        <v>76.8</v>
      </c>
      <c r="D17" s="33">
        <v>27115.885416666668</v>
      </c>
      <c r="E17" s="52">
        <f t="shared" si="0"/>
        <v>6247500</v>
      </c>
      <c r="F17" s="33">
        <v>289.39999999999998</v>
      </c>
      <c r="G17" s="33">
        <v>27434.346924671743</v>
      </c>
      <c r="H17" s="52">
        <f t="shared" si="1"/>
        <v>23818500.000000007</v>
      </c>
      <c r="I17" s="33">
        <v>262.8</v>
      </c>
      <c r="J17" s="33">
        <v>27802.765093860991</v>
      </c>
      <c r="K17" s="52">
        <f t="shared" si="2"/>
        <v>21919700.000000007</v>
      </c>
      <c r="L17" s="33">
        <v>537.5333333333333</v>
      </c>
      <c r="M17" s="33">
        <v>24322.088552647903</v>
      </c>
      <c r="N17" s="52">
        <f t="shared" si="3"/>
        <v>39221800.000000007</v>
      </c>
      <c r="O17" s="43">
        <f t="shared" si="6"/>
        <v>111.48666512734412</v>
      </c>
      <c r="P17" s="33">
        <v>0.5</v>
      </c>
      <c r="Q17" s="33"/>
      <c r="R17" s="52">
        <f t="shared" si="4"/>
        <v>0</v>
      </c>
      <c r="S17" s="33">
        <f t="shared" si="5"/>
        <v>0</v>
      </c>
      <c r="T17" s="12"/>
      <c r="U17" s="12"/>
      <c r="V17" s="12"/>
      <c r="W17" s="12"/>
      <c r="X17" s="12"/>
      <c r="Y17" s="12"/>
      <c r="Z17" s="47"/>
    </row>
    <row r="18" spans="1:26" x14ac:dyDescent="0.2">
      <c r="A18" s="2">
        <v>9</v>
      </c>
      <c r="B18" s="75" t="s">
        <v>21</v>
      </c>
      <c r="C18" s="33">
        <v>41.3</v>
      </c>
      <c r="D18" s="33">
        <v>25223.567393058922</v>
      </c>
      <c r="E18" s="52">
        <f t="shared" si="0"/>
        <v>3125200</v>
      </c>
      <c r="F18" s="33">
        <v>148.6</v>
      </c>
      <c r="G18" s="33">
        <v>28460.520412741142</v>
      </c>
      <c r="H18" s="52">
        <f t="shared" si="1"/>
        <v>12687700</v>
      </c>
      <c r="I18" s="33">
        <v>137.9</v>
      </c>
      <c r="J18" s="33">
        <v>28884.457336233987</v>
      </c>
      <c r="K18" s="52">
        <f t="shared" si="2"/>
        <v>11949500</v>
      </c>
      <c r="L18" s="33">
        <v>263.13333333333327</v>
      </c>
      <c r="M18" s="33">
        <v>25235.49531289588</v>
      </c>
      <c r="N18" s="52">
        <f t="shared" si="3"/>
        <v>19920900.000000004</v>
      </c>
      <c r="O18" s="43">
        <f t="shared" si="6"/>
        <v>99.952733561639803</v>
      </c>
      <c r="P18" s="33">
        <v>0</v>
      </c>
      <c r="Q18" s="33"/>
      <c r="R18" s="52">
        <f t="shared" si="4"/>
        <v>0</v>
      </c>
      <c r="S18" s="33">
        <f t="shared" si="5"/>
        <v>0</v>
      </c>
      <c r="T18" s="12"/>
      <c r="U18" s="12"/>
      <c r="V18" s="12"/>
      <c r="W18" s="12"/>
      <c r="X18" s="12"/>
      <c r="Y18" s="12"/>
      <c r="Z18" s="47"/>
    </row>
    <row r="19" spans="1:26" x14ac:dyDescent="0.2">
      <c r="A19" s="2">
        <v>10</v>
      </c>
      <c r="B19" s="75" t="s">
        <v>22</v>
      </c>
      <c r="C19" s="33">
        <v>49.1</v>
      </c>
      <c r="D19" s="33">
        <v>24769.857433808556</v>
      </c>
      <c r="E19" s="52">
        <f t="shared" si="0"/>
        <v>3648600.0000000009</v>
      </c>
      <c r="F19" s="33">
        <v>150.10000000000002</v>
      </c>
      <c r="G19" s="33">
        <v>27397.956917610474</v>
      </c>
      <c r="H19" s="52">
        <f t="shared" si="1"/>
        <v>12337300</v>
      </c>
      <c r="I19" s="33">
        <v>133.1</v>
      </c>
      <c r="J19" s="33">
        <v>27783.871775607313</v>
      </c>
      <c r="K19" s="52">
        <f t="shared" si="2"/>
        <v>11094100</v>
      </c>
      <c r="L19" s="33">
        <v>242.89999999999998</v>
      </c>
      <c r="M19" s="33">
        <v>24531.494442157269</v>
      </c>
      <c r="N19" s="52">
        <f t="shared" si="3"/>
        <v>17876100</v>
      </c>
      <c r="O19" s="43">
        <f t="shared" si="6"/>
        <v>100.9716611118549</v>
      </c>
      <c r="P19" s="33">
        <v>0</v>
      </c>
      <c r="Q19" s="33"/>
      <c r="R19" s="52">
        <f t="shared" si="4"/>
        <v>0</v>
      </c>
      <c r="S19" s="33">
        <f t="shared" si="5"/>
        <v>0</v>
      </c>
      <c r="T19" s="12"/>
      <c r="U19" s="12"/>
      <c r="V19" s="12"/>
      <c r="W19" s="12"/>
      <c r="X19" s="12"/>
      <c r="Y19" s="12"/>
      <c r="Z19" s="47"/>
    </row>
    <row r="20" spans="1:26" x14ac:dyDescent="0.2">
      <c r="A20" s="2">
        <v>11</v>
      </c>
      <c r="B20" s="75" t="s">
        <v>23</v>
      </c>
      <c r="C20" s="33">
        <v>88.899999999999991</v>
      </c>
      <c r="D20" s="33">
        <v>26255.343082114745</v>
      </c>
      <c r="E20" s="52">
        <f t="shared" si="0"/>
        <v>7002300.0000000019</v>
      </c>
      <c r="F20" s="33">
        <v>156.6</v>
      </c>
      <c r="G20" s="33">
        <v>28898.680289484892</v>
      </c>
      <c r="H20" s="52">
        <f t="shared" si="1"/>
        <v>13576600.000000002</v>
      </c>
      <c r="I20" s="33">
        <v>140</v>
      </c>
      <c r="J20" s="33">
        <v>29497.857142857141</v>
      </c>
      <c r="K20" s="52">
        <f t="shared" si="2"/>
        <v>12389100</v>
      </c>
      <c r="L20" s="33">
        <v>307.2</v>
      </c>
      <c r="M20" s="33">
        <v>26339.301215277774</v>
      </c>
      <c r="N20" s="52">
        <f t="shared" si="3"/>
        <v>24274299.999999996</v>
      </c>
      <c r="O20" s="43">
        <f t="shared" si="6"/>
        <v>99.681243885413593</v>
      </c>
      <c r="P20" s="33">
        <v>0</v>
      </c>
      <c r="Q20" s="33"/>
      <c r="R20" s="52">
        <f t="shared" si="4"/>
        <v>0</v>
      </c>
      <c r="S20" s="33">
        <f t="shared" si="5"/>
        <v>0</v>
      </c>
      <c r="T20" s="12"/>
      <c r="U20" s="12"/>
      <c r="V20" s="12"/>
      <c r="W20" s="12"/>
      <c r="X20" s="12"/>
      <c r="Y20" s="12"/>
      <c r="Z20" s="47"/>
    </row>
    <row r="21" spans="1:26" x14ac:dyDescent="0.2">
      <c r="A21" s="2">
        <v>12</v>
      </c>
      <c r="B21" s="75" t="s">
        <v>24</v>
      </c>
      <c r="C21" s="33">
        <v>118.4</v>
      </c>
      <c r="D21" s="33">
        <v>25271.114864864863</v>
      </c>
      <c r="E21" s="52">
        <f t="shared" si="0"/>
        <v>8976300</v>
      </c>
      <c r="F21" s="33">
        <v>348.70000000000005</v>
      </c>
      <c r="G21" s="33">
        <v>28592.199598508752</v>
      </c>
      <c r="H21" s="52">
        <f t="shared" si="1"/>
        <v>29910300.000000011</v>
      </c>
      <c r="I21" s="33">
        <v>330.6</v>
      </c>
      <c r="J21" s="33">
        <v>28648.517846339997</v>
      </c>
      <c r="K21" s="52">
        <f t="shared" si="2"/>
        <v>28413600.000000011</v>
      </c>
      <c r="L21" s="33">
        <v>596.33333333333337</v>
      </c>
      <c r="M21" s="33">
        <v>25321.240916713246</v>
      </c>
      <c r="N21" s="52">
        <f t="shared" si="3"/>
        <v>45299700</v>
      </c>
      <c r="O21" s="43">
        <f t="shared" si="6"/>
        <v>99.802039512939913</v>
      </c>
      <c r="P21" s="33">
        <v>4.9000000000000004</v>
      </c>
      <c r="Q21" s="33">
        <v>27734.693877551021</v>
      </c>
      <c r="R21" s="52">
        <f t="shared" si="4"/>
        <v>407700</v>
      </c>
      <c r="S21" s="33">
        <f t="shared" si="5"/>
        <v>96.810222526378539</v>
      </c>
      <c r="T21" s="12"/>
      <c r="U21" s="12"/>
      <c r="V21" s="12"/>
      <c r="W21" s="12"/>
      <c r="X21" s="12"/>
      <c r="Y21" s="12"/>
      <c r="Z21" s="47"/>
    </row>
    <row r="22" spans="1:26" x14ac:dyDescent="0.2">
      <c r="A22" s="2">
        <v>13</v>
      </c>
      <c r="B22" s="75" t="s">
        <v>25</v>
      </c>
      <c r="C22" s="33">
        <v>25</v>
      </c>
      <c r="D22" s="33">
        <v>25389.333333333332</v>
      </c>
      <c r="E22" s="52">
        <f t="shared" si="0"/>
        <v>1904199.9999999998</v>
      </c>
      <c r="F22" s="33">
        <v>99.6</v>
      </c>
      <c r="G22" s="33">
        <v>28090.026773761714</v>
      </c>
      <c r="H22" s="52">
        <f t="shared" si="1"/>
        <v>8393300</v>
      </c>
      <c r="I22" s="33">
        <v>95.6</v>
      </c>
      <c r="J22" s="33">
        <v>27985.704323570433</v>
      </c>
      <c r="K22" s="52">
        <f t="shared" si="2"/>
        <v>8026299.9999999991</v>
      </c>
      <c r="L22" s="33">
        <v>174.13333333333333</v>
      </c>
      <c r="M22" s="33">
        <v>24689.892802450231</v>
      </c>
      <c r="N22" s="52">
        <f t="shared" si="3"/>
        <v>12898000</v>
      </c>
      <c r="O22" s="43">
        <f t="shared" si="6"/>
        <v>102.83290225874811</v>
      </c>
      <c r="P22" s="33">
        <v>0</v>
      </c>
      <c r="Q22" s="33"/>
      <c r="R22" s="52">
        <f t="shared" si="4"/>
        <v>0</v>
      </c>
      <c r="S22" s="33">
        <f t="shared" si="5"/>
        <v>0</v>
      </c>
      <c r="T22" s="12"/>
      <c r="U22" s="12"/>
      <c r="V22" s="12"/>
      <c r="W22" s="12"/>
      <c r="X22" s="12"/>
      <c r="Y22" s="12"/>
      <c r="Z22" s="47"/>
    </row>
    <row r="23" spans="1:26" x14ac:dyDescent="0.2">
      <c r="A23" s="2">
        <v>14</v>
      </c>
      <c r="B23" s="75" t="s">
        <v>26</v>
      </c>
      <c r="C23" s="33">
        <v>84.899999999999991</v>
      </c>
      <c r="D23" s="33">
        <v>26744.797801334906</v>
      </c>
      <c r="E23" s="52">
        <f t="shared" si="0"/>
        <v>6811900</v>
      </c>
      <c r="F23" s="33">
        <v>229.70000000000002</v>
      </c>
      <c r="G23" s="33">
        <v>29283.122913945725</v>
      </c>
      <c r="H23" s="52">
        <f t="shared" si="1"/>
        <v>20179000</v>
      </c>
      <c r="I23" s="33">
        <v>219.00000000000003</v>
      </c>
      <c r="J23" s="33">
        <v>29422.374429223739</v>
      </c>
      <c r="K23" s="52">
        <f t="shared" si="2"/>
        <v>19330500</v>
      </c>
      <c r="L23" s="33">
        <v>376.33333333333331</v>
      </c>
      <c r="M23" s="33">
        <v>25705.668733392387</v>
      </c>
      <c r="N23" s="52">
        <f t="shared" si="3"/>
        <v>29021700.000000007</v>
      </c>
      <c r="O23" s="43">
        <f t="shared" si="6"/>
        <v>104.04241211819811</v>
      </c>
      <c r="P23" s="33">
        <v>2.8</v>
      </c>
      <c r="Q23" s="33">
        <v>30559.523809523813</v>
      </c>
      <c r="R23" s="52">
        <f t="shared" si="4"/>
        <v>256700</v>
      </c>
      <c r="S23" s="33">
        <f t="shared" si="5"/>
        <v>103.86491370040687</v>
      </c>
      <c r="T23" s="12"/>
      <c r="U23" s="12"/>
      <c r="V23" s="12"/>
      <c r="W23" s="12"/>
      <c r="X23" s="12"/>
      <c r="Y23" s="12"/>
      <c r="Z23" s="47"/>
    </row>
    <row r="24" spans="1:26" x14ac:dyDescent="0.2">
      <c r="A24" s="2">
        <v>15</v>
      </c>
      <c r="B24" s="75" t="s">
        <v>27</v>
      </c>
      <c r="C24" s="33">
        <v>156.19999999999999</v>
      </c>
      <c r="D24" s="33">
        <v>26657.276995305165</v>
      </c>
      <c r="E24" s="52">
        <f t="shared" si="0"/>
        <v>12491600</v>
      </c>
      <c r="F24" s="33">
        <v>303.2</v>
      </c>
      <c r="G24" s="33">
        <v>28078.276165347401</v>
      </c>
      <c r="H24" s="52">
        <f t="shared" si="1"/>
        <v>25539999.999999996</v>
      </c>
      <c r="I24" s="33">
        <v>281.40000000000003</v>
      </c>
      <c r="J24" s="33">
        <v>28626.865671641786</v>
      </c>
      <c r="K24" s="52">
        <f t="shared" si="2"/>
        <v>24166800</v>
      </c>
      <c r="L24" s="33">
        <v>527.13333333333333</v>
      </c>
      <c r="M24" s="33">
        <v>25774.503604401165</v>
      </c>
      <c r="N24" s="52">
        <f t="shared" si="3"/>
        <v>40759800</v>
      </c>
      <c r="O24" s="43">
        <f t="shared" si="6"/>
        <v>103.4249869733796</v>
      </c>
      <c r="P24" s="33">
        <v>5.3</v>
      </c>
      <c r="Q24" s="33">
        <v>24364.779874213837</v>
      </c>
      <c r="R24" s="52">
        <f t="shared" si="4"/>
        <v>387400</v>
      </c>
      <c r="S24" s="33">
        <f t="shared" si="5"/>
        <v>85.11158767321831</v>
      </c>
      <c r="T24" s="12"/>
      <c r="U24" s="12"/>
      <c r="V24" s="12"/>
      <c r="W24" s="12"/>
      <c r="X24" s="12"/>
      <c r="Y24" s="12"/>
      <c r="Z24" s="47"/>
    </row>
    <row r="25" spans="1:26" x14ac:dyDescent="0.2">
      <c r="A25" s="2">
        <v>16</v>
      </c>
      <c r="B25" s="75" t="s">
        <v>28</v>
      </c>
      <c r="C25" s="33">
        <v>214.7</v>
      </c>
      <c r="D25" s="33">
        <v>27682.192206179159</v>
      </c>
      <c r="E25" s="52">
        <f t="shared" si="0"/>
        <v>17830099.999999996</v>
      </c>
      <c r="F25" s="33">
        <v>425.29999999999995</v>
      </c>
      <c r="G25" s="33">
        <v>29115.918175405601</v>
      </c>
      <c r="H25" s="52">
        <f t="shared" si="1"/>
        <v>37149000</v>
      </c>
      <c r="I25" s="33">
        <v>389.9</v>
      </c>
      <c r="J25" s="33">
        <v>29540.933572710954</v>
      </c>
      <c r="K25" s="52">
        <f t="shared" si="2"/>
        <v>34554030</v>
      </c>
      <c r="L25" s="33">
        <v>770.83333333333326</v>
      </c>
      <c r="M25" s="33">
        <v>25053.837837837844</v>
      </c>
      <c r="N25" s="52">
        <f t="shared" si="3"/>
        <v>57937000.000000007</v>
      </c>
      <c r="O25" s="43">
        <f t="shared" si="6"/>
        <v>110.49082533922932</v>
      </c>
      <c r="P25" s="33">
        <v>6</v>
      </c>
      <c r="Q25" s="33">
        <v>29450</v>
      </c>
      <c r="R25" s="52">
        <f t="shared" si="4"/>
        <v>530100</v>
      </c>
      <c r="S25" s="33">
        <f t="shared" si="5"/>
        <v>99.692177728618049</v>
      </c>
      <c r="T25" s="12"/>
      <c r="U25" s="12"/>
      <c r="V25" s="12"/>
      <c r="W25" s="12"/>
      <c r="X25" s="12"/>
      <c r="Y25" s="12"/>
      <c r="Z25" s="47"/>
    </row>
    <row r="26" spans="1:26" x14ac:dyDescent="0.2">
      <c r="A26" s="2">
        <v>17</v>
      </c>
      <c r="B26" s="75" t="s">
        <v>29</v>
      </c>
      <c r="C26" s="33">
        <v>39.4</v>
      </c>
      <c r="D26" s="33">
        <v>25628.595600676821</v>
      </c>
      <c r="E26" s="52">
        <f t="shared" si="0"/>
        <v>3029300</v>
      </c>
      <c r="F26" s="33">
        <v>136.29999999999998</v>
      </c>
      <c r="G26" s="33">
        <v>27094.399608706288</v>
      </c>
      <c r="H26" s="52">
        <f t="shared" si="1"/>
        <v>11078900</v>
      </c>
      <c r="I26" s="33">
        <v>127.79999999999998</v>
      </c>
      <c r="J26" s="33">
        <v>27126.499739175797</v>
      </c>
      <c r="K26" s="52">
        <f t="shared" si="2"/>
        <v>10400300</v>
      </c>
      <c r="L26" s="33">
        <v>240.95</v>
      </c>
      <c r="M26" s="33">
        <v>24324.410320260085</v>
      </c>
      <c r="N26" s="52">
        <f t="shared" si="3"/>
        <v>17582900</v>
      </c>
      <c r="O26" s="43">
        <f t="shared" si="6"/>
        <v>105.36163164181811</v>
      </c>
      <c r="P26" s="33">
        <v>0</v>
      </c>
      <c r="Q26" s="33"/>
      <c r="R26" s="52">
        <f t="shared" si="4"/>
        <v>0</v>
      </c>
      <c r="S26" s="33">
        <f t="shared" si="5"/>
        <v>0</v>
      </c>
      <c r="T26" s="12"/>
      <c r="U26" s="12"/>
      <c r="V26" s="12"/>
      <c r="W26" s="12"/>
      <c r="X26" s="12"/>
      <c r="Y26" s="12"/>
      <c r="Z26" s="47"/>
    </row>
    <row r="27" spans="1:26" x14ac:dyDescent="0.2">
      <c r="A27" s="2">
        <v>18</v>
      </c>
      <c r="B27" s="75" t="s">
        <v>30</v>
      </c>
      <c r="C27" s="74">
        <v>11.5</v>
      </c>
      <c r="D27" s="74">
        <v>27939.130434782608</v>
      </c>
      <c r="E27" s="52">
        <f t="shared" si="0"/>
        <v>963900</v>
      </c>
      <c r="F27" s="74">
        <v>81.2</v>
      </c>
      <c r="G27" s="74">
        <v>28467.980295566504</v>
      </c>
      <c r="H27" s="52">
        <f t="shared" si="1"/>
        <v>6934800</v>
      </c>
      <c r="I27" s="74">
        <v>76.400000000000006</v>
      </c>
      <c r="J27" s="74">
        <v>28910.122164048866</v>
      </c>
      <c r="K27" s="52">
        <f t="shared" si="2"/>
        <v>6626200</v>
      </c>
      <c r="L27" s="74">
        <v>145.69999999999999</v>
      </c>
      <c r="M27" s="74">
        <v>25625.257378174334</v>
      </c>
      <c r="N27" s="52">
        <f t="shared" si="3"/>
        <v>11200800</v>
      </c>
      <c r="O27" s="43">
        <f t="shared" si="6"/>
        <v>109.02965781947252</v>
      </c>
      <c r="P27" s="74">
        <v>0</v>
      </c>
      <c r="Q27" s="74"/>
      <c r="R27" s="52">
        <f t="shared" si="4"/>
        <v>0</v>
      </c>
      <c r="S27" s="33">
        <f t="shared" si="5"/>
        <v>0</v>
      </c>
      <c r="T27" s="12"/>
      <c r="U27" s="12"/>
      <c r="V27" s="12"/>
      <c r="W27" s="12"/>
      <c r="X27" s="12"/>
      <c r="Y27" s="12"/>
      <c r="Z27" s="47"/>
    </row>
    <row r="28" spans="1:26" x14ac:dyDescent="0.2">
      <c r="A28" s="2">
        <v>19</v>
      </c>
      <c r="B28" s="75" t="s">
        <v>31</v>
      </c>
      <c r="C28" s="33">
        <v>83.1</v>
      </c>
      <c r="D28" s="33">
        <v>25401.524267950259</v>
      </c>
      <c r="E28" s="52">
        <f t="shared" si="0"/>
        <v>6332600</v>
      </c>
      <c r="F28" s="33">
        <v>224.89999999999998</v>
      </c>
      <c r="G28" s="33">
        <v>29306.95123758708</v>
      </c>
      <c r="H28" s="52">
        <f t="shared" si="1"/>
        <v>19773400</v>
      </c>
      <c r="I28" s="33">
        <v>210.89999999999998</v>
      </c>
      <c r="J28" s="33">
        <v>29567.093409198682</v>
      </c>
      <c r="K28" s="52">
        <f t="shared" si="2"/>
        <v>18707100.000000004</v>
      </c>
      <c r="L28" s="33">
        <v>439.09999999999991</v>
      </c>
      <c r="M28" s="33">
        <v>25746.375161314812</v>
      </c>
      <c r="N28" s="52">
        <f t="shared" si="3"/>
        <v>33915700</v>
      </c>
      <c r="O28" s="43">
        <f t="shared" si="6"/>
        <v>98.660584679575763</v>
      </c>
      <c r="P28" s="33">
        <v>4</v>
      </c>
      <c r="Q28" s="33">
        <v>30575</v>
      </c>
      <c r="R28" s="52">
        <f t="shared" si="4"/>
        <v>366900</v>
      </c>
      <c r="S28" s="33">
        <f>Q28/J28*100</f>
        <v>103.40887951633333</v>
      </c>
      <c r="T28" s="12"/>
      <c r="U28" s="12"/>
      <c r="V28" s="12"/>
      <c r="W28" s="12"/>
      <c r="X28" s="12"/>
      <c r="Y28" s="12"/>
      <c r="Z28" s="47"/>
    </row>
    <row r="29" spans="1:26" x14ac:dyDescent="0.2">
      <c r="A29" s="2">
        <v>20</v>
      </c>
      <c r="B29" s="75" t="s">
        <v>32</v>
      </c>
      <c r="C29" s="33">
        <v>35.4</v>
      </c>
      <c r="D29" s="33">
        <v>24985.875706214691</v>
      </c>
      <c r="E29" s="52">
        <f t="shared" si="0"/>
        <v>2653500</v>
      </c>
      <c r="F29" s="33">
        <v>185.79999999999998</v>
      </c>
      <c r="G29" s="33">
        <v>29671.869393613204</v>
      </c>
      <c r="H29" s="52">
        <f t="shared" si="1"/>
        <v>16539100</v>
      </c>
      <c r="I29" s="33">
        <v>177.79999999999998</v>
      </c>
      <c r="J29" s="33">
        <v>29796.025496812901</v>
      </c>
      <c r="K29" s="52">
        <f t="shared" si="2"/>
        <v>15893200</v>
      </c>
      <c r="L29" s="33">
        <v>313.40000000000009</v>
      </c>
      <c r="M29" s="33">
        <v>24558.817272920653</v>
      </c>
      <c r="N29" s="52">
        <f t="shared" si="3"/>
        <v>23090200.000000004</v>
      </c>
      <c r="O29" s="43">
        <f t="shared" si="6"/>
        <v>101.73892100970565</v>
      </c>
      <c r="P29" s="33">
        <v>3</v>
      </c>
      <c r="Q29" s="33">
        <v>30588.888888888891</v>
      </c>
      <c r="R29" s="52">
        <f t="shared" si="4"/>
        <v>275300</v>
      </c>
      <c r="S29" s="33">
        <f t="shared" si="5"/>
        <v>102.6609703101536</v>
      </c>
      <c r="T29" s="12"/>
      <c r="U29" s="12"/>
      <c r="V29" s="12"/>
      <c r="W29" s="12"/>
      <c r="X29" s="12"/>
      <c r="Y29" s="12"/>
      <c r="Z29" s="47"/>
    </row>
    <row r="30" spans="1:26" x14ac:dyDescent="0.2">
      <c r="A30" s="2">
        <v>21</v>
      </c>
      <c r="B30" s="75" t="s">
        <v>33</v>
      </c>
      <c r="C30" s="33">
        <v>46.099999999999994</v>
      </c>
      <c r="D30" s="33">
        <v>25869.848156182215</v>
      </c>
      <c r="E30" s="52">
        <f t="shared" si="0"/>
        <v>3577800</v>
      </c>
      <c r="F30" s="33">
        <v>164.7</v>
      </c>
      <c r="G30" s="33">
        <v>30040.477636106054</v>
      </c>
      <c r="H30" s="52">
        <f t="shared" si="1"/>
        <v>14843000</v>
      </c>
      <c r="I30" s="33">
        <v>152.69999999999999</v>
      </c>
      <c r="J30" s="33">
        <v>30212.180746561888</v>
      </c>
      <c r="K30" s="52">
        <f t="shared" si="2"/>
        <v>13840200</v>
      </c>
      <c r="L30" s="33">
        <v>304.39999999999998</v>
      </c>
      <c r="M30" s="33">
        <v>24996.933858957516</v>
      </c>
      <c r="N30" s="52">
        <f t="shared" si="3"/>
        <v>22827200</v>
      </c>
      <c r="O30" s="43">
        <f t="shared" si="6"/>
        <v>103.49208547796312</v>
      </c>
      <c r="P30" s="33">
        <v>4.8</v>
      </c>
      <c r="Q30" s="33">
        <v>29791.666666666668</v>
      </c>
      <c r="R30" s="52">
        <f t="shared" si="4"/>
        <v>429000</v>
      </c>
      <c r="S30" s="33">
        <f t="shared" si="5"/>
        <v>98.608130662851693</v>
      </c>
      <c r="T30" s="12"/>
      <c r="U30" s="12"/>
      <c r="V30" s="12"/>
      <c r="W30" s="12"/>
      <c r="X30" s="12"/>
      <c r="Y30" s="12"/>
      <c r="Z30" s="47"/>
    </row>
    <row r="31" spans="1:26" x14ac:dyDescent="0.2">
      <c r="A31" s="2">
        <v>22</v>
      </c>
      <c r="B31" s="75" t="s">
        <v>34</v>
      </c>
      <c r="C31" s="33">
        <v>135.30000000000001</v>
      </c>
      <c r="D31" s="33">
        <v>26157.920670115793</v>
      </c>
      <c r="E31" s="52">
        <f t="shared" si="0"/>
        <v>10617500</v>
      </c>
      <c r="F31" s="33">
        <v>222.79999999999998</v>
      </c>
      <c r="G31" s="33">
        <v>28338.12088569719</v>
      </c>
      <c r="H31" s="52">
        <f t="shared" si="1"/>
        <v>18941200</v>
      </c>
      <c r="I31" s="33">
        <v>208.7</v>
      </c>
      <c r="J31" s="33">
        <v>28526.43347708034</v>
      </c>
      <c r="K31" s="52">
        <f t="shared" si="2"/>
        <v>17860400</v>
      </c>
      <c r="L31" s="33">
        <v>345</v>
      </c>
      <c r="M31" s="33">
        <v>25864.454106280191</v>
      </c>
      <c r="N31" s="52">
        <f t="shared" si="3"/>
        <v>26769710</v>
      </c>
      <c r="O31" s="43">
        <f t="shared" si="6"/>
        <v>101.13463273815759</v>
      </c>
      <c r="P31" s="33">
        <v>0</v>
      </c>
      <c r="Q31" s="33"/>
      <c r="R31" s="52">
        <f t="shared" si="4"/>
        <v>0</v>
      </c>
      <c r="S31" s="33">
        <f t="shared" si="5"/>
        <v>0</v>
      </c>
      <c r="T31" s="12"/>
      <c r="U31" s="12"/>
      <c r="V31" s="12"/>
      <c r="W31" s="12"/>
      <c r="X31" s="12"/>
      <c r="Y31" s="12"/>
      <c r="Z31" s="47"/>
    </row>
    <row r="32" spans="1:26" x14ac:dyDescent="0.2">
      <c r="A32" s="2">
        <v>23</v>
      </c>
      <c r="B32" s="75" t="s">
        <v>35</v>
      </c>
      <c r="C32" s="33">
        <v>247.7</v>
      </c>
      <c r="D32" s="33">
        <v>27612.030682276953</v>
      </c>
      <c r="E32" s="52">
        <f t="shared" si="0"/>
        <v>20518500.000000004</v>
      </c>
      <c r="F32" s="33">
        <v>315.5</v>
      </c>
      <c r="G32" s="33">
        <v>30528.156365557315</v>
      </c>
      <c r="H32" s="52">
        <f t="shared" si="1"/>
        <v>28894899.999999996</v>
      </c>
      <c r="I32" s="33">
        <v>302.5</v>
      </c>
      <c r="J32" s="33">
        <v>30657.851239669428</v>
      </c>
      <c r="K32" s="52">
        <f t="shared" si="2"/>
        <v>27822000.000000007</v>
      </c>
      <c r="L32" s="33">
        <v>480.7</v>
      </c>
      <c r="M32" s="33">
        <v>28776.575826919074</v>
      </c>
      <c r="N32" s="52">
        <f t="shared" si="3"/>
        <v>41498699.999999993</v>
      </c>
      <c r="O32" s="43">
        <f t="shared" si="6"/>
        <v>95.953149006864308</v>
      </c>
      <c r="P32" s="33">
        <v>31</v>
      </c>
      <c r="Q32" s="33">
        <v>29823.655913978495</v>
      </c>
      <c r="R32" s="52">
        <f t="shared" si="4"/>
        <v>2773600</v>
      </c>
      <c r="S32" s="33">
        <f t="shared" si="5"/>
        <v>97.279015678008335</v>
      </c>
      <c r="T32" s="12"/>
      <c r="U32" s="12"/>
      <c r="V32" s="12"/>
      <c r="W32" s="12"/>
      <c r="X32" s="12"/>
      <c r="Y32" s="12"/>
      <c r="Z32" s="47"/>
    </row>
    <row r="33" spans="1:29" x14ac:dyDescent="0.2">
      <c r="A33" s="2">
        <v>24</v>
      </c>
      <c r="B33" s="75" t="s">
        <v>36</v>
      </c>
      <c r="C33" s="33">
        <v>839.30000000000007</v>
      </c>
      <c r="D33" s="33">
        <v>29009.333174470787</v>
      </c>
      <c r="E33" s="52">
        <f t="shared" si="0"/>
        <v>73042600</v>
      </c>
      <c r="F33" s="33">
        <v>748.4</v>
      </c>
      <c r="G33" s="33">
        <v>33162.123641546401</v>
      </c>
      <c r="H33" s="52">
        <f t="shared" si="1"/>
        <v>74455599.99999997</v>
      </c>
      <c r="I33" s="33">
        <v>703.9</v>
      </c>
      <c r="J33" s="33">
        <v>33464.696689870725</v>
      </c>
      <c r="K33" s="52">
        <f t="shared" si="2"/>
        <v>70667400.000000015</v>
      </c>
      <c r="L33" s="33">
        <v>1088.7333333333333</v>
      </c>
      <c r="M33" s="33">
        <v>31291.62329312351</v>
      </c>
      <c r="N33" s="52">
        <f t="shared" si="3"/>
        <v>102204700</v>
      </c>
      <c r="O33" s="43">
        <f t="shared" si="6"/>
        <v>92.706386315361698</v>
      </c>
      <c r="P33" s="33">
        <v>55.3</v>
      </c>
      <c r="Q33" s="33">
        <v>27835.443037974688</v>
      </c>
      <c r="R33" s="52">
        <f t="shared" si="4"/>
        <v>4617900.0000000009</v>
      </c>
      <c r="S33" s="33">
        <f t="shared" si="5"/>
        <v>83.1785307840548</v>
      </c>
      <c r="T33" s="12"/>
      <c r="U33" s="12"/>
      <c r="V33" s="12"/>
      <c r="W33" s="12"/>
      <c r="X33" s="12"/>
      <c r="Y33" s="12"/>
      <c r="Z33" s="47"/>
    </row>
    <row r="34" spans="1:29" x14ac:dyDescent="0.2">
      <c r="A34" s="2">
        <v>25</v>
      </c>
      <c r="B34" s="75" t="s">
        <v>37</v>
      </c>
      <c r="C34" s="33">
        <v>144.69999999999999</v>
      </c>
      <c r="D34" s="33">
        <v>24250.172771250862</v>
      </c>
      <c r="E34" s="52">
        <f t="shared" si="0"/>
        <v>10526999.999999998</v>
      </c>
      <c r="F34" s="33">
        <v>193.7</v>
      </c>
      <c r="G34" s="33">
        <v>28925.141972121841</v>
      </c>
      <c r="H34" s="52">
        <f t="shared" si="1"/>
        <v>16808400</v>
      </c>
      <c r="I34" s="33">
        <v>180.7</v>
      </c>
      <c r="J34" s="33">
        <v>29084.301789337766</v>
      </c>
      <c r="K34" s="52">
        <f t="shared" si="2"/>
        <v>15766600.000000002</v>
      </c>
      <c r="L34" s="33">
        <v>289.0333333333333</v>
      </c>
      <c r="M34" s="33">
        <v>27728.05904739938</v>
      </c>
      <c r="N34" s="52">
        <f t="shared" si="3"/>
        <v>24043000</v>
      </c>
      <c r="O34" s="43">
        <f t="shared" si="6"/>
        <v>87.457159297723337</v>
      </c>
      <c r="P34" s="33">
        <v>16.100000000000001</v>
      </c>
      <c r="Q34" s="33">
        <v>24660.45548654244</v>
      </c>
      <c r="R34" s="52">
        <f t="shared" si="4"/>
        <v>1191100</v>
      </c>
      <c r="S34" s="33">
        <f t="shared" si="5"/>
        <v>84.789573650975186</v>
      </c>
      <c r="T34" s="12"/>
      <c r="U34" s="12"/>
      <c r="V34" s="12"/>
      <c r="W34" s="12"/>
      <c r="X34" s="12"/>
      <c r="Y34" s="12"/>
      <c r="Z34" s="47"/>
    </row>
    <row r="35" spans="1:29" x14ac:dyDescent="0.2">
      <c r="A35" s="3">
        <v>26</v>
      </c>
      <c r="B35" s="75" t="s">
        <v>38</v>
      </c>
      <c r="C35" s="33">
        <v>2967.7000000000003</v>
      </c>
      <c r="D35" s="33">
        <v>27858.869382574605</v>
      </c>
      <c r="E35" s="52">
        <f t="shared" si="0"/>
        <v>248030299.99999997</v>
      </c>
      <c r="F35" s="33">
        <v>3344.2</v>
      </c>
      <c r="G35" s="33">
        <v>31585.461395849532</v>
      </c>
      <c r="H35" s="52">
        <f t="shared" si="1"/>
        <v>316884300</v>
      </c>
      <c r="I35" s="33">
        <v>2927.3999999999996</v>
      </c>
      <c r="J35" s="33">
        <v>32073.592038441395</v>
      </c>
      <c r="K35" s="52">
        <f t="shared" si="2"/>
        <v>281676700</v>
      </c>
      <c r="L35" s="33">
        <v>4885.8666666666659</v>
      </c>
      <c r="M35" s="33">
        <v>30931.576792926546</v>
      </c>
      <c r="N35" s="52">
        <f t="shared" si="3"/>
        <v>453382680.00000012</v>
      </c>
      <c r="O35" s="43">
        <f t="shared" si="6"/>
        <v>90.06611453750844</v>
      </c>
      <c r="P35" s="33">
        <v>192.7</v>
      </c>
      <c r="Q35" s="33">
        <v>30232.312748659402</v>
      </c>
      <c r="R35" s="52">
        <f t="shared" si="4"/>
        <v>17477300</v>
      </c>
      <c r="S35" s="33">
        <f t="shared" si="5"/>
        <v>94.259204620501663</v>
      </c>
      <c r="T35" s="12"/>
      <c r="U35" s="12"/>
      <c r="V35" s="12"/>
      <c r="W35" s="12"/>
      <c r="X35" s="12"/>
      <c r="Y35" s="12"/>
      <c r="Z35" s="47"/>
    </row>
    <row r="36" spans="1:29" s="4" customFormat="1" x14ac:dyDescent="0.2">
      <c r="A36" s="80" t="s">
        <v>39</v>
      </c>
      <c r="B36" s="81"/>
      <c r="C36" s="34">
        <f>SUM(C10:C35)</f>
        <v>5949.5</v>
      </c>
      <c r="D36" s="34">
        <f>E36/C36/3</f>
        <v>27438.389780653833</v>
      </c>
      <c r="E36" s="52">
        <f>SUM(E10:E35)</f>
        <v>489734100</v>
      </c>
      <c r="F36" s="78">
        <f>SUM(F10:F35)</f>
        <v>9592.0999999999985</v>
      </c>
      <c r="G36" s="78">
        <f>H36/F36/3</f>
        <v>30123.302856864855</v>
      </c>
      <c r="H36" s="53">
        <f>SUM(H10:H35)</f>
        <v>866837200</v>
      </c>
      <c r="I36" s="34">
        <f>SUM(I10:I35)</f>
        <v>8772.2999999999993</v>
      </c>
      <c r="J36" s="34">
        <f>K36/I36/3</f>
        <v>30415.87838993195</v>
      </c>
      <c r="K36" s="53">
        <f>SUM(K10:K35)</f>
        <v>800451630</v>
      </c>
      <c r="L36" s="78">
        <f>SUM(L10:L35)</f>
        <v>15619.149999999998</v>
      </c>
      <c r="M36" s="78">
        <f>N36/L36/3</f>
        <v>27585.489393895743</v>
      </c>
      <c r="N36" s="53">
        <f>SUM(N10:N35)</f>
        <v>1292585690</v>
      </c>
      <c r="O36" s="43">
        <f>D36/M36*100</f>
        <v>99.46675003244836</v>
      </c>
      <c r="P36" s="34">
        <f>SUM(P10:P35)</f>
        <v>338.29999999999995</v>
      </c>
      <c r="Q36" s="34">
        <f>R36/P36/3</f>
        <v>29330.180313331366</v>
      </c>
      <c r="R36" s="53">
        <f>SUM(R10:R35)</f>
        <v>29767200</v>
      </c>
      <c r="S36" s="33">
        <f>Q36/J36*100</f>
        <v>96.430489158715332</v>
      </c>
      <c r="T36" s="15"/>
      <c r="U36" s="15"/>
      <c r="V36" s="15"/>
      <c r="W36" s="15"/>
      <c r="X36" s="15"/>
      <c r="Y36" s="15"/>
      <c r="Z36" s="47"/>
      <c r="AC36" s="1"/>
    </row>
    <row r="37" spans="1:29" s="14" customFormat="1" x14ac:dyDescent="0.2">
      <c r="A37" s="91" t="s">
        <v>40</v>
      </c>
      <c r="B37" s="92"/>
      <c r="C37" s="36">
        <v>85.7</v>
      </c>
      <c r="D37" s="36">
        <v>24374.951380785686</v>
      </c>
      <c r="E37" s="52">
        <f>C37*D37*3</f>
        <v>6266800</v>
      </c>
      <c r="F37" s="24">
        <v>558.6</v>
      </c>
      <c r="G37" s="36">
        <v>28218.10478577395</v>
      </c>
      <c r="H37" s="63">
        <f>F37*G37*3</f>
        <v>47287899.999999993</v>
      </c>
      <c r="I37" s="36">
        <v>346.00000000000006</v>
      </c>
      <c r="J37" s="36">
        <v>30241.040462427743</v>
      </c>
      <c r="K37" s="63">
        <f>I37*J37*3</f>
        <v>31390200.000000007</v>
      </c>
      <c r="L37" s="36">
        <v>915.16666666666674</v>
      </c>
      <c r="M37" s="36">
        <v>26101.894008377341</v>
      </c>
      <c r="N37" s="63">
        <f>L37*M37*3</f>
        <v>71662750</v>
      </c>
      <c r="O37" s="43"/>
      <c r="P37" s="36">
        <v>79.599999999999994</v>
      </c>
      <c r="Q37" s="36">
        <v>27637.353433835851</v>
      </c>
      <c r="R37" s="63">
        <f>P37*Q37*3</f>
        <v>6599800</v>
      </c>
      <c r="S37" s="32"/>
      <c r="T37" s="21">
        <v>973.69999999999993</v>
      </c>
      <c r="U37" s="36">
        <v>28571.942076614971</v>
      </c>
      <c r="V37" s="38">
        <v>90.5</v>
      </c>
      <c r="W37" s="36">
        <v>27496.132596685075</v>
      </c>
      <c r="X37" s="36">
        <v>33.700000000000003</v>
      </c>
      <c r="Y37" s="36">
        <v>56292.779426310575</v>
      </c>
    </row>
    <row r="38" spans="1:29" s="17" customFormat="1" x14ac:dyDescent="0.2">
      <c r="A38" s="93" t="s">
        <v>41</v>
      </c>
      <c r="B38" s="94"/>
      <c r="C38" s="34">
        <f>C36+C37</f>
        <v>6035.2</v>
      </c>
      <c r="D38" s="34">
        <f>E38/C38/3</f>
        <v>27394.888874160479</v>
      </c>
      <c r="E38" s="53">
        <f>E36+E37</f>
        <v>496000900</v>
      </c>
      <c r="F38" s="34">
        <f>F36+F37</f>
        <v>10150.699999999999</v>
      </c>
      <c r="G38" s="34">
        <f>H38/F38/3</f>
        <v>30018.458497115145</v>
      </c>
      <c r="H38" s="53">
        <f>H36+H37</f>
        <v>914125100</v>
      </c>
      <c r="I38" s="34">
        <f>I36+I37</f>
        <v>9118.2999999999993</v>
      </c>
      <c r="J38" s="34">
        <f>K38/I38/3</f>
        <v>30409.244047684329</v>
      </c>
      <c r="K38" s="53">
        <f>K36+K37</f>
        <v>831841830</v>
      </c>
      <c r="L38" s="34">
        <f>L36+L37</f>
        <v>16534.316666666666</v>
      </c>
      <c r="M38" s="34">
        <f>N38/L38/3</f>
        <v>27503.373085673335</v>
      </c>
      <c r="N38" s="53">
        <f>N36+N37</f>
        <v>1364248440</v>
      </c>
      <c r="O38" s="43">
        <f>D38/M38*100</f>
        <v>99.60556033918121</v>
      </c>
      <c r="P38" s="34">
        <f>P36+P37</f>
        <v>417.9</v>
      </c>
      <c r="Q38" s="34">
        <f>R38/P38/3</f>
        <v>29007.737098189362</v>
      </c>
      <c r="R38" s="53">
        <f>R36+R37</f>
        <v>36367000</v>
      </c>
      <c r="S38" s="32">
        <f>Q38/J38*100</f>
        <v>95.391181223389566</v>
      </c>
      <c r="T38" s="34">
        <f>T36+T37</f>
        <v>973.69999999999993</v>
      </c>
      <c r="U38" s="34">
        <f>U36+U37</f>
        <v>28571.942076614971</v>
      </c>
      <c r="V38" s="34">
        <f>V36+V37</f>
        <v>90.5</v>
      </c>
      <c r="W38" s="34">
        <f>W37</f>
        <v>27496.132596685075</v>
      </c>
      <c r="X38" s="34">
        <f>X36+X37</f>
        <v>33.700000000000003</v>
      </c>
      <c r="Y38" s="34">
        <f>Y37</f>
        <v>56292.779426310575</v>
      </c>
    </row>
    <row r="39" spans="1:29" x14ac:dyDescent="0.2">
      <c r="T39" s="8"/>
    </row>
    <row r="40" spans="1:29" x14ac:dyDescent="0.2">
      <c r="C40" s="13"/>
      <c r="D40" s="69">
        <f>D38/M38*100</f>
        <v>99.60556033918121</v>
      </c>
      <c r="E40" s="57"/>
      <c r="F40" s="16"/>
      <c r="G40" s="69">
        <f>G38/27926*100</f>
        <v>107.49286864253793</v>
      </c>
      <c r="H40" s="57"/>
      <c r="J40" s="69"/>
      <c r="K40" s="57"/>
      <c r="N40" s="57"/>
      <c r="Q40" s="69">
        <f>Q38/J38*100</f>
        <v>95.391181223389566</v>
      </c>
      <c r="R40" s="57"/>
      <c r="T40" s="8"/>
      <c r="U40" s="69">
        <f>U38/27926*100</f>
        <v>102.31304904610387</v>
      </c>
      <c r="W40" s="69">
        <f>W38/27926*100</f>
        <v>98.460691100354779</v>
      </c>
      <c r="Y40" s="69">
        <f>Y38/27926*100</f>
        <v>201.57838367940477</v>
      </c>
    </row>
    <row r="41" spans="1:29" s="14" customFormat="1" x14ac:dyDescent="0.2">
      <c r="C41" s="28"/>
      <c r="D41" s="28"/>
      <c r="E41" s="54"/>
      <c r="F41" s="30"/>
      <c r="G41" s="30"/>
      <c r="H41" s="65"/>
      <c r="I41" s="31"/>
      <c r="J41" s="29"/>
      <c r="K41" s="64"/>
      <c r="L41" s="29"/>
      <c r="M41" s="29"/>
      <c r="N41" s="64"/>
      <c r="O41" s="20"/>
      <c r="P41" s="30"/>
      <c r="Q41" s="30"/>
      <c r="R41" s="65"/>
      <c r="S41" s="30"/>
      <c r="T41" s="31"/>
      <c r="U41" s="29"/>
      <c r="V41" s="29"/>
      <c r="W41" s="29"/>
      <c r="X41" s="29"/>
    </row>
    <row r="42" spans="1:29" s="70" customFormat="1" hidden="1" x14ac:dyDescent="0.2">
      <c r="C42" s="22"/>
      <c r="D42" s="22"/>
      <c r="E42" s="55"/>
      <c r="F42" s="23"/>
      <c r="G42" s="20"/>
      <c r="H42" s="48"/>
      <c r="I42" s="23"/>
      <c r="J42" s="23"/>
      <c r="K42" s="56"/>
      <c r="L42" s="23"/>
      <c r="M42" s="23"/>
      <c r="N42" s="56"/>
      <c r="O42" s="23"/>
      <c r="P42" s="23"/>
      <c r="Q42" s="23"/>
      <c r="R42" s="56"/>
      <c r="S42" s="23"/>
      <c r="T42" s="21">
        <v>801.64375000000018</v>
      </c>
      <c r="U42" s="20">
        <v>187739.4</v>
      </c>
      <c r="V42" s="20"/>
      <c r="W42" s="20"/>
      <c r="X42" s="23"/>
      <c r="Y42" s="23"/>
    </row>
    <row r="43" spans="1:29" s="70" customFormat="1" hidden="1" x14ac:dyDescent="0.2">
      <c r="C43" s="24"/>
      <c r="D43" s="24"/>
      <c r="E43" s="55"/>
      <c r="F43" s="23">
        <v>523.96249999999998</v>
      </c>
      <c r="G43" s="20">
        <v>110696.01751999998</v>
      </c>
      <c r="H43" s="48"/>
      <c r="I43" s="21">
        <v>312.0625</v>
      </c>
      <c r="J43" s="20">
        <v>70298.338549999986</v>
      </c>
      <c r="K43" s="48"/>
      <c r="L43" s="23">
        <v>890.47500000000002</v>
      </c>
      <c r="M43" s="23">
        <v>171258.88802999997</v>
      </c>
      <c r="N43" s="56"/>
      <c r="O43" s="23"/>
      <c r="P43" s="23">
        <v>12</v>
      </c>
      <c r="Q43" s="23">
        <v>2447.9</v>
      </c>
      <c r="R43" s="56"/>
      <c r="S43" s="23"/>
      <c r="T43" s="21">
        <v>163.03750000000002</v>
      </c>
      <c r="U43" s="21">
        <v>33656.000000000007</v>
      </c>
      <c r="V43" s="20"/>
      <c r="W43" s="20"/>
      <c r="X43" s="23"/>
      <c r="Y43" s="23"/>
    </row>
    <row r="44" spans="1:29" s="70" customFormat="1" hidden="1" x14ac:dyDescent="0.2">
      <c r="C44" s="24"/>
      <c r="D44" s="24"/>
      <c r="E44" s="55"/>
      <c r="F44" s="23">
        <v>22.349999999999998</v>
      </c>
      <c r="G44" s="20">
        <v>5066.6000000000004</v>
      </c>
      <c r="H44" s="48"/>
      <c r="I44" s="23">
        <v>22.349999999999998</v>
      </c>
      <c r="J44" s="20">
        <v>5066.6000000000004</v>
      </c>
      <c r="K44" s="48"/>
      <c r="L44" s="23">
        <v>22.349999999999998</v>
      </c>
      <c r="M44" s="23">
        <v>5516.9000000000005</v>
      </c>
      <c r="N44" s="56"/>
      <c r="O44" s="23"/>
      <c r="P44" s="23">
        <v>11.75</v>
      </c>
      <c r="Q44" s="23">
        <v>2354.6999999999998</v>
      </c>
      <c r="R44" s="56"/>
      <c r="S44" s="23"/>
      <c r="T44" s="21"/>
      <c r="U44" s="21"/>
      <c r="V44" s="20"/>
      <c r="W44" s="20"/>
      <c r="X44" s="23"/>
      <c r="Y44" s="20"/>
    </row>
    <row r="45" spans="1:29" s="70" customFormat="1" hidden="1" x14ac:dyDescent="0.2">
      <c r="C45" s="24"/>
      <c r="D45" s="24"/>
      <c r="E45" s="55"/>
      <c r="F45" s="23">
        <v>14.125</v>
      </c>
      <c r="G45" s="23">
        <v>3058.6</v>
      </c>
      <c r="H45" s="56"/>
      <c r="I45" s="23">
        <v>14.125</v>
      </c>
      <c r="J45" s="23">
        <v>3058.6</v>
      </c>
      <c r="K45" s="56"/>
      <c r="L45" s="23">
        <v>14.125</v>
      </c>
      <c r="M45" s="23">
        <v>3113.9</v>
      </c>
      <c r="N45" s="56"/>
      <c r="O45" s="23"/>
      <c r="P45" s="23">
        <v>31.1875</v>
      </c>
      <c r="Q45" s="23">
        <v>7160.4000000000005</v>
      </c>
      <c r="R45" s="56"/>
      <c r="S45" s="23"/>
      <c r="T45" s="21"/>
      <c r="U45" s="24"/>
      <c r="V45" s="20"/>
      <c r="W45" s="20"/>
      <c r="X45" s="20"/>
      <c r="Y45" s="24"/>
    </row>
    <row r="46" spans="1:29" s="70" customFormat="1" hidden="1" x14ac:dyDescent="0.2">
      <c r="C46" s="22"/>
      <c r="D46" s="22"/>
      <c r="E46" s="55"/>
      <c r="F46" s="24">
        <f>SUM(F42:F45)</f>
        <v>560.4375</v>
      </c>
      <c r="G46" s="24">
        <f t="shared" ref="G46:M46" si="7">SUM(G42:G45)</f>
        <v>118821.21751999999</v>
      </c>
      <c r="H46" s="55"/>
      <c r="I46" s="24">
        <f t="shared" si="7"/>
        <v>348.53750000000002</v>
      </c>
      <c r="J46" s="24">
        <f t="shared" si="7"/>
        <v>78423.538549999997</v>
      </c>
      <c r="K46" s="55"/>
      <c r="L46" s="24">
        <f t="shared" si="7"/>
        <v>926.95</v>
      </c>
      <c r="M46" s="24">
        <f t="shared" si="7"/>
        <v>179889.68802999996</v>
      </c>
      <c r="N46" s="55"/>
      <c r="O46" s="24"/>
      <c r="P46" s="23">
        <v>10.9125</v>
      </c>
      <c r="Q46" s="23">
        <v>2667.7000000000003</v>
      </c>
      <c r="R46" s="56"/>
      <c r="S46" s="23"/>
      <c r="T46" s="73">
        <f>SUM(T42:T45)</f>
        <v>964.6812500000002</v>
      </c>
      <c r="U46" s="21">
        <f>SUM(U42:U45)</f>
        <v>221395.4</v>
      </c>
      <c r="V46" s="20"/>
      <c r="W46" s="20"/>
      <c r="X46" s="20"/>
      <c r="Y46" s="20"/>
    </row>
    <row r="47" spans="1:29" s="70" customFormat="1" hidden="1" x14ac:dyDescent="0.2">
      <c r="C47" s="22"/>
      <c r="D47" s="22"/>
      <c r="E47" s="55"/>
      <c r="F47" s="24"/>
      <c r="G47" s="24">
        <f>G46/F46/8*1000</f>
        <v>26501.888595962973</v>
      </c>
      <c r="H47" s="55"/>
      <c r="I47" s="21"/>
      <c r="J47" s="24">
        <f>J46/I46/8*1000</f>
        <v>28125.932844385465</v>
      </c>
      <c r="K47" s="55"/>
      <c r="L47" s="20"/>
      <c r="M47" s="24">
        <f>M46/L46/8*1000</f>
        <v>24258.278228329462</v>
      </c>
      <c r="N47" s="55"/>
      <c r="O47" s="20"/>
      <c r="P47" s="23">
        <v>10.65</v>
      </c>
      <c r="Q47" s="23">
        <v>2222.7000000000003</v>
      </c>
      <c r="R47" s="56"/>
      <c r="S47" s="23"/>
      <c r="T47" s="21"/>
      <c r="U47" s="24">
        <f>U46/T46/8*1000</f>
        <v>28687.636460229733</v>
      </c>
      <c r="V47" s="20"/>
      <c r="W47" s="20"/>
      <c r="X47" s="20"/>
      <c r="Y47" s="20"/>
    </row>
    <row r="48" spans="1:29" s="70" customFormat="1" hidden="1" x14ac:dyDescent="0.2">
      <c r="C48" s="23"/>
      <c r="D48" s="23"/>
      <c r="E48" s="56"/>
      <c r="F48" s="23"/>
      <c r="G48" s="23"/>
      <c r="H48" s="56"/>
      <c r="I48" s="21"/>
      <c r="J48" s="20"/>
      <c r="K48" s="48"/>
      <c r="L48" s="20"/>
      <c r="M48" s="20"/>
      <c r="N48" s="48"/>
      <c r="O48" s="20"/>
      <c r="P48" s="23">
        <f>SUM(P42:P47)</f>
        <v>76.5</v>
      </c>
      <c r="Q48" s="23">
        <f>SUM(Q42:Q47)</f>
        <v>16853.400000000001</v>
      </c>
      <c r="R48" s="56"/>
      <c r="S48" s="23"/>
      <c r="T48" s="21"/>
      <c r="U48" s="20"/>
      <c r="V48" s="20"/>
      <c r="W48" s="20"/>
      <c r="X48" s="20"/>
      <c r="Y48" s="20"/>
    </row>
    <row r="49" spans="3:25" s="70" customFormat="1" hidden="1" x14ac:dyDescent="0.2">
      <c r="C49" s="23"/>
      <c r="D49" s="23"/>
      <c r="E49" s="56"/>
      <c r="F49" s="23"/>
      <c r="G49" s="23"/>
      <c r="H49" s="56"/>
      <c r="I49" s="21"/>
      <c r="J49" s="23"/>
      <c r="K49" s="56"/>
      <c r="L49" s="20"/>
      <c r="M49" s="20"/>
      <c r="N49" s="48"/>
      <c r="O49" s="20"/>
      <c r="P49" s="20"/>
      <c r="Q49" s="24">
        <f>Q48/P48/8*1000</f>
        <v>27538.235294117647</v>
      </c>
      <c r="R49" s="55"/>
      <c r="S49" s="24"/>
      <c r="T49" s="20"/>
      <c r="U49" s="20"/>
      <c r="V49" s="20"/>
      <c r="W49" s="20"/>
      <c r="X49" s="20"/>
      <c r="Y49" s="20"/>
    </row>
    <row r="50" spans="3:25" s="70" customFormat="1" x14ac:dyDescent="0.2">
      <c r="C50" s="23"/>
      <c r="D50" s="23"/>
      <c r="E50" s="56"/>
      <c r="F50" s="23"/>
      <c r="G50" s="23"/>
      <c r="H50" s="56"/>
      <c r="I50" s="21"/>
      <c r="J50" s="20"/>
      <c r="K50" s="48"/>
      <c r="L50" s="20"/>
      <c r="M50" s="20"/>
      <c r="N50" s="48"/>
      <c r="O50" s="20"/>
      <c r="P50" s="20"/>
      <c r="Q50" s="20"/>
      <c r="R50" s="48"/>
      <c r="S50" s="20"/>
      <c r="T50" s="20"/>
      <c r="U50" s="20"/>
      <c r="V50" s="20"/>
      <c r="W50" s="20"/>
      <c r="X50" s="20"/>
      <c r="Y50" s="20"/>
    </row>
    <row r="51" spans="3:25" s="70" customFormat="1" x14ac:dyDescent="0.2">
      <c r="C51" s="23"/>
      <c r="D51" s="23"/>
      <c r="E51" s="56"/>
      <c r="F51" s="23"/>
      <c r="G51" s="23"/>
      <c r="H51" s="56"/>
      <c r="I51" s="21"/>
      <c r="J51" s="20"/>
      <c r="K51" s="48"/>
      <c r="L51" s="20"/>
      <c r="M51" s="20"/>
      <c r="N51" s="48"/>
      <c r="O51" s="20"/>
      <c r="P51" s="23"/>
      <c r="Q51" s="20"/>
      <c r="R51" s="48"/>
      <c r="S51" s="20"/>
      <c r="T51" s="20"/>
      <c r="U51" s="23"/>
      <c r="V51" s="20"/>
      <c r="W51" s="23"/>
      <c r="X51" s="20"/>
      <c r="Y51" s="20"/>
    </row>
    <row r="52" spans="3:25" s="70" customFormat="1" x14ac:dyDescent="0.2">
      <c r="C52" s="23"/>
      <c r="D52" s="23"/>
      <c r="E52" s="56"/>
      <c r="F52" s="23"/>
      <c r="G52" s="23"/>
      <c r="H52" s="56"/>
      <c r="I52" s="21"/>
      <c r="J52" s="20"/>
      <c r="K52" s="48"/>
      <c r="L52" s="23"/>
      <c r="M52" s="23"/>
      <c r="N52" s="56"/>
      <c r="O52" s="23"/>
      <c r="P52" s="23"/>
      <c r="Q52" s="23"/>
      <c r="R52" s="56"/>
      <c r="S52" s="20"/>
      <c r="T52" s="20"/>
      <c r="U52" s="23"/>
      <c r="V52" s="20"/>
      <c r="W52" s="23"/>
      <c r="X52" s="20"/>
      <c r="Y52" s="20"/>
    </row>
    <row r="53" spans="3:25" s="70" customFormat="1" x14ac:dyDescent="0.2">
      <c r="C53" s="23"/>
      <c r="D53" s="23"/>
      <c r="E53" s="56"/>
      <c r="F53" s="23"/>
      <c r="G53" s="23"/>
      <c r="H53" s="56"/>
      <c r="I53" s="21"/>
      <c r="J53" s="20"/>
      <c r="K53" s="48"/>
      <c r="L53" s="20"/>
      <c r="M53" s="20"/>
      <c r="N53" s="48"/>
      <c r="O53" s="20"/>
      <c r="P53" s="23"/>
      <c r="Q53" s="23"/>
      <c r="R53" s="56"/>
      <c r="S53" s="20"/>
      <c r="T53" s="20"/>
      <c r="U53" s="23"/>
      <c r="V53" s="20"/>
      <c r="W53" s="20"/>
      <c r="X53" s="20"/>
      <c r="Y53" s="20"/>
    </row>
    <row r="54" spans="3:25" s="70" customFormat="1" x14ac:dyDescent="0.2">
      <c r="C54" s="23"/>
      <c r="D54" s="23"/>
      <c r="E54" s="56"/>
      <c r="F54" s="23"/>
      <c r="G54" s="23"/>
      <c r="H54" s="56"/>
      <c r="I54" s="21"/>
      <c r="J54" s="20"/>
      <c r="K54" s="48"/>
      <c r="L54" s="20"/>
      <c r="M54" s="20"/>
      <c r="N54" s="48"/>
      <c r="O54" s="20"/>
      <c r="P54" s="23"/>
      <c r="Q54" s="23"/>
      <c r="R54" s="56"/>
      <c r="S54" s="20"/>
      <c r="T54" s="20"/>
      <c r="U54" s="20"/>
      <c r="V54" s="20"/>
      <c r="W54" s="20"/>
      <c r="X54" s="20"/>
      <c r="Y54" s="20"/>
    </row>
    <row r="55" spans="3:25" s="70" customFormat="1" x14ac:dyDescent="0.2">
      <c r="C55" s="23"/>
      <c r="D55" s="23"/>
      <c r="E55" s="56"/>
      <c r="F55" s="23"/>
      <c r="G55" s="23"/>
      <c r="H55" s="56"/>
      <c r="I55" s="21"/>
      <c r="J55" s="20"/>
      <c r="K55" s="48"/>
      <c r="L55" s="20"/>
      <c r="M55" s="20"/>
      <c r="N55" s="48"/>
      <c r="O55" s="20"/>
      <c r="P55" s="23"/>
      <c r="Q55" s="23"/>
      <c r="R55" s="56"/>
      <c r="S55" s="20"/>
      <c r="T55" s="20"/>
      <c r="U55" s="20"/>
      <c r="V55" s="20"/>
      <c r="W55" s="20"/>
      <c r="X55" s="20"/>
      <c r="Y55" s="20"/>
    </row>
    <row r="56" spans="3:25" s="70" customFormat="1" x14ac:dyDescent="0.2">
      <c r="C56" s="23"/>
      <c r="D56" s="23"/>
      <c r="E56" s="71"/>
      <c r="F56" s="23"/>
      <c r="G56" s="23"/>
      <c r="H56" s="56"/>
      <c r="I56" s="21"/>
      <c r="J56" s="20"/>
      <c r="K56" s="48"/>
      <c r="L56" s="20"/>
      <c r="M56" s="20"/>
      <c r="N56" s="48"/>
      <c r="O56" s="20"/>
      <c r="P56" s="23"/>
      <c r="Q56" s="23"/>
      <c r="R56" s="56"/>
      <c r="S56" s="20"/>
      <c r="T56" s="20"/>
      <c r="U56" s="20"/>
      <c r="V56" s="20"/>
      <c r="W56" s="20"/>
      <c r="X56" s="20"/>
      <c r="Y56" s="20"/>
    </row>
    <row r="57" spans="3:25" s="70" customFormat="1" x14ac:dyDescent="0.2">
      <c r="C57" s="23"/>
      <c r="D57" s="23"/>
      <c r="E57" s="56"/>
      <c r="F57" s="23"/>
      <c r="G57" s="23"/>
      <c r="H57" s="56"/>
      <c r="I57" s="21"/>
      <c r="J57" s="20"/>
      <c r="K57" s="48"/>
      <c r="L57" s="20"/>
      <c r="M57" s="20"/>
      <c r="N57" s="48"/>
      <c r="O57" s="20"/>
      <c r="P57" s="23"/>
      <c r="Q57" s="23"/>
      <c r="R57" s="56"/>
      <c r="S57" s="20"/>
      <c r="T57" s="20"/>
      <c r="U57" s="20"/>
      <c r="V57" s="20"/>
      <c r="W57" s="20"/>
      <c r="X57" s="20"/>
      <c r="Y57" s="20"/>
    </row>
    <row r="58" spans="3:25" s="70" customFormat="1" x14ac:dyDescent="0.2">
      <c r="C58" s="23"/>
      <c r="D58" s="23"/>
      <c r="E58" s="56"/>
      <c r="F58" s="23"/>
      <c r="G58" s="23"/>
      <c r="H58" s="56"/>
      <c r="I58" s="21"/>
      <c r="J58" s="20"/>
      <c r="K58" s="48"/>
      <c r="L58" s="20"/>
      <c r="M58" s="20"/>
      <c r="N58" s="48"/>
      <c r="O58" s="20"/>
      <c r="P58" s="23"/>
      <c r="Q58" s="23"/>
      <c r="R58" s="56"/>
      <c r="S58" s="20"/>
      <c r="T58" s="20"/>
      <c r="U58" s="20"/>
      <c r="V58" s="20"/>
      <c r="W58" s="20"/>
      <c r="X58" s="20"/>
      <c r="Y58" s="20"/>
    </row>
    <row r="59" spans="3:25" s="70" customFormat="1" x14ac:dyDescent="0.2">
      <c r="C59" s="23"/>
      <c r="D59" s="23"/>
      <c r="E59" s="56"/>
      <c r="F59" s="23"/>
      <c r="G59" s="23"/>
      <c r="H59" s="56"/>
      <c r="I59" s="21"/>
      <c r="J59" s="20"/>
      <c r="K59" s="48"/>
      <c r="L59" s="20"/>
      <c r="M59" s="20"/>
      <c r="N59" s="48"/>
      <c r="O59" s="20"/>
      <c r="P59" s="23"/>
      <c r="Q59" s="23"/>
      <c r="R59" s="56"/>
      <c r="S59" s="20"/>
      <c r="T59" s="20"/>
      <c r="U59" s="23"/>
      <c r="V59" s="20"/>
      <c r="W59" s="20"/>
      <c r="X59" s="20"/>
      <c r="Y59" s="20"/>
    </row>
    <row r="60" spans="3:25" s="70" customFormat="1" x14ac:dyDescent="0.2">
      <c r="C60" s="23"/>
      <c r="D60" s="23"/>
      <c r="E60" s="56"/>
      <c r="F60" s="23"/>
      <c r="G60" s="23"/>
      <c r="H60" s="56"/>
      <c r="I60" s="21"/>
      <c r="J60" s="20"/>
      <c r="K60" s="48"/>
      <c r="L60" s="20"/>
      <c r="M60" s="20"/>
      <c r="N60" s="48"/>
      <c r="O60" s="20"/>
      <c r="P60" s="23"/>
      <c r="Q60" s="23"/>
      <c r="R60" s="56"/>
      <c r="S60" s="20"/>
      <c r="T60" s="20"/>
      <c r="U60" s="20"/>
      <c r="V60" s="20"/>
      <c r="W60" s="20"/>
      <c r="X60" s="20"/>
      <c r="Y60" s="20"/>
    </row>
    <row r="61" spans="3:25" s="70" customFormat="1" x14ac:dyDescent="0.2">
      <c r="C61" s="23"/>
      <c r="D61" s="23"/>
      <c r="E61" s="56"/>
      <c r="F61" s="23"/>
      <c r="G61" s="23"/>
      <c r="H61" s="56"/>
      <c r="I61" s="21"/>
      <c r="J61" s="20"/>
      <c r="K61" s="48"/>
      <c r="L61" s="20"/>
      <c r="M61" s="20"/>
      <c r="N61" s="48"/>
      <c r="O61" s="20"/>
      <c r="P61" s="23"/>
      <c r="Q61" s="23"/>
      <c r="R61" s="56"/>
      <c r="S61" s="23"/>
      <c r="T61" s="20"/>
      <c r="U61" s="20"/>
      <c r="V61" s="20"/>
      <c r="W61" s="20"/>
      <c r="X61" s="20"/>
      <c r="Y61" s="20"/>
    </row>
    <row r="62" spans="3:25" s="70" customFormat="1" x14ac:dyDescent="0.2">
      <c r="C62" s="23"/>
      <c r="D62" s="23"/>
      <c r="E62" s="56"/>
      <c r="F62" s="23"/>
      <c r="G62" s="23"/>
      <c r="H62" s="56"/>
      <c r="I62" s="21"/>
      <c r="J62" s="20"/>
      <c r="K62" s="48"/>
      <c r="L62" s="20"/>
      <c r="M62" s="20"/>
      <c r="N62" s="48"/>
      <c r="O62" s="20"/>
      <c r="P62" s="23"/>
      <c r="Q62" s="23"/>
      <c r="R62" s="56"/>
      <c r="S62" s="20"/>
      <c r="T62" s="20"/>
      <c r="U62" s="20"/>
      <c r="V62" s="20"/>
      <c r="W62" s="20"/>
      <c r="X62" s="20"/>
      <c r="Y62" s="20"/>
    </row>
    <row r="63" spans="3:25" s="70" customFormat="1" x14ac:dyDescent="0.2">
      <c r="C63" s="23"/>
      <c r="D63" s="23"/>
      <c r="E63" s="56"/>
      <c r="F63" s="23"/>
      <c r="G63" s="23"/>
      <c r="H63" s="56"/>
      <c r="I63" s="21"/>
      <c r="J63" s="20"/>
      <c r="K63" s="48"/>
      <c r="L63" s="20"/>
      <c r="M63" s="20"/>
      <c r="N63" s="48"/>
      <c r="O63" s="20"/>
      <c r="P63" s="23"/>
      <c r="Q63" s="23"/>
      <c r="R63" s="56"/>
      <c r="S63" s="20"/>
      <c r="T63" s="20"/>
      <c r="U63" s="20"/>
      <c r="V63" s="20"/>
      <c r="W63" s="20"/>
      <c r="X63" s="20"/>
      <c r="Y63" s="20"/>
    </row>
    <row r="64" spans="3:25" s="70" customFormat="1" x14ac:dyDescent="0.2">
      <c r="C64" s="23"/>
      <c r="D64" s="23"/>
      <c r="E64" s="56"/>
      <c r="F64" s="23"/>
      <c r="G64" s="23"/>
      <c r="H64" s="56"/>
      <c r="I64" s="21"/>
      <c r="J64" s="20"/>
      <c r="K64" s="48"/>
      <c r="L64" s="20"/>
      <c r="M64" s="20"/>
      <c r="N64" s="48"/>
      <c r="O64" s="20"/>
      <c r="P64" s="23"/>
      <c r="Q64" s="23"/>
      <c r="R64" s="56"/>
      <c r="S64" s="20"/>
      <c r="T64" s="20"/>
      <c r="U64" s="20"/>
      <c r="V64" s="20"/>
      <c r="W64" s="20"/>
      <c r="X64" s="20"/>
      <c r="Y64" s="20"/>
    </row>
    <row r="65" spans="3:25" s="70" customFormat="1" x14ac:dyDescent="0.2">
      <c r="C65" s="23"/>
      <c r="D65" s="23"/>
      <c r="E65" s="56"/>
      <c r="F65" s="23"/>
      <c r="G65" s="23"/>
      <c r="H65" s="56"/>
      <c r="I65" s="21"/>
      <c r="J65" s="20"/>
      <c r="K65" s="48"/>
      <c r="L65" s="20"/>
      <c r="M65" s="20"/>
      <c r="N65" s="48"/>
      <c r="O65" s="20"/>
      <c r="P65" s="23"/>
      <c r="Q65" s="23"/>
      <c r="R65" s="56"/>
      <c r="S65" s="20"/>
      <c r="T65" s="20"/>
      <c r="U65" s="20"/>
      <c r="V65" s="20"/>
      <c r="W65" s="20"/>
      <c r="X65" s="20"/>
      <c r="Y65" s="20"/>
    </row>
    <row r="66" spans="3:25" s="70" customFormat="1" x14ac:dyDescent="0.2">
      <c r="C66" s="23"/>
      <c r="D66" s="23"/>
      <c r="E66" s="56"/>
      <c r="F66" s="23"/>
      <c r="G66" s="23"/>
      <c r="H66" s="56"/>
      <c r="I66" s="21"/>
      <c r="J66" s="20"/>
      <c r="K66" s="48"/>
      <c r="L66" s="20"/>
      <c r="M66" s="20"/>
      <c r="N66" s="48"/>
      <c r="O66" s="20"/>
      <c r="P66" s="23"/>
      <c r="Q66" s="23"/>
      <c r="R66" s="56"/>
      <c r="S66" s="20"/>
      <c r="T66" s="20"/>
      <c r="U66" s="20"/>
      <c r="V66" s="20"/>
      <c r="W66" s="20"/>
      <c r="X66" s="20"/>
      <c r="Y66" s="20"/>
    </row>
    <row r="67" spans="3:25" s="70" customFormat="1" x14ac:dyDescent="0.2">
      <c r="C67" s="23"/>
      <c r="D67" s="23"/>
      <c r="E67" s="56"/>
      <c r="F67" s="23"/>
      <c r="G67" s="23"/>
      <c r="H67" s="56"/>
      <c r="I67" s="21"/>
      <c r="J67" s="20"/>
      <c r="K67" s="48"/>
      <c r="L67" s="20"/>
      <c r="M67" s="20"/>
      <c r="N67" s="48"/>
      <c r="O67" s="20"/>
      <c r="P67" s="23"/>
      <c r="Q67" s="23"/>
      <c r="R67" s="56"/>
      <c r="S67" s="20"/>
      <c r="T67" s="20"/>
      <c r="U67" s="20"/>
      <c r="V67" s="20"/>
      <c r="W67" s="20"/>
      <c r="X67" s="20"/>
      <c r="Y67" s="20"/>
    </row>
    <row r="68" spans="3:25" s="70" customFormat="1" x14ac:dyDescent="0.2">
      <c r="C68" s="23"/>
      <c r="D68" s="23"/>
      <c r="E68" s="56"/>
      <c r="F68" s="23"/>
      <c r="G68" s="23"/>
      <c r="H68" s="56"/>
      <c r="I68" s="21"/>
      <c r="J68" s="20"/>
      <c r="K68" s="48"/>
      <c r="L68" s="20"/>
      <c r="M68" s="20"/>
      <c r="N68" s="48"/>
      <c r="O68" s="20"/>
      <c r="P68" s="23"/>
      <c r="Q68" s="23"/>
      <c r="R68" s="56"/>
      <c r="S68" s="20"/>
      <c r="T68" s="20"/>
      <c r="U68" s="20"/>
      <c r="V68" s="20"/>
      <c r="W68" s="20"/>
      <c r="X68" s="20"/>
      <c r="Y68" s="20"/>
    </row>
    <row r="69" spans="3:25" s="70" customFormat="1" x14ac:dyDescent="0.2">
      <c r="C69" s="23"/>
      <c r="D69" s="23"/>
      <c r="E69" s="48"/>
      <c r="F69" s="23"/>
      <c r="G69" s="23"/>
      <c r="H69" s="56"/>
      <c r="I69" s="21"/>
      <c r="J69" s="20"/>
      <c r="K69" s="48"/>
      <c r="L69" s="20"/>
      <c r="M69" s="20"/>
      <c r="N69" s="48"/>
      <c r="O69" s="20"/>
      <c r="P69" s="23"/>
      <c r="Q69" s="23"/>
      <c r="R69" s="56"/>
      <c r="S69" s="20"/>
      <c r="T69" s="20"/>
      <c r="U69" s="20"/>
      <c r="V69" s="20"/>
      <c r="W69" s="20"/>
      <c r="X69" s="20"/>
      <c r="Y69" s="20"/>
    </row>
    <row r="70" spans="3:25" s="70" customFormat="1" x14ac:dyDescent="0.2">
      <c r="C70" s="20"/>
      <c r="D70" s="20"/>
      <c r="E70" s="48"/>
      <c r="F70" s="20"/>
      <c r="G70" s="20"/>
      <c r="H70" s="48"/>
      <c r="I70" s="21"/>
      <c r="J70" s="20"/>
      <c r="K70" s="48"/>
      <c r="L70" s="20"/>
      <c r="M70" s="20"/>
      <c r="N70" s="48"/>
      <c r="O70" s="20"/>
      <c r="P70" s="23"/>
      <c r="Q70" s="23"/>
      <c r="R70" s="56"/>
      <c r="S70" s="20"/>
      <c r="T70" s="20"/>
      <c r="U70" s="20"/>
      <c r="V70" s="20"/>
      <c r="W70" s="20"/>
      <c r="X70" s="20"/>
      <c r="Y70" s="20"/>
    </row>
    <row r="71" spans="3:25" s="70" customFormat="1" x14ac:dyDescent="0.2">
      <c r="C71" s="20"/>
      <c r="D71" s="20"/>
      <c r="E71" s="48"/>
      <c r="F71" s="20"/>
      <c r="G71" s="20"/>
      <c r="H71" s="48"/>
      <c r="I71" s="21"/>
      <c r="J71" s="20"/>
      <c r="K71" s="48"/>
      <c r="L71" s="20"/>
      <c r="M71" s="20"/>
      <c r="N71" s="48"/>
      <c r="O71" s="20"/>
      <c r="P71" s="23"/>
      <c r="Q71" s="23"/>
      <c r="R71" s="56"/>
      <c r="S71" s="20"/>
      <c r="T71" s="20"/>
      <c r="U71" s="20"/>
      <c r="V71" s="20"/>
      <c r="W71" s="20"/>
      <c r="X71" s="20"/>
      <c r="Y71" s="20"/>
    </row>
    <row r="72" spans="3:25" s="70" customFormat="1" x14ac:dyDescent="0.2">
      <c r="C72" s="20"/>
      <c r="D72" s="20"/>
      <c r="E72" s="48"/>
      <c r="F72" s="20"/>
      <c r="G72" s="20"/>
      <c r="H72" s="48"/>
      <c r="I72" s="21"/>
      <c r="J72" s="20"/>
      <c r="K72" s="48"/>
      <c r="L72" s="20"/>
      <c r="M72" s="20"/>
      <c r="N72" s="48"/>
      <c r="O72" s="20"/>
      <c r="P72" s="23"/>
      <c r="Q72" s="23"/>
      <c r="R72" s="56"/>
      <c r="S72" s="20"/>
      <c r="T72" s="20"/>
      <c r="U72" s="20"/>
      <c r="V72" s="20"/>
      <c r="W72" s="20"/>
      <c r="X72" s="20"/>
      <c r="Y72" s="20"/>
    </row>
    <row r="73" spans="3:25" s="70" customFormat="1" x14ac:dyDescent="0.2">
      <c r="C73" s="20"/>
      <c r="D73" s="20"/>
      <c r="E73" s="48"/>
      <c r="F73" s="20"/>
      <c r="G73" s="20"/>
      <c r="H73" s="48"/>
      <c r="I73" s="21"/>
      <c r="J73" s="20"/>
      <c r="K73" s="48"/>
      <c r="L73" s="20"/>
      <c r="M73" s="20"/>
      <c r="N73" s="48"/>
      <c r="O73" s="20"/>
      <c r="P73" s="23"/>
      <c r="Q73" s="23"/>
      <c r="R73" s="56"/>
      <c r="S73" s="20"/>
      <c r="T73" s="20"/>
      <c r="U73" s="20"/>
      <c r="V73" s="20"/>
      <c r="W73" s="20"/>
      <c r="X73" s="20"/>
      <c r="Y73" s="20"/>
    </row>
    <row r="74" spans="3:25" s="70" customFormat="1" x14ac:dyDescent="0.2">
      <c r="C74" s="20"/>
      <c r="D74" s="20"/>
      <c r="E74" s="48"/>
      <c r="F74" s="20"/>
      <c r="G74" s="20"/>
      <c r="H74" s="48"/>
      <c r="I74" s="21"/>
      <c r="J74" s="20"/>
      <c r="K74" s="48"/>
      <c r="L74" s="20"/>
      <c r="M74" s="20"/>
      <c r="N74" s="48"/>
      <c r="O74" s="20"/>
      <c r="P74" s="23"/>
      <c r="Q74" s="23"/>
      <c r="R74" s="56"/>
      <c r="S74" s="20"/>
      <c r="T74" s="20"/>
      <c r="U74" s="20"/>
      <c r="V74" s="20"/>
      <c r="W74" s="20"/>
      <c r="X74" s="20"/>
      <c r="Y74" s="20"/>
    </row>
    <row r="75" spans="3:25" s="70" customFormat="1" x14ac:dyDescent="0.2">
      <c r="C75" s="20"/>
      <c r="D75" s="20"/>
      <c r="E75" s="48"/>
      <c r="F75" s="20"/>
      <c r="G75" s="20"/>
      <c r="H75" s="48"/>
      <c r="I75" s="21"/>
      <c r="J75" s="20"/>
      <c r="K75" s="48"/>
      <c r="L75" s="20"/>
      <c r="M75" s="20"/>
      <c r="N75" s="48"/>
      <c r="O75" s="20"/>
      <c r="P75" s="23"/>
      <c r="Q75" s="23"/>
      <c r="R75" s="56"/>
      <c r="S75" s="20"/>
      <c r="T75" s="20"/>
      <c r="U75" s="20"/>
      <c r="V75" s="20"/>
      <c r="W75" s="20"/>
      <c r="X75" s="20"/>
      <c r="Y75" s="20"/>
    </row>
    <row r="76" spans="3:25" s="70" customFormat="1" x14ac:dyDescent="0.2">
      <c r="C76" s="20"/>
      <c r="D76" s="20"/>
      <c r="E76" s="48"/>
      <c r="F76" s="20"/>
      <c r="G76" s="20"/>
      <c r="H76" s="48"/>
      <c r="I76" s="21"/>
      <c r="J76" s="20"/>
      <c r="K76" s="48"/>
      <c r="L76" s="20"/>
      <c r="M76" s="20"/>
      <c r="N76" s="48"/>
      <c r="O76" s="20"/>
      <c r="P76" s="23"/>
      <c r="Q76" s="23"/>
      <c r="R76" s="56"/>
      <c r="S76" s="20"/>
      <c r="T76" s="20"/>
      <c r="U76" s="20"/>
      <c r="V76" s="20"/>
      <c r="W76" s="20"/>
      <c r="X76" s="20"/>
      <c r="Y76" s="20"/>
    </row>
    <row r="77" spans="3:25" s="70" customFormat="1" x14ac:dyDescent="0.2">
      <c r="C77" s="20"/>
      <c r="D77" s="20"/>
      <c r="E77" s="48"/>
      <c r="F77" s="20"/>
      <c r="G77" s="20"/>
      <c r="H77" s="48"/>
      <c r="I77" s="21"/>
      <c r="J77" s="20"/>
      <c r="K77" s="48"/>
      <c r="L77" s="20"/>
      <c r="M77" s="20"/>
      <c r="N77" s="48"/>
      <c r="O77" s="20"/>
      <c r="P77" s="23"/>
      <c r="Q77" s="23"/>
      <c r="R77" s="56"/>
      <c r="S77" s="20"/>
      <c r="T77" s="20"/>
      <c r="U77" s="20"/>
      <c r="V77" s="20"/>
      <c r="W77" s="20"/>
      <c r="X77" s="20"/>
      <c r="Y77" s="20"/>
    </row>
    <row r="78" spans="3:25" s="70" customFormat="1" x14ac:dyDescent="0.2">
      <c r="C78" s="20"/>
      <c r="D78" s="20"/>
      <c r="E78" s="48"/>
      <c r="F78" s="20"/>
      <c r="G78" s="20"/>
      <c r="H78" s="48"/>
      <c r="I78" s="21"/>
      <c r="J78" s="20"/>
      <c r="K78" s="48"/>
      <c r="L78" s="20"/>
      <c r="M78" s="20"/>
      <c r="N78" s="48"/>
      <c r="O78" s="20"/>
      <c r="P78" s="23"/>
      <c r="Q78" s="23"/>
      <c r="R78" s="56"/>
      <c r="S78" s="20"/>
      <c r="T78" s="20"/>
      <c r="U78" s="20"/>
      <c r="V78" s="20"/>
      <c r="W78" s="20"/>
      <c r="X78" s="20"/>
      <c r="Y78" s="20"/>
    </row>
    <row r="79" spans="3:25" s="70" customFormat="1" x14ac:dyDescent="0.2">
      <c r="C79" s="20"/>
      <c r="D79" s="20"/>
      <c r="E79" s="48"/>
      <c r="F79" s="20"/>
      <c r="G79" s="20"/>
      <c r="H79" s="48"/>
      <c r="I79" s="21"/>
      <c r="J79" s="20"/>
      <c r="K79" s="48"/>
      <c r="L79" s="20"/>
      <c r="M79" s="20"/>
      <c r="N79" s="48"/>
      <c r="O79" s="20"/>
      <c r="P79" s="23"/>
      <c r="Q79" s="23"/>
      <c r="R79" s="56"/>
      <c r="S79" s="20"/>
      <c r="T79" s="20"/>
      <c r="U79" s="20"/>
      <c r="V79" s="20"/>
      <c r="W79" s="20"/>
      <c r="X79" s="20"/>
      <c r="Y79" s="20"/>
    </row>
    <row r="81" spans="6:18" x14ac:dyDescent="0.2">
      <c r="F81" s="23"/>
      <c r="G81" s="20"/>
      <c r="H81" s="48"/>
      <c r="I81" s="21"/>
      <c r="J81" s="20"/>
      <c r="K81" s="48"/>
      <c r="L81" s="23"/>
      <c r="M81" s="23"/>
      <c r="N81" s="56"/>
      <c r="P81" s="23"/>
      <c r="Q81" s="23"/>
      <c r="R81" s="56"/>
    </row>
    <row r="82" spans="6:18" x14ac:dyDescent="0.2">
      <c r="F82" s="23"/>
      <c r="G82" s="20"/>
      <c r="H82" s="48"/>
      <c r="I82" s="23"/>
      <c r="J82" s="20"/>
      <c r="K82" s="48"/>
      <c r="L82" s="23"/>
      <c r="M82" s="23"/>
      <c r="N82" s="56"/>
      <c r="P82" s="23"/>
      <c r="Q82" s="23"/>
      <c r="R82" s="56"/>
    </row>
    <row r="83" spans="6:18" x14ac:dyDescent="0.2">
      <c r="F83" s="23"/>
      <c r="G83" s="23"/>
      <c r="H83" s="56"/>
      <c r="I83" s="23"/>
      <c r="J83" s="23"/>
      <c r="K83" s="56"/>
      <c r="L83" s="23"/>
      <c r="M83" s="23"/>
      <c r="N83" s="56"/>
      <c r="P83" s="23"/>
      <c r="Q83" s="23"/>
      <c r="R83" s="56"/>
    </row>
    <row r="84" spans="6:18" x14ac:dyDescent="0.2">
      <c r="F84" s="16"/>
      <c r="G84" s="16"/>
      <c r="H84" s="66"/>
      <c r="J84" s="8"/>
      <c r="K84" s="67"/>
      <c r="L84" s="16"/>
      <c r="M84" s="16"/>
      <c r="N84" s="66"/>
      <c r="P84" s="23"/>
      <c r="Q84" s="23"/>
      <c r="R84" s="56"/>
    </row>
    <row r="85" spans="6:18" x14ac:dyDescent="0.2">
      <c r="P85" s="23"/>
      <c r="Q85" s="23"/>
      <c r="R85" s="56"/>
    </row>
    <row r="86" spans="6:18" x14ac:dyDescent="0.2">
      <c r="P86" s="16"/>
      <c r="Q86" s="16"/>
      <c r="R86" s="66"/>
    </row>
  </sheetData>
  <mergeCells count="14">
    <mergeCell ref="X7:Y7"/>
    <mergeCell ref="A36:B36"/>
    <mergeCell ref="A37:B37"/>
    <mergeCell ref="A38:B38"/>
    <mergeCell ref="B5:X5"/>
    <mergeCell ref="A7:A8"/>
    <mergeCell ref="B7:B8"/>
    <mergeCell ref="C7:D7"/>
    <mergeCell ref="F7:G7"/>
    <mergeCell ref="I7:J7"/>
    <mergeCell ref="L7:M7"/>
    <mergeCell ref="P7:Q7"/>
    <mergeCell ref="T7:U7"/>
    <mergeCell ref="V7:W7"/>
  </mergeCell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7"/>
  <sheetViews>
    <sheetView topLeftCell="A16" zoomScaleNormal="100" zoomScaleSheetLayoutView="75" workbookViewId="0">
      <selection activeCell="U30" sqref="U30"/>
    </sheetView>
  </sheetViews>
  <sheetFormatPr defaultColWidth="9.140625" defaultRowHeight="12.75" x14ac:dyDescent="0.2"/>
  <cols>
    <col min="1" max="1" width="5.7109375" style="1" customWidth="1"/>
    <col min="2" max="2" width="27.42578125" style="1" bestFit="1" customWidth="1"/>
    <col min="3" max="3" width="9.28515625" style="5" customWidth="1"/>
    <col min="4" max="4" width="11.85546875" style="5" customWidth="1"/>
    <col min="5" max="5" width="15.28515625" style="48" customWidth="1"/>
    <col min="6" max="6" width="11.28515625" style="5" customWidth="1"/>
    <col min="7" max="7" width="10.7109375" style="5" customWidth="1"/>
    <col min="8" max="8" width="14.85546875" style="58" customWidth="1"/>
    <col min="9" max="9" width="9.5703125" style="8" customWidth="1"/>
    <col min="10" max="10" width="10.7109375" style="5" customWidth="1"/>
    <col min="11" max="11" width="14.140625" style="58" customWidth="1"/>
    <col min="12" max="12" width="9.7109375" style="5" customWidth="1"/>
    <col min="13" max="13" width="11.85546875" style="5" customWidth="1"/>
    <col min="14" max="14" width="16.140625" style="58" customWidth="1"/>
    <col min="15" max="15" width="8.42578125" style="20" customWidth="1"/>
    <col min="16" max="16" width="9.7109375" style="5" customWidth="1"/>
    <col min="17" max="17" width="10.7109375" style="5" customWidth="1"/>
    <col min="18" max="18" width="15.42578125" style="58" customWidth="1"/>
    <col min="19" max="19" width="10.7109375" style="5" customWidth="1"/>
    <col min="20" max="20" width="11.28515625" style="5" customWidth="1"/>
    <col min="21" max="21" width="12.85546875" style="5" customWidth="1"/>
    <col min="22" max="22" width="11.5703125" style="5" customWidth="1"/>
    <col min="23" max="23" width="13.5703125" style="5" customWidth="1"/>
    <col min="24" max="24" width="11.42578125" style="5" customWidth="1"/>
    <col min="25" max="25" width="10.85546875" style="5" customWidth="1"/>
    <col min="26" max="26" width="8.42578125" style="1" customWidth="1"/>
    <col min="27" max="27" width="12.42578125" style="1" customWidth="1"/>
    <col min="28" max="28" width="12.5703125" style="1" customWidth="1"/>
    <col min="29" max="16384" width="9.140625" style="1"/>
  </cols>
  <sheetData>
    <row r="1" spans="1:26" x14ac:dyDescent="0.2">
      <c r="W1" s="1" t="s">
        <v>45</v>
      </c>
    </row>
    <row r="2" spans="1:26" x14ac:dyDescent="0.2">
      <c r="W2" s="1" t="s">
        <v>42</v>
      </c>
    </row>
    <row r="3" spans="1:26" x14ac:dyDescent="0.2">
      <c r="W3" s="1" t="s">
        <v>47</v>
      </c>
    </row>
    <row r="4" spans="1:26" x14ac:dyDescent="0.2">
      <c r="G4" s="6"/>
      <c r="H4" s="59"/>
      <c r="J4" s="6"/>
      <c r="K4" s="59"/>
      <c r="L4" s="6"/>
      <c r="M4" s="6"/>
      <c r="N4" s="59"/>
      <c r="O4" s="39"/>
    </row>
    <row r="5" spans="1:26" x14ac:dyDescent="0.2">
      <c r="B5" s="86" t="s">
        <v>48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7" spans="1:26" s="10" customFormat="1" ht="70.5" customHeight="1" x14ac:dyDescent="0.2">
      <c r="A7" s="87" t="s">
        <v>0</v>
      </c>
      <c r="B7" s="87" t="s">
        <v>43</v>
      </c>
      <c r="C7" s="87" t="s">
        <v>1</v>
      </c>
      <c r="D7" s="87"/>
      <c r="E7" s="49"/>
      <c r="F7" s="88" t="s">
        <v>2</v>
      </c>
      <c r="G7" s="89"/>
      <c r="H7" s="60"/>
      <c r="I7" s="88" t="s">
        <v>3</v>
      </c>
      <c r="J7" s="89"/>
      <c r="K7" s="60"/>
      <c r="L7" s="88" t="s">
        <v>4</v>
      </c>
      <c r="M7" s="89"/>
      <c r="N7" s="68"/>
      <c r="O7" s="40"/>
      <c r="P7" s="87" t="s">
        <v>5</v>
      </c>
      <c r="Q7" s="87"/>
      <c r="R7" s="61"/>
      <c r="S7" s="72"/>
      <c r="T7" s="87" t="s">
        <v>6</v>
      </c>
      <c r="U7" s="90"/>
      <c r="V7" s="87" t="s">
        <v>7</v>
      </c>
      <c r="W7" s="87"/>
      <c r="X7" s="87" t="s">
        <v>8</v>
      </c>
      <c r="Y7" s="87"/>
    </row>
    <row r="8" spans="1:26" s="10" customFormat="1" ht="106.5" customHeight="1" x14ac:dyDescent="0.2">
      <c r="A8" s="87"/>
      <c r="B8" s="87"/>
      <c r="C8" s="11" t="s">
        <v>9</v>
      </c>
      <c r="D8" s="11" t="s">
        <v>10</v>
      </c>
      <c r="E8" s="50"/>
      <c r="F8" s="11" t="s">
        <v>9</v>
      </c>
      <c r="G8" s="11" t="s">
        <v>10</v>
      </c>
      <c r="H8" s="61"/>
      <c r="I8" s="18" t="s">
        <v>9</v>
      </c>
      <c r="J8" s="11" t="s">
        <v>10</v>
      </c>
      <c r="K8" s="61"/>
      <c r="L8" s="11" t="s">
        <v>9</v>
      </c>
      <c r="M8" s="11" t="s">
        <v>10</v>
      </c>
      <c r="N8" s="61"/>
      <c r="O8" s="41"/>
      <c r="P8" s="11" t="s">
        <v>9</v>
      </c>
      <c r="Q8" s="11" t="s">
        <v>10</v>
      </c>
      <c r="R8" s="61"/>
      <c r="S8" s="11"/>
      <c r="T8" s="11" t="s">
        <v>9</v>
      </c>
      <c r="U8" s="11" t="s">
        <v>10</v>
      </c>
      <c r="V8" s="11" t="s">
        <v>9</v>
      </c>
      <c r="W8" s="11" t="s">
        <v>10</v>
      </c>
      <c r="X8" s="11" t="s">
        <v>9</v>
      </c>
      <c r="Y8" s="11" t="s">
        <v>10</v>
      </c>
    </row>
    <row r="9" spans="1:26" x14ac:dyDescent="0.2">
      <c r="A9" s="25" t="s">
        <v>11</v>
      </c>
      <c r="B9" s="26" t="s">
        <v>12</v>
      </c>
      <c r="C9" s="7">
        <v>1</v>
      </c>
      <c r="D9" s="7">
        <v>2</v>
      </c>
      <c r="E9" s="51"/>
      <c r="F9" s="7">
        <v>3</v>
      </c>
      <c r="G9" s="7">
        <v>4</v>
      </c>
      <c r="H9" s="62"/>
      <c r="I9" s="19">
        <v>5</v>
      </c>
      <c r="J9" s="7">
        <v>6</v>
      </c>
      <c r="K9" s="62"/>
      <c r="L9" s="7">
        <v>7</v>
      </c>
      <c r="M9" s="7">
        <v>8</v>
      </c>
      <c r="N9" s="62"/>
      <c r="O9" s="42"/>
      <c r="P9" s="7">
        <v>9</v>
      </c>
      <c r="Q9" s="7">
        <v>10</v>
      </c>
      <c r="R9" s="62"/>
      <c r="S9" s="7"/>
      <c r="T9" s="7">
        <v>11</v>
      </c>
      <c r="U9" s="7">
        <v>12</v>
      </c>
      <c r="V9" s="7">
        <v>13</v>
      </c>
      <c r="W9" s="7">
        <v>14</v>
      </c>
      <c r="X9" s="7">
        <v>15</v>
      </c>
      <c r="Y9" s="44">
        <v>16</v>
      </c>
    </row>
    <row r="10" spans="1:26" x14ac:dyDescent="0.2">
      <c r="A10" s="2">
        <v>1</v>
      </c>
      <c r="B10" s="9" t="s">
        <v>13</v>
      </c>
      <c r="C10" s="33"/>
      <c r="D10" s="33"/>
      <c r="E10" s="52"/>
      <c r="F10" s="33"/>
      <c r="G10" s="33"/>
      <c r="H10" s="52"/>
      <c r="I10" s="33"/>
      <c r="J10" s="33"/>
      <c r="K10" s="52"/>
      <c r="L10" s="33"/>
      <c r="M10" s="33"/>
      <c r="N10" s="52"/>
      <c r="O10" s="43" t="e">
        <f>M10/D10*100</f>
        <v>#DIV/0!</v>
      </c>
      <c r="P10" s="33"/>
      <c r="Q10" s="33"/>
      <c r="R10" s="52"/>
      <c r="S10" s="33" t="e">
        <f>Q10/J10*100</f>
        <v>#DIV/0!</v>
      </c>
      <c r="T10" s="12"/>
      <c r="U10" s="12"/>
      <c r="V10" s="12"/>
      <c r="W10" s="12"/>
      <c r="X10" s="12"/>
      <c r="Y10" s="12"/>
      <c r="Z10" s="47"/>
    </row>
    <row r="11" spans="1:26" x14ac:dyDescent="0.2">
      <c r="A11" s="2">
        <v>2</v>
      </c>
      <c r="B11" s="9" t="s">
        <v>14</v>
      </c>
      <c r="C11" s="33"/>
      <c r="D11" s="33"/>
      <c r="E11" s="52"/>
      <c r="F11" s="33"/>
      <c r="G11" s="33"/>
      <c r="H11" s="52"/>
      <c r="I11" s="33"/>
      <c r="J11" s="33"/>
      <c r="K11" s="52"/>
      <c r="L11" s="33"/>
      <c r="M11" s="33"/>
      <c r="N11" s="52"/>
      <c r="O11" s="43" t="e">
        <f t="shared" ref="O11:O38" si="0">M11/D11*100</f>
        <v>#DIV/0!</v>
      </c>
      <c r="P11" s="35"/>
      <c r="Q11" s="33"/>
      <c r="R11" s="52"/>
      <c r="S11" s="33" t="e">
        <f t="shared" ref="S11:S38" si="1">Q11/J11*100</f>
        <v>#DIV/0!</v>
      </c>
      <c r="T11" s="12"/>
      <c r="U11" s="12"/>
      <c r="V11" s="12"/>
      <c r="W11" s="12"/>
      <c r="X11" s="12"/>
      <c r="Y11" s="12"/>
      <c r="Z11" s="47"/>
    </row>
    <row r="12" spans="1:26" x14ac:dyDescent="0.2">
      <c r="A12" s="2">
        <v>3</v>
      </c>
      <c r="B12" s="9" t="s">
        <v>15</v>
      </c>
      <c r="C12" s="33"/>
      <c r="D12" s="33"/>
      <c r="E12" s="52"/>
      <c r="F12" s="33"/>
      <c r="G12" s="33"/>
      <c r="H12" s="52"/>
      <c r="I12" s="33"/>
      <c r="J12" s="33"/>
      <c r="K12" s="52"/>
      <c r="L12" s="33"/>
      <c r="M12" s="33"/>
      <c r="N12" s="52"/>
      <c r="O12" s="43" t="e">
        <f t="shared" si="0"/>
        <v>#DIV/0!</v>
      </c>
      <c r="P12" s="33"/>
      <c r="Q12" s="33"/>
      <c r="R12" s="52"/>
      <c r="S12" s="33" t="e">
        <f t="shared" si="1"/>
        <v>#DIV/0!</v>
      </c>
      <c r="T12" s="12"/>
      <c r="U12" s="12"/>
      <c r="V12" s="12"/>
      <c r="W12" s="12"/>
      <c r="X12" s="12"/>
      <c r="Y12" s="12"/>
      <c r="Z12" s="47"/>
    </row>
    <row r="13" spans="1:26" x14ac:dyDescent="0.2">
      <c r="A13" s="2">
        <v>4</v>
      </c>
      <c r="B13" s="9" t="s">
        <v>16</v>
      </c>
      <c r="C13" s="33"/>
      <c r="D13" s="33"/>
      <c r="E13" s="52"/>
      <c r="F13" s="33"/>
      <c r="G13" s="33"/>
      <c r="H13" s="52"/>
      <c r="I13" s="33"/>
      <c r="J13" s="33"/>
      <c r="K13" s="52"/>
      <c r="L13" s="33"/>
      <c r="M13" s="33"/>
      <c r="N13" s="52"/>
      <c r="O13" s="43" t="e">
        <f t="shared" si="0"/>
        <v>#DIV/0!</v>
      </c>
      <c r="P13" s="33"/>
      <c r="Q13" s="33"/>
      <c r="R13" s="52"/>
      <c r="S13" s="33" t="e">
        <f t="shared" si="1"/>
        <v>#DIV/0!</v>
      </c>
      <c r="T13" s="12"/>
      <c r="U13" s="12"/>
      <c r="V13" s="12"/>
      <c r="W13" s="12"/>
      <c r="X13" s="12"/>
      <c r="Y13" s="12"/>
      <c r="Z13" s="47"/>
    </row>
    <row r="14" spans="1:26" x14ac:dyDescent="0.2">
      <c r="A14" s="2">
        <v>5</v>
      </c>
      <c r="B14" s="9" t="s">
        <v>17</v>
      </c>
      <c r="C14" s="33"/>
      <c r="D14" s="33"/>
      <c r="E14" s="52"/>
      <c r="F14" s="33"/>
      <c r="G14" s="33"/>
      <c r="H14" s="52"/>
      <c r="I14" s="33"/>
      <c r="J14" s="33"/>
      <c r="K14" s="52"/>
      <c r="L14" s="33"/>
      <c r="M14" s="33"/>
      <c r="N14" s="52"/>
      <c r="O14" s="43" t="e">
        <f t="shared" si="0"/>
        <v>#DIV/0!</v>
      </c>
      <c r="P14" s="33"/>
      <c r="Q14" s="33"/>
      <c r="R14" s="52"/>
      <c r="S14" s="33" t="e">
        <f t="shared" si="1"/>
        <v>#DIV/0!</v>
      </c>
      <c r="T14" s="12"/>
      <c r="U14" s="12"/>
      <c r="V14" s="12"/>
      <c r="W14" s="12"/>
      <c r="X14" s="12"/>
      <c r="Y14" s="12"/>
      <c r="Z14" s="47"/>
    </row>
    <row r="15" spans="1:26" x14ac:dyDescent="0.2">
      <c r="A15" s="2">
        <v>6</v>
      </c>
      <c r="B15" s="9" t="s">
        <v>18</v>
      </c>
      <c r="C15" s="33"/>
      <c r="D15" s="33"/>
      <c r="E15" s="52"/>
      <c r="F15" s="33"/>
      <c r="G15" s="33"/>
      <c r="H15" s="52"/>
      <c r="I15" s="33"/>
      <c r="J15" s="33"/>
      <c r="K15" s="52"/>
      <c r="L15" s="33"/>
      <c r="M15" s="33"/>
      <c r="N15" s="52"/>
      <c r="O15" s="43" t="e">
        <f t="shared" si="0"/>
        <v>#DIV/0!</v>
      </c>
      <c r="P15" s="33"/>
      <c r="Q15" s="33"/>
      <c r="R15" s="52"/>
      <c r="S15" s="33" t="e">
        <f t="shared" si="1"/>
        <v>#DIV/0!</v>
      </c>
      <c r="T15" s="12"/>
      <c r="U15" s="12"/>
      <c r="V15" s="12"/>
      <c r="W15" s="12"/>
      <c r="X15" s="12"/>
      <c r="Y15" s="12"/>
      <c r="Z15" s="47"/>
    </row>
    <row r="16" spans="1:26" x14ac:dyDescent="0.2">
      <c r="A16" s="2">
        <v>7</v>
      </c>
      <c r="B16" s="9" t="s">
        <v>19</v>
      </c>
      <c r="C16" s="33"/>
      <c r="D16" s="33"/>
      <c r="E16" s="52"/>
      <c r="F16" s="33"/>
      <c r="G16" s="33"/>
      <c r="H16" s="52"/>
      <c r="I16" s="33"/>
      <c r="J16" s="33"/>
      <c r="K16" s="52"/>
      <c r="L16" s="33"/>
      <c r="M16" s="33"/>
      <c r="N16" s="52"/>
      <c r="O16" s="43" t="e">
        <f t="shared" si="0"/>
        <v>#DIV/0!</v>
      </c>
      <c r="P16" s="33"/>
      <c r="Q16" s="33"/>
      <c r="R16" s="52"/>
      <c r="S16" s="33" t="e">
        <f t="shared" si="1"/>
        <v>#DIV/0!</v>
      </c>
      <c r="T16" s="12"/>
      <c r="U16" s="12"/>
      <c r="V16" s="12"/>
      <c r="W16" s="12"/>
      <c r="X16" s="12"/>
      <c r="Y16" s="12"/>
      <c r="Z16" s="47"/>
    </row>
    <row r="17" spans="1:26" x14ac:dyDescent="0.2">
      <c r="A17" s="2">
        <v>8</v>
      </c>
      <c r="B17" s="9" t="s">
        <v>20</v>
      </c>
      <c r="C17" s="33"/>
      <c r="D17" s="33"/>
      <c r="E17" s="52"/>
      <c r="F17" s="33"/>
      <c r="G17" s="33"/>
      <c r="H17" s="52"/>
      <c r="I17" s="33"/>
      <c r="J17" s="33"/>
      <c r="K17" s="52"/>
      <c r="L17" s="33"/>
      <c r="M17" s="33"/>
      <c r="N17" s="52"/>
      <c r="O17" s="43" t="e">
        <f t="shared" si="0"/>
        <v>#DIV/0!</v>
      </c>
      <c r="P17" s="33"/>
      <c r="Q17" s="33"/>
      <c r="R17" s="52"/>
      <c r="S17" s="33" t="e">
        <f t="shared" si="1"/>
        <v>#DIV/0!</v>
      </c>
      <c r="T17" s="12"/>
      <c r="U17" s="12"/>
      <c r="V17" s="12"/>
      <c r="W17" s="12"/>
      <c r="X17" s="12"/>
      <c r="Y17" s="12"/>
      <c r="Z17" s="47"/>
    </row>
    <row r="18" spans="1:26" x14ac:dyDescent="0.2">
      <c r="A18" s="2">
        <v>9</v>
      </c>
      <c r="B18" s="9" t="s">
        <v>21</v>
      </c>
      <c r="C18" s="33"/>
      <c r="D18" s="33"/>
      <c r="E18" s="52"/>
      <c r="F18" s="33"/>
      <c r="G18" s="33"/>
      <c r="H18" s="52"/>
      <c r="I18" s="33"/>
      <c r="J18" s="33"/>
      <c r="K18" s="52"/>
      <c r="L18" s="33"/>
      <c r="M18" s="33"/>
      <c r="N18" s="52"/>
      <c r="O18" s="43" t="e">
        <f t="shared" si="0"/>
        <v>#DIV/0!</v>
      </c>
      <c r="P18" s="33"/>
      <c r="Q18" s="33"/>
      <c r="R18" s="52"/>
      <c r="S18" s="33" t="e">
        <f t="shared" si="1"/>
        <v>#DIV/0!</v>
      </c>
      <c r="T18" s="12"/>
      <c r="U18" s="12"/>
      <c r="V18" s="12"/>
      <c r="W18" s="12"/>
      <c r="X18" s="12"/>
      <c r="Y18" s="12"/>
      <c r="Z18" s="47"/>
    </row>
    <row r="19" spans="1:26" x14ac:dyDescent="0.2">
      <c r="A19" s="2">
        <v>10</v>
      </c>
      <c r="B19" s="9" t="s">
        <v>22</v>
      </c>
      <c r="C19" s="33"/>
      <c r="D19" s="33"/>
      <c r="E19" s="52"/>
      <c r="F19" s="33"/>
      <c r="G19" s="33"/>
      <c r="H19" s="52"/>
      <c r="I19" s="33"/>
      <c r="J19" s="33"/>
      <c r="K19" s="52"/>
      <c r="L19" s="33"/>
      <c r="M19" s="33"/>
      <c r="N19" s="52"/>
      <c r="O19" s="43" t="e">
        <f t="shared" si="0"/>
        <v>#DIV/0!</v>
      </c>
      <c r="P19" s="33"/>
      <c r="Q19" s="33"/>
      <c r="R19" s="52"/>
      <c r="S19" s="33" t="e">
        <f t="shared" si="1"/>
        <v>#DIV/0!</v>
      </c>
      <c r="T19" s="12"/>
      <c r="U19" s="12"/>
      <c r="V19" s="12"/>
      <c r="W19" s="12"/>
      <c r="X19" s="12"/>
      <c r="Y19" s="12"/>
      <c r="Z19" s="47"/>
    </row>
    <row r="20" spans="1:26" x14ac:dyDescent="0.2">
      <c r="A20" s="2">
        <v>11</v>
      </c>
      <c r="B20" s="9" t="s">
        <v>23</v>
      </c>
      <c r="C20" s="33"/>
      <c r="D20" s="33"/>
      <c r="E20" s="52"/>
      <c r="F20" s="33"/>
      <c r="G20" s="33"/>
      <c r="H20" s="52"/>
      <c r="I20" s="33"/>
      <c r="J20" s="33"/>
      <c r="K20" s="52"/>
      <c r="L20" s="33"/>
      <c r="M20" s="33"/>
      <c r="N20" s="52"/>
      <c r="O20" s="43" t="e">
        <f t="shared" si="0"/>
        <v>#DIV/0!</v>
      </c>
      <c r="P20" s="33"/>
      <c r="Q20" s="33"/>
      <c r="R20" s="52"/>
      <c r="S20" s="33" t="e">
        <f t="shared" si="1"/>
        <v>#DIV/0!</v>
      </c>
      <c r="T20" s="12"/>
      <c r="U20" s="12"/>
      <c r="V20" s="12"/>
      <c r="W20" s="12"/>
      <c r="X20" s="12"/>
      <c r="Y20" s="12"/>
      <c r="Z20" s="47"/>
    </row>
    <row r="21" spans="1:26" x14ac:dyDescent="0.2">
      <c r="A21" s="2">
        <v>12</v>
      </c>
      <c r="B21" s="9" t="s">
        <v>24</v>
      </c>
      <c r="C21" s="33"/>
      <c r="D21" s="33"/>
      <c r="E21" s="52"/>
      <c r="F21" s="33"/>
      <c r="G21" s="33"/>
      <c r="H21" s="52"/>
      <c r="I21" s="33"/>
      <c r="J21" s="33"/>
      <c r="K21" s="52"/>
      <c r="L21" s="33"/>
      <c r="M21" s="33"/>
      <c r="N21" s="52"/>
      <c r="O21" s="43" t="e">
        <f t="shared" si="0"/>
        <v>#DIV/0!</v>
      </c>
      <c r="P21" s="33"/>
      <c r="Q21" s="33"/>
      <c r="R21" s="52"/>
      <c r="S21" s="33" t="e">
        <f t="shared" si="1"/>
        <v>#DIV/0!</v>
      </c>
      <c r="T21" s="12"/>
      <c r="U21" s="12"/>
      <c r="V21" s="12"/>
      <c r="W21" s="12"/>
      <c r="X21" s="12"/>
      <c r="Y21" s="12"/>
      <c r="Z21" s="47"/>
    </row>
    <row r="22" spans="1:26" x14ac:dyDescent="0.2">
      <c r="A22" s="2">
        <v>13</v>
      </c>
      <c r="B22" s="9" t="s">
        <v>25</v>
      </c>
      <c r="C22" s="33"/>
      <c r="D22" s="33"/>
      <c r="E22" s="52"/>
      <c r="F22" s="33"/>
      <c r="G22" s="33"/>
      <c r="H22" s="52"/>
      <c r="I22" s="33"/>
      <c r="J22" s="33"/>
      <c r="K22" s="52"/>
      <c r="L22" s="33"/>
      <c r="M22" s="33"/>
      <c r="N22" s="52"/>
      <c r="O22" s="43" t="e">
        <f t="shared" si="0"/>
        <v>#DIV/0!</v>
      </c>
      <c r="P22" s="33"/>
      <c r="Q22" s="33"/>
      <c r="R22" s="52"/>
      <c r="S22" s="33" t="e">
        <f t="shared" si="1"/>
        <v>#DIV/0!</v>
      </c>
      <c r="T22" s="12"/>
      <c r="U22" s="12"/>
      <c r="V22" s="12"/>
      <c r="W22" s="12"/>
      <c r="X22" s="12"/>
      <c r="Y22" s="12"/>
      <c r="Z22" s="47"/>
    </row>
    <row r="23" spans="1:26" x14ac:dyDescent="0.2">
      <c r="A23" s="2">
        <v>14</v>
      </c>
      <c r="B23" s="9" t="s">
        <v>26</v>
      </c>
      <c r="C23" s="33"/>
      <c r="D23" s="33"/>
      <c r="E23" s="52"/>
      <c r="F23" s="33"/>
      <c r="G23" s="33"/>
      <c r="H23" s="52"/>
      <c r="I23" s="33"/>
      <c r="J23" s="33"/>
      <c r="K23" s="52"/>
      <c r="L23" s="33"/>
      <c r="M23" s="33"/>
      <c r="N23" s="52"/>
      <c r="O23" s="43" t="e">
        <f t="shared" si="0"/>
        <v>#DIV/0!</v>
      </c>
      <c r="P23" s="33"/>
      <c r="Q23" s="33"/>
      <c r="R23" s="52"/>
      <c r="S23" s="33" t="e">
        <f t="shared" si="1"/>
        <v>#DIV/0!</v>
      </c>
      <c r="T23" s="12"/>
      <c r="U23" s="12"/>
      <c r="V23" s="12"/>
      <c r="W23" s="12"/>
      <c r="X23" s="12"/>
      <c r="Y23" s="12"/>
      <c r="Z23" s="47"/>
    </row>
    <row r="24" spans="1:26" x14ac:dyDescent="0.2">
      <c r="A24" s="2">
        <v>15</v>
      </c>
      <c r="B24" s="9" t="s">
        <v>27</v>
      </c>
      <c r="C24" s="33"/>
      <c r="D24" s="33"/>
      <c r="E24" s="52"/>
      <c r="F24" s="33"/>
      <c r="G24" s="33"/>
      <c r="H24" s="52"/>
      <c r="I24" s="33"/>
      <c r="J24" s="33"/>
      <c r="K24" s="52"/>
      <c r="L24" s="33"/>
      <c r="M24" s="33"/>
      <c r="N24" s="52"/>
      <c r="O24" s="43" t="e">
        <f t="shared" si="0"/>
        <v>#DIV/0!</v>
      </c>
      <c r="P24" s="33"/>
      <c r="Q24" s="33"/>
      <c r="R24" s="52"/>
      <c r="S24" s="33" t="e">
        <f t="shared" si="1"/>
        <v>#DIV/0!</v>
      </c>
      <c r="T24" s="12"/>
      <c r="U24" s="12"/>
      <c r="V24" s="12"/>
      <c r="W24" s="12"/>
      <c r="X24" s="12"/>
      <c r="Y24" s="12"/>
      <c r="Z24" s="47"/>
    </row>
    <row r="25" spans="1:26" x14ac:dyDescent="0.2">
      <c r="A25" s="2">
        <v>16</v>
      </c>
      <c r="B25" s="9" t="s">
        <v>28</v>
      </c>
      <c r="C25" s="33"/>
      <c r="D25" s="33"/>
      <c r="E25" s="52"/>
      <c r="F25" s="33"/>
      <c r="G25" s="33"/>
      <c r="H25" s="52"/>
      <c r="I25" s="33"/>
      <c r="J25" s="33"/>
      <c r="K25" s="52"/>
      <c r="L25" s="33"/>
      <c r="M25" s="33"/>
      <c r="N25" s="52"/>
      <c r="O25" s="43" t="e">
        <f t="shared" si="0"/>
        <v>#DIV/0!</v>
      </c>
      <c r="P25" s="33"/>
      <c r="Q25" s="33"/>
      <c r="R25" s="52"/>
      <c r="S25" s="33" t="e">
        <f t="shared" si="1"/>
        <v>#DIV/0!</v>
      </c>
      <c r="T25" s="12"/>
      <c r="U25" s="12"/>
      <c r="V25" s="12"/>
      <c r="W25" s="12"/>
      <c r="X25" s="12"/>
      <c r="Y25" s="12"/>
      <c r="Z25" s="47"/>
    </row>
    <row r="26" spans="1:26" x14ac:dyDescent="0.2">
      <c r="A26" s="2">
        <v>17</v>
      </c>
      <c r="B26" s="9" t="s">
        <v>29</v>
      </c>
      <c r="C26" s="33"/>
      <c r="D26" s="33"/>
      <c r="E26" s="52"/>
      <c r="F26" s="33"/>
      <c r="G26" s="33"/>
      <c r="H26" s="52"/>
      <c r="I26" s="33"/>
      <c r="J26" s="33"/>
      <c r="K26" s="52"/>
      <c r="L26" s="33"/>
      <c r="M26" s="33"/>
      <c r="N26" s="52"/>
      <c r="O26" s="43" t="e">
        <f t="shared" si="0"/>
        <v>#DIV/0!</v>
      </c>
      <c r="P26" s="33"/>
      <c r="Q26" s="33"/>
      <c r="R26" s="52"/>
      <c r="S26" s="33" t="e">
        <f t="shared" si="1"/>
        <v>#DIV/0!</v>
      </c>
      <c r="T26" s="12"/>
      <c r="U26" s="12"/>
      <c r="V26" s="12"/>
      <c r="W26" s="12"/>
      <c r="X26" s="12"/>
      <c r="Y26" s="12"/>
      <c r="Z26" s="47"/>
    </row>
    <row r="27" spans="1:26" x14ac:dyDescent="0.2">
      <c r="A27" s="2">
        <v>18</v>
      </c>
      <c r="B27" s="9" t="s">
        <v>30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43" t="e">
        <f t="shared" si="0"/>
        <v>#DIV/0!</v>
      </c>
      <c r="P27" s="74"/>
      <c r="Q27" s="74"/>
      <c r="R27" s="52"/>
      <c r="S27" s="33" t="e">
        <f t="shared" si="1"/>
        <v>#DIV/0!</v>
      </c>
      <c r="T27" s="12"/>
      <c r="U27" s="12"/>
      <c r="V27" s="12"/>
      <c r="W27" s="12"/>
      <c r="X27" s="12"/>
      <c r="Y27" s="12"/>
      <c r="Z27" s="47"/>
    </row>
    <row r="28" spans="1:26" x14ac:dyDescent="0.2">
      <c r="A28" s="2">
        <v>19</v>
      </c>
      <c r="B28" s="9" t="s">
        <v>31</v>
      </c>
      <c r="C28" s="33"/>
      <c r="D28" s="33"/>
      <c r="E28" s="52"/>
      <c r="F28" s="33"/>
      <c r="G28" s="33"/>
      <c r="H28" s="52"/>
      <c r="I28" s="33"/>
      <c r="J28" s="33"/>
      <c r="K28" s="52"/>
      <c r="L28" s="33"/>
      <c r="M28" s="33"/>
      <c r="N28" s="52"/>
      <c r="O28" s="43" t="e">
        <f t="shared" si="0"/>
        <v>#DIV/0!</v>
      </c>
      <c r="P28" s="33"/>
      <c r="Q28" s="33"/>
      <c r="R28" s="52"/>
      <c r="S28" s="33" t="e">
        <f t="shared" si="1"/>
        <v>#DIV/0!</v>
      </c>
      <c r="T28" s="12"/>
      <c r="U28" s="12"/>
      <c r="V28" s="12"/>
      <c r="W28" s="12"/>
      <c r="X28" s="12"/>
      <c r="Y28" s="12"/>
      <c r="Z28" s="47"/>
    </row>
    <row r="29" spans="1:26" x14ac:dyDescent="0.2">
      <c r="A29" s="2">
        <v>20</v>
      </c>
      <c r="B29" s="9" t="s">
        <v>32</v>
      </c>
      <c r="C29" s="33"/>
      <c r="D29" s="33"/>
      <c r="E29" s="52"/>
      <c r="F29" s="33"/>
      <c r="G29" s="33"/>
      <c r="H29" s="52"/>
      <c r="I29" s="33"/>
      <c r="J29" s="33"/>
      <c r="K29" s="52"/>
      <c r="L29" s="33"/>
      <c r="M29" s="33"/>
      <c r="N29" s="52"/>
      <c r="O29" s="43" t="e">
        <f t="shared" si="0"/>
        <v>#DIV/0!</v>
      </c>
      <c r="P29" s="33"/>
      <c r="Q29" s="33"/>
      <c r="R29" s="52"/>
      <c r="S29" s="33" t="e">
        <f t="shared" si="1"/>
        <v>#DIV/0!</v>
      </c>
      <c r="T29" s="12"/>
      <c r="U29" s="12"/>
      <c r="V29" s="12"/>
      <c r="W29" s="12"/>
      <c r="X29" s="12"/>
      <c r="Y29" s="12"/>
      <c r="Z29" s="47"/>
    </row>
    <row r="30" spans="1:26" x14ac:dyDescent="0.2">
      <c r="A30" s="2">
        <v>21</v>
      </c>
      <c r="B30" s="9" t="s">
        <v>33</v>
      </c>
      <c r="C30" s="33"/>
      <c r="D30" s="33"/>
      <c r="E30" s="52"/>
      <c r="F30" s="33"/>
      <c r="G30" s="33"/>
      <c r="H30" s="52"/>
      <c r="I30" s="33"/>
      <c r="J30" s="33"/>
      <c r="K30" s="52"/>
      <c r="L30" s="33"/>
      <c r="M30" s="33"/>
      <c r="N30" s="52"/>
      <c r="O30" s="43" t="e">
        <f t="shared" si="0"/>
        <v>#DIV/0!</v>
      </c>
      <c r="P30" s="33"/>
      <c r="Q30" s="33"/>
      <c r="R30" s="52"/>
      <c r="S30" s="33" t="e">
        <f t="shared" si="1"/>
        <v>#DIV/0!</v>
      </c>
      <c r="T30" s="12"/>
      <c r="U30" s="12"/>
      <c r="V30" s="12"/>
      <c r="W30" s="12"/>
      <c r="X30" s="12"/>
      <c r="Y30" s="12"/>
      <c r="Z30" s="47"/>
    </row>
    <row r="31" spans="1:26" x14ac:dyDescent="0.2">
      <c r="A31" s="2">
        <v>22</v>
      </c>
      <c r="B31" s="9" t="s">
        <v>34</v>
      </c>
      <c r="C31" s="33"/>
      <c r="D31" s="33"/>
      <c r="E31" s="52"/>
      <c r="F31" s="33"/>
      <c r="G31" s="33"/>
      <c r="H31" s="52"/>
      <c r="I31" s="33"/>
      <c r="J31" s="33"/>
      <c r="K31" s="52"/>
      <c r="L31" s="33"/>
      <c r="M31" s="33"/>
      <c r="N31" s="52"/>
      <c r="O31" s="43" t="e">
        <f t="shared" si="0"/>
        <v>#DIV/0!</v>
      </c>
      <c r="P31" s="33"/>
      <c r="Q31" s="33"/>
      <c r="R31" s="52"/>
      <c r="S31" s="33" t="e">
        <f t="shared" si="1"/>
        <v>#DIV/0!</v>
      </c>
      <c r="T31" s="12"/>
      <c r="U31" s="12"/>
      <c r="V31" s="12"/>
      <c r="W31" s="12"/>
      <c r="X31" s="12"/>
      <c r="Y31" s="12"/>
      <c r="Z31" s="47"/>
    </row>
    <row r="32" spans="1:26" x14ac:dyDescent="0.2">
      <c r="A32" s="2">
        <v>23</v>
      </c>
      <c r="B32" s="9" t="s">
        <v>35</v>
      </c>
      <c r="C32" s="33"/>
      <c r="D32" s="33"/>
      <c r="E32" s="52"/>
      <c r="F32" s="33"/>
      <c r="G32" s="33"/>
      <c r="H32" s="52"/>
      <c r="I32" s="33"/>
      <c r="J32" s="33"/>
      <c r="K32" s="52"/>
      <c r="L32" s="33"/>
      <c r="M32" s="33"/>
      <c r="N32" s="52"/>
      <c r="O32" s="43" t="e">
        <f t="shared" si="0"/>
        <v>#DIV/0!</v>
      </c>
      <c r="P32" s="33"/>
      <c r="Q32" s="33"/>
      <c r="R32" s="52"/>
      <c r="S32" s="33" t="e">
        <f t="shared" si="1"/>
        <v>#DIV/0!</v>
      </c>
      <c r="T32" s="12"/>
      <c r="U32" s="12"/>
      <c r="V32" s="12"/>
      <c r="W32" s="12"/>
      <c r="X32" s="12"/>
      <c r="Y32" s="12"/>
      <c r="Z32" s="47"/>
    </row>
    <row r="33" spans="1:29" x14ac:dyDescent="0.2">
      <c r="A33" s="2">
        <v>24</v>
      </c>
      <c r="B33" s="9" t="s">
        <v>36</v>
      </c>
      <c r="C33" s="33"/>
      <c r="D33" s="33"/>
      <c r="E33" s="52"/>
      <c r="F33" s="33"/>
      <c r="G33" s="33"/>
      <c r="H33" s="52"/>
      <c r="I33" s="33"/>
      <c r="J33" s="33"/>
      <c r="K33" s="52"/>
      <c r="L33" s="33"/>
      <c r="M33" s="33"/>
      <c r="N33" s="52"/>
      <c r="O33" s="43" t="e">
        <f t="shared" si="0"/>
        <v>#DIV/0!</v>
      </c>
      <c r="P33" s="33"/>
      <c r="Q33" s="33"/>
      <c r="R33" s="52"/>
      <c r="S33" s="33" t="e">
        <f t="shared" si="1"/>
        <v>#DIV/0!</v>
      </c>
      <c r="T33" s="12"/>
      <c r="U33" s="12"/>
      <c r="V33" s="12"/>
      <c r="W33" s="12"/>
      <c r="X33" s="12"/>
      <c r="Y33" s="12"/>
      <c r="Z33" s="47"/>
    </row>
    <row r="34" spans="1:29" x14ac:dyDescent="0.2">
      <c r="A34" s="2">
        <v>25</v>
      </c>
      <c r="B34" s="9" t="s">
        <v>37</v>
      </c>
      <c r="C34" s="33"/>
      <c r="D34" s="33"/>
      <c r="E34" s="52"/>
      <c r="F34" s="33"/>
      <c r="G34" s="33"/>
      <c r="H34" s="52"/>
      <c r="I34" s="33"/>
      <c r="J34" s="33"/>
      <c r="K34" s="52"/>
      <c r="L34" s="33"/>
      <c r="M34" s="33"/>
      <c r="N34" s="52"/>
      <c r="O34" s="43" t="e">
        <f t="shared" si="0"/>
        <v>#DIV/0!</v>
      </c>
      <c r="P34" s="33"/>
      <c r="Q34" s="33"/>
      <c r="R34" s="52"/>
      <c r="S34" s="33" t="e">
        <f t="shared" si="1"/>
        <v>#DIV/0!</v>
      </c>
      <c r="T34" s="12"/>
      <c r="U34" s="12"/>
      <c r="V34" s="12"/>
      <c r="W34" s="12"/>
      <c r="X34" s="12"/>
      <c r="Y34" s="12"/>
      <c r="Z34" s="47"/>
    </row>
    <row r="35" spans="1:29" x14ac:dyDescent="0.2">
      <c r="A35" s="44">
        <v>26</v>
      </c>
      <c r="B35" s="9" t="s">
        <v>38</v>
      </c>
      <c r="C35" s="33"/>
      <c r="D35" s="33"/>
      <c r="E35" s="52"/>
      <c r="F35" s="33"/>
      <c r="G35" s="33"/>
      <c r="H35" s="52"/>
      <c r="I35" s="33"/>
      <c r="J35" s="33"/>
      <c r="K35" s="52"/>
      <c r="L35" s="33"/>
      <c r="M35" s="33"/>
      <c r="N35" s="52"/>
      <c r="O35" s="43" t="e">
        <f t="shared" si="0"/>
        <v>#DIV/0!</v>
      </c>
      <c r="P35" s="33"/>
      <c r="Q35" s="33"/>
      <c r="R35" s="52"/>
      <c r="S35" s="33" t="e">
        <f t="shared" si="1"/>
        <v>#DIV/0!</v>
      </c>
      <c r="T35" s="12"/>
      <c r="U35" s="12"/>
      <c r="V35" s="12"/>
      <c r="W35" s="12"/>
      <c r="X35" s="12"/>
      <c r="Y35" s="12"/>
      <c r="Z35" s="47"/>
    </row>
    <row r="36" spans="1:29" s="4" customFormat="1" x14ac:dyDescent="0.2">
      <c r="A36" s="80" t="s">
        <v>39</v>
      </c>
      <c r="B36" s="81"/>
      <c r="C36" s="34"/>
      <c r="D36" s="34"/>
      <c r="E36" s="52"/>
      <c r="F36" s="34"/>
      <c r="G36" s="34"/>
      <c r="H36" s="53"/>
      <c r="I36" s="34"/>
      <c r="J36" s="34"/>
      <c r="K36" s="53"/>
      <c r="L36" s="34"/>
      <c r="M36" s="34"/>
      <c r="N36" s="53"/>
      <c r="O36" s="43" t="e">
        <f t="shared" si="0"/>
        <v>#DIV/0!</v>
      </c>
      <c r="P36" s="34"/>
      <c r="Q36" s="34"/>
      <c r="R36" s="53"/>
      <c r="S36" s="33" t="e">
        <f t="shared" si="1"/>
        <v>#DIV/0!</v>
      </c>
      <c r="T36" s="15"/>
      <c r="U36" s="15"/>
      <c r="V36" s="15"/>
      <c r="W36" s="15"/>
      <c r="X36" s="15"/>
      <c r="Y36" s="15"/>
      <c r="Z36" s="47"/>
      <c r="AC36" s="1"/>
    </row>
    <row r="37" spans="1:29" s="14" customFormat="1" x14ac:dyDescent="0.2">
      <c r="A37" s="91" t="s">
        <v>40</v>
      </c>
      <c r="B37" s="92"/>
      <c r="C37" s="36"/>
      <c r="D37" s="36"/>
      <c r="E37" s="52">
        <f>D37*C37</f>
        <v>0</v>
      </c>
      <c r="F37" s="24"/>
      <c r="G37" s="36"/>
      <c r="H37" s="63">
        <f>F37*G37</f>
        <v>0</v>
      </c>
      <c r="I37" s="36"/>
      <c r="J37" s="36"/>
      <c r="K37" s="63">
        <f>J37*I37</f>
        <v>0</v>
      </c>
      <c r="L37" s="36"/>
      <c r="M37" s="36"/>
      <c r="N37" s="63">
        <f>M37*L37</f>
        <v>0</v>
      </c>
      <c r="O37" s="43"/>
      <c r="P37" s="36"/>
      <c r="Q37" s="36"/>
      <c r="R37" s="63">
        <f>Q37*P37</f>
        <v>0</v>
      </c>
      <c r="S37" s="33"/>
      <c r="T37" s="21"/>
      <c r="U37" s="36"/>
      <c r="V37" s="38"/>
      <c r="W37" s="36"/>
      <c r="X37" s="36"/>
      <c r="Y37" s="36"/>
    </row>
    <row r="38" spans="1:29" s="17" customFormat="1" x14ac:dyDescent="0.2">
      <c r="A38" s="93" t="s">
        <v>41</v>
      </c>
      <c r="B38" s="94"/>
      <c r="C38" s="34">
        <f>C36+C37</f>
        <v>0</v>
      </c>
      <c r="D38" s="34" t="e">
        <f>E38/C38</f>
        <v>#DIV/0!</v>
      </c>
      <c r="E38" s="53">
        <f>E36+E37</f>
        <v>0</v>
      </c>
      <c r="F38" s="34">
        <f>F36+F37</f>
        <v>0</v>
      </c>
      <c r="G38" s="34" t="e">
        <f>H38/F38</f>
        <v>#DIV/0!</v>
      </c>
      <c r="H38" s="53">
        <f>H36+H37</f>
        <v>0</v>
      </c>
      <c r="I38" s="34">
        <f>I36+I37</f>
        <v>0</v>
      </c>
      <c r="J38" s="34" t="e">
        <f>K38/I38</f>
        <v>#DIV/0!</v>
      </c>
      <c r="K38" s="53">
        <f>K37+K36</f>
        <v>0</v>
      </c>
      <c r="L38" s="34">
        <f>L36+L37</f>
        <v>0</v>
      </c>
      <c r="M38" s="34" t="e">
        <f>N38/L38</f>
        <v>#DIV/0!</v>
      </c>
      <c r="N38" s="53">
        <f>N36+N37</f>
        <v>0</v>
      </c>
      <c r="O38" s="43" t="e">
        <f t="shared" si="0"/>
        <v>#DIV/0!</v>
      </c>
      <c r="P38" s="34">
        <f>P36+P37</f>
        <v>0</v>
      </c>
      <c r="Q38" s="34" t="e">
        <f>R38/P38</f>
        <v>#DIV/0!</v>
      </c>
      <c r="R38" s="53">
        <f>R36+R37</f>
        <v>0</v>
      </c>
      <c r="S38" s="32" t="e">
        <f t="shared" si="1"/>
        <v>#DIV/0!</v>
      </c>
      <c r="T38" s="34">
        <f>T37</f>
        <v>0</v>
      </c>
      <c r="U38" s="34">
        <f t="shared" ref="U38:Y38" si="2">U37</f>
        <v>0</v>
      </c>
      <c r="V38" s="34">
        <f t="shared" si="2"/>
        <v>0</v>
      </c>
      <c r="W38" s="34">
        <f t="shared" si="2"/>
        <v>0</v>
      </c>
      <c r="X38" s="34">
        <f t="shared" si="2"/>
        <v>0</v>
      </c>
      <c r="Y38" s="34">
        <f t="shared" si="2"/>
        <v>0</v>
      </c>
    </row>
    <row r="39" spans="1:29" x14ac:dyDescent="0.2">
      <c r="T39" s="8"/>
    </row>
    <row r="40" spans="1:29" ht="33.75" customHeight="1" x14ac:dyDescent="0.2">
      <c r="A40" s="95" t="s">
        <v>46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</row>
    <row r="41" spans="1:29" x14ac:dyDescent="0.2">
      <c r="C41" s="13"/>
      <c r="D41" s="69" t="e">
        <f>D38/M38*100</f>
        <v>#DIV/0!</v>
      </c>
      <c r="E41" s="57"/>
      <c r="F41" s="16"/>
      <c r="G41" s="69" t="e">
        <f>G38/27926*100</f>
        <v>#DIV/0!</v>
      </c>
      <c r="H41" s="57"/>
      <c r="J41" s="69"/>
      <c r="K41" s="57"/>
      <c r="N41" s="57"/>
      <c r="Q41" s="69" t="e">
        <f>Q38/J38*100</f>
        <v>#DIV/0!</v>
      </c>
      <c r="R41" s="57"/>
      <c r="T41" s="8"/>
      <c r="U41" s="69">
        <f>U38/27926*100</f>
        <v>0</v>
      </c>
      <c r="W41" s="69">
        <f>W38/27926*100</f>
        <v>0</v>
      </c>
      <c r="Y41" s="69">
        <f>Y38/27926*100</f>
        <v>0</v>
      </c>
    </row>
    <row r="42" spans="1:29" s="14" customFormat="1" hidden="1" x14ac:dyDescent="0.2">
      <c r="C42" s="28"/>
      <c r="D42" s="28"/>
      <c r="E42" s="54"/>
      <c r="F42" s="30"/>
      <c r="G42" s="30"/>
      <c r="H42" s="65"/>
      <c r="I42" s="31"/>
      <c r="J42" s="29"/>
      <c r="K42" s="64"/>
      <c r="L42" s="29"/>
      <c r="M42" s="29"/>
      <c r="N42" s="64"/>
      <c r="O42" s="20"/>
      <c r="P42" s="30"/>
      <c r="Q42" s="30"/>
      <c r="R42" s="65"/>
      <c r="S42" s="30"/>
      <c r="T42" s="31"/>
      <c r="U42" s="29"/>
      <c r="V42" s="29"/>
      <c r="W42" s="29"/>
      <c r="X42" s="29"/>
    </row>
    <row r="43" spans="1:29" s="70" customFormat="1" hidden="1" x14ac:dyDescent="0.2">
      <c r="C43" s="22"/>
      <c r="D43" s="22"/>
      <c r="E43" s="55"/>
      <c r="F43" s="23"/>
      <c r="G43" s="20"/>
      <c r="H43" s="48"/>
      <c r="I43" s="23"/>
      <c r="J43" s="23"/>
      <c r="K43" s="56"/>
      <c r="L43" s="23"/>
      <c r="M43" s="23"/>
      <c r="N43" s="56"/>
      <c r="O43" s="23"/>
      <c r="P43" s="23"/>
      <c r="Q43" s="23"/>
      <c r="R43" s="56"/>
      <c r="S43" s="23"/>
      <c r="T43" s="21">
        <v>801.64375000000018</v>
      </c>
      <c r="U43" s="20">
        <v>187739.4</v>
      </c>
      <c r="V43" s="20">
        <v>90.412500000000023</v>
      </c>
      <c r="W43" s="20">
        <f>23286.3-925.4-1196.2-1301.6</f>
        <v>19863.099999999999</v>
      </c>
      <c r="X43" s="23"/>
      <c r="Y43" s="23"/>
    </row>
    <row r="44" spans="1:29" s="70" customFormat="1" hidden="1" x14ac:dyDescent="0.2">
      <c r="C44" s="24"/>
      <c r="D44" s="24"/>
      <c r="E44" s="55"/>
      <c r="F44" s="23">
        <v>523.96249999999998</v>
      </c>
      <c r="G44" s="20">
        <v>110696.01751999998</v>
      </c>
      <c r="H44" s="48"/>
      <c r="I44" s="21">
        <v>312.0625</v>
      </c>
      <c r="J44" s="20">
        <v>70298.338549999986</v>
      </c>
      <c r="K44" s="48"/>
      <c r="L44" s="23">
        <v>890.47500000000002</v>
      </c>
      <c r="M44" s="23">
        <v>171258.88802999997</v>
      </c>
      <c r="N44" s="56"/>
      <c r="O44" s="23"/>
      <c r="P44" s="23">
        <v>12</v>
      </c>
      <c r="Q44" s="23">
        <v>2447.9</v>
      </c>
      <c r="R44" s="56"/>
      <c r="S44" s="23"/>
      <c r="T44" s="21">
        <v>163.03750000000002</v>
      </c>
      <c r="U44" s="21">
        <v>33656.000000000007</v>
      </c>
      <c r="V44" s="20"/>
      <c r="W44" s="20">
        <f>W43/V43/8*1000</f>
        <v>27461.772431909296</v>
      </c>
      <c r="X44" s="23"/>
      <c r="Y44" s="23"/>
    </row>
    <row r="45" spans="1:29" s="70" customFormat="1" hidden="1" x14ac:dyDescent="0.2">
      <c r="C45" s="24"/>
      <c r="D45" s="24"/>
      <c r="E45" s="55"/>
      <c r="F45" s="23">
        <v>22.349999999999998</v>
      </c>
      <c r="G45" s="20">
        <v>5066.6000000000004</v>
      </c>
      <c r="H45" s="48"/>
      <c r="I45" s="23">
        <v>22.349999999999998</v>
      </c>
      <c r="J45" s="20">
        <v>5066.6000000000004</v>
      </c>
      <c r="K45" s="48"/>
      <c r="L45" s="23">
        <v>22.349999999999998</v>
      </c>
      <c r="M45" s="23">
        <v>5516.9000000000005</v>
      </c>
      <c r="N45" s="56"/>
      <c r="O45" s="23"/>
      <c r="P45" s="23">
        <v>11.75</v>
      </c>
      <c r="Q45" s="23">
        <v>2354.6999999999998</v>
      </c>
      <c r="R45" s="56"/>
      <c r="S45" s="23"/>
      <c r="T45" s="21"/>
      <c r="U45" s="21"/>
      <c r="V45" s="20"/>
      <c r="W45" s="20"/>
      <c r="X45" s="23"/>
      <c r="Y45" s="20"/>
    </row>
    <row r="46" spans="1:29" s="70" customFormat="1" hidden="1" x14ac:dyDescent="0.2">
      <c r="C46" s="24"/>
      <c r="D46" s="24"/>
      <c r="E46" s="55"/>
      <c r="F46" s="23">
        <v>14.125</v>
      </c>
      <c r="G46" s="23">
        <v>3058.6</v>
      </c>
      <c r="H46" s="56"/>
      <c r="I46" s="23">
        <v>14.125</v>
      </c>
      <c r="J46" s="23">
        <v>3058.6</v>
      </c>
      <c r="K46" s="56"/>
      <c r="L46" s="23">
        <v>14.125</v>
      </c>
      <c r="M46" s="23">
        <v>3113.9</v>
      </c>
      <c r="N46" s="56"/>
      <c r="O46" s="23"/>
      <c r="P46" s="23">
        <v>31.1875</v>
      </c>
      <c r="Q46" s="23">
        <v>7160.4000000000005</v>
      </c>
      <c r="R46" s="56"/>
      <c r="S46" s="23"/>
      <c r="T46" s="21"/>
      <c r="U46" s="24"/>
      <c r="V46" s="20"/>
      <c r="W46" s="20"/>
      <c r="X46" s="20"/>
      <c r="Y46" s="24"/>
    </row>
    <row r="47" spans="1:29" s="70" customFormat="1" hidden="1" x14ac:dyDescent="0.2">
      <c r="C47" s="22"/>
      <c r="D47" s="22"/>
      <c r="E47" s="55"/>
      <c r="F47" s="24">
        <f>SUM(F43:F46)</f>
        <v>560.4375</v>
      </c>
      <c r="G47" s="24">
        <f t="shared" ref="G47:M47" si="3">SUM(G43:G46)</f>
        <v>118821.21751999999</v>
      </c>
      <c r="H47" s="55"/>
      <c r="I47" s="24">
        <f t="shared" si="3"/>
        <v>348.53750000000002</v>
      </c>
      <c r="J47" s="24">
        <f t="shared" si="3"/>
        <v>78423.538549999997</v>
      </c>
      <c r="K47" s="55"/>
      <c r="L47" s="24">
        <f t="shared" si="3"/>
        <v>926.95</v>
      </c>
      <c r="M47" s="24">
        <f t="shared" si="3"/>
        <v>179889.68802999996</v>
      </c>
      <c r="N47" s="55"/>
      <c r="O47" s="24"/>
      <c r="P47" s="23">
        <v>10.9125</v>
      </c>
      <c r="Q47" s="23">
        <v>2667.7000000000003</v>
      </c>
      <c r="R47" s="56"/>
      <c r="S47" s="23"/>
      <c r="T47" s="73">
        <f>SUM(T43:T46)</f>
        <v>964.6812500000002</v>
      </c>
      <c r="U47" s="21">
        <f>SUM(U43:U46)</f>
        <v>221395.4</v>
      </c>
      <c r="V47" s="20"/>
      <c r="W47" s="20"/>
      <c r="X47" s="20"/>
      <c r="Y47" s="20"/>
    </row>
    <row r="48" spans="1:29" s="70" customFormat="1" hidden="1" x14ac:dyDescent="0.2">
      <c r="C48" s="22"/>
      <c r="D48" s="22"/>
      <c r="E48" s="55"/>
      <c r="F48" s="24"/>
      <c r="G48" s="24">
        <f>G47/F47/8*1000</f>
        <v>26501.888595962973</v>
      </c>
      <c r="H48" s="55"/>
      <c r="I48" s="21"/>
      <c r="J48" s="24">
        <f>J47/I47/8*1000</f>
        <v>28125.932844385465</v>
      </c>
      <c r="K48" s="55"/>
      <c r="L48" s="20"/>
      <c r="M48" s="24">
        <f>M47/L47/8*1000</f>
        <v>24258.278228329462</v>
      </c>
      <c r="N48" s="55"/>
      <c r="O48" s="20"/>
      <c r="P48" s="23">
        <v>10.65</v>
      </c>
      <c r="Q48" s="23">
        <v>2222.7000000000003</v>
      </c>
      <c r="R48" s="56"/>
      <c r="S48" s="23"/>
      <c r="T48" s="21"/>
      <c r="U48" s="24">
        <f>U47/T47/8*1000</f>
        <v>28687.636460229733</v>
      </c>
      <c r="V48" s="20"/>
      <c r="W48" s="20"/>
      <c r="X48" s="20"/>
      <c r="Y48" s="20"/>
    </row>
    <row r="49" spans="3:25" s="70" customFormat="1" hidden="1" x14ac:dyDescent="0.2">
      <c r="C49" s="23"/>
      <c r="D49" s="23"/>
      <c r="E49" s="56"/>
      <c r="F49" s="23"/>
      <c r="G49" s="23"/>
      <c r="H49" s="56"/>
      <c r="I49" s="21"/>
      <c r="J49" s="20"/>
      <c r="K49" s="48"/>
      <c r="L49" s="20"/>
      <c r="M49" s="20"/>
      <c r="N49" s="48"/>
      <c r="O49" s="20"/>
      <c r="P49" s="23">
        <f>SUM(P43:P48)</f>
        <v>76.5</v>
      </c>
      <c r="Q49" s="23">
        <f>SUM(Q43:Q48)</f>
        <v>16853.400000000001</v>
      </c>
      <c r="R49" s="56"/>
      <c r="S49" s="23"/>
      <c r="T49" s="21"/>
      <c r="U49" s="20"/>
      <c r="V49" s="20"/>
      <c r="W49" s="20"/>
      <c r="X49" s="20"/>
      <c r="Y49" s="20"/>
    </row>
    <row r="50" spans="3:25" s="70" customFormat="1" hidden="1" x14ac:dyDescent="0.2">
      <c r="C50" s="23"/>
      <c r="D50" s="23"/>
      <c r="E50" s="56"/>
      <c r="F50" s="23"/>
      <c r="G50" s="23"/>
      <c r="H50" s="56"/>
      <c r="I50" s="21"/>
      <c r="J50" s="23"/>
      <c r="K50" s="56"/>
      <c r="L50" s="20"/>
      <c r="M50" s="20"/>
      <c r="N50" s="48"/>
      <c r="O50" s="20"/>
      <c r="P50" s="20"/>
      <c r="Q50" s="24">
        <f>Q49/P49/8*1000</f>
        <v>27538.235294117647</v>
      </c>
      <c r="R50" s="55"/>
      <c r="S50" s="24"/>
      <c r="T50" s="20"/>
      <c r="U50" s="20"/>
      <c r="V50" s="20"/>
      <c r="W50" s="20"/>
      <c r="X50" s="20"/>
      <c r="Y50" s="20"/>
    </row>
    <row r="51" spans="3:25" s="70" customFormat="1" hidden="1" x14ac:dyDescent="0.2">
      <c r="C51" s="23"/>
      <c r="D51" s="23"/>
      <c r="E51" s="56"/>
      <c r="F51" s="23"/>
      <c r="G51" s="23"/>
      <c r="H51" s="56"/>
      <c r="I51" s="21"/>
      <c r="J51" s="20"/>
      <c r="K51" s="48"/>
      <c r="L51" s="20"/>
      <c r="M51" s="20"/>
      <c r="N51" s="48"/>
      <c r="O51" s="20"/>
      <c r="P51" s="20"/>
      <c r="Q51" s="20"/>
      <c r="R51" s="48"/>
      <c r="S51" s="20"/>
      <c r="T51" s="20"/>
      <c r="U51" s="20"/>
      <c r="V51" s="20"/>
      <c r="W51" s="20"/>
      <c r="X51" s="20"/>
      <c r="Y51" s="20"/>
    </row>
    <row r="52" spans="3:25" s="70" customFormat="1" hidden="1" x14ac:dyDescent="0.2">
      <c r="C52" s="23"/>
      <c r="D52" s="23"/>
      <c r="E52" s="56"/>
      <c r="F52" s="23"/>
      <c r="G52" s="23"/>
      <c r="H52" s="56"/>
      <c r="I52" s="21"/>
      <c r="J52" s="20"/>
      <c r="K52" s="48"/>
      <c r="L52" s="20"/>
      <c r="M52" s="20"/>
      <c r="N52" s="48"/>
      <c r="O52" s="20"/>
      <c r="P52" s="23"/>
      <c r="Q52" s="20"/>
      <c r="R52" s="48"/>
      <c r="S52" s="20"/>
      <c r="T52" s="20"/>
      <c r="U52" s="23"/>
      <c r="V52" s="20"/>
      <c r="W52" s="23"/>
      <c r="X52" s="20"/>
      <c r="Y52" s="20"/>
    </row>
    <row r="53" spans="3:25" s="70" customFormat="1" hidden="1" x14ac:dyDescent="0.2">
      <c r="C53" s="23"/>
      <c r="D53" s="23"/>
      <c r="E53" s="56"/>
      <c r="F53" s="23"/>
      <c r="G53" s="23"/>
      <c r="H53" s="56"/>
      <c r="I53" s="21"/>
      <c r="J53" s="20"/>
      <c r="K53" s="48"/>
      <c r="L53" s="23"/>
      <c r="M53" s="23"/>
      <c r="N53" s="56"/>
      <c r="O53" s="23"/>
      <c r="P53" s="23"/>
      <c r="Q53" s="23"/>
      <c r="R53" s="56"/>
      <c r="S53" s="20"/>
      <c r="T53" s="20"/>
      <c r="U53" s="23"/>
      <c r="V53" s="20"/>
      <c r="W53" s="23"/>
      <c r="X53" s="20"/>
      <c r="Y53" s="20"/>
    </row>
    <row r="54" spans="3:25" s="70" customFormat="1" x14ac:dyDescent="0.2">
      <c r="C54" s="23"/>
      <c r="D54" s="23"/>
      <c r="E54" s="56"/>
      <c r="F54" s="23"/>
      <c r="G54" s="23"/>
      <c r="H54" s="56"/>
      <c r="I54" s="21"/>
      <c r="J54" s="20"/>
      <c r="K54" s="48"/>
      <c r="L54" s="20"/>
      <c r="M54" s="20"/>
      <c r="N54" s="48"/>
      <c r="O54" s="20"/>
      <c r="P54" s="23"/>
      <c r="Q54" s="23"/>
      <c r="R54" s="56"/>
      <c r="S54" s="20"/>
      <c r="T54" s="20"/>
      <c r="U54" s="23"/>
      <c r="V54" s="20"/>
      <c r="W54" s="20"/>
      <c r="X54" s="20"/>
      <c r="Y54" s="20"/>
    </row>
    <row r="55" spans="3:25" s="70" customFormat="1" x14ac:dyDescent="0.2">
      <c r="C55" s="23"/>
      <c r="D55" s="23"/>
      <c r="E55" s="56"/>
      <c r="F55" s="23"/>
      <c r="G55" s="23"/>
      <c r="H55" s="56"/>
      <c r="I55" s="21"/>
      <c r="J55" s="20"/>
      <c r="K55" s="48"/>
      <c r="L55" s="20"/>
      <c r="M55" s="20"/>
      <c r="N55" s="48"/>
      <c r="O55" s="20"/>
      <c r="P55" s="23"/>
      <c r="Q55" s="23"/>
      <c r="R55" s="56"/>
      <c r="S55" s="20"/>
      <c r="T55" s="20"/>
      <c r="U55" s="20"/>
      <c r="V55" s="20"/>
      <c r="W55" s="20"/>
      <c r="X55" s="20"/>
      <c r="Y55" s="20"/>
    </row>
    <row r="56" spans="3:25" s="70" customFormat="1" x14ac:dyDescent="0.2">
      <c r="C56" s="23"/>
      <c r="D56" s="23"/>
      <c r="E56" s="56"/>
      <c r="F56" s="23"/>
      <c r="G56" s="23"/>
      <c r="H56" s="56"/>
      <c r="I56" s="21"/>
      <c r="J56" s="20"/>
      <c r="K56" s="48"/>
      <c r="L56" s="20"/>
      <c r="M56" s="20"/>
      <c r="N56" s="48"/>
      <c r="O56" s="20"/>
      <c r="P56" s="23"/>
      <c r="Q56" s="23"/>
      <c r="R56" s="56"/>
      <c r="S56" s="20"/>
      <c r="T56" s="20"/>
      <c r="U56" s="20"/>
      <c r="V56" s="20"/>
      <c r="W56" s="20"/>
      <c r="X56" s="20"/>
      <c r="Y56" s="20"/>
    </row>
    <row r="57" spans="3:25" s="70" customFormat="1" x14ac:dyDescent="0.2">
      <c r="C57" s="23"/>
      <c r="D57" s="23"/>
      <c r="E57" s="71"/>
      <c r="F57" s="23"/>
      <c r="G57" s="23"/>
      <c r="H57" s="56"/>
      <c r="I57" s="21"/>
      <c r="J57" s="20"/>
      <c r="K57" s="48"/>
      <c r="L57" s="20"/>
      <c r="M57" s="20"/>
      <c r="N57" s="48"/>
      <c r="O57" s="20"/>
      <c r="P57" s="23"/>
      <c r="Q57" s="23"/>
      <c r="R57" s="56"/>
      <c r="S57" s="20"/>
      <c r="T57" s="20"/>
      <c r="U57" s="20"/>
      <c r="V57" s="20"/>
      <c r="W57" s="20"/>
      <c r="X57" s="20"/>
      <c r="Y57" s="20"/>
    </row>
    <row r="58" spans="3:25" s="70" customFormat="1" x14ac:dyDescent="0.2">
      <c r="C58" s="23"/>
      <c r="D58" s="23"/>
      <c r="E58" s="56"/>
      <c r="F58" s="23"/>
      <c r="G58" s="23"/>
      <c r="H58" s="56"/>
      <c r="I58" s="21"/>
      <c r="J58" s="20"/>
      <c r="K58" s="48"/>
      <c r="L58" s="20"/>
      <c r="M58" s="20"/>
      <c r="N58" s="48"/>
      <c r="O58" s="20"/>
      <c r="P58" s="23"/>
      <c r="Q58" s="23"/>
      <c r="R58" s="56"/>
      <c r="S58" s="20"/>
      <c r="T58" s="20"/>
      <c r="U58" s="20"/>
      <c r="V58" s="20"/>
      <c r="W58" s="20"/>
      <c r="X58" s="20"/>
      <c r="Y58" s="20"/>
    </row>
    <row r="59" spans="3:25" s="70" customFormat="1" x14ac:dyDescent="0.2">
      <c r="C59" s="23"/>
      <c r="D59" s="23"/>
      <c r="E59" s="56"/>
      <c r="F59" s="23"/>
      <c r="G59" s="23"/>
      <c r="H59" s="56"/>
      <c r="I59" s="21"/>
      <c r="J59" s="20"/>
      <c r="K59" s="48"/>
      <c r="L59" s="20"/>
      <c r="M59" s="20"/>
      <c r="N59" s="48"/>
      <c r="O59" s="20"/>
      <c r="P59" s="23"/>
      <c r="Q59" s="23"/>
      <c r="R59" s="56"/>
      <c r="S59" s="20"/>
      <c r="T59" s="20"/>
      <c r="U59" s="20"/>
      <c r="V59" s="20"/>
      <c r="W59" s="20"/>
      <c r="X59" s="20"/>
      <c r="Y59" s="20"/>
    </row>
    <row r="60" spans="3:25" s="70" customFormat="1" x14ac:dyDescent="0.2">
      <c r="C60" s="23"/>
      <c r="D60" s="23"/>
      <c r="E60" s="56"/>
      <c r="F60" s="23"/>
      <c r="G60" s="23"/>
      <c r="H60" s="56"/>
      <c r="I60" s="21"/>
      <c r="J60" s="20"/>
      <c r="K60" s="48"/>
      <c r="L60" s="20"/>
      <c r="M60" s="20"/>
      <c r="N60" s="48"/>
      <c r="O60" s="20"/>
      <c r="P60" s="23"/>
      <c r="Q60" s="23"/>
      <c r="R60" s="56"/>
      <c r="S60" s="20"/>
      <c r="T60" s="20"/>
      <c r="U60" s="23"/>
      <c r="V60" s="20"/>
      <c r="W60" s="20"/>
      <c r="X60" s="20"/>
      <c r="Y60" s="20"/>
    </row>
    <row r="61" spans="3:25" s="70" customFormat="1" x14ac:dyDescent="0.2">
      <c r="C61" s="23"/>
      <c r="D61" s="23"/>
      <c r="E61" s="56"/>
      <c r="F61" s="23"/>
      <c r="G61" s="23"/>
      <c r="H61" s="56"/>
      <c r="I61" s="21"/>
      <c r="J61" s="20"/>
      <c r="K61" s="48"/>
      <c r="L61" s="20"/>
      <c r="M61" s="20"/>
      <c r="N61" s="48"/>
      <c r="O61" s="20"/>
      <c r="P61" s="23"/>
      <c r="Q61" s="23"/>
      <c r="R61" s="56"/>
      <c r="S61" s="20"/>
      <c r="T61" s="20"/>
      <c r="U61" s="20"/>
      <c r="V61" s="20"/>
      <c r="W61" s="20"/>
      <c r="X61" s="20"/>
      <c r="Y61" s="20"/>
    </row>
    <row r="62" spans="3:25" s="70" customFormat="1" x14ac:dyDescent="0.2">
      <c r="C62" s="23"/>
      <c r="D62" s="23"/>
      <c r="E62" s="56"/>
      <c r="F62" s="23"/>
      <c r="G62" s="23"/>
      <c r="H62" s="56"/>
      <c r="I62" s="21"/>
      <c r="J62" s="20"/>
      <c r="K62" s="48"/>
      <c r="L62" s="20"/>
      <c r="M62" s="20"/>
      <c r="N62" s="48"/>
      <c r="O62" s="20"/>
      <c r="P62" s="23"/>
      <c r="Q62" s="23"/>
      <c r="R62" s="56"/>
      <c r="S62" s="23"/>
      <c r="T62" s="20"/>
      <c r="U62" s="20"/>
      <c r="V62" s="20"/>
      <c r="W62" s="20"/>
      <c r="X62" s="20"/>
      <c r="Y62" s="20"/>
    </row>
    <row r="63" spans="3:25" s="70" customFormat="1" x14ac:dyDescent="0.2">
      <c r="C63" s="23"/>
      <c r="D63" s="23"/>
      <c r="E63" s="56"/>
      <c r="F63" s="23"/>
      <c r="G63" s="23"/>
      <c r="H63" s="56"/>
      <c r="I63" s="21"/>
      <c r="J63" s="20"/>
      <c r="K63" s="48"/>
      <c r="L63" s="20"/>
      <c r="M63" s="20"/>
      <c r="N63" s="48"/>
      <c r="O63" s="20"/>
      <c r="P63" s="23"/>
      <c r="Q63" s="23"/>
      <c r="R63" s="56"/>
      <c r="S63" s="20"/>
      <c r="T63" s="20"/>
      <c r="U63" s="20"/>
      <c r="V63" s="20"/>
      <c r="W63" s="20"/>
      <c r="X63" s="20"/>
      <c r="Y63" s="20"/>
    </row>
    <row r="64" spans="3:25" s="70" customFormat="1" x14ac:dyDescent="0.2">
      <c r="C64" s="23"/>
      <c r="D64" s="23"/>
      <c r="E64" s="56"/>
      <c r="F64" s="23"/>
      <c r="G64" s="23"/>
      <c r="H64" s="56"/>
      <c r="I64" s="21"/>
      <c r="J64" s="20"/>
      <c r="K64" s="48"/>
      <c r="L64" s="20"/>
      <c r="M64" s="20"/>
      <c r="N64" s="48"/>
      <c r="O64" s="20"/>
      <c r="P64" s="23"/>
      <c r="Q64" s="23"/>
      <c r="R64" s="56"/>
      <c r="S64" s="20"/>
      <c r="T64" s="20"/>
      <c r="U64" s="20"/>
      <c r="V64" s="20"/>
      <c r="W64" s="20"/>
      <c r="X64" s="20"/>
      <c r="Y64" s="20"/>
    </row>
    <row r="65" spans="3:25" s="70" customFormat="1" x14ac:dyDescent="0.2">
      <c r="C65" s="23"/>
      <c r="D65" s="23"/>
      <c r="E65" s="56"/>
      <c r="F65" s="23"/>
      <c r="G65" s="23"/>
      <c r="H65" s="56"/>
      <c r="I65" s="21"/>
      <c r="J65" s="20"/>
      <c r="K65" s="48"/>
      <c r="L65" s="20"/>
      <c r="M65" s="20"/>
      <c r="N65" s="48"/>
      <c r="O65" s="20"/>
      <c r="P65" s="23"/>
      <c r="Q65" s="23"/>
      <c r="R65" s="56"/>
      <c r="S65" s="20"/>
      <c r="T65" s="20"/>
      <c r="U65" s="20"/>
      <c r="V65" s="20"/>
      <c r="W65" s="20"/>
      <c r="X65" s="20"/>
      <c r="Y65" s="20"/>
    </row>
    <row r="66" spans="3:25" s="70" customFormat="1" x14ac:dyDescent="0.2">
      <c r="C66" s="23"/>
      <c r="D66" s="23"/>
      <c r="E66" s="56"/>
      <c r="F66" s="23"/>
      <c r="G66" s="23"/>
      <c r="H66" s="56"/>
      <c r="I66" s="21"/>
      <c r="J66" s="20"/>
      <c r="K66" s="48"/>
      <c r="L66" s="20"/>
      <c r="M66" s="20"/>
      <c r="N66" s="48"/>
      <c r="O66" s="20"/>
      <c r="P66" s="23"/>
      <c r="Q66" s="23"/>
      <c r="R66" s="56"/>
      <c r="S66" s="20"/>
      <c r="T66" s="20"/>
      <c r="U66" s="20"/>
      <c r="V66" s="20"/>
      <c r="W66" s="20"/>
      <c r="X66" s="20"/>
      <c r="Y66" s="20"/>
    </row>
    <row r="67" spans="3:25" s="70" customFormat="1" x14ac:dyDescent="0.2">
      <c r="C67" s="23"/>
      <c r="D67" s="23"/>
      <c r="E67" s="56"/>
      <c r="F67" s="23"/>
      <c r="G67" s="23"/>
      <c r="H67" s="56"/>
      <c r="I67" s="21"/>
      <c r="J67" s="20"/>
      <c r="K67" s="48"/>
      <c r="L67" s="20"/>
      <c r="M67" s="20"/>
      <c r="N67" s="48"/>
      <c r="O67" s="20"/>
      <c r="P67" s="23"/>
      <c r="Q67" s="23"/>
      <c r="R67" s="56"/>
      <c r="S67" s="20"/>
      <c r="T67" s="20"/>
      <c r="U67" s="20"/>
      <c r="V67" s="20"/>
      <c r="W67" s="20"/>
      <c r="X67" s="20"/>
      <c r="Y67" s="20"/>
    </row>
    <row r="68" spans="3:25" s="70" customFormat="1" x14ac:dyDescent="0.2">
      <c r="C68" s="23"/>
      <c r="D68" s="23"/>
      <c r="E68" s="56"/>
      <c r="F68" s="23"/>
      <c r="G68" s="23"/>
      <c r="H68" s="56"/>
      <c r="I68" s="21"/>
      <c r="J68" s="20"/>
      <c r="K68" s="48"/>
      <c r="L68" s="20"/>
      <c r="M68" s="20"/>
      <c r="N68" s="48"/>
      <c r="O68" s="20"/>
      <c r="P68" s="23"/>
      <c r="Q68" s="23"/>
      <c r="R68" s="56"/>
      <c r="S68" s="20"/>
      <c r="T68" s="20"/>
      <c r="U68" s="20"/>
      <c r="V68" s="20"/>
      <c r="W68" s="20"/>
      <c r="X68" s="20"/>
      <c r="Y68" s="20"/>
    </row>
    <row r="69" spans="3:25" s="70" customFormat="1" x14ac:dyDescent="0.2">
      <c r="C69" s="23"/>
      <c r="D69" s="23"/>
      <c r="E69" s="56"/>
      <c r="F69" s="23"/>
      <c r="G69" s="23"/>
      <c r="H69" s="56"/>
      <c r="I69" s="21"/>
      <c r="J69" s="20"/>
      <c r="K69" s="48"/>
      <c r="L69" s="20"/>
      <c r="M69" s="20"/>
      <c r="N69" s="48"/>
      <c r="O69" s="20"/>
      <c r="P69" s="23"/>
      <c r="Q69" s="23"/>
      <c r="R69" s="56"/>
      <c r="S69" s="20"/>
      <c r="T69" s="20"/>
      <c r="U69" s="20"/>
      <c r="V69" s="20"/>
      <c r="W69" s="20"/>
      <c r="X69" s="20"/>
      <c r="Y69" s="20"/>
    </row>
    <row r="70" spans="3:25" s="70" customFormat="1" x14ac:dyDescent="0.2">
      <c r="C70" s="23"/>
      <c r="D70" s="23"/>
      <c r="E70" s="48"/>
      <c r="F70" s="23"/>
      <c r="G70" s="23"/>
      <c r="H70" s="56"/>
      <c r="I70" s="21"/>
      <c r="J70" s="20"/>
      <c r="K70" s="48"/>
      <c r="L70" s="20"/>
      <c r="M70" s="20"/>
      <c r="N70" s="48"/>
      <c r="O70" s="20"/>
      <c r="P70" s="23"/>
      <c r="Q70" s="23"/>
      <c r="R70" s="56"/>
      <c r="S70" s="20"/>
      <c r="T70" s="20"/>
      <c r="U70" s="20"/>
      <c r="V70" s="20"/>
      <c r="W70" s="20"/>
      <c r="X70" s="20"/>
      <c r="Y70" s="20"/>
    </row>
    <row r="71" spans="3:25" s="70" customFormat="1" x14ac:dyDescent="0.2">
      <c r="C71" s="20"/>
      <c r="D71" s="20"/>
      <c r="E71" s="48"/>
      <c r="F71" s="20"/>
      <c r="G71" s="20"/>
      <c r="H71" s="48"/>
      <c r="I71" s="21"/>
      <c r="J71" s="20"/>
      <c r="K71" s="48"/>
      <c r="L71" s="20"/>
      <c r="M71" s="20"/>
      <c r="N71" s="48"/>
      <c r="O71" s="20"/>
      <c r="P71" s="23"/>
      <c r="Q71" s="23"/>
      <c r="R71" s="56"/>
      <c r="S71" s="20"/>
      <c r="T71" s="20"/>
      <c r="U71" s="20"/>
      <c r="V71" s="20"/>
      <c r="W71" s="20"/>
      <c r="X71" s="20"/>
      <c r="Y71" s="20"/>
    </row>
    <row r="72" spans="3:25" s="70" customFormat="1" x14ac:dyDescent="0.2">
      <c r="C72" s="20"/>
      <c r="D72" s="20"/>
      <c r="E72" s="48"/>
      <c r="F72" s="20"/>
      <c r="G72" s="20"/>
      <c r="H72" s="48"/>
      <c r="I72" s="21"/>
      <c r="J72" s="20"/>
      <c r="K72" s="48"/>
      <c r="L72" s="20"/>
      <c r="M72" s="20"/>
      <c r="N72" s="48"/>
      <c r="O72" s="20"/>
      <c r="P72" s="23"/>
      <c r="Q72" s="23"/>
      <c r="R72" s="56"/>
      <c r="S72" s="20"/>
      <c r="T72" s="20"/>
      <c r="U72" s="20"/>
      <c r="V72" s="20"/>
      <c r="W72" s="20"/>
      <c r="X72" s="20"/>
      <c r="Y72" s="20"/>
    </row>
    <row r="73" spans="3:25" s="70" customFormat="1" x14ac:dyDescent="0.2">
      <c r="C73" s="20"/>
      <c r="D73" s="20"/>
      <c r="E73" s="48"/>
      <c r="F73" s="20"/>
      <c r="G73" s="20"/>
      <c r="H73" s="48"/>
      <c r="I73" s="21"/>
      <c r="J73" s="20"/>
      <c r="K73" s="48"/>
      <c r="L73" s="20"/>
      <c r="M73" s="20"/>
      <c r="N73" s="48"/>
      <c r="O73" s="20"/>
      <c r="P73" s="23"/>
      <c r="Q73" s="23"/>
      <c r="R73" s="56"/>
      <c r="S73" s="20"/>
      <c r="T73" s="20"/>
      <c r="U73" s="20"/>
      <c r="V73" s="20"/>
      <c r="W73" s="20"/>
      <c r="X73" s="20"/>
      <c r="Y73" s="20"/>
    </row>
    <row r="74" spans="3:25" s="70" customFormat="1" x14ac:dyDescent="0.2">
      <c r="C74" s="20"/>
      <c r="D74" s="20"/>
      <c r="E74" s="48"/>
      <c r="F74" s="20"/>
      <c r="G74" s="20"/>
      <c r="H74" s="48"/>
      <c r="I74" s="21"/>
      <c r="J74" s="20"/>
      <c r="K74" s="48"/>
      <c r="L74" s="20"/>
      <c r="M74" s="20"/>
      <c r="N74" s="48"/>
      <c r="O74" s="20"/>
      <c r="P74" s="23"/>
      <c r="Q74" s="23"/>
      <c r="R74" s="56"/>
      <c r="S74" s="20"/>
      <c r="T74" s="20"/>
      <c r="U74" s="20"/>
      <c r="V74" s="20"/>
      <c r="W74" s="20"/>
      <c r="X74" s="20"/>
      <c r="Y74" s="20"/>
    </row>
    <row r="75" spans="3:25" s="70" customFormat="1" x14ac:dyDescent="0.2">
      <c r="C75" s="20"/>
      <c r="D75" s="20"/>
      <c r="E75" s="48"/>
      <c r="F75" s="20"/>
      <c r="G75" s="20"/>
      <c r="H75" s="48"/>
      <c r="I75" s="21"/>
      <c r="J75" s="20"/>
      <c r="K75" s="48"/>
      <c r="L75" s="20"/>
      <c r="M75" s="20"/>
      <c r="N75" s="48"/>
      <c r="O75" s="20"/>
      <c r="P75" s="23"/>
      <c r="Q75" s="23"/>
      <c r="R75" s="56"/>
      <c r="S75" s="20"/>
      <c r="T75" s="20"/>
      <c r="U75" s="20"/>
      <c r="V75" s="20"/>
      <c r="W75" s="20"/>
      <c r="X75" s="20"/>
      <c r="Y75" s="20"/>
    </row>
    <row r="76" spans="3:25" s="70" customFormat="1" x14ac:dyDescent="0.2">
      <c r="C76" s="20"/>
      <c r="D76" s="20"/>
      <c r="E76" s="48"/>
      <c r="F76" s="20"/>
      <c r="G76" s="20"/>
      <c r="H76" s="48"/>
      <c r="I76" s="21"/>
      <c r="J76" s="20"/>
      <c r="K76" s="48"/>
      <c r="L76" s="20"/>
      <c r="M76" s="20"/>
      <c r="N76" s="48"/>
      <c r="O76" s="20"/>
      <c r="P76" s="23"/>
      <c r="Q76" s="23"/>
      <c r="R76" s="56"/>
      <c r="S76" s="20"/>
      <c r="T76" s="20"/>
      <c r="U76" s="20"/>
      <c r="V76" s="20"/>
      <c r="W76" s="20"/>
      <c r="X76" s="20"/>
      <c r="Y76" s="20"/>
    </row>
    <row r="77" spans="3:25" s="70" customFormat="1" x14ac:dyDescent="0.2">
      <c r="C77" s="20"/>
      <c r="D77" s="20"/>
      <c r="E77" s="48"/>
      <c r="F77" s="20"/>
      <c r="G77" s="20"/>
      <c r="H77" s="48"/>
      <c r="I77" s="21"/>
      <c r="J77" s="20"/>
      <c r="K77" s="48"/>
      <c r="L77" s="20"/>
      <c r="M77" s="20"/>
      <c r="N77" s="48"/>
      <c r="O77" s="20"/>
      <c r="P77" s="23"/>
      <c r="Q77" s="23"/>
      <c r="R77" s="56"/>
      <c r="S77" s="20"/>
      <c r="T77" s="20"/>
      <c r="U77" s="20"/>
      <c r="V77" s="20"/>
      <c r="W77" s="20"/>
      <c r="X77" s="20"/>
      <c r="Y77" s="20"/>
    </row>
    <row r="78" spans="3:25" s="70" customFormat="1" x14ac:dyDescent="0.2">
      <c r="C78" s="20"/>
      <c r="D78" s="20"/>
      <c r="E78" s="48"/>
      <c r="F78" s="20"/>
      <c r="G78" s="20"/>
      <c r="H78" s="48"/>
      <c r="I78" s="21"/>
      <c r="J78" s="20"/>
      <c r="K78" s="48"/>
      <c r="L78" s="20"/>
      <c r="M78" s="20"/>
      <c r="N78" s="48"/>
      <c r="O78" s="20"/>
      <c r="P78" s="23"/>
      <c r="Q78" s="23"/>
      <c r="R78" s="56"/>
      <c r="S78" s="20"/>
      <c r="T78" s="20"/>
      <c r="U78" s="20"/>
      <c r="V78" s="20"/>
      <c r="W78" s="20"/>
      <c r="X78" s="20"/>
      <c r="Y78" s="20"/>
    </row>
    <row r="79" spans="3:25" s="70" customFormat="1" x14ac:dyDescent="0.2">
      <c r="C79" s="20"/>
      <c r="D79" s="20"/>
      <c r="E79" s="48"/>
      <c r="F79" s="20"/>
      <c r="G79" s="20"/>
      <c r="H79" s="48"/>
      <c r="I79" s="21"/>
      <c r="J79" s="20"/>
      <c r="K79" s="48"/>
      <c r="L79" s="20"/>
      <c r="M79" s="20"/>
      <c r="N79" s="48"/>
      <c r="O79" s="20"/>
      <c r="P79" s="23"/>
      <c r="Q79" s="23"/>
      <c r="R79" s="56"/>
      <c r="S79" s="20"/>
      <c r="T79" s="20"/>
      <c r="U79" s="20"/>
      <c r="V79" s="20"/>
      <c r="W79" s="20"/>
      <c r="X79" s="20"/>
      <c r="Y79" s="20"/>
    </row>
    <row r="80" spans="3:25" s="70" customFormat="1" x14ac:dyDescent="0.2">
      <c r="C80" s="20"/>
      <c r="D80" s="20"/>
      <c r="E80" s="48"/>
      <c r="F80" s="20"/>
      <c r="G80" s="20"/>
      <c r="H80" s="48"/>
      <c r="I80" s="21"/>
      <c r="J80" s="20"/>
      <c r="K80" s="48"/>
      <c r="L80" s="20"/>
      <c r="M80" s="20"/>
      <c r="N80" s="48"/>
      <c r="O80" s="20"/>
      <c r="P80" s="23"/>
      <c r="Q80" s="23"/>
      <c r="R80" s="56"/>
      <c r="S80" s="20"/>
      <c r="T80" s="20"/>
      <c r="U80" s="20"/>
      <c r="V80" s="20"/>
      <c r="W80" s="20"/>
      <c r="X80" s="20"/>
      <c r="Y80" s="20"/>
    </row>
    <row r="82" spans="6:18" x14ac:dyDescent="0.2">
      <c r="F82" s="23"/>
      <c r="G82" s="20"/>
      <c r="H82" s="48"/>
      <c r="I82" s="21"/>
      <c r="J82" s="20"/>
      <c r="K82" s="48"/>
      <c r="L82" s="23"/>
      <c r="M82" s="23"/>
      <c r="N82" s="56"/>
      <c r="P82" s="23"/>
      <c r="Q82" s="23"/>
      <c r="R82" s="56"/>
    </row>
    <row r="83" spans="6:18" x14ac:dyDescent="0.2">
      <c r="F83" s="23"/>
      <c r="G83" s="20"/>
      <c r="H83" s="48"/>
      <c r="I83" s="23"/>
      <c r="J83" s="20"/>
      <c r="K83" s="48"/>
      <c r="L83" s="23"/>
      <c r="M83" s="23"/>
      <c r="N83" s="56"/>
      <c r="P83" s="23"/>
      <c r="Q83" s="23"/>
      <c r="R83" s="56"/>
    </row>
    <row r="84" spans="6:18" x14ac:dyDescent="0.2">
      <c r="F84" s="23"/>
      <c r="G84" s="23"/>
      <c r="H84" s="56"/>
      <c r="I84" s="23"/>
      <c r="J84" s="23"/>
      <c r="K84" s="56"/>
      <c r="L84" s="23"/>
      <c r="M84" s="23"/>
      <c r="N84" s="56"/>
      <c r="P84" s="23"/>
      <c r="Q84" s="23"/>
      <c r="R84" s="56"/>
    </row>
    <row r="85" spans="6:18" x14ac:dyDescent="0.2">
      <c r="F85" s="16"/>
      <c r="G85" s="16"/>
      <c r="H85" s="66"/>
      <c r="J85" s="8"/>
      <c r="K85" s="67"/>
      <c r="L85" s="16"/>
      <c r="M85" s="16"/>
      <c r="N85" s="66"/>
      <c r="P85" s="23"/>
      <c r="Q85" s="23"/>
      <c r="R85" s="56"/>
    </row>
    <row r="86" spans="6:18" x14ac:dyDescent="0.2">
      <c r="P86" s="23"/>
      <c r="Q86" s="23"/>
      <c r="R86" s="56"/>
    </row>
    <row r="87" spans="6:18" x14ac:dyDescent="0.2">
      <c r="P87" s="16"/>
      <c r="Q87" s="16"/>
      <c r="R87" s="66"/>
    </row>
  </sheetData>
  <mergeCells count="15">
    <mergeCell ref="A40:Y40"/>
    <mergeCell ref="X7:Y7"/>
    <mergeCell ref="A36:B36"/>
    <mergeCell ref="A37:B37"/>
    <mergeCell ref="A38:B38"/>
    <mergeCell ref="B5:X5"/>
    <mergeCell ref="A7:A8"/>
    <mergeCell ref="B7:B8"/>
    <mergeCell ref="C7:D7"/>
    <mergeCell ref="F7:G7"/>
    <mergeCell ref="I7:J7"/>
    <mergeCell ref="L7:M7"/>
    <mergeCell ref="P7:Q7"/>
    <mergeCell ref="T7:U7"/>
    <mergeCell ref="V7:W7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J11"/>
  <sheetViews>
    <sheetView workbookViewId="0">
      <selection activeCell="D10" sqref="D10"/>
    </sheetView>
  </sheetViews>
  <sheetFormatPr defaultRowHeight="15" x14ac:dyDescent="0.25"/>
  <cols>
    <col min="4" max="4" width="17.28515625" customWidth="1"/>
    <col min="5" max="5" width="17" customWidth="1"/>
    <col min="7" max="7" width="16.140625" customWidth="1"/>
    <col min="11" max="11" width="19.7109375" customWidth="1"/>
  </cols>
  <sheetData>
    <row r="4" spans="3:10" x14ac:dyDescent="0.25">
      <c r="C4" s="79"/>
      <c r="D4" s="79"/>
    </row>
    <row r="7" spans="3:10" x14ac:dyDescent="0.25">
      <c r="J7" s="77"/>
    </row>
    <row r="11" spans="3:10" x14ac:dyDescent="0.25">
      <c r="G11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январь-март 2021</vt:lpstr>
      <vt:lpstr>январь-март 2021 </vt:lpstr>
      <vt:lpstr>янв 2021 ДД без COVID</vt:lpstr>
      <vt:lpstr>Лист1</vt:lpstr>
      <vt:lpstr>'янв 2021 ДД без COVID'!Заголовки_для_печати</vt:lpstr>
      <vt:lpstr>'январь-март 2021'!Заголовки_для_печати</vt:lpstr>
      <vt:lpstr>'январь-март 2021 '!Заголовки_для_печати</vt:lpstr>
      <vt:lpstr>'янв 2021 ДД без COVID'!Область_печати</vt:lpstr>
      <vt:lpstr>'январь-март 2021 '!Область_печати</vt:lpstr>
    </vt:vector>
  </TitlesOfParts>
  <Company>gski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Минобразования Елена Викторовна Ульяшина obrazov54</cp:lastModifiedBy>
  <cp:lastPrinted>2021-04-14T07:33:42Z</cp:lastPrinted>
  <dcterms:created xsi:type="dcterms:W3CDTF">2013-10-14T07:38:39Z</dcterms:created>
  <dcterms:modified xsi:type="dcterms:W3CDTF">2021-04-27T07:33:19Z</dcterms:modified>
</cp:coreProperties>
</file>