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info1\Desktop\"/>
    </mc:Choice>
  </mc:AlternateContent>
  <bookViews>
    <workbookView xWindow="0" yWindow="0" windowWidth="20730" windowHeight="11760" tabRatio="508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оперативка!$A$2:$AK$290</definedName>
  </definedNames>
  <calcPr calcId="152511"/>
</workbook>
</file>

<file path=xl/calcChain.xml><?xml version="1.0" encoding="utf-8"?>
<calcChain xmlns="http://schemas.openxmlformats.org/spreadsheetml/2006/main">
  <c r="C110" i="1" l="1"/>
  <c r="C96" i="1" l="1"/>
  <c r="L80" i="1" l="1"/>
  <c r="AG100" i="1" l="1"/>
  <c r="AF100" i="1"/>
  <c r="AC100" i="1"/>
  <c r="AB100" i="1"/>
  <c r="C106" i="1" l="1"/>
  <c r="AD106" i="1"/>
  <c r="Z100" i="1" l="1"/>
  <c r="V100" i="1"/>
  <c r="X100" i="1" l="1"/>
  <c r="S100" i="1"/>
  <c r="O100" i="1"/>
  <c r="N100" i="1" l="1"/>
  <c r="Y100" i="1"/>
  <c r="Q100" i="1"/>
  <c r="R100" i="1"/>
  <c r="U100" i="1"/>
  <c r="T100" i="1"/>
  <c r="K92" i="1" l="1"/>
  <c r="J92" i="1"/>
  <c r="N91" i="1"/>
  <c r="C131" i="1" l="1"/>
  <c r="C134" i="1" s="1"/>
  <c r="P100" i="1"/>
  <c r="C133" i="1" l="1"/>
  <c r="F133" i="1"/>
  <c r="C99" i="1"/>
  <c r="C100" i="1" l="1"/>
  <c r="L90" i="1"/>
  <c r="K85" i="1" l="1"/>
  <c r="K91" i="1"/>
  <c r="J91" i="1"/>
  <c r="J85" i="1" l="1"/>
  <c r="K80" i="1"/>
  <c r="J80" i="1"/>
  <c r="K90" i="1"/>
  <c r="W85" i="1"/>
  <c r="C121" i="1" l="1"/>
  <c r="I92" i="1" l="1"/>
  <c r="H92" i="1"/>
  <c r="G92" i="1"/>
  <c r="F92" i="1"/>
  <c r="J90" i="1"/>
  <c r="I85" i="1" l="1"/>
  <c r="H85" i="1"/>
  <c r="G85" i="1"/>
  <c r="Z81" i="1"/>
  <c r="Y81" i="1"/>
  <c r="W81" i="1"/>
  <c r="V81" i="1"/>
  <c r="R81" i="1"/>
  <c r="O81" i="1"/>
  <c r="M81" i="1"/>
  <c r="L81" i="1"/>
  <c r="L89" i="1" s="1"/>
  <c r="K81" i="1"/>
  <c r="K89" i="1" s="1"/>
  <c r="J81" i="1"/>
  <c r="J89" i="1" s="1"/>
  <c r="F81" i="1"/>
  <c r="G81" i="1"/>
  <c r="H81" i="1"/>
  <c r="I81" i="1"/>
  <c r="O85" i="1" l="1"/>
  <c r="O92" i="1"/>
  <c r="W92" i="1"/>
  <c r="Y90" i="1"/>
  <c r="Y89" i="1"/>
  <c r="O91" i="1"/>
  <c r="G109" i="1"/>
  <c r="C108" i="1"/>
  <c r="C107" i="1"/>
  <c r="C109" i="1" l="1"/>
  <c r="C123" i="1"/>
  <c r="N89" i="1" l="1"/>
  <c r="C116" i="1" l="1"/>
  <c r="C115" i="1"/>
  <c r="R92" i="1"/>
  <c r="R85" i="1"/>
  <c r="R89" i="1" s="1"/>
  <c r="M85" i="1"/>
  <c r="C87" i="1"/>
  <c r="C88" i="1"/>
  <c r="C84" i="1"/>
  <c r="O90" i="1"/>
  <c r="O89" i="1"/>
  <c r="Z80" i="1"/>
  <c r="Y80" i="1"/>
  <c r="W80" i="1"/>
  <c r="V80" i="1"/>
  <c r="R80" i="1"/>
  <c r="O80" i="1"/>
  <c r="N80" i="1"/>
  <c r="M80" i="1"/>
  <c r="I80" i="1"/>
  <c r="H80" i="1"/>
  <c r="G80" i="1"/>
  <c r="F80" i="1"/>
  <c r="G91" i="1"/>
  <c r="C113" i="1"/>
  <c r="C111" i="1"/>
  <c r="C94" i="1"/>
  <c r="C86" i="1"/>
  <c r="C83" i="1"/>
  <c r="C82" i="1"/>
  <c r="C79" i="1"/>
  <c r="C78" i="1"/>
  <c r="C80" i="1" l="1"/>
  <c r="C92" i="1"/>
  <c r="Z90" i="1"/>
  <c r="Z89" i="1"/>
  <c r="F91" i="1" l="1"/>
  <c r="I91" i="1"/>
  <c r="H91" i="1" l="1"/>
  <c r="G90" i="1"/>
  <c r="I90" i="1"/>
  <c r="B91" i="1" l="1"/>
  <c r="M90" i="1" l="1"/>
  <c r="M89" i="1"/>
  <c r="V91" i="1"/>
  <c r="V89" i="1"/>
  <c r="W91" i="1"/>
  <c r="AE103" i="1" l="1"/>
  <c r="C103" i="1" l="1"/>
  <c r="I89" i="1" l="1"/>
  <c r="C81" i="1"/>
  <c r="W90" i="1"/>
  <c r="W89" i="1"/>
  <c r="G89" i="1" l="1"/>
  <c r="C85" i="1"/>
  <c r="C90" i="1"/>
  <c r="F90" i="1"/>
  <c r="F89" i="1"/>
  <c r="C89" i="1" l="1"/>
  <c r="H90" i="1"/>
  <c r="H89" i="1"/>
  <c r="B90" i="1" l="1"/>
  <c r="B89" i="1"/>
  <c r="AG135" i="1" l="1"/>
  <c r="AF135" i="1"/>
  <c r="AE135" i="1"/>
  <c r="AD135" i="1"/>
  <c r="AC135" i="1"/>
  <c r="AB135" i="1"/>
  <c r="M135" i="1"/>
  <c r="I135" i="1"/>
  <c r="F129" i="1"/>
  <c r="H129" i="1"/>
  <c r="G129" i="1"/>
  <c r="AH125" i="1"/>
  <c r="AH135" i="1" s="1"/>
  <c r="AA125" i="1"/>
  <c r="AA135" i="1" s="1"/>
  <c r="Z125" i="1"/>
  <c r="Z135" i="1" s="1"/>
  <c r="Z137" i="1" s="1"/>
  <c r="Y125" i="1"/>
  <c r="Y135" i="1" s="1"/>
  <c r="Y137" i="1" s="1"/>
  <c r="X125" i="1"/>
  <c r="X135" i="1" s="1"/>
  <c r="X137" i="1" s="1"/>
  <c r="W125" i="1"/>
  <c r="W135" i="1" s="1"/>
  <c r="V125" i="1"/>
  <c r="V135" i="1" s="1"/>
  <c r="V137" i="1" s="1"/>
  <c r="U125" i="1"/>
  <c r="U135" i="1" s="1"/>
  <c r="U137" i="1" s="1"/>
  <c r="T125" i="1"/>
  <c r="T135" i="1" s="1"/>
  <c r="T137" i="1" s="1"/>
  <c r="S125" i="1"/>
  <c r="S135" i="1" s="1"/>
  <c r="S137" i="1" s="1"/>
  <c r="R125" i="1"/>
  <c r="R135" i="1" s="1"/>
  <c r="R137" i="1" s="1"/>
  <c r="Q125" i="1"/>
  <c r="Q135" i="1" s="1"/>
  <c r="Q137" i="1" s="1"/>
  <c r="P125" i="1"/>
  <c r="P135" i="1" s="1"/>
  <c r="P137" i="1" s="1"/>
  <c r="O125" i="1"/>
  <c r="O135" i="1" s="1"/>
  <c r="O137" i="1" s="1"/>
  <c r="N125" i="1"/>
  <c r="N135" i="1" s="1"/>
  <c r="N137" i="1" s="1"/>
  <c r="L125" i="1"/>
  <c r="L135" i="1" s="1"/>
  <c r="K125" i="1"/>
  <c r="K135" i="1" s="1"/>
  <c r="J125" i="1"/>
  <c r="J135" i="1" s="1"/>
  <c r="H125" i="1"/>
  <c r="F125" i="1"/>
  <c r="G125" i="1"/>
  <c r="C120" i="1"/>
  <c r="C112" i="1"/>
  <c r="F135" i="1" l="1"/>
  <c r="F137" i="1" s="1"/>
  <c r="G135" i="1"/>
  <c r="G137" i="1" s="1"/>
  <c r="H135" i="1"/>
  <c r="H137" i="1" s="1"/>
  <c r="B129" i="1"/>
  <c r="B125" i="1"/>
  <c r="B135" i="1" l="1"/>
  <c r="B137" i="1" s="1"/>
  <c r="B130" i="1"/>
  <c r="B126" i="1" l="1"/>
  <c r="C127" i="1" l="1"/>
  <c r="C129" i="1" s="1"/>
  <c r="C130" i="1" l="1"/>
  <c r="C126" i="1" l="1"/>
  <c r="C125" i="1"/>
  <c r="C118" i="1"/>
  <c r="C119" i="1" s="1"/>
  <c r="C135" i="1" l="1"/>
  <c r="C137" i="1" s="1"/>
  <c r="C65" i="1"/>
  <c r="C64" i="1"/>
  <c r="C73" i="1" l="1"/>
  <c r="C43" i="1" l="1"/>
  <c r="C76" i="1" l="1"/>
  <c r="C75" i="1"/>
  <c r="C74" i="1"/>
  <c r="C72" i="1" l="1"/>
  <c r="C67" i="1" l="1"/>
  <c r="C68" i="1" s="1"/>
  <c r="C71" i="1" l="1"/>
  <c r="C54" i="1" l="1"/>
  <c r="C56" i="1" l="1"/>
  <c r="C57" i="1"/>
  <c r="C58" i="1"/>
  <c r="C59" i="1"/>
  <c r="C60" i="1"/>
  <c r="C62" i="1"/>
  <c r="C63" i="1"/>
  <c r="B32" i="1" l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AH32" i="1"/>
  <c r="G39" i="1" l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AH39" i="1"/>
  <c r="F39" i="1"/>
  <c r="C25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AH24" i="1"/>
  <c r="F24" i="1"/>
  <c r="B24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AH22" i="1"/>
  <c r="F22" i="1"/>
  <c r="B22" i="1"/>
  <c r="V227" i="1" l="1"/>
  <c r="W227" i="1"/>
  <c r="U236" i="1" l="1"/>
  <c r="Q205" i="1" l="1"/>
  <c r="U227" i="1" l="1"/>
  <c r="M248" i="1" l="1"/>
  <c r="S251" i="1" l="1"/>
  <c r="C216" i="1"/>
  <c r="B251" i="1" l="1"/>
  <c r="V251" i="1" l="1"/>
  <c r="AH227" i="1" l="1"/>
  <c r="K251" i="1"/>
  <c r="U239" i="1"/>
  <c r="U205" i="1"/>
  <c r="Y251" i="1" l="1"/>
  <c r="L251" i="1"/>
  <c r="B236" i="1" l="1"/>
  <c r="C185" i="1"/>
  <c r="C187" i="1"/>
  <c r="C190" i="1"/>
  <c r="S205" i="1" l="1"/>
  <c r="H251" i="1"/>
  <c r="M251" i="1" l="1"/>
  <c r="F202" i="1" l="1"/>
  <c r="I205" i="1" l="1"/>
  <c r="N205" i="1"/>
  <c r="Y227" i="1" l="1"/>
  <c r="H248" i="1" l="1"/>
  <c r="V248" i="1" l="1"/>
  <c r="C247" i="1"/>
  <c r="C246" i="1"/>
  <c r="D246" i="1" s="1"/>
  <c r="O233" i="1"/>
  <c r="C248" i="1" l="1"/>
  <c r="D247" i="1"/>
  <c r="S202" i="1"/>
  <c r="X239" i="1" l="1"/>
  <c r="B248" i="1" l="1"/>
  <c r="D248" i="1" s="1"/>
  <c r="H227" i="1" l="1"/>
  <c r="X202" i="1"/>
  <c r="W242" i="1" l="1"/>
  <c r="O227" i="1" l="1"/>
  <c r="N236" i="1" l="1"/>
  <c r="R202" i="1"/>
  <c r="Y205" i="1"/>
  <c r="AH218" i="1" l="1"/>
  <c r="U218" i="1"/>
  <c r="U245" i="1"/>
  <c r="X227" i="1"/>
  <c r="Q218" i="1" l="1"/>
  <c r="P227" i="1" l="1"/>
  <c r="I233" i="1" l="1"/>
  <c r="N218" i="1" l="1"/>
  <c r="G227" i="1" l="1"/>
  <c r="I227" i="1" l="1"/>
  <c r="AH230" i="1" l="1"/>
  <c r="B233" i="1"/>
  <c r="P218" i="1" l="1"/>
  <c r="V202" i="1"/>
  <c r="V236" i="1" l="1"/>
  <c r="V239" i="1"/>
  <c r="B202" i="1"/>
  <c r="M227" i="1" l="1"/>
  <c r="X233" i="1"/>
  <c r="O218" i="1"/>
  <c r="S233" i="1"/>
  <c r="J202" i="1" l="1"/>
  <c r="J239" i="1"/>
  <c r="W218" i="1"/>
  <c r="K242" i="1" l="1"/>
  <c r="D224" i="1" l="1"/>
  <c r="G226" i="1"/>
  <c r="H226" i="1"/>
  <c r="I226" i="1"/>
  <c r="J226" i="1"/>
  <c r="K226" i="1"/>
  <c r="L226" i="1"/>
  <c r="M226" i="1"/>
  <c r="N226" i="1"/>
  <c r="P226" i="1"/>
  <c r="Q226" i="1"/>
  <c r="S226" i="1"/>
  <c r="T226" i="1"/>
  <c r="U226" i="1"/>
  <c r="V226" i="1"/>
  <c r="X226" i="1"/>
  <c r="Y226" i="1"/>
  <c r="AH226" i="1"/>
  <c r="F226" i="1"/>
  <c r="B226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AH217" i="1"/>
  <c r="D215" i="1"/>
  <c r="F217" i="1"/>
  <c r="B217" i="1"/>
  <c r="D191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AH193" i="1"/>
  <c r="F193" i="1"/>
  <c r="B193" i="1"/>
  <c r="C318" i="1" l="1"/>
  <c r="R218" i="1"/>
  <c r="K218" i="1" l="1"/>
  <c r="Y218" i="1" l="1"/>
  <c r="X218" i="1" l="1"/>
  <c r="V218" i="1" l="1"/>
  <c r="R242" i="1" l="1"/>
  <c r="T233" i="1" l="1"/>
  <c r="T239" i="1" l="1"/>
  <c r="G218" i="1"/>
  <c r="M239" i="1"/>
  <c r="R282" i="1" l="1"/>
  <c r="B223" i="1"/>
  <c r="B213" i="1" l="1"/>
  <c r="B214" i="1"/>
  <c r="B186" i="1" l="1"/>
  <c r="B180" i="1"/>
  <c r="B179" i="1"/>
  <c r="G223" i="1"/>
  <c r="H223" i="1"/>
  <c r="I223" i="1"/>
  <c r="J223" i="1"/>
  <c r="K223" i="1"/>
  <c r="L223" i="1"/>
  <c r="M223" i="1"/>
  <c r="N223" i="1"/>
  <c r="O223" i="1"/>
  <c r="P223" i="1"/>
  <c r="Q223" i="1"/>
  <c r="S223" i="1"/>
  <c r="T223" i="1"/>
  <c r="U223" i="1"/>
  <c r="V223" i="1"/>
  <c r="W223" i="1"/>
  <c r="X223" i="1"/>
  <c r="Y223" i="1"/>
  <c r="AH223" i="1"/>
  <c r="F223" i="1"/>
  <c r="H213" i="1"/>
  <c r="Y213" i="1" l="1"/>
  <c r="Y214" i="1"/>
  <c r="U213" i="1"/>
  <c r="U214" i="1"/>
  <c r="Q213" i="1"/>
  <c r="Q214" i="1"/>
  <c r="M213" i="1"/>
  <c r="M214" i="1"/>
  <c r="I213" i="1"/>
  <c r="I214" i="1"/>
  <c r="X213" i="1"/>
  <c r="X214" i="1"/>
  <c r="T213" i="1"/>
  <c r="T214" i="1"/>
  <c r="P213" i="1"/>
  <c r="P214" i="1"/>
  <c r="L213" i="1"/>
  <c r="L214" i="1"/>
  <c r="H214" i="1"/>
  <c r="F213" i="1"/>
  <c r="F214" i="1"/>
  <c r="W213" i="1"/>
  <c r="W214" i="1"/>
  <c r="S213" i="1"/>
  <c r="S214" i="1"/>
  <c r="O213" i="1"/>
  <c r="O214" i="1"/>
  <c r="K213" i="1"/>
  <c r="K214" i="1"/>
  <c r="G213" i="1"/>
  <c r="G214" i="1"/>
  <c r="AH213" i="1"/>
  <c r="AH214" i="1"/>
  <c r="V213" i="1"/>
  <c r="V214" i="1"/>
  <c r="R213" i="1"/>
  <c r="R214" i="1"/>
  <c r="N213" i="1"/>
  <c r="N214" i="1"/>
  <c r="J213" i="1"/>
  <c r="J214" i="1"/>
  <c r="F218" i="1"/>
  <c r="L239" i="1"/>
  <c r="Q239" i="1" l="1"/>
  <c r="I218" i="1" l="1"/>
  <c r="O198" i="1"/>
  <c r="AH180" i="1" l="1"/>
  <c r="Y180" i="1"/>
  <c r="X180" i="1"/>
  <c r="W180" i="1"/>
  <c r="V180" i="1"/>
  <c r="U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T179" i="1" l="1"/>
  <c r="T180" i="1"/>
  <c r="G186" i="1"/>
  <c r="G179" i="1"/>
  <c r="K186" i="1"/>
  <c r="K179" i="1"/>
  <c r="O186" i="1"/>
  <c r="O179" i="1"/>
  <c r="S186" i="1"/>
  <c r="S179" i="1"/>
  <c r="H186" i="1"/>
  <c r="H179" i="1"/>
  <c r="L186" i="1"/>
  <c r="L179" i="1"/>
  <c r="P186" i="1"/>
  <c r="P179" i="1"/>
  <c r="T186" i="1"/>
  <c r="I186" i="1"/>
  <c r="I179" i="1"/>
  <c r="Q186" i="1"/>
  <c r="Q179" i="1"/>
  <c r="Y186" i="1"/>
  <c r="Y179" i="1"/>
  <c r="F186" i="1"/>
  <c r="F179" i="1"/>
  <c r="R186" i="1"/>
  <c r="R179" i="1"/>
  <c r="V186" i="1"/>
  <c r="V179" i="1"/>
  <c r="AH186" i="1"/>
  <c r="AH179" i="1"/>
  <c r="X186" i="1"/>
  <c r="X179" i="1"/>
  <c r="W186" i="1"/>
  <c r="W179" i="1"/>
  <c r="U186" i="1"/>
  <c r="U179" i="1"/>
  <c r="N186" i="1"/>
  <c r="N179" i="1"/>
  <c r="J186" i="1"/>
  <c r="J179" i="1"/>
  <c r="M186" i="1"/>
  <c r="M179" i="1"/>
  <c r="N239" i="1"/>
  <c r="B218" i="1" l="1"/>
  <c r="B227" i="1" l="1"/>
  <c r="B230" i="1"/>
  <c r="J227" i="1" l="1"/>
  <c r="W239" i="1" l="1"/>
  <c r="K239" i="1" l="1"/>
  <c r="B260" i="1"/>
  <c r="Y242" i="1" l="1"/>
  <c r="Y239" i="1"/>
  <c r="G260" i="1" l="1"/>
  <c r="H260" i="1"/>
  <c r="I260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AH260" i="1"/>
  <c r="F260" i="1"/>
  <c r="H218" i="1"/>
  <c r="B239" i="1" l="1"/>
  <c r="L242" i="1" l="1"/>
  <c r="J218" i="1"/>
  <c r="R239" i="1" l="1"/>
  <c r="F227" i="1" l="1"/>
  <c r="O201" i="1"/>
  <c r="T218" i="1" l="1"/>
  <c r="D171" i="1" l="1"/>
  <c r="U200" i="1" l="1"/>
  <c r="V200" i="1"/>
  <c r="F201" i="1"/>
  <c r="N242" i="1" l="1"/>
  <c r="S242" i="1"/>
  <c r="J242" i="1" l="1"/>
  <c r="I242" i="1"/>
  <c r="C241" i="1"/>
  <c r="C240" i="1"/>
  <c r="U201" i="1"/>
  <c r="L201" i="1"/>
  <c r="C242" i="1" l="1"/>
  <c r="H230" i="1" l="1"/>
  <c r="S201" i="1"/>
  <c r="K227" i="1" l="1"/>
  <c r="C293" i="1"/>
  <c r="Q198" i="1" l="1"/>
  <c r="P200" i="1" l="1"/>
  <c r="P201" i="1"/>
  <c r="G198" i="1" l="1"/>
  <c r="G200" i="1" l="1"/>
  <c r="Q201" i="1"/>
  <c r="G201" i="1" l="1"/>
  <c r="S227" i="1"/>
  <c r="X201" i="1"/>
  <c r="AH201" i="1"/>
  <c r="M218" i="1"/>
  <c r="K201" i="1"/>
  <c r="I239" i="1"/>
  <c r="W201" i="1" l="1"/>
  <c r="B200" i="1"/>
  <c r="B201" i="1"/>
  <c r="Q200" i="1" l="1"/>
  <c r="Y201" i="1"/>
  <c r="L218" i="1" l="1"/>
  <c r="F239" i="1"/>
  <c r="C292" i="1"/>
  <c r="I201" i="1"/>
  <c r="J201" i="1"/>
  <c r="M201" i="1" l="1"/>
  <c r="N201" i="1"/>
  <c r="R201" i="1"/>
  <c r="T201" i="1"/>
  <c r="H201" i="1"/>
  <c r="B199" i="1" l="1"/>
  <c r="V201" i="1" l="1"/>
  <c r="T227" i="1" l="1"/>
  <c r="B245" i="1"/>
  <c r="B198" i="1"/>
  <c r="C237" i="1" l="1"/>
  <c r="D237" i="1" s="1"/>
  <c r="C238" i="1"/>
  <c r="D238" i="1" s="1"/>
  <c r="M230" i="1"/>
  <c r="C239" i="1" l="1"/>
  <c r="D239" i="1" s="1"/>
  <c r="H200" i="1"/>
  <c r="T200" i="1"/>
  <c r="AH199" i="1"/>
  <c r="Q227" i="1"/>
  <c r="I200" i="1"/>
  <c r="N200" i="1" l="1"/>
  <c r="L200" i="1" l="1"/>
  <c r="M200" i="1"/>
  <c r="S200" i="1"/>
  <c r="Y200" i="1"/>
  <c r="AH200" i="1"/>
  <c r="S218" i="1"/>
  <c r="I198" i="1" l="1"/>
  <c r="I199" i="1"/>
  <c r="W198" i="1" l="1"/>
  <c r="W199" i="1"/>
  <c r="K200" i="1"/>
  <c r="Q199" i="1"/>
  <c r="S198" i="1"/>
  <c r="S199" i="1"/>
  <c r="O199" i="1" l="1"/>
  <c r="L198" i="1"/>
  <c r="L199" i="1"/>
  <c r="J200" i="1"/>
  <c r="J198" i="1"/>
  <c r="J199" i="1"/>
  <c r="G199" i="1"/>
  <c r="P199" i="1"/>
  <c r="P198" i="1"/>
  <c r="AH198" i="1" l="1"/>
  <c r="V198" i="1"/>
  <c r="V199" i="1"/>
  <c r="H199" i="1"/>
  <c r="H198" i="1"/>
  <c r="F199" i="1"/>
  <c r="F198" i="1"/>
  <c r="U198" i="1"/>
  <c r="U199" i="1"/>
  <c r="X198" i="1"/>
  <c r="X199" i="1"/>
  <c r="M198" i="1"/>
  <c r="M199" i="1"/>
  <c r="K199" i="1" l="1"/>
  <c r="K198" i="1"/>
  <c r="R245" i="1"/>
  <c r="R199" i="1"/>
  <c r="R198" i="1"/>
  <c r="N227" i="1"/>
  <c r="N199" i="1"/>
  <c r="N198" i="1"/>
  <c r="H282" i="1" l="1"/>
  <c r="I282" i="1"/>
  <c r="J282" i="1"/>
  <c r="K282" i="1"/>
  <c r="L282" i="1"/>
  <c r="M282" i="1"/>
  <c r="N282" i="1"/>
  <c r="O282" i="1"/>
  <c r="P282" i="1"/>
  <c r="Q282" i="1"/>
  <c r="S282" i="1"/>
  <c r="T282" i="1"/>
  <c r="U282" i="1"/>
  <c r="V282" i="1"/>
  <c r="W282" i="1"/>
  <c r="X282" i="1"/>
  <c r="Y282" i="1"/>
  <c r="AH282" i="1"/>
  <c r="F282" i="1"/>
  <c r="T198" i="1"/>
  <c r="T199" i="1"/>
  <c r="Y199" i="1" l="1"/>
  <c r="Y198" i="1"/>
  <c r="C229" i="1" l="1"/>
  <c r="D229" i="1" s="1"/>
  <c r="C228" i="1"/>
  <c r="D228" i="1" s="1"/>
  <c r="C230" i="1" l="1"/>
  <c r="D230" i="1" s="1"/>
  <c r="L227" i="1" l="1"/>
  <c r="G282" i="1" l="1"/>
  <c r="L278" i="1" l="1"/>
  <c r="F266" i="1" l="1"/>
  <c r="G266" i="1"/>
  <c r="H266" i="1"/>
  <c r="I266" i="1"/>
  <c r="J266" i="1"/>
  <c r="K266" i="1"/>
  <c r="L266" i="1"/>
  <c r="M266" i="1"/>
  <c r="N266" i="1"/>
  <c r="O266" i="1"/>
  <c r="P266" i="1"/>
  <c r="Q266" i="1"/>
  <c r="R266" i="1"/>
  <c r="S266" i="1"/>
  <c r="T266" i="1"/>
  <c r="U266" i="1"/>
  <c r="V266" i="1"/>
  <c r="W266" i="1"/>
  <c r="X266" i="1"/>
  <c r="Y266" i="1"/>
  <c r="AH266" i="1"/>
  <c r="D158" i="1" l="1"/>
  <c r="D160" i="1"/>
  <c r="D161" i="1"/>
  <c r="D164" i="1"/>
  <c r="D167" i="1"/>
  <c r="D168" i="1"/>
  <c r="D253" i="1"/>
  <c r="D254" i="1"/>
  <c r="T288" i="1" l="1"/>
  <c r="N288" i="1"/>
  <c r="F288" i="1"/>
  <c r="F290" i="1" s="1"/>
  <c r="R288" i="1"/>
  <c r="V288" i="1"/>
  <c r="AH288" i="1"/>
  <c r="G288" i="1"/>
  <c r="K288" i="1"/>
  <c r="S288" i="1"/>
  <c r="O288" i="1"/>
  <c r="L288" i="1"/>
  <c r="U288" i="1"/>
  <c r="Y288" i="1"/>
  <c r="P288" i="1"/>
  <c r="H288" i="1"/>
  <c r="Q288" i="1"/>
  <c r="X288" i="1"/>
  <c r="W288" i="1"/>
  <c r="M288" i="1"/>
  <c r="J288" i="1"/>
  <c r="I288" i="1"/>
  <c r="B286" i="1"/>
  <c r="B281" i="1"/>
  <c r="B282" i="1"/>
  <c r="AH278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K278" i="1"/>
  <c r="J278" i="1"/>
  <c r="I278" i="1"/>
  <c r="H278" i="1"/>
  <c r="G278" i="1"/>
  <c r="F278" i="1"/>
  <c r="AH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B277" i="1" l="1"/>
  <c r="B278" i="1"/>
  <c r="B274" i="1"/>
  <c r="B273" i="1"/>
  <c r="B288" i="1" l="1"/>
  <c r="B290" i="1" s="1"/>
  <c r="D15" i="1"/>
  <c r="D16" i="1"/>
  <c r="G290" i="1" l="1"/>
  <c r="H290" i="1"/>
  <c r="I290" i="1"/>
  <c r="J290" i="1"/>
  <c r="K290" i="1"/>
  <c r="L290" i="1"/>
  <c r="M290" i="1"/>
  <c r="N290" i="1"/>
  <c r="O290" i="1"/>
  <c r="P290" i="1"/>
  <c r="Q290" i="1"/>
  <c r="R290" i="1"/>
  <c r="S290" i="1"/>
  <c r="T290" i="1"/>
  <c r="U290" i="1"/>
  <c r="V290" i="1"/>
  <c r="W290" i="1"/>
  <c r="X290" i="1"/>
  <c r="Y290" i="1"/>
  <c r="AH290" i="1"/>
  <c r="C289" i="1"/>
  <c r="D289" i="1" s="1"/>
  <c r="F162" i="1" l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AH162" i="1"/>
  <c r="C312" i="1" l="1"/>
  <c r="F47" i="1" l="1"/>
  <c r="C310" i="1" l="1"/>
  <c r="C308" i="1"/>
  <c r="C307" i="1"/>
  <c r="C306" i="1"/>
  <c r="C305" i="1"/>
  <c r="C304" i="1"/>
  <c r="C296" i="1"/>
  <c r="C295" i="1"/>
  <c r="C294" i="1"/>
  <c r="C287" i="1"/>
  <c r="C285" i="1"/>
  <c r="C283" i="1"/>
  <c r="D283" i="1" s="1"/>
  <c r="C280" i="1"/>
  <c r="D280" i="1" s="1"/>
  <c r="C279" i="1"/>
  <c r="C276" i="1"/>
  <c r="D276" i="1" s="1"/>
  <c r="C275" i="1"/>
  <c r="D275" i="1" s="1"/>
  <c r="C272" i="1"/>
  <c r="D272" i="1" s="1"/>
  <c r="C271" i="1"/>
  <c r="C268" i="1"/>
  <c r="D268" i="1" s="1"/>
  <c r="C267" i="1"/>
  <c r="D267" i="1" s="1"/>
  <c r="C265" i="1"/>
  <c r="D265" i="1" s="1"/>
  <c r="C264" i="1"/>
  <c r="D264" i="1" s="1"/>
  <c r="C263" i="1"/>
  <c r="D263" i="1" s="1"/>
  <c r="C262" i="1"/>
  <c r="D262" i="1" s="1"/>
  <c r="C261" i="1"/>
  <c r="D261" i="1" s="1"/>
  <c r="C259" i="1"/>
  <c r="D259" i="1" s="1"/>
  <c r="C257" i="1"/>
  <c r="D257" i="1" s="1"/>
  <c r="C255" i="1"/>
  <c r="D255" i="1" s="1"/>
  <c r="C252" i="1"/>
  <c r="D252" i="1" s="1"/>
  <c r="C250" i="1"/>
  <c r="C249" i="1"/>
  <c r="C244" i="1"/>
  <c r="D244" i="1" s="1"/>
  <c r="C243" i="1"/>
  <c r="D243" i="1" s="1"/>
  <c r="C235" i="1"/>
  <c r="D235" i="1" s="1"/>
  <c r="C234" i="1"/>
  <c r="D234" i="1" s="1"/>
  <c r="C232" i="1"/>
  <c r="D232" i="1" s="1"/>
  <c r="C231" i="1"/>
  <c r="D231" i="1" s="1"/>
  <c r="C225" i="1"/>
  <c r="C222" i="1"/>
  <c r="D222" i="1" s="1"/>
  <c r="C220" i="1"/>
  <c r="C219" i="1"/>
  <c r="C212" i="1"/>
  <c r="D212" i="1" s="1"/>
  <c r="C210" i="1"/>
  <c r="C207" i="1"/>
  <c r="D207" i="1" s="1"/>
  <c r="C206" i="1"/>
  <c r="D206" i="1" s="1"/>
  <c r="C204" i="1"/>
  <c r="C203" i="1"/>
  <c r="C197" i="1"/>
  <c r="D197" i="1" s="1"/>
  <c r="C196" i="1"/>
  <c r="D196" i="1" s="1"/>
  <c r="C195" i="1"/>
  <c r="D195" i="1" s="1"/>
  <c r="C194" i="1"/>
  <c r="D194" i="1" s="1"/>
  <c r="C192" i="1"/>
  <c r="D190" i="1"/>
  <c r="C189" i="1"/>
  <c r="D189" i="1" s="1"/>
  <c r="C188" i="1"/>
  <c r="D188" i="1" s="1"/>
  <c r="D187" i="1"/>
  <c r="C184" i="1"/>
  <c r="D184" i="1" s="1"/>
  <c r="C183" i="1"/>
  <c r="D183" i="1" s="1"/>
  <c r="C182" i="1"/>
  <c r="D182" i="1" s="1"/>
  <c r="C181" i="1"/>
  <c r="D181" i="1" s="1"/>
  <c r="D178" i="1"/>
  <c r="C169" i="1"/>
  <c r="D169" i="1" s="1"/>
  <c r="C166" i="1"/>
  <c r="D166" i="1" s="1"/>
  <c r="C163" i="1"/>
  <c r="D163" i="1" s="1"/>
  <c r="C159" i="1"/>
  <c r="D159" i="1" s="1"/>
  <c r="C157" i="1"/>
  <c r="D157" i="1" s="1"/>
  <c r="C156" i="1"/>
  <c r="D156" i="1" s="1"/>
  <c r="C155" i="1"/>
  <c r="D155" i="1" s="1"/>
  <c r="C154" i="1"/>
  <c r="D154" i="1" s="1"/>
  <c r="C153" i="1"/>
  <c r="D153" i="1" s="1"/>
  <c r="C152" i="1"/>
  <c r="D152" i="1" s="1"/>
  <c r="C151" i="1"/>
  <c r="D151" i="1" s="1"/>
  <c r="C150" i="1"/>
  <c r="D150" i="1" s="1"/>
  <c r="C149" i="1"/>
  <c r="D149" i="1" s="1"/>
  <c r="C148" i="1"/>
  <c r="D148" i="1" s="1"/>
  <c r="C147" i="1"/>
  <c r="D147" i="1" s="1"/>
  <c r="C146" i="1"/>
  <c r="D146" i="1" s="1"/>
  <c r="C145" i="1"/>
  <c r="D145" i="1" s="1"/>
  <c r="C144" i="1"/>
  <c r="D144" i="1" s="1"/>
  <c r="C143" i="1"/>
  <c r="D143" i="1" s="1"/>
  <c r="C142" i="1"/>
  <c r="D142" i="1" s="1"/>
  <c r="C141" i="1"/>
  <c r="D141" i="1" s="1"/>
  <c r="D140" i="1"/>
  <c r="C139" i="1"/>
  <c r="D139" i="1" s="1"/>
  <c r="D138" i="1"/>
  <c r="AH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C61" i="1" s="1"/>
  <c r="B61" i="1"/>
  <c r="C55" i="1"/>
  <c r="C53" i="1"/>
  <c r="C52" i="1"/>
  <c r="C51" i="1"/>
  <c r="C50" i="1"/>
  <c r="AH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B47" i="1"/>
  <c r="C46" i="1"/>
  <c r="C45" i="1"/>
  <c r="C41" i="1"/>
  <c r="C40" i="1"/>
  <c r="C38" i="1"/>
  <c r="C37" i="1"/>
  <c r="AH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AH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F32" i="1"/>
  <c r="C31" i="1"/>
  <c r="C30" i="1"/>
  <c r="D30" i="1" s="1"/>
  <c r="AH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B28" i="1"/>
  <c r="C27" i="1"/>
  <c r="D27" i="1" s="1"/>
  <c r="AH26" i="1"/>
  <c r="Y26" i="1"/>
  <c r="X26" i="1"/>
  <c r="W26" i="1"/>
  <c r="V26" i="1"/>
  <c r="U26" i="1"/>
  <c r="T26" i="1"/>
  <c r="S26" i="1"/>
  <c r="O26" i="1"/>
  <c r="M26" i="1"/>
  <c r="H26" i="1"/>
  <c r="G26" i="1"/>
  <c r="F26" i="1"/>
  <c r="D25" i="1"/>
  <c r="C23" i="1"/>
  <c r="C21" i="1"/>
  <c r="C20" i="1"/>
  <c r="C10" i="1"/>
  <c r="D10" i="1" s="1"/>
  <c r="W9" i="1"/>
  <c r="N9" i="1"/>
  <c r="K9" i="1"/>
  <c r="J9" i="1"/>
  <c r="I9" i="1"/>
  <c r="H9" i="1"/>
  <c r="G9" i="1"/>
  <c r="F9" i="1"/>
  <c r="C8" i="1"/>
  <c r="D8" i="1" s="1"/>
  <c r="C7" i="1"/>
  <c r="C48" i="1" l="1"/>
  <c r="C49" i="1"/>
  <c r="D21" i="1"/>
  <c r="C22" i="1"/>
  <c r="D23" i="1"/>
  <c r="C24" i="1"/>
  <c r="D31" i="1"/>
  <c r="C32" i="1"/>
  <c r="C214" i="1"/>
  <c r="C221" i="1"/>
  <c r="C223" i="1" s="1"/>
  <c r="D225" i="1"/>
  <c r="C226" i="1"/>
  <c r="D216" i="1"/>
  <c r="C217" i="1"/>
  <c r="D192" i="1"/>
  <c r="C193" i="1"/>
  <c r="C180" i="1"/>
  <c r="D185" i="1"/>
  <c r="C208" i="1"/>
  <c r="D208" i="1" s="1"/>
  <c r="D20" i="1"/>
  <c r="C286" i="1"/>
  <c r="D286" i="1" s="1"/>
  <c r="D285" i="1"/>
  <c r="C281" i="1"/>
  <c r="D281" i="1" s="1"/>
  <c r="D279" i="1"/>
  <c r="C284" i="1"/>
  <c r="D284" i="1" s="1"/>
  <c r="C273" i="1"/>
  <c r="D273" i="1" s="1"/>
  <c r="D271" i="1"/>
  <c r="C277" i="1"/>
  <c r="D277" i="1" s="1"/>
  <c r="C13" i="1"/>
  <c r="C34" i="1"/>
  <c r="C9" i="1"/>
  <c r="D9" i="1" s="1"/>
  <c r="C47" i="1"/>
  <c r="C269" i="1"/>
  <c r="D269" i="1" s="1"/>
  <c r="C245" i="1"/>
  <c r="D245" i="1" s="1"/>
  <c r="C200" i="1"/>
  <c r="D200" i="1" s="1"/>
  <c r="C202" i="1"/>
  <c r="D202" i="1" s="1"/>
  <c r="C201" i="1"/>
  <c r="D201" i="1" s="1"/>
  <c r="C213" i="1"/>
  <c r="C26" i="1"/>
  <c r="C28" i="1"/>
  <c r="C36" i="1"/>
  <c r="C162" i="1"/>
  <c r="D162" i="1" s="1"/>
  <c r="C39" i="1"/>
  <c r="C227" i="1"/>
  <c r="D227" i="1" s="1"/>
  <c r="C233" i="1"/>
  <c r="D233" i="1" s="1"/>
  <c r="C236" i="1"/>
  <c r="D236" i="1" s="1"/>
  <c r="C199" i="1"/>
  <c r="D199" i="1" s="1"/>
  <c r="C198" i="1"/>
  <c r="D198" i="1" s="1"/>
  <c r="C205" i="1"/>
  <c r="C251" i="1"/>
  <c r="D251" i="1" s="1"/>
  <c r="C256" i="1"/>
  <c r="C260" i="1"/>
  <c r="C218" i="1"/>
  <c r="D218" i="1" s="1"/>
  <c r="C266" i="1"/>
  <c r="D266" i="1" s="1"/>
  <c r="C278" i="1"/>
  <c r="C274" i="1"/>
  <c r="C282" i="1"/>
  <c r="C186" i="1" l="1"/>
  <c r="C179" i="1"/>
  <c r="C288" i="1"/>
  <c r="C290" i="1" l="1"/>
  <c r="D290" i="1" s="1"/>
  <c r="D288" i="1"/>
  <c r="C91" i="1"/>
</calcChain>
</file>

<file path=xl/sharedStrings.xml><?xml version="1.0" encoding="utf-8"?>
<sst xmlns="http://schemas.openxmlformats.org/spreadsheetml/2006/main" count="342" uniqueCount="232">
  <si>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</si>
  <si>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</si>
  <si>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</si>
  <si>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</si>
  <si>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</si>
  <si>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</si>
  <si>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</si>
  <si>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</si>
  <si>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</si>
  <si>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</si>
  <si>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</si>
  <si>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</si>
  <si>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</si>
  <si>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</si>
  <si>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</si>
  <si>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</si>
  <si>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</si>
  <si>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</si>
  <si>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</si>
  <si>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</si>
  <si>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</si>
  <si>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</si>
  <si>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</si>
  <si>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</si>
  <si>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</si>
  <si>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</si>
  <si>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</si>
  <si>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</si>
  <si>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</si>
  <si>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</si>
  <si>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</si>
  <si>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</si>
  <si>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</si>
  <si>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>в т.ч. пересев по погибшим озимым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</si>
  <si>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</si>
  <si>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</si>
  <si>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</si>
  <si>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</si>
  <si>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</si>
  <si>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</si>
  <si>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</si>
  <si>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</si>
  <si>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</si>
  <si>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</si>
  <si>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</si>
  <si>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</si>
  <si>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</si>
  <si>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</si>
  <si>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</si>
  <si>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</si>
  <si>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</si>
  <si>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</si>
  <si>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</si>
  <si>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</si>
  <si>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</si>
  <si>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</si>
  <si>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</si>
  <si>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</si>
  <si>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</si>
  <si>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</si>
  <si>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</si>
  <si>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</si>
  <si>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</si>
  <si>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</si>
  <si>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</si>
  <si>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</si>
  <si>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</si>
  <si>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</si>
  <si>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</si>
  <si>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</si>
  <si>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</si>
  <si>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</si>
  <si>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</si>
  <si>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</si>
  <si>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</si>
  <si>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</si>
  <si>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</si>
  <si>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</si>
  <si>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</si>
  <si>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</si>
  <si>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</si>
  <si>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</si>
  <si>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</si>
  <si>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</si>
  <si>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</si>
  <si>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</si>
  <si>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</si>
  <si>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</si>
  <si>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</si>
  <si>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</si>
  <si>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</si>
  <si>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</si>
  <si>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</si>
  <si>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</si>
  <si>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</si>
  <si>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</si>
  <si>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</si>
  <si>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</si>
  <si>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</si>
  <si>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</si>
  <si>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</si>
  <si>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</si>
  <si>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</si>
  <si>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</si>
  <si>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</si>
  <si>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</si>
  <si>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</si>
  <si>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</si>
  <si>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</si>
  <si>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</si>
  <si>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</si>
  <si>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</si>
  <si>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</si>
  <si>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</si>
  <si>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</si>
  <si>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</si>
  <si>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</si>
  <si>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</si>
  <si>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</si>
  <si>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</si>
  <si>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</si>
  <si>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</si>
  <si>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</si>
  <si>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</si>
  <si>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</si>
  <si>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</si>
  <si>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</si>
  <si>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</si>
  <si>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</si>
  <si>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</si>
  <si>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</si>
  <si>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</si>
  <si>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</si>
  <si>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</si>
  <si>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</si>
  <si>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</si>
  <si>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</si>
  <si>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</si>
  <si>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</si>
  <si>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</si>
  <si>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</si>
  <si>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</si>
  <si>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</si>
  <si>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</si>
  <si>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</si>
  <si>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</si>
  <si>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</si>
  <si>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</si>
  <si>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</si>
  <si>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</si>
  <si>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</si>
  <si>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</si>
  <si>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</si>
  <si>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</si>
  <si>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</si>
  <si>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</si>
  <si>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</si>
  <si>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</si>
  <si>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</si>
  <si>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</si>
  <si>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</si>
  <si>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</si>
  <si>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</si>
  <si>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</si>
  <si>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</si>
  <si>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</si>
  <si>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</si>
  <si>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</si>
  <si>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</si>
  <si>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</si>
  <si>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</si>
  <si>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</si>
  <si>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</si>
  <si>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</si>
  <si>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</si>
  <si>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</si>
  <si>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</si>
  <si>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</si>
  <si>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</si>
  <si>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</si>
  <si>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СХПК "Коминтерн"</t>
  </si>
  <si>
    <t>СХПК "Нива"</t>
  </si>
  <si>
    <t>колхоз "Свобода"</t>
  </si>
  <si>
    <t>ООО "СТК 21"</t>
  </si>
  <si>
    <t>СПК "Аккозинское"</t>
  </si>
  <si>
    <t>СХПК "Победа"</t>
  </si>
  <si>
    <t>ООО "Заготовки"</t>
  </si>
  <si>
    <t>СПСК "Серебряные ключи"</t>
  </si>
  <si>
    <t>ИП глава КФХ Тибогайкин Ю.Е.</t>
  </si>
  <si>
    <t>ИП глава КФХ Кузнецов Д.Г.</t>
  </si>
  <si>
    <t>ИП глава КФХ Жерженова М.В.</t>
  </si>
  <si>
    <t>ИП глава КФХ Чугунова Г.А.</t>
  </si>
  <si>
    <t>ИП глава КФХ Ермаков А.И.</t>
  </si>
  <si>
    <t>ИП глава КФХ Мурайкин А.В.</t>
  </si>
  <si>
    <t>ИП глава КФХ Абрамов Н.С.</t>
  </si>
  <si>
    <t>ИП глава КФХ Музяков В.В.</t>
  </si>
  <si>
    <t>ИП глава КФХ Кряжин Н.Ю.</t>
  </si>
  <si>
    <t>ИП Никитин В.А.</t>
  </si>
  <si>
    <t>ИП глава КФХ Устинов В.А.</t>
  </si>
  <si>
    <t>ООО "ТрансЭн"</t>
  </si>
  <si>
    <t>ИП глава КФХ Романов С.Ф.</t>
  </si>
  <si>
    <t>ИП глава КФХ Соловьев В.Ю.</t>
  </si>
  <si>
    <t>ИП глава КФХ Дагаков И.В.</t>
  </si>
  <si>
    <t>ИП глава КФХ Данилов В.В.</t>
  </si>
  <si>
    <t xml:space="preserve">         овес</t>
  </si>
  <si>
    <t>План сева яровых зерновых и зернобобовых культур, га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</si>
  <si>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</si>
  <si>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</si>
  <si>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</si>
  <si>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Красночетайский РОО</t>
  </si>
  <si>
    <t>сена</t>
  </si>
  <si>
    <t>план заготовки</t>
  </si>
  <si>
    <r>
      <rPr>
        <sz val="17"/>
        <rFont val="Times New Roman"/>
        <family val="1"/>
        <charset val="204"/>
      </rPr>
      <t>Заготовка, тонн</t>
    </r>
    <r>
      <rPr>
        <b/>
        <sz val="17"/>
        <rFont val="Times New Roman"/>
        <family val="1"/>
        <charset val="204"/>
      </rPr>
      <t>:</t>
    </r>
  </si>
  <si>
    <t>КФХ Андреев А.Н.</t>
  </si>
  <si>
    <t>2019 г.  к 2018 г.%</t>
  </si>
  <si>
    <t>Укосная площадь многолетних трав, га                                                                                             (на 2019 г. данные 4-сх)</t>
  </si>
  <si>
    <t>ИП глава КФХ Макаров В.Г.</t>
  </si>
  <si>
    <t>Поголовье скота (без свиней, птицы), усл.голов</t>
  </si>
  <si>
    <t>факт.к.ед.</t>
  </si>
  <si>
    <t>в т.ч.    пшеницы</t>
  </si>
  <si>
    <t xml:space="preserve">            ячменя</t>
  </si>
  <si>
    <t>в т.ч.         пшеницы</t>
  </si>
  <si>
    <t>ООО "Агрохмель"</t>
  </si>
  <si>
    <t>Убрано овощей открытого грунта , га</t>
  </si>
  <si>
    <t>ООО "АгроКон"</t>
  </si>
  <si>
    <t xml:space="preserve">             овса</t>
  </si>
  <si>
    <t xml:space="preserve">                  ячменя</t>
  </si>
  <si>
    <t xml:space="preserve">                  овса</t>
  </si>
  <si>
    <t>в т.ч.   пшеницы</t>
  </si>
  <si>
    <t xml:space="preserve">            овса</t>
  </si>
  <si>
    <t xml:space="preserve">       тритикале</t>
  </si>
  <si>
    <t>Информация о сельскохозяйственных работах по состоянию на  11 октября 2019 г. по Красночетайскому району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</si>
</sst>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u/>
      <sz val="17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3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2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0" fontId="11" fillId="0" borderId="9" xfId="0" applyFont="1" applyFill="1" applyBorder="1" applyAlignment="1">
      <alignment horizontal="left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2" fontId="10" fillId="0" borderId="2" xfId="2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9" fontId="10" fillId="0" borderId="2" xfId="0" applyNumberFormat="1" applyFont="1" applyFill="1" applyBorder="1" applyAlignment="1">
      <alignment horizontal="center" vertical="center" wrapText="1"/>
    </xf>
    <xf numFmtId="164" fontId="10" fillId="0" borderId="17" xfId="2" applyNumberFormat="1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 vertical="center" wrapText="1"/>
    </xf>
    <xf numFmtId="164" fontId="18" fillId="0" borderId="3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164" fontId="10" fillId="3" borderId="2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165" fontId="10" fillId="0" borderId="5" xfId="0" applyNumberFormat="1" applyFont="1" applyFill="1" applyBorder="1" applyAlignment="1">
      <alignment horizontal="center" vertical="center" wrapText="1"/>
    </xf>
    <xf numFmtId="164" fontId="10" fillId="0" borderId="5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/>
    <xf numFmtId="3" fontId="3" fillId="0" borderId="3" xfId="0" applyNumberFormat="1" applyFont="1" applyFill="1" applyBorder="1" applyAlignment="1">
      <alignment horizontal="center"/>
    </xf>
    <xf numFmtId="9" fontId="2" fillId="0" borderId="3" xfId="0" applyNumberFormat="1" applyFont="1" applyFill="1" applyBorder="1" applyAlignment="1">
      <alignment horizontal="center"/>
    </xf>
    <xf numFmtId="165" fontId="10" fillId="0" borderId="2" xfId="2" applyNumberFormat="1" applyFont="1" applyFill="1" applyBorder="1" applyAlignment="1">
      <alignment horizontal="center" vertical="center" wrapText="1"/>
    </xf>
    <xf numFmtId="165" fontId="10" fillId="0" borderId="3" xfId="2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textRotation="90" wrapText="1"/>
    </xf>
    <xf numFmtId="0" fontId="7" fillId="0" borderId="2" xfId="0" applyFont="1" applyFill="1" applyBorder="1" applyAlignment="1">
      <alignment horizontal="center" textRotation="90" wrapText="1"/>
    </xf>
    <xf numFmtId="0" fontId="12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textRotation="90" wrapText="1"/>
    </xf>
    <xf numFmtId="0" fontId="7" fillId="0" borderId="11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textRotation="90" wrapText="1"/>
    </xf>
    <xf numFmtId="0" fontId="7" fillId="0" borderId="19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P318"/>
  <sheetViews>
    <sheetView tabSelected="1" view="pageBreakPreview" topLeftCell="A2" zoomScale="70" zoomScaleNormal="70" zoomScaleSheetLayoutView="70" zoomScalePageLayoutView="82" workbookViewId="0">
      <pane xSplit="3" ySplit="5" topLeftCell="F7" activePane="bottomRight" state="frozen"/>
      <selection activeCell="A2" sqref="A2"/>
      <selection pane="topRight" activeCell="F2" sqref="F2"/>
      <selection pane="bottomLeft" activeCell="A7" sqref="A7"/>
      <selection pane="bottomRight" activeCell="G94" sqref="G94"/>
    </sheetView>
  </sheetViews>
  <sheetFormatPr defaultColWidth="9.140625" defaultRowHeight="16.5" outlineLevelRow="1" x14ac:dyDescent="0.25"/>
  <cols>
    <col min="1" max="1" width="99.85546875" style="74" customWidth="1"/>
    <col min="2" max="2" width="14.42578125" style="2" customWidth="1"/>
    <col min="3" max="3" width="13.140625" style="2" customWidth="1"/>
    <col min="4" max="4" width="15" style="2" hidden="1" customWidth="1"/>
    <col min="5" max="5" width="0.140625" style="2" customWidth="1"/>
    <col min="6" max="9" width="13.7109375" style="1" customWidth="1"/>
    <col min="10" max="10" width="14" style="1" customWidth="1"/>
    <col min="11" max="11" width="12.28515625" style="1" customWidth="1"/>
    <col min="12" max="12" width="10.5703125" style="1" customWidth="1"/>
    <col min="13" max="13" width="10.42578125" style="1" customWidth="1"/>
    <col min="14" max="14" width="14.28515625" style="1" customWidth="1"/>
    <col min="15" max="17" width="14.140625" style="1" customWidth="1"/>
    <col min="18" max="18" width="13.85546875" style="1" customWidth="1"/>
    <col min="19" max="34" width="13.7109375" style="1" customWidth="1"/>
    <col min="35" max="35" width="9.140625" style="1" hidden="1" customWidth="1"/>
    <col min="36" max="36" width="9.140625" style="1" customWidth="1"/>
    <col min="37" max="16384" width="9.140625" style="1"/>
  </cols>
  <sheetData>
    <row r="1" spans="1:35" ht="26.25" hidden="1" x14ac:dyDescent="0.4">
      <c r="A1" s="1"/>
      <c r="AH1" s="3"/>
    </row>
    <row r="2" spans="1:35" s="4" customFormat="1" ht="29.45" customHeight="1" x14ac:dyDescent="0.25">
      <c r="A2" s="123" t="s">
        <v>231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</row>
    <row r="3" spans="1:35" s="4" customFormat="1" ht="0.75" customHeight="1" thickBot="1" x14ac:dyDescent="0.3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  <c r="AA3" s="6"/>
      <c r="AB3" s="6"/>
      <c r="AC3" s="6"/>
      <c r="AD3" s="6"/>
      <c r="AE3" s="6"/>
      <c r="AF3" s="6"/>
      <c r="AG3" s="6"/>
      <c r="AH3" s="6"/>
    </row>
    <row r="4" spans="1:35" s="2" customFormat="1" ht="17.45" customHeight="1" thickBot="1" x14ac:dyDescent="0.35">
      <c r="A4" s="124" t="s">
        <v>3</v>
      </c>
      <c r="B4" s="127" t="s">
        <v>176</v>
      </c>
      <c r="C4" s="130" t="s">
        <v>177</v>
      </c>
      <c r="D4" s="130" t="s">
        <v>178</v>
      </c>
      <c r="E4" s="130" t="s">
        <v>214</v>
      </c>
      <c r="F4" s="133" t="s">
        <v>4</v>
      </c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68"/>
    </row>
    <row r="5" spans="1:35" s="2" customFormat="1" ht="87" customHeight="1" x14ac:dyDescent="0.25">
      <c r="A5" s="125"/>
      <c r="B5" s="128"/>
      <c r="C5" s="131"/>
      <c r="D5" s="131"/>
      <c r="E5" s="131"/>
      <c r="F5" s="121" t="s">
        <v>180</v>
      </c>
      <c r="G5" s="121" t="s">
        <v>181</v>
      </c>
      <c r="H5" s="121" t="s">
        <v>182</v>
      </c>
      <c r="I5" s="121" t="s">
        <v>183</v>
      </c>
      <c r="J5" s="121" t="s">
        <v>184</v>
      </c>
      <c r="K5" s="121" t="s">
        <v>185</v>
      </c>
      <c r="L5" s="121" t="s">
        <v>186</v>
      </c>
      <c r="M5" s="121" t="s">
        <v>187</v>
      </c>
      <c r="N5" s="121" t="s">
        <v>188</v>
      </c>
      <c r="O5" s="121" t="s">
        <v>189</v>
      </c>
      <c r="P5" s="121" t="s">
        <v>190</v>
      </c>
      <c r="Q5" s="121" t="s">
        <v>191</v>
      </c>
      <c r="R5" s="121" t="s">
        <v>192</v>
      </c>
      <c r="S5" s="121" t="s">
        <v>193</v>
      </c>
      <c r="T5" s="121" t="s">
        <v>194</v>
      </c>
      <c r="U5" s="121" t="s">
        <v>195</v>
      </c>
      <c r="V5" s="121" t="s">
        <v>196</v>
      </c>
      <c r="W5" s="121" t="s">
        <v>197</v>
      </c>
      <c r="X5" s="121" t="s">
        <v>198</v>
      </c>
      <c r="Y5" s="121" t="s">
        <v>199</v>
      </c>
      <c r="Z5" s="121" t="s">
        <v>200</v>
      </c>
      <c r="AA5" s="121" t="s">
        <v>213</v>
      </c>
      <c r="AB5" s="121" t="s">
        <v>203</v>
      </c>
      <c r="AC5" s="121" t="s">
        <v>209</v>
      </c>
      <c r="AD5" s="121" t="s">
        <v>222</v>
      </c>
      <c r="AE5" s="121" t="s">
        <v>224</v>
      </c>
      <c r="AF5" s="121" t="s">
        <v>216</v>
      </c>
      <c r="AG5" s="121" t="s">
        <v>201</v>
      </c>
      <c r="AH5" s="135" t="s">
        <v>202</v>
      </c>
      <c r="AI5" s="117" t="s">
        <v>224</v>
      </c>
    </row>
    <row r="6" spans="1:35" s="2" customFormat="1" ht="67.5" customHeight="1" thickBot="1" x14ac:dyDescent="0.3">
      <c r="A6" s="126"/>
      <c r="B6" s="129"/>
      <c r="C6" s="132"/>
      <c r="D6" s="132"/>
      <c r="E6" s="13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36"/>
      <c r="AI6" s="118"/>
    </row>
    <row r="7" spans="1:35" s="2" customFormat="1" ht="0.75" hidden="1" customHeight="1" x14ac:dyDescent="0.25">
      <c r="A7" s="7" t="s">
        <v>5</v>
      </c>
      <c r="B7" s="8"/>
      <c r="C7" s="8">
        <f>SUM(F7:AH7)</f>
        <v>917</v>
      </c>
      <c r="D7" s="8"/>
      <c r="E7" s="8"/>
      <c r="F7" s="10">
        <v>300</v>
      </c>
      <c r="G7" s="10">
        <v>165</v>
      </c>
      <c r="H7" s="10">
        <v>90</v>
      </c>
      <c r="I7" s="10">
        <v>90</v>
      </c>
      <c r="J7" s="10">
        <v>45</v>
      </c>
      <c r="K7" s="10">
        <v>45</v>
      </c>
      <c r="L7" s="10"/>
      <c r="M7" s="10">
        <v>60</v>
      </c>
      <c r="N7" s="10">
        <v>90</v>
      </c>
      <c r="O7" s="10">
        <v>24</v>
      </c>
      <c r="P7" s="10"/>
      <c r="Q7" s="10"/>
      <c r="R7" s="10"/>
      <c r="S7" s="10"/>
      <c r="T7" s="10"/>
      <c r="U7" s="10"/>
      <c r="V7" s="10">
        <v>4</v>
      </c>
      <c r="W7" s="10">
        <v>4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5" s="12" customFormat="1" ht="30" hidden="1" customHeight="1" x14ac:dyDescent="0.2">
      <c r="A8" s="11" t="s">
        <v>6</v>
      </c>
      <c r="B8" s="8"/>
      <c r="C8" s="8">
        <f>SUM(F8:AH8)</f>
        <v>1095</v>
      </c>
      <c r="D8" s="15" t="e">
        <f>C8/B8</f>
        <v>#DIV/0!</v>
      </c>
      <c r="E8" s="15"/>
      <c r="F8" s="10">
        <v>454</v>
      </c>
      <c r="G8" s="10">
        <v>166</v>
      </c>
      <c r="H8" s="10">
        <v>85</v>
      </c>
      <c r="I8" s="10">
        <v>284</v>
      </c>
      <c r="J8" s="10">
        <v>0</v>
      </c>
      <c r="K8" s="10">
        <v>65</v>
      </c>
      <c r="L8" s="10"/>
      <c r="M8" s="10"/>
      <c r="N8" s="10">
        <v>35</v>
      </c>
      <c r="O8" s="10"/>
      <c r="P8" s="10"/>
      <c r="Q8" s="10"/>
      <c r="R8" s="10"/>
      <c r="S8" s="10"/>
      <c r="T8" s="10"/>
      <c r="U8" s="10"/>
      <c r="V8" s="10"/>
      <c r="W8" s="10">
        <v>6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5" s="12" customFormat="1" ht="30" hidden="1" customHeight="1" x14ac:dyDescent="0.2">
      <c r="A9" s="13" t="s">
        <v>7</v>
      </c>
      <c r="B9" s="14"/>
      <c r="C9" s="14">
        <f t="shared" ref="C9:W9" si="0">C8/C7</f>
        <v>1.1941112322791712</v>
      </c>
      <c r="D9" s="15" t="e">
        <f>C9/B9</f>
        <v>#DIV/0!</v>
      </c>
      <c r="E9" s="15"/>
      <c r="F9" s="70">
        <f t="shared" si="0"/>
        <v>1.5133333333333334</v>
      </c>
      <c r="G9" s="70">
        <f t="shared" si="0"/>
        <v>1.0060606060606061</v>
      </c>
      <c r="H9" s="70">
        <f t="shared" si="0"/>
        <v>0.94444444444444442</v>
      </c>
      <c r="I9" s="70">
        <f t="shared" si="0"/>
        <v>3.1555555555555554</v>
      </c>
      <c r="J9" s="70">
        <f t="shared" si="0"/>
        <v>0</v>
      </c>
      <c r="K9" s="70">
        <f t="shared" si="0"/>
        <v>1.4444444444444444</v>
      </c>
      <c r="L9" s="70"/>
      <c r="M9" s="70"/>
      <c r="N9" s="70">
        <f t="shared" si="0"/>
        <v>0.3888888888888889</v>
      </c>
      <c r="O9" s="70"/>
      <c r="P9" s="70"/>
      <c r="Q9" s="70"/>
      <c r="R9" s="70"/>
      <c r="S9" s="70"/>
      <c r="T9" s="70"/>
      <c r="U9" s="70"/>
      <c r="V9" s="70"/>
      <c r="W9" s="70">
        <f t="shared" si="0"/>
        <v>1.5</v>
      </c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</row>
    <row r="10" spans="1:35" s="12" customFormat="1" ht="30" hidden="1" customHeight="1" x14ac:dyDescent="0.2">
      <c r="A10" s="11" t="s">
        <v>8</v>
      </c>
      <c r="B10" s="8"/>
      <c r="C10" s="8">
        <f>SUM(F10:AH10)</f>
        <v>1095.7</v>
      </c>
      <c r="D10" s="15" t="e">
        <f>C10/B10</f>
        <v>#DIV/0!</v>
      </c>
      <c r="E10" s="15"/>
      <c r="F10" s="10">
        <v>454</v>
      </c>
      <c r="G10" s="10">
        <v>166.7</v>
      </c>
      <c r="H10" s="10">
        <v>85</v>
      </c>
      <c r="I10" s="10">
        <v>284</v>
      </c>
      <c r="J10" s="10"/>
      <c r="K10" s="10">
        <v>65</v>
      </c>
      <c r="L10" s="10"/>
      <c r="M10" s="10"/>
      <c r="N10" s="10">
        <v>35</v>
      </c>
      <c r="O10" s="10"/>
      <c r="P10" s="10"/>
      <c r="Q10" s="10"/>
      <c r="R10" s="10"/>
      <c r="S10" s="10"/>
      <c r="T10" s="10"/>
      <c r="U10" s="10"/>
      <c r="V10" s="10"/>
      <c r="W10" s="10">
        <v>6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5" s="12" customFormat="1" ht="30" hidden="1" customHeight="1" x14ac:dyDescent="0.2">
      <c r="A11" s="11" t="s">
        <v>9</v>
      </c>
      <c r="B11" s="14"/>
      <c r="C11" s="14">
        <v>0.97</v>
      </c>
      <c r="D11" s="15"/>
      <c r="E11" s="15"/>
      <c r="F11" s="70">
        <v>1</v>
      </c>
      <c r="G11" s="70">
        <v>1</v>
      </c>
      <c r="H11" s="70">
        <v>1</v>
      </c>
      <c r="I11" s="70">
        <v>1</v>
      </c>
      <c r="J11" s="70"/>
      <c r="K11" s="70">
        <v>1</v>
      </c>
      <c r="L11" s="70"/>
      <c r="M11" s="70"/>
      <c r="N11" s="70">
        <v>1</v>
      </c>
      <c r="O11" s="70"/>
      <c r="P11" s="70"/>
      <c r="Q11" s="70"/>
      <c r="R11" s="70"/>
      <c r="S11" s="70"/>
      <c r="T11" s="70"/>
      <c r="U11" s="70"/>
      <c r="V11" s="70"/>
      <c r="W11" s="70">
        <v>1</v>
      </c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</row>
    <row r="12" spans="1:35" s="12" customFormat="1" ht="30" hidden="1" customHeight="1" x14ac:dyDescent="0.2">
      <c r="A12" s="13" t="s">
        <v>10</v>
      </c>
      <c r="B12" s="8"/>
      <c r="C12" s="8">
        <v>550</v>
      </c>
      <c r="D12" s="15"/>
      <c r="E12" s="15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</row>
    <row r="13" spans="1:35" s="12" customFormat="1" ht="30" hidden="1" customHeight="1" x14ac:dyDescent="0.2">
      <c r="A13" s="13" t="s">
        <v>11</v>
      </c>
      <c r="B13" s="15"/>
      <c r="C13" s="15">
        <f>C12/C8</f>
        <v>0.50228310502283102</v>
      </c>
      <c r="D13" s="15"/>
      <c r="E13" s="15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35" s="12" customFormat="1" ht="30" hidden="1" customHeight="1" x14ac:dyDescent="0.2">
      <c r="A14" s="18" t="s">
        <v>12</v>
      </c>
      <c r="B14" s="8"/>
      <c r="C14" s="8">
        <v>75</v>
      </c>
      <c r="D14" s="15"/>
      <c r="E14" s="15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5" s="12" customFormat="1" ht="30" hidden="1" customHeight="1" x14ac:dyDescent="0.2">
      <c r="A15" s="11" t="s">
        <v>13</v>
      </c>
      <c r="B15" s="8"/>
      <c r="C15" s="8">
        <v>418</v>
      </c>
      <c r="D15" s="15" t="e">
        <f>C15/B15</f>
        <v>#DIV/0!</v>
      </c>
      <c r="E15" s="15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5" s="2" customFormat="1" ht="46.5" hidden="1" customHeight="1" x14ac:dyDescent="0.25">
      <c r="A16" s="11" t="s">
        <v>14</v>
      </c>
      <c r="B16" s="19"/>
      <c r="C16" s="19">
        <v>223.4</v>
      </c>
      <c r="D16" s="15" t="e">
        <f>C16/B16</f>
        <v>#DIV/0!</v>
      </c>
      <c r="E16" s="15"/>
      <c r="F16" s="71">
        <v>171.9</v>
      </c>
      <c r="G16" s="71">
        <v>29.5</v>
      </c>
      <c r="H16" s="71">
        <v>17.2</v>
      </c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>
        <v>1.7</v>
      </c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</row>
    <row r="17" spans="1:34" s="2" customFormat="1" ht="30" hidden="1" customHeight="1" x14ac:dyDescent="0.25">
      <c r="A17" s="18" t="s">
        <v>15</v>
      </c>
      <c r="B17" s="15"/>
      <c r="C17" s="15">
        <v>0.53</v>
      </c>
      <c r="D17" s="15"/>
      <c r="E17" s="1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</row>
    <row r="18" spans="1:34" s="2" customFormat="1" ht="30" hidden="1" customHeight="1" x14ac:dyDescent="0.25">
      <c r="A18" s="11" t="s">
        <v>16</v>
      </c>
      <c r="B18" s="15"/>
      <c r="C18" s="15">
        <v>1.07</v>
      </c>
      <c r="D18" s="15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</row>
    <row r="19" spans="1:34" s="2" customFormat="1" ht="30" hidden="1" customHeight="1" x14ac:dyDescent="0.25">
      <c r="A19" s="11" t="s">
        <v>17</v>
      </c>
      <c r="B19" s="15"/>
      <c r="C19" s="15">
        <v>1</v>
      </c>
      <c r="D19" s="15"/>
      <c r="E19" s="15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</row>
    <row r="20" spans="1:34" s="12" customFormat="1" ht="30" hidden="1" customHeight="1" x14ac:dyDescent="0.2">
      <c r="A20" s="20" t="s">
        <v>18</v>
      </c>
      <c r="B20" s="21"/>
      <c r="C20" s="21">
        <f>SUM(F20:AH20)</f>
        <v>1509</v>
      </c>
      <c r="D20" s="15" t="e">
        <f>C20/B20</f>
        <v>#DIV/0!</v>
      </c>
      <c r="E20" s="15"/>
      <c r="F20" s="22">
        <v>620</v>
      </c>
      <c r="G20" s="22">
        <v>370</v>
      </c>
      <c r="H20" s="22">
        <v>232</v>
      </c>
      <c r="I20" s="22"/>
      <c r="J20" s="22"/>
      <c r="K20" s="22"/>
      <c r="L20" s="22"/>
      <c r="M20" s="22">
        <v>200</v>
      </c>
      <c r="N20" s="22"/>
      <c r="O20" s="22">
        <v>67</v>
      </c>
      <c r="P20" s="22"/>
      <c r="Q20" s="22"/>
      <c r="R20" s="22"/>
      <c r="S20" s="22"/>
      <c r="T20" s="22"/>
      <c r="U20" s="22"/>
      <c r="V20" s="22">
        <v>5</v>
      </c>
      <c r="W20" s="22">
        <v>15</v>
      </c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</row>
    <row r="21" spans="1:34" s="12" customFormat="1" ht="30" hidden="1" customHeight="1" x14ac:dyDescent="0.2">
      <c r="A21" s="23" t="s">
        <v>19</v>
      </c>
      <c r="B21" s="21">
        <v>0</v>
      </c>
      <c r="C21" s="21">
        <f>SUM(F21:AH21)</f>
        <v>0</v>
      </c>
      <c r="D21" s="15" t="e">
        <f>C21/B21</f>
        <v>#DIV/0!</v>
      </c>
      <c r="E21" s="15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</row>
    <row r="22" spans="1:34" s="12" customFormat="1" ht="30" hidden="1" customHeight="1" x14ac:dyDescent="0.2">
      <c r="A22" s="23" t="s">
        <v>20</v>
      </c>
      <c r="B22" s="9" t="e">
        <f>B21/B20</f>
        <v>#DIV/0!</v>
      </c>
      <c r="C22" s="9">
        <f t="shared" ref="C22:F22" si="1">C21/C20</f>
        <v>0</v>
      </c>
      <c r="D22" s="9"/>
      <c r="E22" s="9"/>
      <c r="F22" s="28">
        <f t="shared" si="1"/>
        <v>0</v>
      </c>
      <c r="G22" s="28">
        <f t="shared" ref="G22" si="2">G21/G20</f>
        <v>0</v>
      </c>
      <c r="H22" s="28">
        <f t="shared" ref="H22" si="3">H21/H20</f>
        <v>0</v>
      </c>
      <c r="I22" s="28" t="e">
        <f t="shared" ref="I22" si="4">I21/I20</f>
        <v>#DIV/0!</v>
      </c>
      <c r="J22" s="28" t="e">
        <f t="shared" ref="J22" si="5">J21/J20</f>
        <v>#DIV/0!</v>
      </c>
      <c r="K22" s="28" t="e">
        <f t="shared" ref="K22" si="6">K21/K20</f>
        <v>#DIV/0!</v>
      </c>
      <c r="L22" s="28" t="e">
        <f t="shared" ref="L22" si="7">L21/L20</f>
        <v>#DIV/0!</v>
      </c>
      <c r="M22" s="28">
        <f t="shared" ref="M22" si="8">M21/M20</f>
        <v>0</v>
      </c>
      <c r="N22" s="28" t="e">
        <f t="shared" ref="N22" si="9">N21/N20</f>
        <v>#DIV/0!</v>
      </c>
      <c r="O22" s="28">
        <f t="shared" ref="O22" si="10">O21/O20</f>
        <v>0</v>
      </c>
      <c r="P22" s="28" t="e">
        <f t="shared" ref="P22" si="11">P21/P20</f>
        <v>#DIV/0!</v>
      </c>
      <c r="Q22" s="28" t="e">
        <f t="shared" ref="Q22" si="12">Q21/Q20</f>
        <v>#DIV/0!</v>
      </c>
      <c r="R22" s="28" t="e">
        <f t="shared" ref="R22" si="13">R21/R20</f>
        <v>#DIV/0!</v>
      </c>
      <c r="S22" s="28" t="e">
        <f t="shared" ref="S22" si="14">S21/S20</f>
        <v>#DIV/0!</v>
      </c>
      <c r="T22" s="28" t="e">
        <f t="shared" ref="T22" si="15">T21/T20</f>
        <v>#DIV/0!</v>
      </c>
      <c r="U22" s="28" t="e">
        <f t="shared" ref="U22" si="16">U21/U20</f>
        <v>#DIV/0!</v>
      </c>
      <c r="V22" s="28">
        <f t="shared" ref="V22" si="17">V21/V20</f>
        <v>0</v>
      </c>
      <c r="W22" s="28">
        <f t="shared" ref="W22" si="18">W21/W20</f>
        <v>0</v>
      </c>
      <c r="X22" s="28" t="e">
        <f t="shared" ref="X22" si="19">X21/X20</f>
        <v>#DIV/0!</v>
      </c>
      <c r="Y22" s="28" t="e">
        <f t="shared" ref="Y22" si="20">Y21/Y20</f>
        <v>#DIV/0!</v>
      </c>
      <c r="Z22" s="28"/>
      <c r="AA22" s="28"/>
      <c r="AB22" s="28"/>
      <c r="AC22" s="28"/>
      <c r="AD22" s="28"/>
      <c r="AE22" s="28"/>
      <c r="AF22" s="28"/>
      <c r="AG22" s="28"/>
      <c r="AH22" s="28" t="e">
        <f t="shared" ref="AH22" si="21">AH21/AH20</f>
        <v>#DIV/0!</v>
      </c>
    </row>
    <row r="23" spans="1:34" s="12" customFormat="1" ht="30" hidden="1" customHeight="1" x14ac:dyDescent="0.2">
      <c r="A23" s="23" t="s">
        <v>21</v>
      </c>
      <c r="B23" s="21">
        <v>0</v>
      </c>
      <c r="C23" s="25">
        <f>SUM(F23:AH23)</f>
        <v>0</v>
      </c>
      <c r="D23" s="15" t="e">
        <f>C23/B23</f>
        <v>#DIV/0!</v>
      </c>
      <c r="E23" s="15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</row>
    <row r="24" spans="1:34" s="12" customFormat="1" ht="30" hidden="1" customHeight="1" x14ac:dyDescent="0.2">
      <c r="A24" s="23" t="s">
        <v>22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AH24" si="22">G23/G21</f>
        <v>#DIV/0!</v>
      </c>
      <c r="H24" s="16" t="e">
        <f t="shared" si="22"/>
        <v>#DIV/0!</v>
      </c>
      <c r="I24" s="16" t="e">
        <f t="shared" si="22"/>
        <v>#DIV/0!</v>
      </c>
      <c r="J24" s="16" t="e">
        <f t="shared" si="22"/>
        <v>#DIV/0!</v>
      </c>
      <c r="K24" s="16" t="e">
        <f t="shared" si="22"/>
        <v>#DIV/0!</v>
      </c>
      <c r="L24" s="16" t="e">
        <f t="shared" si="22"/>
        <v>#DIV/0!</v>
      </c>
      <c r="M24" s="16" t="e">
        <f t="shared" si="22"/>
        <v>#DIV/0!</v>
      </c>
      <c r="N24" s="16" t="e">
        <f t="shared" si="22"/>
        <v>#DIV/0!</v>
      </c>
      <c r="O24" s="16" t="e">
        <f t="shared" si="22"/>
        <v>#DIV/0!</v>
      </c>
      <c r="P24" s="16" t="e">
        <f t="shared" si="22"/>
        <v>#DIV/0!</v>
      </c>
      <c r="Q24" s="16" t="e">
        <f t="shared" si="22"/>
        <v>#DIV/0!</v>
      </c>
      <c r="R24" s="16" t="e">
        <f t="shared" si="22"/>
        <v>#DIV/0!</v>
      </c>
      <c r="S24" s="16" t="e">
        <f t="shared" si="22"/>
        <v>#DIV/0!</v>
      </c>
      <c r="T24" s="16" t="e">
        <f t="shared" si="22"/>
        <v>#DIV/0!</v>
      </c>
      <c r="U24" s="16" t="e">
        <f t="shared" si="22"/>
        <v>#DIV/0!</v>
      </c>
      <c r="V24" s="16" t="e">
        <f t="shared" si="22"/>
        <v>#DIV/0!</v>
      </c>
      <c r="W24" s="16" t="e">
        <f t="shared" si="22"/>
        <v>#DIV/0!</v>
      </c>
      <c r="X24" s="16" t="e">
        <f t="shared" si="22"/>
        <v>#DIV/0!</v>
      </c>
      <c r="Y24" s="16" t="e">
        <f t="shared" si="22"/>
        <v>#DIV/0!</v>
      </c>
      <c r="Z24" s="16"/>
      <c r="AA24" s="16"/>
      <c r="AB24" s="16"/>
      <c r="AC24" s="16"/>
      <c r="AD24" s="16"/>
      <c r="AE24" s="16"/>
      <c r="AF24" s="16"/>
      <c r="AG24" s="16"/>
      <c r="AH24" s="16" t="e">
        <f t="shared" si="22"/>
        <v>#DIV/0!</v>
      </c>
    </row>
    <row r="25" spans="1:34" s="12" customFormat="1" ht="30" hidden="1" customHeight="1" x14ac:dyDescent="0.2">
      <c r="A25" s="13" t="s">
        <v>23</v>
      </c>
      <c r="B25" s="21"/>
      <c r="C25" s="21">
        <f>SUM(F25:AH25)</f>
        <v>400</v>
      </c>
      <c r="D25" s="15" t="e">
        <f>C25/B25</f>
        <v>#DIV/0!</v>
      </c>
      <c r="E25" s="15"/>
      <c r="F25" s="24">
        <v>250</v>
      </c>
      <c r="G25" s="24">
        <v>100</v>
      </c>
      <c r="H25" s="24">
        <v>50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</row>
    <row r="26" spans="1:34" s="12" customFormat="1" ht="30" hidden="1" customHeight="1" x14ac:dyDescent="0.2">
      <c r="A26" s="18" t="s">
        <v>24</v>
      </c>
      <c r="B26" s="26"/>
      <c r="C26" s="26">
        <f t="shared" ref="C26:AH26" si="23">C25/C20</f>
        <v>0.26507620941020543</v>
      </c>
      <c r="D26" s="15"/>
      <c r="E26" s="15"/>
      <c r="F26" s="27">
        <f t="shared" si="23"/>
        <v>0.40322580645161288</v>
      </c>
      <c r="G26" s="27">
        <f t="shared" si="23"/>
        <v>0.27027027027027029</v>
      </c>
      <c r="H26" s="27">
        <f t="shared" si="23"/>
        <v>0.21551724137931033</v>
      </c>
      <c r="I26" s="27"/>
      <c r="J26" s="27"/>
      <c r="K26" s="27"/>
      <c r="L26" s="27"/>
      <c r="M26" s="27">
        <f t="shared" si="23"/>
        <v>0</v>
      </c>
      <c r="N26" s="27"/>
      <c r="O26" s="27">
        <f t="shared" si="23"/>
        <v>0</v>
      </c>
      <c r="P26" s="27"/>
      <c r="Q26" s="27"/>
      <c r="R26" s="27"/>
      <c r="S26" s="27" t="e">
        <f t="shared" si="23"/>
        <v>#DIV/0!</v>
      </c>
      <c r="T26" s="27" t="e">
        <f t="shared" si="23"/>
        <v>#DIV/0!</v>
      </c>
      <c r="U26" s="27" t="e">
        <f t="shared" si="23"/>
        <v>#DIV/0!</v>
      </c>
      <c r="V26" s="27">
        <f t="shared" si="23"/>
        <v>0</v>
      </c>
      <c r="W26" s="27">
        <f t="shared" si="23"/>
        <v>0</v>
      </c>
      <c r="X26" s="27" t="e">
        <f t="shared" si="23"/>
        <v>#DIV/0!</v>
      </c>
      <c r="Y26" s="27" t="e">
        <f t="shared" si="23"/>
        <v>#DIV/0!</v>
      </c>
      <c r="Z26" s="27"/>
      <c r="AA26" s="27"/>
      <c r="AB26" s="27"/>
      <c r="AC26" s="27"/>
      <c r="AD26" s="27"/>
      <c r="AE26" s="27"/>
      <c r="AF26" s="27"/>
      <c r="AG26" s="27"/>
      <c r="AH26" s="27" t="e">
        <f t="shared" si="23"/>
        <v>#DIV/0!</v>
      </c>
    </row>
    <row r="27" spans="1:34" s="12" customFormat="1" ht="30" hidden="1" customHeight="1" x14ac:dyDescent="0.2">
      <c r="A27" s="23" t="s">
        <v>25</v>
      </c>
      <c r="B27" s="21"/>
      <c r="C27" s="21">
        <f>SUM(F27:AH27)</f>
        <v>0</v>
      </c>
      <c r="D27" s="15" t="e">
        <f>C27/B27</f>
        <v>#DIV/0!</v>
      </c>
      <c r="E27" s="15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</row>
    <row r="28" spans="1:34" s="12" customFormat="1" ht="30" hidden="1" customHeight="1" x14ac:dyDescent="0.2">
      <c r="A28" s="18" t="s">
        <v>24</v>
      </c>
      <c r="B28" s="9" t="e">
        <f t="shared" ref="B28:AH28" si="24">B27/B20</f>
        <v>#DIV/0!</v>
      </c>
      <c r="C28" s="9">
        <f t="shared" si="24"/>
        <v>0</v>
      </c>
      <c r="D28" s="15"/>
      <c r="E28" s="15"/>
      <c r="F28" s="28">
        <f t="shared" si="24"/>
        <v>0</v>
      </c>
      <c r="G28" s="28">
        <f t="shared" si="24"/>
        <v>0</v>
      </c>
      <c r="H28" s="28">
        <f t="shared" si="24"/>
        <v>0</v>
      </c>
      <c r="I28" s="28" t="e">
        <f t="shared" si="24"/>
        <v>#DIV/0!</v>
      </c>
      <c r="J28" s="28" t="e">
        <f t="shared" si="24"/>
        <v>#DIV/0!</v>
      </c>
      <c r="K28" s="28" t="e">
        <f t="shared" si="24"/>
        <v>#DIV/0!</v>
      </c>
      <c r="L28" s="28" t="e">
        <f t="shared" si="24"/>
        <v>#DIV/0!</v>
      </c>
      <c r="M28" s="28">
        <f t="shared" si="24"/>
        <v>0</v>
      </c>
      <c r="N28" s="28" t="e">
        <f t="shared" si="24"/>
        <v>#DIV/0!</v>
      </c>
      <c r="O28" s="28">
        <f t="shared" si="24"/>
        <v>0</v>
      </c>
      <c r="P28" s="28" t="e">
        <f t="shared" si="24"/>
        <v>#DIV/0!</v>
      </c>
      <c r="Q28" s="28" t="e">
        <f t="shared" si="24"/>
        <v>#DIV/0!</v>
      </c>
      <c r="R28" s="28" t="e">
        <f t="shared" si="24"/>
        <v>#DIV/0!</v>
      </c>
      <c r="S28" s="28" t="e">
        <f t="shared" si="24"/>
        <v>#DIV/0!</v>
      </c>
      <c r="T28" s="28" t="e">
        <f t="shared" si="24"/>
        <v>#DIV/0!</v>
      </c>
      <c r="U28" s="28" t="e">
        <f t="shared" si="24"/>
        <v>#DIV/0!</v>
      </c>
      <c r="V28" s="28">
        <f t="shared" si="24"/>
        <v>0</v>
      </c>
      <c r="W28" s="28">
        <f t="shared" si="24"/>
        <v>0</v>
      </c>
      <c r="X28" s="28" t="e">
        <f t="shared" si="24"/>
        <v>#DIV/0!</v>
      </c>
      <c r="Y28" s="28" t="e">
        <f t="shared" si="24"/>
        <v>#DIV/0!</v>
      </c>
      <c r="Z28" s="28"/>
      <c r="AA28" s="28"/>
      <c r="AB28" s="28"/>
      <c r="AC28" s="28"/>
      <c r="AD28" s="28"/>
      <c r="AE28" s="28"/>
      <c r="AF28" s="28"/>
      <c r="AG28" s="28"/>
      <c r="AH28" s="28" t="e">
        <f t="shared" si="24"/>
        <v>#DIV/0!</v>
      </c>
    </row>
    <row r="29" spans="1:34" s="12" customFormat="1" ht="30" hidden="1" customHeight="1" x14ac:dyDescent="0.2">
      <c r="A29" s="18" t="s">
        <v>25</v>
      </c>
      <c r="B29" s="15"/>
      <c r="C29" s="90">
        <v>400</v>
      </c>
      <c r="D29" s="15"/>
      <c r="E29" s="15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</row>
    <row r="30" spans="1:34" s="12" customFormat="1" ht="30" hidden="1" customHeight="1" x14ac:dyDescent="0.2">
      <c r="A30" s="11" t="s">
        <v>179</v>
      </c>
      <c r="B30" s="21"/>
      <c r="C30" s="21">
        <f>SUM(F30:AH30)</f>
        <v>4077</v>
      </c>
      <c r="D30" s="15" t="e">
        <f>C30/B30</f>
        <v>#DIV/0!</v>
      </c>
      <c r="E30" s="15"/>
      <c r="F30" s="29">
        <v>627</v>
      </c>
      <c r="G30" s="29">
        <v>931</v>
      </c>
      <c r="H30" s="29">
        <v>324</v>
      </c>
      <c r="I30" s="29">
        <v>46</v>
      </c>
      <c r="J30" s="29">
        <v>457</v>
      </c>
      <c r="K30" s="29">
        <v>391</v>
      </c>
      <c r="L30" s="29">
        <v>47</v>
      </c>
      <c r="M30" s="29">
        <v>553</v>
      </c>
      <c r="N30" s="29">
        <v>228</v>
      </c>
      <c r="O30" s="29">
        <v>10</v>
      </c>
      <c r="P30" s="29">
        <v>61</v>
      </c>
      <c r="Q30" s="29">
        <v>10</v>
      </c>
      <c r="R30" s="29">
        <v>30</v>
      </c>
      <c r="S30" s="29">
        <v>27</v>
      </c>
      <c r="T30" s="29">
        <v>15</v>
      </c>
      <c r="U30" s="29">
        <v>32</v>
      </c>
      <c r="V30" s="29">
        <v>5</v>
      </c>
      <c r="W30" s="29">
        <v>8</v>
      </c>
      <c r="X30" s="29">
        <v>82</v>
      </c>
      <c r="Y30" s="29">
        <v>100</v>
      </c>
      <c r="Z30" s="29">
        <v>19</v>
      </c>
      <c r="AA30" s="29"/>
      <c r="AB30" s="29">
        <v>24</v>
      </c>
      <c r="AC30" s="29"/>
      <c r="AD30" s="29"/>
      <c r="AE30" s="29"/>
      <c r="AF30" s="29"/>
      <c r="AG30" s="29"/>
      <c r="AH30" s="29">
        <v>50</v>
      </c>
    </row>
    <row r="31" spans="1:34" s="12" customFormat="1" ht="30" hidden="1" customHeight="1" x14ac:dyDescent="0.2">
      <c r="A31" s="13" t="s">
        <v>26</v>
      </c>
      <c r="B31" s="21"/>
      <c r="C31" s="21">
        <f>SUM(F31:AH31)</f>
        <v>0</v>
      </c>
      <c r="D31" s="15" t="e">
        <f>C31/B31</f>
        <v>#DIV/0!</v>
      </c>
      <c r="E31" s="15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</row>
    <row r="32" spans="1:34" s="12" customFormat="1" ht="30" hidden="1" customHeight="1" x14ac:dyDescent="0.2">
      <c r="A32" s="18" t="s">
        <v>20</v>
      </c>
      <c r="B32" s="28" t="e">
        <f t="shared" ref="B32:C32" si="25">B31/B30</f>
        <v>#DIV/0!</v>
      </c>
      <c r="C32" s="28">
        <f t="shared" si="25"/>
        <v>0</v>
      </c>
      <c r="D32" s="28"/>
      <c r="E32" s="28"/>
      <c r="F32" s="28">
        <f>F31/F30</f>
        <v>0</v>
      </c>
      <c r="G32" s="28">
        <f t="shared" ref="G32:AH32" si="26">G31/G30</f>
        <v>0</v>
      </c>
      <c r="H32" s="28">
        <f t="shared" si="26"/>
        <v>0</v>
      </c>
      <c r="I32" s="28">
        <f t="shared" si="26"/>
        <v>0</v>
      </c>
      <c r="J32" s="28">
        <f t="shared" si="26"/>
        <v>0</v>
      </c>
      <c r="K32" s="28">
        <f t="shared" si="26"/>
        <v>0</v>
      </c>
      <c r="L32" s="28">
        <f t="shared" si="26"/>
        <v>0</v>
      </c>
      <c r="M32" s="28">
        <f t="shared" si="26"/>
        <v>0</v>
      </c>
      <c r="N32" s="28">
        <f t="shared" si="26"/>
        <v>0</v>
      </c>
      <c r="O32" s="28">
        <f t="shared" si="26"/>
        <v>0</v>
      </c>
      <c r="P32" s="28">
        <f t="shared" si="26"/>
        <v>0</v>
      </c>
      <c r="Q32" s="28">
        <f t="shared" si="26"/>
        <v>0</v>
      </c>
      <c r="R32" s="28">
        <f t="shared" si="26"/>
        <v>0</v>
      </c>
      <c r="S32" s="28">
        <f t="shared" si="26"/>
        <v>0</v>
      </c>
      <c r="T32" s="28">
        <f t="shared" si="26"/>
        <v>0</v>
      </c>
      <c r="U32" s="28">
        <f t="shared" si="26"/>
        <v>0</v>
      </c>
      <c r="V32" s="28">
        <f t="shared" si="26"/>
        <v>0</v>
      </c>
      <c r="W32" s="28">
        <f t="shared" si="26"/>
        <v>0</v>
      </c>
      <c r="X32" s="28">
        <f t="shared" si="26"/>
        <v>0</v>
      </c>
      <c r="Y32" s="28">
        <f t="shared" si="26"/>
        <v>0</v>
      </c>
      <c r="Z32" s="28"/>
      <c r="AA32" s="28"/>
      <c r="AB32" s="28"/>
      <c r="AC32" s="28"/>
      <c r="AD32" s="28"/>
      <c r="AE32" s="28"/>
      <c r="AF32" s="28"/>
      <c r="AG32" s="28"/>
      <c r="AH32" s="28">
        <f t="shared" si="26"/>
        <v>0</v>
      </c>
    </row>
    <row r="33" spans="1:36" s="12" customFormat="1" ht="30" hidden="1" customHeight="1" x14ac:dyDescent="0.2">
      <c r="A33" s="13" t="s">
        <v>27</v>
      </c>
      <c r="B33" s="21"/>
      <c r="C33" s="21">
        <v>1250</v>
      </c>
      <c r="D33" s="15"/>
      <c r="E33" s="15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</row>
    <row r="34" spans="1:36" s="12" customFormat="1" ht="30" hidden="1" customHeight="1" x14ac:dyDescent="0.2">
      <c r="A34" s="13" t="s">
        <v>24</v>
      </c>
      <c r="B34" s="26"/>
      <c r="C34" s="26">
        <f t="shared" ref="C34:AH34" si="27">C33/C30</f>
        <v>0.30659798871719401</v>
      </c>
      <c r="D34" s="15"/>
      <c r="E34" s="15"/>
      <c r="F34" s="27">
        <f t="shared" si="27"/>
        <v>0</v>
      </c>
      <c r="G34" s="27">
        <f t="shared" si="27"/>
        <v>0</v>
      </c>
      <c r="H34" s="27">
        <f t="shared" si="27"/>
        <v>0</v>
      </c>
      <c r="I34" s="27">
        <f t="shared" si="27"/>
        <v>0</v>
      </c>
      <c r="J34" s="27">
        <f t="shared" si="27"/>
        <v>0</v>
      </c>
      <c r="K34" s="27">
        <f t="shared" si="27"/>
        <v>0</v>
      </c>
      <c r="L34" s="27">
        <f t="shared" si="27"/>
        <v>0</v>
      </c>
      <c r="M34" s="27">
        <f t="shared" si="27"/>
        <v>0</v>
      </c>
      <c r="N34" s="27">
        <f t="shared" si="27"/>
        <v>0</v>
      </c>
      <c r="O34" s="27">
        <f t="shared" si="27"/>
        <v>0</v>
      </c>
      <c r="P34" s="27">
        <f t="shared" si="27"/>
        <v>0</v>
      </c>
      <c r="Q34" s="27">
        <f t="shared" si="27"/>
        <v>0</v>
      </c>
      <c r="R34" s="27">
        <f t="shared" si="27"/>
        <v>0</v>
      </c>
      <c r="S34" s="27">
        <f t="shared" si="27"/>
        <v>0</v>
      </c>
      <c r="T34" s="27">
        <f t="shared" si="27"/>
        <v>0</v>
      </c>
      <c r="U34" s="27">
        <f t="shared" si="27"/>
        <v>0</v>
      </c>
      <c r="V34" s="27">
        <f t="shared" si="27"/>
        <v>0</v>
      </c>
      <c r="W34" s="27">
        <f t="shared" si="27"/>
        <v>0</v>
      </c>
      <c r="X34" s="27">
        <f t="shared" si="27"/>
        <v>0</v>
      </c>
      <c r="Y34" s="27">
        <f t="shared" si="27"/>
        <v>0</v>
      </c>
      <c r="Z34" s="27"/>
      <c r="AA34" s="27"/>
      <c r="AB34" s="27"/>
      <c r="AC34" s="27"/>
      <c r="AD34" s="27"/>
      <c r="AE34" s="27"/>
      <c r="AF34" s="27"/>
      <c r="AG34" s="27"/>
      <c r="AH34" s="27">
        <f t="shared" si="27"/>
        <v>0</v>
      </c>
    </row>
    <row r="35" spans="1:36" s="12" customFormat="1" ht="30" hidden="1" customHeight="1" x14ac:dyDescent="0.2">
      <c r="A35" s="23" t="s">
        <v>28</v>
      </c>
      <c r="B35" s="21"/>
      <c r="C35" s="21">
        <f>SUM(F35:AH35)</f>
        <v>3973</v>
      </c>
      <c r="D35" s="15"/>
      <c r="E35" s="15"/>
      <c r="F35" s="24">
        <v>627</v>
      </c>
      <c r="G35" s="24">
        <v>931</v>
      </c>
      <c r="H35" s="24">
        <v>324</v>
      </c>
      <c r="I35" s="24">
        <v>46</v>
      </c>
      <c r="J35" s="24">
        <v>457</v>
      </c>
      <c r="K35" s="24">
        <v>391</v>
      </c>
      <c r="L35" s="24"/>
      <c r="M35" s="24">
        <v>553</v>
      </c>
      <c r="N35" s="24">
        <v>228</v>
      </c>
      <c r="O35" s="24">
        <v>10</v>
      </c>
      <c r="P35" s="24">
        <v>61</v>
      </c>
      <c r="Q35" s="24">
        <v>10</v>
      </c>
      <c r="R35" s="24">
        <v>30</v>
      </c>
      <c r="S35" s="24">
        <v>20</v>
      </c>
      <c r="T35" s="24">
        <v>15</v>
      </c>
      <c r="U35" s="24">
        <v>32</v>
      </c>
      <c r="V35" s="24">
        <v>5</v>
      </c>
      <c r="W35" s="24">
        <v>8</v>
      </c>
      <c r="X35" s="24">
        <v>82</v>
      </c>
      <c r="Y35" s="24">
        <v>100</v>
      </c>
      <c r="Z35" s="24">
        <v>19</v>
      </c>
      <c r="AA35" s="24"/>
      <c r="AB35" s="24">
        <v>24</v>
      </c>
      <c r="AC35" s="24"/>
      <c r="AD35" s="24"/>
      <c r="AE35" s="24"/>
      <c r="AF35" s="24"/>
      <c r="AG35" s="24"/>
      <c r="AH35" s="24"/>
    </row>
    <row r="36" spans="1:36" s="12" customFormat="1" ht="30" hidden="1" customHeight="1" x14ac:dyDescent="0.2">
      <c r="A36" s="18" t="s">
        <v>24</v>
      </c>
      <c r="B36" s="9"/>
      <c r="C36" s="9">
        <f t="shared" ref="C36:AH36" si="28">C35/C30</f>
        <v>0.97449104733872949</v>
      </c>
      <c r="D36" s="15"/>
      <c r="E36" s="15"/>
      <c r="F36" s="28">
        <f t="shared" si="28"/>
        <v>1</v>
      </c>
      <c r="G36" s="28">
        <f t="shared" si="28"/>
        <v>1</v>
      </c>
      <c r="H36" s="28">
        <f t="shared" si="28"/>
        <v>1</v>
      </c>
      <c r="I36" s="28">
        <f t="shared" si="28"/>
        <v>1</v>
      </c>
      <c r="J36" s="28">
        <f t="shared" si="28"/>
        <v>1</v>
      </c>
      <c r="K36" s="28">
        <f t="shared" si="28"/>
        <v>1</v>
      </c>
      <c r="L36" s="28">
        <f t="shared" si="28"/>
        <v>0</v>
      </c>
      <c r="M36" s="28">
        <f t="shared" si="28"/>
        <v>1</v>
      </c>
      <c r="N36" s="28">
        <f t="shared" si="28"/>
        <v>1</v>
      </c>
      <c r="O36" s="28">
        <f t="shared" si="28"/>
        <v>1</v>
      </c>
      <c r="P36" s="28">
        <f t="shared" si="28"/>
        <v>1</v>
      </c>
      <c r="Q36" s="28">
        <f t="shared" si="28"/>
        <v>1</v>
      </c>
      <c r="R36" s="28">
        <f t="shared" si="28"/>
        <v>1</v>
      </c>
      <c r="S36" s="28">
        <f t="shared" si="28"/>
        <v>0.7407407407407407</v>
      </c>
      <c r="T36" s="28">
        <f t="shared" si="28"/>
        <v>1</v>
      </c>
      <c r="U36" s="28">
        <f t="shared" si="28"/>
        <v>1</v>
      </c>
      <c r="V36" s="28">
        <f t="shared" si="28"/>
        <v>1</v>
      </c>
      <c r="W36" s="28">
        <f t="shared" si="28"/>
        <v>1</v>
      </c>
      <c r="X36" s="28">
        <f t="shared" si="28"/>
        <v>1</v>
      </c>
      <c r="Y36" s="28">
        <f t="shared" si="28"/>
        <v>1</v>
      </c>
      <c r="Z36" s="28"/>
      <c r="AA36" s="28"/>
      <c r="AB36" s="28"/>
      <c r="AC36" s="28"/>
      <c r="AD36" s="28"/>
      <c r="AE36" s="28"/>
      <c r="AF36" s="28"/>
      <c r="AG36" s="28"/>
      <c r="AH36" s="28">
        <f t="shared" si="28"/>
        <v>0</v>
      </c>
      <c r="AI36" s="28"/>
      <c r="AJ36" s="28"/>
    </row>
    <row r="37" spans="1:36" s="12" customFormat="1" ht="30" hidden="1" customHeight="1" x14ac:dyDescent="0.2">
      <c r="A37" s="20" t="s">
        <v>29</v>
      </c>
      <c r="B37" s="21"/>
      <c r="C37" s="25">
        <f>SUM(F37:AH37)</f>
        <v>2430</v>
      </c>
      <c r="D37" s="15"/>
      <c r="E37" s="15"/>
      <c r="F37" s="22">
        <v>1000</v>
      </c>
      <c r="G37" s="22">
        <v>600</v>
      </c>
      <c r="H37" s="22">
        <v>300</v>
      </c>
      <c r="I37" s="22"/>
      <c r="J37" s="22"/>
      <c r="K37" s="22">
        <v>100</v>
      </c>
      <c r="L37" s="22"/>
      <c r="M37" s="22">
        <v>200</v>
      </c>
      <c r="N37" s="22">
        <v>100</v>
      </c>
      <c r="O37" s="22">
        <v>100</v>
      </c>
      <c r="P37" s="22"/>
      <c r="Q37" s="22"/>
      <c r="R37" s="22"/>
      <c r="S37" s="22"/>
      <c r="T37" s="22"/>
      <c r="U37" s="22"/>
      <c r="V37" s="22">
        <v>10</v>
      </c>
      <c r="W37" s="22">
        <v>20</v>
      </c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</row>
    <row r="38" spans="1:36" s="12" customFormat="1" ht="30" hidden="1" customHeight="1" x14ac:dyDescent="0.2">
      <c r="A38" s="23" t="s">
        <v>30</v>
      </c>
      <c r="B38" s="21">
        <v>1623</v>
      </c>
      <c r="C38" s="21">
        <f>SUM(F38:AH38)</f>
        <v>2430</v>
      </c>
      <c r="D38" s="15"/>
      <c r="E38" s="15"/>
      <c r="F38" s="24">
        <v>1000</v>
      </c>
      <c r="G38" s="24">
        <v>600</v>
      </c>
      <c r="H38" s="24">
        <v>300</v>
      </c>
      <c r="I38" s="24"/>
      <c r="J38" s="24"/>
      <c r="K38" s="24">
        <v>100</v>
      </c>
      <c r="L38" s="24"/>
      <c r="M38" s="24">
        <v>200</v>
      </c>
      <c r="N38" s="24">
        <v>100</v>
      </c>
      <c r="O38" s="24">
        <v>100</v>
      </c>
      <c r="P38" s="24"/>
      <c r="Q38" s="24"/>
      <c r="R38" s="24"/>
      <c r="S38" s="24"/>
      <c r="T38" s="24"/>
      <c r="U38" s="24"/>
      <c r="V38" s="24">
        <v>10</v>
      </c>
      <c r="W38" s="24">
        <v>20</v>
      </c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</row>
    <row r="39" spans="1:36" s="12" customFormat="1" ht="30" hidden="1" customHeight="1" x14ac:dyDescent="0.2">
      <c r="A39" s="18" t="s">
        <v>31</v>
      </c>
      <c r="B39" s="9"/>
      <c r="C39" s="9">
        <f>C38/C37</f>
        <v>1</v>
      </c>
      <c r="D39" s="15"/>
      <c r="E39" s="15"/>
      <c r="F39" s="28">
        <f>F38/F37</f>
        <v>1</v>
      </c>
      <c r="G39" s="28">
        <f t="shared" ref="G39:AH39" si="29">G38/G37</f>
        <v>1</v>
      </c>
      <c r="H39" s="28">
        <f t="shared" si="29"/>
        <v>1</v>
      </c>
      <c r="I39" s="28" t="e">
        <f t="shared" si="29"/>
        <v>#DIV/0!</v>
      </c>
      <c r="J39" s="28" t="e">
        <f t="shared" si="29"/>
        <v>#DIV/0!</v>
      </c>
      <c r="K39" s="28">
        <f t="shared" si="29"/>
        <v>1</v>
      </c>
      <c r="L39" s="28" t="e">
        <f t="shared" si="29"/>
        <v>#DIV/0!</v>
      </c>
      <c r="M39" s="28">
        <f t="shared" si="29"/>
        <v>1</v>
      </c>
      <c r="N39" s="28">
        <f t="shared" si="29"/>
        <v>1</v>
      </c>
      <c r="O39" s="28">
        <f t="shared" si="29"/>
        <v>1</v>
      </c>
      <c r="P39" s="28" t="e">
        <f t="shared" si="29"/>
        <v>#DIV/0!</v>
      </c>
      <c r="Q39" s="28" t="e">
        <f t="shared" si="29"/>
        <v>#DIV/0!</v>
      </c>
      <c r="R39" s="28" t="e">
        <f t="shared" si="29"/>
        <v>#DIV/0!</v>
      </c>
      <c r="S39" s="28" t="e">
        <f t="shared" si="29"/>
        <v>#DIV/0!</v>
      </c>
      <c r="T39" s="28" t="e">
        <f t="shared" si="29"/>
        <v>#DIV/0!</v>
      </c>
      <c r="U39" s="28" t="e">
        <f t="shared" si="29"/>
        <v>#DIV/0!</v>
      </c>
      <c r="V39" s="28">
        <f t="shared" si="29"/>
        <v>1</v>
      </c>
      <c r="W39" s="28">
        <f t="shared" si="29"/>
        <v>1</v>
      </c>
      <c r="X39" s="28" t="e">
        <f t="shared" si="29"/>
        <v>#DIV/0!</v>
      </c>
      <c r="Y39" s="28" t="e">
        <f t="shared" si="29"/>
        <v>#DIV/0!</v>
      </c>
      <c r="Z39" s="28"/>
      <c r="AA39" s="28"/>
      <c r="AB39" s="28"/>
      <c r="AC39" s="28"/>
      <c r="AD39" s="28"/>
      <c r="AE39" s="28"/>
      <c r="AF39" s="28"/>
      <c r="AG39" s="28"/>
      <c r="AH39" s="28" t="e">
        <f t="shared" si="29"/>
        <v>#DIV/0!</v>
      </c>
    </row>
    <row r="40" spans="1:36" s="12" customFormat="1" ht="30" hidden="1" customHeight="1" x14ac:dyDescent="0.2">
      <c r="A40" s="77" t="s">
        <v>32</v>
      </c>
      <c r="B40" s="21">
        <v>1623</v>
      </c>
      <c r="C40" s="21">
        <f>SUM(F40:AH40)</f>
        <v>2430</v>
      </c>
      <c r="D40" s="15"/>
      <c r="E40" s="15"/>
      <c r="F40" s="24">
        <v>1000</v>
      </c>
      <c r="G40" s="24">
        <v>600</v>
      </c>
      <c r="H40" s="24">
        <v>300</v>
      </c>
      <c r="I40" s="24"/>
      <c r="J40" s="24"/>
      <c r="K40" s="24">
        <v>100</v>
      </c>
      <c r="L40" s="24"/>
      <c r="M40" s="24">
        <v>200</v>
      </c>
      <c r="N40" s="24">
        <v>100</v>
      </c>
      <c r="O40" s="24">
        <v>100</v>
      </c>
      <c r="P40" s="24"/>
      <c r="Q40" s="24"/>
      <c r="R40" s="24"/>
      <c r="S40" s="24"/>
      <c r="T40" s="24"/>
      <c r="U40" s="24"/>
      <c r="V40" s="24">
        <v>10</v>
      </c>
      <c r="W40" s="24">
        <v>20</v>
      </c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</row>
    <row r="41" spans="1:36" s="2" customFormat="1" ht="30" hidden="1" customHeight="1" x14ac:dyDescent="0.25">
      <c r="A41" s="11" t="s">
        <v>149</v>
      </c>
      <c r="B41" s="21"/>
      <c r="C41" s="21">
        <f>SUM(F41:AH41)</f>
        <v>0</v>
      </c>
      <c r="D41" s="15"/>
      <c r="E41" s="1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6" s="2" customFormat="1" ht="30" hidden="1" customHeight="1" x14ac:dyDescent="0.25">
      <c r="A42" s="11" t="s">
        <v>205</v>
      </c>
      <c r="B42" s="21">
        <v>4032</v>
      </c>
      <c r="C42" s="21">
        <v>3000</v>
      </c>
      <c r="D42" s="15"/>
      <c r="E42" s="15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6" s="2" customFormat="1" ht="30" hidden="1" customHeight="1" x14ac:dyDescent="0.25">
      <c r="A43" s="11" t="s">
        <v>206</v>
      </c>
      <c r="B43" s="21"/>
      <c r="C43" s="21">
        <f>SUM(F43:AH43)</f>
        <v>1096</v>
      </c>
      <c r="D43" s="15"/>
      <c r="E43" s="15"/>
      <c r="F43" s="10">
        <v>494</v>
      </c>
      <c r="G43" s="10">
        <v>300</v>
      </c>
      <c r="H43" s="10">
        <v>232</v>
      </c>
      <c r="I43" s="10"/>
      <c r="J43" s="10"/>
      <c r="K43" s="10"/>
      <c r="L43" s="10"/>
      <c r="M43" s="10"/>
      <c r="N43" s="10"/>
      <c r="O43" s="10">
        <v>50</v>
      </c>
      <c r="P43" s="10"/>
      <c r="Q43" s="10"/>
      <c r="R43" s="10"/>
      <c r="S43" s="10"/>
      <c r="T43" s="10"/>
      <c r="U43" s="10"/>
      <c r="V43" s="10">
        <v>5</v>
      </c>
      <c r="W43" s="10">
        <v>15</v>
      </c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6" s="2" customFormat="1" ht="30" hidden="1" customHeight="1" x14ac:dyDescent="0.25">
      <c r="A44" s="11" t="s">
        <v>207</v>
      </c>
      <c r="B44" s="21">
        <v>4032</v>
      </c>
      <c r="C44" s="21">
        <v>4096</v>
      </c>
      <c r="D44" s="15"/>
      <c r="E44" s="15">
        <v>1.01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6" s="2" customFormat="1" ht="30" hidden="1" customHeight="1" x14ac:dyDescent="0.25">
      <c r="A45" s="30" t="s">
        <v>147</v>
      </c>
      <c r="B45" s="21">
        <v>3588</v>
      </c>
      <c r="C45" s="21">
        <f>SUM(F45:AH45)</f>
        <v>4073.9</v>
      </c>
      <c r="D45" s="15"/>
      <c r="E45" s="15">
        <v>1.1299999999999999</v>
      </c>
      <c r="F45" s="10">
        <v>1518</v>
      </c>
      <c r="G45" s="10">
        <v>975</v>
      </c>
      <c r="H45" s="10">
        <v>460</v>
      </c>
      <c r="I45" s="10">
        <v>354</v>
      </c>
      <c r="J45" s="10">
        <v>150</v>
      </c>
      <c r="K45" s="10">
        <v>150</v>
      </c>
      <c r="L45" s="10">
        <v>30</v>
      </c>
      <c r="M45" s="10"/>
      <c r="N45" s="10">
        <v>240</v>
      </c>
      <c r="O45" s="10">
        <v>93.9</v>
      </c>
      <c r="P45" s="10"/>
      <c r="Q45" s="10"/>
      <c r="R45" s="10">
        <v>3</v>
      </c>
      <c r="S45" s="10"/>
      <c r="T45" s="10"/>
      <c r="U45" s="10"/>
      <c r="V45" s="10">
        <v>7</v>
      </c>
      <c r="W45" s="10">
        <v>33</v>
      </c>
      <c r="X45" s="10"/>
      <c r="Y45" s="10">
        <v>50</v>
      </c>
      <c r="Z45" s="10">
        <v>10</v>
      </c>
      <c r="AA45" s="10"/>
      <c r="AB45" s="10"/>
      <c r="AC45" s="10"/>
      <c r="AD45" s="10"/>
      <c r="AE45" s="10"/>
      <c r="AF45" s="10"/>
      <c r="AG45" s="10"/>
      <c r="AH45" s="10"/>
    </row>
    <row r="46" spans="1:36" s="2" customFormat="1" ht="30" hidden="1" customHeight="1" x14ac:dyDescent="0.25">
      <c r="A46" s="17" t="s">
        <v>33</v>
      </c>
      <c r="B46" s="21"/>
      <c r="C46" s="21">
        <f>SUM(F46:AH46)</f>
        <v>1096</v>
      </c>
      <c r="D46" s="15"/>
      <c r="E46" s="15"/>
      <c r="F46" s="10">
        <v>494</v>
      </c>
      <c r="G46" s="10">
        <v>300</v>
      </c>
      <c r="H46" s="10">
        <v>232</v>
      </c>
      <c r="I46" s="10"/>
      <c r="J46" s="10"/>
      <c r="K46" s="10"/>
      <c r="L46" s="10"/>
      <c r="M46" s="10"/>
      <c r="N46" s="10"/>
      <c r="O46" s="10">
        <v>50</v>
      </c>
      <c r="P46" s="10"/>
      <c r="Q46" s="10"/>
      <c r="R46" s="10"/>
      <c r="S46" s="10"/>
      <c r="T46" s="10"/>
      <c r="U46" s="10"/>
      <c r="V46" s="10">
        <v>5</v>
      </c>
      <c r="W46" s="10">
        <v>15</v>
      </c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6" s="2" customFormat="1" ht="30" hidden="1" customHeight="1" x14ac:dyDescent="0.25">
      <c r="A47" s="18" t="s">
        <v>31</v>
      </c>
      <c r="B47" s="31" t="e">
        <f>B45/B41</f>
        <v>#DIV/0!</v>
      </c>
      <c r="C47" s="31" t="e">
        <f>C45/C41</f>
        <v>#DIV/0!</v>
      </c>
      <c r="D47" s="15"/>
      <c r="E47" s="15"/>
      <c r="F47" s="33" t="e">
        <f>F45/F41</f>
        <v>#DIV/0!</v>
      </c>
      <c r="G47" s="33" t="e">
        <f t="shared" ref="G47:AH47" si="30">G45/G41</f>
        <v>#DIV/0!</v>
      </c>
      <c r="H47" s="33" t="e">
        <f t="shared" si="30"/>
        <v>#DIV/0!</v>
      </c>
      <c r="I47" s="33" t="e">
        <f t="shared" si="30"/>
        <v>#DIV/0!</v>
      </c>
      <c r="J47" s="33" t="e">
        <f t="shared" si="30"/>
        <v>#DIV/0!</v>
      </c>
      <c r="K47" s="33" t="e">
        <f t="shared" si="30"/>
        <v>#DIV/0!</v>
      </c>
      <c r="L47" s="33" t="e">
        <f t="shared" si="30"/>
        <v>#DIV/0!</v>
      </c>
      <c r="M47" s="33" t="e">
        <f t="shared" si="30"/>
        <v>#DIV/0!</v>
      </c>
      <c r="N47" s="33" t="e">
        <f t="shared" si="30"/>
        <v>#DIV/0!</v>
      </c>
      <c r="O47" s="33" t="e">
        <f t="shared" si="30"/>
        <v>#DIV/0!</v>
      </c>
      <c r="P47" s="33" t="e">
        <f t="shared" si="30"/>
        <v>#DIV/0!</v>
      </c>
      <c r="Q47" s="33" t="e">
        <f t="shared" si="30"/>
        <v>#DIV/0!</v>
      </c>
      <c r="R47" s="33" t="e">
        <f t="shared" si="30"/>
        <v>#DIV/0!</v>
      </c>
      <c r="S47" s="33" t="e">
        <f t="shared" si="30"/>
        <v>#DIV/0!</v>
      </c>
      <c r="T47" s="33" t="e">
        <f t="shared" si="30"/>
        <v>#DIV/0!</v>
      </c>
      <c r="U47" s="33" t="e">
        <f t="shared" si="30"/>
        <v>#DIV/0!</v>
      </c>
      <c r="V47" s="33" t="e">
        <f t="shared" si="30"/>
        <v>#DIV/0!</v>
      </c>
      <c r="W47" s="33" t="e">
        <f t="shared" si="30"/>
        <v>#DIV/0!</v>
      </c>
      <c r="X47" s="33" t="e">
        <f t="shared" si="30"/>
        <v>#DIV/0!</v>
      </c>
      <c r="Y47" s="33" t="e">
        <f t="shared" si="30"/>
        <v>#DIV/0!</v>
      </c>
      <c r="Z47" s="33"/>
      <c r="AA47" s="33"/>
      <c r="AB47" s="33"/>
      <c r="AC47" s="33"/>
      <c r="AD47" s="33"/>
      <c r="AE47" s="33"/>
      <c r="AF47" s="33"/>
      <c r="AG47" s="33"/>
      <c r="AH47" s="33" t="e">
        <f t="shared" si="30"/>
        <v>#DIV/0!</v>
      </c>
    </row>
    <row r="48" spans="1:36" s="2" customFormat="1" ht="30" hidden="1" customHeight="1" x14ac:dyDescent="0.25">
      <c r="A48" s="18" t="s">
        <v>31</v>
      </c>
      <c r="B48" s="91">
        <v>0.89</v>
      </c>
      <c r="C48" s="91">
        <f>C45/C42</f>
        <v>1.3579666666666668</v>
      </c>
      <c r="D48" s="15"/>
      <c r="E48" s="100"/>
      <c r="F48" s="92"/>
      <c r="G48" s="92" t="s">
        <v>0</v>
      </c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</row>
    <row r="49" spans="1:34" s="2" customFormat="1" ht="30" hidden="1" customHeight="1" x14ac:dyDescent="0.25">
      <c r="A49" s="18" t="s">
        <v>208</v>
      </c>
      <c r="B49" s="91"/>
      <c r="C49" s="91">
        <f>C45/C44</f>
        <v>0.99460449218750002</v>
      </c>
      <c r="D49" s="15"/>
      <c r="E49" s="15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</row>
    <row r="50" spans="1:34" s="2" customFormat="1" ht="30" hidden="1" customHeight="1" x14ac:dyDescent="0.25">
      <c r="A50" s="18" t="s">
        <v>148</v>
      </c>
      <c r="B50" s="21">
        <v>1166</v>
      </c>
      <c r="C50" s="21">
        <f t="shared" ref="C50:C65" si="31">SUM(F50:AH50)</f>
        <v>936.6</v>
      </c>
      <c r="D50" s="15"/>
      <c r="E50" s="9">
        <v>0.8</v>
      </c>
      <c r="F50" s="32">
        <v>310</v>
      </c>
      <c r="G50" s="32">
        <v>195</v>
      </c>
      <c r="H50" s="32">
        <v>90</v>
      </c>
      <c r="I50" s="32">
        <v>70</v>
      </c>
      <c r="J50" s="32">
        <v>50</v>
      </c>
      <c r="K50" s="32">
        <v>60</v>
      </c>
      <c r="L50" s="32">
        <v>30</v>
      </c>
      <c r="M50" s="32"/>
      <c r="N50" s="32">
        <v>110</v>
      </c>
      <c r="O50" s="32">
        <v>16.600000000000001</v>
      </c>
      <c r="P50" s="32"/>
      <c r="Q50" s="32"/>
      <c r="R50" s="32"/>
      <c r="S50" s="32"/>
      <c r="T50" s="32"/>
      <c r="U50" s="32"/>
      <c r="V50" s="32"/>
      <c r="W50" s="32">
        <v>5</v>
      </c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</row>
    <row r="51" spans="1:34" s="2" customFormat="1" ht="30" hidden="1" customHeight="1" x14ac:dyDescent="0.25">
      <c r="A51" s="18" t="s">
        <v>34</v>
      </c>
      <c r="B51" s="21">
        <v>1875</v>
      </c>
      <c r="C51" s="21">
        <f t="shared" si="31"/>
        <v>2477.3000000000002</v>
      </c>
      <c r="D51" s="15"/>
      <c r="E51" s="15">
        <v>1.32</v>
      </c>
      <c r="F51" s="24">
        <v>990</v>
      </c>
      <c r="G51" s="24">
        <v>660</v>
      </c>
      <c r="H51" s="24">
        <v>412</v>
      </c>
      <c r="I51" s="24">
        <v>76</v>
      </c>
      <c r="J51" s="24">
        <v>40</v>
      </c>
      <c r="K51" s="24">
        <v>60</v>
      </c>
      <c r="L51" s="24"/>
      <c r="M51" s="24"/>
      <c r="N51" s="24">
        <v>80</v>
      </c>
      <c r="O51" s="24">
        <v>67.3</v>
      </c>
      <c r="P51" s="24"/>
      <c r="Q51" s="24"/>
      <c r="R51" s="24"/>
      <c r="S51" s="24"/>
      <c r="T51" s="24"/>
      <c r="U51" s="24"/>
      <c r="V51" s="24">
        <v>7</v>
      </c>
      <c r="W51" s="24">
        <v>25</v>
      </c>
      <c r="X51" s="24"/>
      <c r="Y51" s="24">
        <v>50</v>
      </c>
      <c r="Z51" s="24">
        <v>10</v>
      </c>
      <c r="AA51" s="24"/>
      <c r="AB51" s="24"/>
      <c r="AC51" s="24"/>
      <c r="AD51" s="24"/>
      <c r="AE51" s="24"/>
      <c r="AF51" s="24"/>
      <c r="AG51" s="24"/>
      <c r="AH51" s="24"/>
    </row>
    <row r="52" spans="1:34" s="2" customFormat="1" ht="30" hidden="1" customHeight="1" x14ac:dyDescent="0.25">
      <c r="A52" s="18" t="s">
        <v>35</v>
      </c>
      <c r="B52" s="21"/>
      <c r="C52" s="21">
        <f t="shared" si="31"/>
        <v>0</v>
      </c>
      <c r="D52" s="15"/>
      <c r="E52" s="9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</row>
    <row r="53" spans="1:34" s="2" customFormat="1" ht="30" hidden="1" customHeight="1" x14ac:dyDescent="0.25">
      <c r="A53" s="18" t="s">
        <v>36</v>
      </c>
      <c r="B53" s="21"/>
      <c r="C53" s="21">
        <f t="shared" si="31"/>
        <v>0</v>
      </c>
      <c r="D53" s="15"/>
      <c r="E53" s="9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</row>
    <row r="54" spans="1:34" s="2" customFormat="1" ht="30" hidden="1" customHeight="1" x14ac:dyDescent="0.25">
      <c r="A54" s="18" t="s">
        <v>204</v>
      </c>
      <c r="B54" s="21">
        <v>497</v>
      </c>
      <c r="C54" s="21">
        <f t="shared" si="31"/>
        <v>660</v>
      </c>
      <c r="D54" s="15"/>
      <c r="E54" s="9">
        <v>1.32</v>
      </c>
      <c r="F54" s="32">
        <v>150</v>
      </c>
      <c r="G54" s="32">
        <v>190</v>
      </c>
      <c r="H54" s="32"/>
      <c r="I54" s="32">
        <v>184</v>
      </c>
      <c r="J54" s="32">
        <v>60</v>
      </c>
      <c r="K54" s="32">
        <v>30</v>
      </c>
      <c r="L54" s="32"/>
      <c r="M54" s="32"/>
      <c r="N54" s="32">
        <v>30</v>
      </c>
      <c r="O54" s="32">
        <v>10</v>
      </c>
      <c r="P54" s="32"/>
      <c r="Q54" s="32"/>
      <c r="R54" s="32">
        <v>3</v>
      </c>
      <c r="S54" s="32"/>
      <c r="T54" s="32"/>
      <c r="U54" s="32"/>
      <c r="V54" s="32"/>
      <c r="W54" s="32">
        <v>3</v>
      </c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</row>
    <row r="55" spans="1:34" s="2" customFormat="1" ht="30" hidden="1" customHeight="1" x14ac:dyDescent="0.25">
      <c r="A55" s="18" t="s">
        <v>37</v>
      </c>
      <c r="B55" s="21"/>
      <c r="C55" s="21">
        <f t="shared" si="31"/>
        <v>0</v>
      </c>
      <c r="D55" s="15"/>
      <c r="E55" s="15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</row>
    <row r="56" spans="1:34" s="2" customFormat="1" ht="30" hidden="1" customHeight="1" x14ac:dyDescent="0.25">
      <c r="A56" s="17" t="s">
        <v>38</v>
      </c>
      <c r="B56" s="21"/>
      <c r="C56" s="21">
        <f t="shared" si="31"/>
        <v>0</v>
      </c>
      <c r="D56" s="15"/>
      <c r="E56" s="98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</row>
    <row r="57" spans="1:34" s="2" customFormat="1" ht="30" hidden="1" customHeight="1" outlineLevel="1" x14ac:dyDescent="0.25">
      <c r="A57" s="17" t="s">
        <v>150</v>
      </c>
      <c r="B57" s="21"/>
      <c r="C57" s="21">
        <f t="shared" si="31"/>
        <v>0</v>
      </c>
      <c r="D57" s="15"/>
      <c r="E57" s="98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</row>
    <row r="58" spans="1:34" s="2" customFormat="1" ht="30" hidden="1" customHeight="1" outlineLevel="1" x14ac:dyDescent="0.25">
      <c r="A58" s="17" t="s">
        <v>151</v>
      </c>
      <c r="B58" s="21"/>
      <c r="C58" s="21">
        <f t="shared" si="31"/>
        <v>0</v>
      </c>
      <c r="D58" s="15"/>
      <c r="E58" s="98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</row>
    <row r="59" spans="1:34" s="2" customFormat="1" ht="30" hidden="1" customHeight="1" x14ac:dyDescent="0.25">
      <c r="A59" s="11" t="s">
        <v>39</v>
      </c>
      <c r="B59" s="21"/>
      <c r="C59" s="21">
        <f t="shared" si="31"/>
        <v>0</v>
      </c>
      <c r="D59" s="15"/>
      <c r="E59" s="98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</row>
    <row r="60" spans="1:34" s="2" customFormat="1" ht="30" hidden="1" customHeight="1" x14ac:dyDescent="0.25">
      <c r="A60" s="30" t="s">
        <v>40</v>
      </c>
      <c r="B60" s="21"/>
      <c r="C60" s="21">
        <f t="shared" si="31"/>
        <v>0</v>
      </c>
      <c r="D60" s="15"/>
      <c r="E60" s="98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</row>
    <row r="61" spans="1:34" s="2" customFormat="1" ht="30" hidden="1" customHeight="1" x14ac:dyDescent="0.25">
      <c r="A61" s="18" t="s">
        <v>31</v>
      </c>
      <c r="B61" s="31" t="e">
        <f>B60/B59</f>
        <v>#DIV/0!</v>
      </c>
      <c r="C61" s="21" t="e">
        <f t="shared" si="31"/>
        <v>#DIV/0!</v>
      </c>
      <c r="D61" s="15"/>
      <c r="E61" s="15"/>
      <c r="F61" s="33" t="e">
        <f t="shared" ref="F61:AH61" si="32">F60/F59</f>
        <v>#DIV/0!</v>
      </c>
      <c r="G61" s="33" t="e">
        <f t="shared" si="32"/>
        <v>#DIV/0!</v>
      </c>
      <c r="H61" s="33" t="e">
        <f t="shared" si="32"/>
        <v>#DIV/0!</v>
      </c>
      <c r="I61" s="33" t="e">
        <f t="shared" si="32"/>
        <v>#DIV/0!</v>
      </c>
      <c r="J61" s="33" t="e">
        <f t="shared" si="32"/>
        <v>#DIV/0!</v>
      </c>
      <c r="K61" s="33" t="e">
        <f t="shared" si="32"/>
        <v>#DIV/0!</v>
      </c>
      <c r="L61" s="33" t="e">
        <f t="shared" si="32"/>
        <v>#DIV/0!</v>
      </c>
      <c r="M61" s="33" t="e">
        <f t="shared" si="32"/>
        <v>#DIV/0!</v>
      </c>
      <c r="N61" s="33" t="e">
        <f t="shared" si="32"/>
        <v>#DIV/0!</v>
      </c>
      <c r="O61" s="33" t="e">
        <f t="shared" si="32"/>
        <v>#DIV/0!</v>
      </c>
      <c r="P61" s="33" t="e">
        <f t="shared" si="32"/>
        <v>#DIV/0!</v>
      </c>
      <c r="Q61" s="33" t="e">
        <f t="shared" si="32"/>
        <v>#DIV/0!</v>
      </c>
      <c r="R61" s="33" t="e">
        <f t="shared" si="32"/>
        <v>#DIV/0!</v>
      </c>
      <c r="S61" s="33" t="e">
        <f t="shared" si="32"/>
        <v>#DIV/0!</v>
      </c>
      <c r="T61" s="33" t="e">
        <f t="shared" si="32"/>
        <v>#DIV/0!</v>
      </c>
      <c r="U61" s="33" t="e">
        <f t="shared" si="32"/>
        <v>#DIV/0!</v>
      </c>
      <c r="V61" s="33" t="e">
        <f t="shared" si="32"/>
        <v>#DIV/0!</v>
      </c>
      <c r="W61" s="33" t="e">
        <f t="shared" si="32"/>
        <v>#DIV/0!</v>
      </c>
      <c r="X61" s="33" t="e">
        <f t="shared" si="32"/>
        <v>#DIV/0!</v>
      </c>
      <c r="Y61" s="33" t="e">
        <f t="shared" si="32"/>
        <v>#DIV/0!</v>
      </c>
      <c r="Z61" s="33"/>
      <c r="AA61" s="33"/>
      <c r="AB61" s="33"/>
      <c r="AC61" s="33"/>
      <c r="AD61" s="33"/>
      <c r="AE61" s="33"/>
      <c r="AF61" s="33"/>
      <c r="AG61" s="33"/>
      <c r="AH61" s="33" t="e">
        <f t="shared" si="32"/>
        <v>#DIV/0!</v>
      </c>
    </row>
    <row r="62" spans="1:34" s="2" customFormat="1" ht="30" hidden="1" customHeight="1" outlineLevel="1" x14ac:dyDescent="0.25">
      <c r="A62" s="17" t="s">
        <v>41</v>
      </c>
      <c r="B62" s="21"/>
      <c r="C62" s="21">
        <f t="shared" si="31"/>
        <v>0</v>
      </c>
      <c r="D62" s="15"/>
      <c r="E62" s="98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</row>
    <row r="63" spans="1:34" s="2" customFormat="1" ht="30" hidden="1" customHeight="1" x14ac:dyDescent="0.25">
      <c r="A63" s="11" t="s">
        <v>142</v>
      </c>
      <c r="B63" s="21"/>
      <c r="C63" s="21">
        <f t="shared" si="31"/>
        <v>0</v>
      </c>
      <c r="D63" s="15"/>
      <c r="E63" s="98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</row>
    <row r="64" spans="1:34" s="2" customFormat="1" ht="30" hidden="1" customHeight="1" x14ac:dyDescent="0.25">
      <c r="A64" s="11" t="s">
        <v>150</v>
      </c>
      <c r="B64" s="21">
        <v>1510</v>
      </c>
      <c r="C64" s="21">
        <f t="shared" si="31"/>
        <v>3738</v>
      </c>
      <c r="D64" s="15"/>
      <c r="E64" s="15">
        <v>2.4700000000000002</v>
      </c>
      <c r="F64" s="32">
        <v>1400</v>
      </c>
      <c r="G64" s="32">
        <v>975</v>
      </c>
      <c r="H64" s="32">
        <v>435</v>
      </c>
      <c r="I64" s="32">
        <v>354</v>
      </c>
      <c r="J64" s="32">
        <v>100</v>
      </c>
      <c r="K64" s="32">
        <v>100</v>
      </c>
      <c r="L64" s="32">
        <v>30</v>
      </c>
      <c r="M64" s="32">
        <v>200</v>
      </c>
      <c r="N64" s="32">
        <v>10</v>
      </c>
      <c r="O64" s="32">
        <v>94</v>
      </c>
      <c r="P64" s="32"/>
      <c r="Q64" s="32"/>
      <c r="R64" s="32"/>
      <c r="S64" s="32"/>
      <c r="T64" s="32"/>
      <c r="U64" s="32"/>
      <c r="V64" s="32">
        <v>7</v>
      </c>
      <c r="W64" s="32">
        <v>33</v>
      </c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</row>
    <row r="65" spans="1:35" s="2" customFormat="1" ht="30" hidden="1" customHeight="1" x14ac:dyDescent="0.25">
      <c r="A65" s="11" t="s">
        <v>151</v>
      </c>
      <c r="B65" s="21">
        <v>650</v>
      </c>
      <c r="C65" s="21">
        <f t="shared" si="31"/>
        <v>2714</v>
      </c>
      <c r="D65" s="15"/>
      <c r="E65" s="9">
        <v>4.17</v>
      </c>
      <c r="F65" s="32">
        <v>950</v>
      </c>
      <c r="G65" s="32">
        <v>975</v>
      </c>
      <c r="H65" s="32">
        <v>435</v>
      </c>
      <c r="I65" s="32">
        <v>354</v>
      </c>
      <c r="J65" s="32"/>
      <c r="K65" s="32"/>
      <c r="L65" s="32"/>
      <c r="M65" s="32">
        <v>0</v>
      </c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</row>
    <row r="66" spans="1:35" s="2" customFormat="1" ht="30" hidden="1" customHeight="1" x14ac:dyDescent="0.25">
      <c r="A66" s="11" t="s">
        <v>39</v>
      </c>
      <c r="B66" s="21">
        <v>12</v>
      </c>
      <c r="C66" s="21">
        <v>10</v>
      </c>
      <c r="D66" s="15"/>
      <c r="E66" s="9">
        <v>0.83</v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</row>
    <row r="67" spans="1:35" s="2" customFormat="1" ht="30" hidden="1" customHeight="1" x14ac:dyDescent="0.25">
      <c r="A67" s="30" t="s">
        <v>40</v>
      </c>
      <c r="B67" s="21">
        <v>12</v>
      </c>
      <c r="C67" s="19">
        <f>SUM(F67:AH67)</f>
        <v>10.000000000000002</v>
      </c>
      <c r="D67" s="15"/>
      <c r="E67" s="9">
        <v>0.83</v>
      </c>
      <c r="F67" s="32"/>
      <c r="G67" s="32"/>
      <c r="H67" s="32"/>
      <c r="I67" s="32"/>
      <c r="J67" s="32"/>
      <c r="K67" s="32"/>
      <c r="L67" s="32"/>
      <c r="M67" s="32"/>
      <c r="N67" s="32">
        <v>0.5</v>
      </c>
      <c r="O67" s="32">
        <v>0.5</v>
      </c>
      <c r="P67" s="32">
        <v>1</v>
      </c>
      <c r="Q67" s="32">
        <v>0.5</v>
      </c>
      <c r="R67" s="32">
        <v>1</v>
      </c>
      <c r="S67" s="32">
        <v>3</v>
      </c>
      <c r="T67" s="32">
        <v>1</v>
      </c>
      <c r="U67" s="93">
        <v>0.5</v>
      </c>
      <c r="V67" s="32"/>
      <c r="W67" s="32"/>
      <c r="X67" s="34">
        <v>0.5</v>
      </c>
      <c r="Y67" s="32">
        <v>0.5</v>
      </c>
      <c r="Z67" s="32">
        <v>0.4</v>
      </c>
      <c r="AA67" s="32"/>
      <c r="AB67" s="32">
        <v>0.3</v>
      </c>
      <c r="AC67" s="32"/>
      <c r="AD67" s="32"/>
      <c r="AE67" s="32"/>
      <c r="AF67" s="32"/>
      <c r="AG67" s="32">
        <v>0.3</v>
      </c>
      <c r="AH67" s="32"/>
    </row>
    <row r="68" spans="1:35" s="2" customFormat="1" ht="30" hidden="1" customHeight="1" x14ac:dyDescent="0.25">
      <c r="A68" s="30" t="s">
        <v>31</v>
      </c>
      <c r="B68" s="97">
        <v>1</v>
      </c>
      <c r="C68" s="94">
        <f>C67/C66</f>
        <v>1.0000000000000002</v>
      </c>
      <c r="D68" s="15"/>
      <c r="E68" s="9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93"/>
      <c r="V68" s="32"/>
      <c r="W68" s="32"/>
      <c r="X68" s="34"/>
      <c r="Y68" s="32"/>
      <c r="Z68" s="32"/>
      <c r="AA68" s="32"/>
      <c r="AB68" s="32"/>
      <c r="AC68" s="32"/>
      <c r="AD68" s="32"/>
      <c r="AE68" s="32"/>
      <c r="AF68" s="32"/>
      <c r="AG68" s="32"/>
      <c r="AH68" s="32"/>
    </row>
    <row r="69" spans="1:35" s="2" customFormat="1" ht="30" hidden="1" customHeight="1" x14ac:dyDescent="0.25">
      <c r="A69" s="30" t="s">
        <v>41</v>
      </c>
      <c r="B69" s="21">
        <v>10</v>
      </c>
      <c r="C69" s="96">
        <v>10</v>
      </c>
      <c r="D69" s="15"/>
      <c r="E69" s="9">
        <v>1</v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93"/>
      <c r="V69" s="32"/>
      <c r="W69" s="32"/>
      <c r="X69" s="34"/>
      <c r="Y69" s="32"/>
      <c r="Z69" s="32"/>
      <c r="AA69" s="32"/>
      <c r="AB69" s="32"/>
      <c r="AC69" s="32"/>
      <c r="AD69" s="32"/>
      <c r="AE69" s="32"/>
      <c r="AF69" s="32"/>
      <c r="AG69" s="32"/>
      <c r="AH69" s="32"/>
    </row>
    <row r="70" spans="1:35" s="2" customFormat="1" ht="0.75" customHeight="1" x14ac:dyDescent="0.25">
      <c r="A70" s="11" t="s">
        <v>142</v>
      </c>
      <c r="B70" s="21">
        <v>1</v>
      </c>
      <c r="C70" s="95">
        <v>1</v>
      </c>
      <c r="D70" s="15"/>
      <c r="E70" s="9">
        <v>1</v>
      </c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93"/>
      <c r="V70" s="32"/>
      <c r="W70" s="32"/>
      <c r="X70" s="34"/>
      <c r="Y70" s="32"/>
      <c r="Z70" s="32"/>
      <c r="AA70" s="32"/>
      <c r="AB70" s="32"/>
      <c r="AC70" s="32"/>
      <c r="AD70" s="32"/>
      <c r="AE70" s="32"/>
      <c r="AF70" s="32"/>
      <c r="AG70" s="32"/>
      <c r="AH70" s="32"/>
    </row>
    <row r="71" spans="1:35" s="2" customFormat="1" ht="30" hidden="1" customHeight="1" x14ac:dyDescent="0.25">
      <c r="A71" s="30" t="s">
        <v>143</v>
      </c>
      <c r="B71" s="21">
        <v>1</v>
      </c>
      <c r="C71" s="21">
        <f t="shared" ref="C71:C76" si="33">SUM(F71:AH71)</f>
        <v>6</v>
      </c>
      <c r="D71" s="15"/>
      <c r="E71" s="9">
        <v>6</v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>
        <v>0.5</v>
      </c>
      <c r="AD71" s="32"/>
      <c r="AE71" s="32">
        <v>5</v>
      </c>
      <c r="AF71" s="32"/>
      <c r="AG71" s="32">
        <v>0.5</v>
      </c>
      <c r="AH71" s="32"/>
    </row>
    <row r="72" spans="1:35" s="2" customFormat="1" ht="30" hidden="1" customHeight="1" x14ac:dyDescent="0.25">
      <c r="A72" s="11" t="s">
        <v>46</v>
      </c>
      <c r="B72" s="21">
        <v>0</v>
      </c>
      <c r="C72" s="21">
        <f t="shared" si="33"/>
        <v>151</v>
      </c>
      <c r="D72" s="15"/>
      <c r="E72" s="9">
        <v>1.51</v>
      </c>
      <c r="F72" s="32"/>
      <c r="G72" s="32">
        <v>140</v>
      </c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>
        <v>7</v>
      </c>
      <c r="W72" s="32">
        <v>4</v>
      </c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</row>
    <row r="73" spans="1:35" s="2" customFormat="1" ht="30" hidden="1" customHeight="1" x14ac:dyDescent="0.25">
      <c r="A73" s="11" t="s">
        <v>47</v>
      </c>
      <c r="B73" s="21">
        <v>498</v>
      </c>
      <c r="C73" s="21">
        <f t="shared" si="33"/>
        <v>489</v>
      </c>
      <c r="D73" s="15"/>
      <c r="E73" s="15">
        <v>0.98</v>
      </c>
      <c r="F73" s="32">
        <v>424</v>
      </c>
      <c r="G73" s="32">
        <v>65</v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</row>
    <row r="74" spans="1:35" s="2" customFormat="1" ht="30" hidden="1" customHeight="1" x14ac:dyDescent="0.25">
      <c r="A74" s="11" t="s">
        <v>49</v>
      </c>
      <c r="B74" s="21">
        <v>399</v>
      </c>
      <c r="C74" s="21">
        <f t="shared" si="33"/>
        <v>359.2</v>
      </c>
      <c r="D74" s="15"/>
      <c r="E74" s="9">
        <v>0.9</v>
      </c>
      <c r="F74" s="32">
        <v>225</v>
      </c>
      <c r="G74" s="32">
        <v>90</v>
      </c>
      <c r="H74" s="32"/>
      <c r="I74" s="32"/>
      <c r="J74" s="32"/>
      <c r="K74" s="32"/>
      <c r="L74" s="32"/>
      <c r="M74" s="32"/>
      <c r="N74" s="32">
        <v>8</v>
      </c>
      <c r="O74" s="32">
        <v>26.2</v>
      </c>
      <c r="P74" s="32"/>
      <c r="Q74" s="32"/>
      <c r="R74" s="32"/>
      <c r="S74" s="32"/>
      <c r="T74" s="32"/>
      <c r="U74" s="32"/>
      <c r="V74" s="32">
        <v>3</v>
      </c>
      <c r="W74" s="32">
        <v>7</v>
      </c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</row>
    <row r="75" spans="1:35" s="2" customFormat="1" ht="30" hidden="1" customHeight="1" x14ac:dyDescent="0.25">
      <c r="A75" s="11" t="s">
        <v>50</v>
      </c>
      <c r="B75" s="21">
        <v>321</v>
      </c>
      <c r="C75" s="21">
        <f t="shared" si="33"/>
        <v>96</v>
      </c>
      <c r="D75" s="15"/>
      <c r="E75" s="15">
        <v>0.3</v>
      </c>
      <c r="F75" s="32"/>
      <c r="G75" s="32"/>
      <c r="H75" s="32">
        <v>76</v>
      </c>
      <c r="I75" s="32"/>
      <c r="J75" s="32"/>
      <c r="K75" s="32"/>
      <c r="L75" s="32"/>
      <c r="M75" s="32"/>
      <c r="N75" s="32"/>
      <c r="O75" s="32">
        <v>20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</row>
    <row r="76" spans="1:35" s="2" customFormat="1" ht="30" hidden="1" customHeight="1" x14ac:dyDescent="0.25">
      <c r="A76" s="11" t="s">
        <v>55</v>
      </c>
      <c r="B76" s="21"/>
      <c r="C76" s="21">
        <f t="shared" si="33"/>
        <v>4</v>
      </c>
      <c r="D76" s="15"/>
      <c r="E76" s="15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>
        <v>4</v>
      </c>
      <c r="AE76" s="32"/>
      <c r="AF76" s="32"/>
      <c r="AG76" s="32"/>
      <c r="AH76" s="32"/>
    </row>
    <row r="77" spans="1:35" s="2" customFormat="1" ht="3" hidden="1" customHeight="1" x14ac:dyDescent="0.25">
      <c r="A77" s="30" t="s">
        <v>57</v>
      </c>
      <c r="B77" s="21">
        <v>6</v>
      </c>
      <c r="C77" s="21">
        <v>4</v>
      </c>
      <c r="D77" s="15"/>
      <c r="E77" s="9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>
        <v>4</v>
      </c>
      <c r="AE77" s="32"/>
      <c r="AF77" s="32"/>
      <c r="AG77" s="32"/>
      <c r="AH77" s="32"/>
    </row>
    <row r="78" spans="1:35" s="2" customFormat="1" ht="32.25" customHeight="1" x14ac:dyDescent="0.25">
      <c r="A78" s="11" t="s">
        <v>70</v>
      </c>
      <c r="B78" s="21">
        <v>3939</v>
      </c>
      <c r="C78" s="21">
        <f>F78+G78+H78+I78+J78+K78+L78+M78+N78+O78+P78+Q78+R78+S78+T78+U78+V78+W78+X78+Y78+Z78+AA78+AB78+AC78+AD78+AE78+AF78+AG78+AH78</f>
        <v>4358</v>
      </c>
      <c r="D78" s="15"/>
      <c r="E78" s="9"/>
      <c r="F78" s="32">
        <v>1542</v>
      </c>
      <c r="G78" s="32">
        <v>1045</v>
      </c>
      <c r="H78" s="32">
        <v>435</v>
      </c>
      <c r="I78" s="32">
        <v>354</v>
      </c>
      <c r="J78" s="32">
        <v>150</v>
      </c>
      <c r="K78" s="32">
        <v>150</v>
      </c>
      <c r="L78" s="32">
        <v>28</v>
      </c>
      <c r="M78" s="32">
        <v>200</v>
      </c>
      <c r="N78" s="32">
        <v>240</v>
      </c>
      <c r="O78" s="32">
        <v>111</v>
      </c>
      <c r="P78" s="32"/>
      <c r="Q78" s="32"/>
      <c r="R78" s="32">
        <v>3</v>
      </c>
      <c r="S78" s="32"/>
      <c r="T78" s="32"/>
      <c r="U78" s="32"/>
      <c r="V78" s="32">
        <v>7</v>
      </c>
      <c r="W78" s="32">
        <v>33</v>
      </c>
      <c r="X78" s="32"/>
      <c r="Y78" s="32">
        <v>50</v>
      </c>
      <c r="Z78" s="32">
        <v>10</v>
      </c>
      <c r="AA78" s="32"/>
      <c r="AB78" s="32"/>
      <c r="AC78" s="32"/>
      <c r="AD78" s="32"/>
      <c r="AE78" s="32"/>
      <c r="AF78" s="32"/>
      <c r="AG78" s="32"/>
      <c r="AH78" s="32"/>
    </row>
    <row r="79" spans="1:35" s="2" customFormat="1" ht="26.25" customHeight="1" x14ac:dyDescent="0.25">
      <c r="A79" s="30" t="s">
        <v>71</v>
      </c>
      <c r="B79" s="21">
        <v>3939</v>
      </c>
      <c r="C79" s="21">
        <f>F79+G79+H79+I79+J79+K79+L79+M79+N79+O79+P79+Q79+R79+S79+T79+U79+V79+W79+X79+Y79+Z79+AA79+AB79+AC79+AD79+AE79+AF79+AG79+AH79</f>
        <v>4358</v>
      </c>
      <c r="D79" s="15"/>
      <c r="E79" s="9"/>
      <c r="F79" s="25">
        <v>1542</v>
      </c>
      <c r="G79" s="25">
        <v>1045</v>
      </c>
      <c r="H79" s="25">
        <v>435</v>
      </c>
      <c r="I79" s="25">
        <v>354</v>
      </c>
      <c r="J79" s="24">
        <v>150</v>
      </c>
      <c r="K79" s="24">
        <v>150</v>
      </c>
      <c r="L79" s="24">
        <v>28</v>
      </c>
      <c r="M79" s="24">
        <v>200</v>
      </c>
      <c r="N79" s="24">
        <v>240</v>
      </c>
      <c r="O79" s="24">
        <v>111</v>
      </c>
      <c r="P79" s="32"/>
      <c r="Q79" s="32"/>
      <c r="R79" s="24">
        <v>3</v>
      </c>
      <c r="S79" s="32"/>
      <c r="T79" s="32"/>
      <c r="U79" s="32"/>
      <c r="V79" s="24">
        <v>7</v>
      </c>
      <c r="W79" s="24">
        <v>33</v>
      </c>
      <c r="X79" s="24"/>
      <c r="Y79" s="24">
        <v>50</v>
      </c>
      <c r="Z79" s="24">
        <v>10</v>
      </c>
      <c r="AA79" s="32"/>
      <c r="AB79" s="32"/>
      <c r="AC79" s="32"/>
      <c r="AD79" s="32"/>
      <c r="AE79" s="32"/>
      <c r="AF79" s="32"/>
      <c r="AG79" s="32"/>
      <c r="AH79" s="32"/>
      <c r="AI79" s="68"/>
    </row>
    <row r="80" spans="1:35" s="2" customFormat="1" ht="26.25" customHeight="1" x14ac:dyDescent="0.25">
      <c r="A80" s="11" t="s">
        <v>169</v>
      </c>
      <c r="B80" s="97">
        <v>1</v>
      </c>
      <c r="C80" s="94">
        <f>C79/C78</f>
        <v>1</v>
      </c>
      <c r="D80" s="15"/>
      <c r="E80" s="9"/>
      <c r="F80" s="94">
        <f t="shared" ref="F80:L80" si="34">F79/F78</f>
        <v>1</v>
      </c>
      <c r="G80" s="94">
        <f t="shared" si="34"/>
        <v>1</v>
      </c>
      <c r="H80" s="94">
        <f t="shared" si="34"/>
        <v>1</v>
      </c>
      <c r="I80" s="94">
        <f t="shared" si="34"/>
        <v>1</v>
      </c>
      <c r="J80" s="94">
        <f t="shared" si="34"/>
        <v>1</v>
      </c>
      <c r="K80" s="94">
        <f t="shared" si="34"/>
        <v>1</v>
      </c>
      <c r="L80" s="97">
        <f t="shared" si="34"/>
        <v>1</v>
      </c>
      <c r="M80" s="97">
        <f t="shared" ref="M80:N80" si="35">M79/M78</f>
        <v>1</v>
      </c>
      <c r="N80" s="94">
        <f t="shared" si="35"/>
        <v>1</v>
      </c>
      <c r="O80" s="94">
        <f>O79/O78</f>
        <v>1</v>
      </c>
      <c r="P80" s="32"/>
      <c r="Q80" s="32"/>
      <c r="R80" s="94">
        <f>R79/R78</f>
        <v>1</v>
      </c>
      <c r="S80" s="32"/>
      <c r="T80" s="32"/>
      <c r="U80" s="32"/>
      <c r="V80" s="94">
        <f t="shared" ref="V80:Z80" si="36">V79/V78</f>
        <v>1</v>
      </c>
      <c r="W80" s="94">
        <f t="shared" si="36"/>
        <v>1</v>
      </c>
      <c r="X80" s="94"/>
      <c r="Y80" s="94">
        <f t="shared" si="36"/>
        <v>1</v>
      </c>
      <c r="Z80" s="94">
        <f t="shared" si="36"/>
        <v>1</v>
      </c>
      <c r="AA80" s="32"/>
      <c r="AB80" s="32"/>
      <c r="AC80" s="32"/>
      <c r="AD80" s="32"/>
      <c r="AE80" s="32"/>
      <c r="AF80" s="32"/>
      <c r="AG80" s="32"/>
      <c r="AH80" s="32"/>
      <c r="AI80" s="68"/>
    </row>
    <row r="81" spans="1:35" s="2" customFormat="1" ht="26.25" customHeight="1" x14ac:dyDescent="0.25">
      <c r="A81" s="30" t="s">
        <v>77</v>
      </c>
      <c r="B81" s="21">
        <v>3939</v>
      </c>
      <c r="C81" s="21">
        <f t="shared" ref="C81:C86" si="37">F81+G81+H81+I81+J81+K81+L81+M81+N81+O81+P81+Q81+R81+S81+T81+U81+V81+W81+X81+Y81+Z81+AA81+AB81+AC81+AD81+AE81+AF81+AG81+AH81</f>
        <v>4358</v>
      </c>
      <c r="D81" s="112"/>
      <c r="E81" s="113"/>
      <c r="F81" s="107">
        <f t="shared" ref="F81:O81" si="38">F82+F83+F84</f>
        <v>1542</v>
      </c>
      <c r="G81" s="107">
        <f t="shared" si="38"/>
        <v>1045</v>
      </c>
      <c r="H81" s="107">
        <f t="shared" si="38"/>
        <v>435</v>
      </c>
      <c r="I81" s="107">
        <f t="shared" si="38"/>
        <v>354</v>
      </c>
      <c r="J81" s="107">
        <f t="shared" si="38"/>
        <v>150</v>
      </c>
      <c r="K81" s="107">
        <f t="shared" si="38"/>
        <v>150</v>
      </c>
      <c r="L81" s="107">
        <f t="shared" si="38"/>
        <v>28</v>
      </c>
      <c r="M81" s="107">
        <f t="shared" si="38"/>
        <v>200</v>
      </c>
      <c r="N81" s="107">
        <v>240</v>
      </c>
      <c r="O81" s="107">
        <f t="shared" si="38"/>
        <v>111</v>
      </c>
      <c r="P81" s="107"/>
      <c r="Q81" s="32"/>
      <c r="R81" s="107">
        <f>R82+R83+R84</f>
        <v>3</v>
      </c>
      <c r="S81" s="32"/>
      <c r="T81" s="32"/>
      <c r="U81" s="32"/>
      <c r="V81" s="107">
        <f>V82+V83+V84</f>
        <v>7</v>
      </c>
      <c r="W81" s="107">
        <f>W82+W83+W84</f>
        <v>33</v>
      </c>
      <c r="X81" s="32"/>
      <c r="Y81" s="107">
        <f>Y82+Y83+Y84</f>
        <v>50</v>
      </c>
      <c r="Z81" s="107">
        <f>Z82+Z83+Z84</f>
        <v>10</v>
      </c>
      <c r="AA81" s="32"/>
      <c r="AB81" s="32"/>
      <c r="AC81" s="32"/>
      <c r="AD81" s="32"/>
      <c r="AE81" s="32"/>
      <c r="AF81" s="32"/>
      <c r="AG81" s="32"/>
      <c r="AH81" s="32"/>
      <c r="AI81" s="68"/>
    </row>
    <row r="82" spans="1:35" s="2" customFormat="1" ht="26.25" customHeight="1" x14ac:dyDescent="0.25">
      <c r="A82" s="11" t="s">
        <v>219</v>
      </c>
      <c r="B82" s="21">
        <v>1674</v>
      </c>
      <c r="C82" s="21">
        <f t="shared" si="37"/>
        <v>1773</v>
      </c>
      <c r="D82" s="15"/>
      <c r="E82" s="9"/>
      <c r="F82" s="32">
        <v>701</v>
      </c>
      <c r="G82" s="32">
        <v>458</v>
      </c>
      <c r="H82" s="32">
        <v>117</v>
      </c>
      <c r="I82" s="32">
        <v>90</v>
      </c>
      <c r="J82" s="32">
        <v>40</v>
      </c>
      <c r="K82" s="32">
        <v>40</v>
      </c>
      <c r="L82" s="32">
        <v>28</v>
      </c>
      <c r="M82" s="32">
        <v>200</v>
      </c>
      <c r="N82" s="32"/>
      <c r="O82" s="32">
        <v>34</v>
      </c>
      <c r="P82" s="32"/>
      <c r="Q82" s="32"/>
      <c r="R82" s="32"/>
      <c r="S82" s="32"/>
      <c r="T82" s="32"/>
      <c r="U82" s="32"/>
      <c r="V82" s="32"/>
      <c r="W82" s="32">
        <v>5</v>
      </c>
      <c r="X82" s="32"/>
      <c r="Y82" s="32">
        <v>50</v>
      </c>
      <c r="Z82" s="32">
        <v>10</v>
      </c>
      <c r="AA82" s="32"/>
      <c r="AB82" s="32"/>
      <c r="AC82" s="32"/>
      <c r="AD82" s="32"/>
      <c r="AE82" s="32"/>
      <c r="AF82" s="32"/>
      <c r="AG82" s="32"/>
      <c r="AH82" s="32"/>
      <c r="AI82" s="68"/>
    </row>
    <row r="83" spans="1:35" s="2" customFormat="1" ht="26.25" customHeight="1" x14ac:dyDescent="0.25">
      <c r="A83" s="11" t="s">
        <v>220</v>
      </c>
      <c r="B83" s="21">
        <v>1452</v>
      </c>
      <c r="C83" s="21">
        <f t="shared" si="37"/>
        <v>1998</v>
      </c>
      <c r="D83" s="15"/>
      <c r="E83" s="9"/>
      <c r="F83" s="32">
        <v>781</v>
      </c>
      <c r="G83" s="32">
        <v>397</v>
      </c>
      <c r="H83" s="32">
        <v>256</v>
      </c>
      <c r="I83" s="32">
        <v>85</v>
      </c>
      <c r="J83" s="32">
        <v>70</v>
      </c>
      <c r="K83" s="32">
        <v>70</v>
      </c>
      <c r="L83" s="32"/>
      <c r="M83" s="32"/>
      <c r="N83" s="32">
        <v>240</v>
      </c>
      <c r="O83" s="32">
        <v>67</v>
      </c>
      <c r="P83" s="32"/>
      <c r="Q83" s="32"/>
      <c r="R83" s="32"/>
      <c r="S83" s="32"/>
      <c r="T83" s="32"/>
      <c r="U83" s="32"/>
      <c r="V83" s="32">
        <v>7</v>
      </c>
      <c r="W83" s="32">
        <v>25</v>
      </c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68"/>
    </row>
    <row r="84" spans="1:35" s="2" customFormat="1" ht="26.25" customHeight="1" x14ac:dyDescent="0.25">
      <c r="A84" s="11" t="s">
        <v>225</v>
      </c>
      <c r="B84" s="21">
        <v>633</v>
      </c>
      <c r="C84" s="21">
        <f t="shared" si="37"/>
        <v>587</v>
      </c>
      <c r="D84" s="15"/>
      <c r="E84" s="9"/>
      <c r="F84" s="32">
        <v>60</v>
      </c>
      <c r="G84" s="32">
        <v>190</v>
      </c>
      <c r="H84" s="32">
        <v>62</v>
      </c>
      <c r="I84" s="32">
        <v>179</v>
      </c>
      <c r="J84" s="32">
        <v>40</v>
      </c>
      <c r="K84" s="32">
        <v>40</v>
      </c>
      <c r="L84" s="32"/>
      <c r="M84" s="32"/>
      <c r="N84" s="32"/>
      <c r="O84" s="32">
        <v>10</v>
      </c>
      <c r="P84" s="32"/>
      <c r="Q84" s="32"/>
      <c r="R84" s="32">
        <v>3</v>
      </c>
      <c r="S84" s="32"/>
      <c r="T84" s="32"/>
      <c r="U84" s="32"/>
      <c r="V84" s="32"/>
      <c r="W84" s="32">
        <v>3</v>
      </c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68"/>
    </row>
    <row r="85" spans="1:35" s="2" customFormat="1" ht="26.25" customHeight="1" x14ac:dyDescent="0.25">
      <c r="A85" s="30" t="s">
        <v>175</v>
      </c>
      <c r="B85" s="21">
        <v>9475</v>
      </c>
      <c r="C85" s="21">
        <f t="shared" si="37"/>
        <v>9717</v>
      </c>
      <c r="D85" s="112"/>
      <c r="E85" s="113"/>
      <c r="F85" s="107">
        <v>4000</v>
      </c>
      <c r="G85" s="107">
        <f t="shared" ref="G85:K85" si="39">G86+G87+G88</f>
        <v>1890</v>
      </c>
      <c r="H85" s="107">
        <f t="shared" si="39"/>
        <v>1015</v>
      </c>
      <c r="I85" s="107">
        <f t="shared" si="39"/>
        <v>830</v>
      </c>
      <c r="J85" s="32">
        <f t="shared" si="39"/>
        <v>255</v>
      </c>
      <c r="K85" s="32">
        <f t="shared" si="39"/>
        <v>250</v>
      </c>
      <c r="L85" s="32">
        <v>60</v>
      </c>
      <c r="M85" s="107">
        <f t="shared" ref="M85" si="40">M86+M87</f>
        <v>450</v>
      </c>
      <c r="N85" s="32">
        <v>350</v>
      </c>
      <c r="O85" s="107">
        <f>O86+O87+O88</f>
        <v>352</v>
      </c>
      <c r="P85" s="32"/>
      <c r="Q85" s="32"/>
      <c r="R85" s="107">
        <f>R86+R87+R88</f>
        <v>8</v>
      </c>
      <c r="S85" s="32"/>
      <c r="T85" s="32"/>
      <c r="U85" s="32"/>
      <c r="V85" s="32">
        <v>19</v>
      </c>
      <c r="W85" s="32">
        <f>W86+W87+W88</f>
        <v>98</v>
      </c>
      <c r="X85" s="32"/>
      <c r="Y85" s="32">
        <v>110</v>
      </c>
      <c r="Z85" s="32">
        <v>30</v>
      </c>
      <c r="AA85" s="32"/>
      <c r="AB85" s="32"/>
      <c r="AC85" s="32"/>
      <c r="AD85" s="32"/>
      <c r="AE85" s="32"/>
      <c r="AF85" s="32"/>
      <c r="AG85" s="32"/>
      <c r="AH85" s="32"/>
      <c r="AI85" s="68"/>
    </row>
    <row r="86" spans="1:35" s="2" customFormat="1" ht="26.25" customHeight="1" x14ac:dyDescent="0.25">
      <c r="A86" s="11" t="s">
        <v>228</v>
      </c>
      <c r="B86" s="21">
        <v>4768</v>
      </c>
      <c r="C86" s="21">
        <f t="shared" si="37"/>
        <v>3977</v>
      </c>
      <c r="D86" s="15"/>
      <c r="E86" s="9"/>
      <c r="F86" s="32">
        <v>1670</v>
      </c>
      <c r="G86" s="32">
        <v>780</v>
      </c>
      <c r="H86" s="32">
        <v>330</v>
      </c>
      <c r="I86" s="32">
        <v>280</v>
      </c>
      <c r="J86" s="32">
        <v>70</v>
      </c>
      <c r="K86" s="32">
        <v>85</v>
      </c>
      <c r="L86" s="32">
        <v>60</v>
      </c>
      <c r="M86" s="32">
        <v>450</v>
      </c>
      <c r="N86" s="32"/>
      <c r="O86" s="32">
        <v>97</v>
      </c>
      <c r="P86" s="32"/>
      <c r="Q86" s="32"/>
      <c r="R86" s="32"/>
      <c r="S86" s="32"/>
      <c r="T86" s="32"/>
      <c r="U86" s="32"/>
      <c r="V86" s="32"/>
      <c r="W86" s="32">
        <v>15</v>
      </c>
      <c r="X86" s="32"/>
      <c r="Y86" s="32">
        <v>110</v>
      </c>
      <c r="Z86" s="32">
        <v>30</v>
      </c>
      <c r="AA86" s="32"/>
      <c r="AB86" s="32"/>
      <c r="AC86" s="32"/>
      <c r="AD86" s="32"/>
      <c r="AE86" s="32"/>
      <c r="AF86" s="32"/>
      <c r="AG86" s="32"/>
      <c r="AH86" s="32"/>
      <c r="AI86" s="68"/>
    </row>
    <row r="87" spans="1:35" s="2" customFormat="1" ht="26.25" customHeight="1" x14ac:dyDescent="0.25">
      <c r="A87" s="11" t="s">
        <v>220</v>
      </c>
      <c r="B87" s="21">
        <v>3513</v>
      </c>
      <c r="C87" s="116">
        <f>SUM(F87:AG87)</f>
        <v>4594</v>
      </c>
      <c r="D87" s="15"/>
      <c r="E87" s="9"/>
      <c r="F87" s="53">
        <v>2170</v>
      </c>
      <c r="G87" s="34">
        <v>710</v>
      </c>
      <c r="H87" s="34">
        <v>550</v>
      </c>
      <c r="I87" s="32">
        <v>260</v>
      </c>
      <c r="J87" s="32">
        <v>130</v>
      </c>
      <c r="K87" s="32">
        <v>110</v>
      </c>
      <c r="L87" s="32"/>
      <c r="M87" s="32"/>
      <c r="N87" s="32">
        <v>350</v>
      </c>
      <c r="O87" s="32">
        <v>220</v>
      </c>
      <c r="P87" s="32"/>
      <c r="Q87" s="32"/>
      <c r="R87" s="32"/>
      <c r="S87" s="32"/>
      <c r="T87" s="32"/>
      <c r="U87" s="32"/>
      <c r="V87" s="32">
        <v>19</v>
      </c>
      <c r="W87" s="32">
        <v>75</v>
      </c>
      <c r="X87" s="32"/>
      <c r="Y87" s="32"/>
      <c r="Z87" s="32"/>
      <c r="AA87" s="32"/>
      <c r="AB87" s="24"/>
      <c r="AC87" s="24"/>
      <c r="AD87" s="24"/>
      <c r="AE87" s="24"/>
      <c r="AF87" s="24"/>
      <c r="AG87" s="24"/>
      <c r="AH87" s="24"/>
      <c r="AI87" s="68"/>
    </row>
    <row r="88" spans="1:35" s="2" customFormat="1" ht="26.25" customHeight="1" x14ac:dyDescent="0.25">
      <c r="A88" s="11" t="s">
        <v>229</v>
      </c>
      <c r="B88" s="21">
        <v>1194</v>
      </c>
      <c r="C88" s="21">
        <f>F88+G88+H88+I88+J88+K88+L88+M88+N88+O88+P88+Q88+R88+S88+T88+U88+V88+W88+X88+Y88+Z88+AA88+AB88+AC88+AD88+AE88+AF88+AG88+AH88</f>
        <v>1146</v>
      </c>
      <c r="D88" s="15"/>
      <c r="E88" s="9"/>
      <c r="F88" s="115">
        <v>160</v>
      </c>
      <c r="G88" s="34">
        <v>400</v>
      </c>
      <c r="H88" s="34">
        <v>135</v>
      </c>
      <c r="I88" s="32">
        <v>290</v>
      </c>
      <c r="J88" s="32">
        <v>55</v>
      </c>
      <c r="K88" s="32">
        <v>55</v>
      </c>
      <c r="L88" s="32"/>
      <c r="M88" s="32"/>
      <c r="N88" s="32"/>
      <c r="O88" s="32">
        <v>35</v>
      </c>
      <c r="P88" s="32"/>
      <c r="Q88" s="32"/>
      <c r="R88" s="32">
        <v>8</v>
      </c>
      <c r="S88" s="32"/>
      <c r="T88" s="32"/>
      <c r="U88" s="32"/>
      <c r="V88" s="32"/>
      <c r="W88" s="32">
        <v>8</v>
      </c>
      <c r="X88" s="32"/>
      <c r="Y88" s="32"/>
      <c r="Z88" s="32"/>
      <c r="AA88" s="32"/>
      <c r="AB88" s="37"/>
      <c r="AC88" s="37"/>
      <c r="AD88" s="37"/>
      <c r="AE88" s="37"/>
      <c r="AF88" s="37"/>
      <c r="AG88" s="37"/>
      <c r="AH88" s="37"/>
      <c r="AI88" s="68"/>
    </row>
    <row r="89" spans="1:35" s="2" customFormat="1" ht="26.25" customHeight="1" x14ac:dyDescent="0.25">
      <c r="A89" s="11" t="s">
        <v>78</v>
      </c>
      <c r="B89" s="19">
        <f t="shared" ref="B89:C91" si="41">B85/B81*10</f>
        <v>24.054328509774052</v>
      </c>
      <c r="C89" s="19">
        <f t="shared" si="41"/>
        <v>22.296925195043599</v>
      </c>
      <c r="D89" s="15"/>
      <c r="E89" s="9"/>
      <c r="F89" s="19">
        <f t="shared" ref="F89:I91" si="42">F85/F81*10</f>
        <v>25.940337224383917</v>
      </c>
      <c r="G89" s="52">
        <f t="shared" si="42"/>
        <v>18.086124401913874</v>
      </c>
      <c r="H89" s="107">
        <f t="shared" si="42"/>
        <v>23.333333333333336</v>
      </c>
      <c r="I89" s="52">
        <f t="shared" si="42"/>
        <v>23.446327683615817</v>
      </c>
      <c r="J89" s="32">
        <f t="shared" ref="J89:K91" si="43">J85/J81*10</f>
        <v>17</v>
      </c>
      <c r="K89" s="32">
        <f t="shared" si="43"/>
        <v>16.666666666666668</v>
      </c>
      <c r="L89" s="32">
        <f>L85/L81*10</f>
        <v>21.428571428571427</v>
      </c>
      <c r="M89" s="32">
        <f t="shared" ref="M89:O90" si="44">M85/M81*10</f>
        <v>22.5</v>
      </c>
      <c r="N89" s="32">
        <f t="shared" si="44"/>
        <v>14.583333333333332</v>
      </c>
      <c r="O89" s="32">
        <f t="shared" si="44"/>
        <v>31.711711711711711</v>
      </c>
      <c r="P89" s="32"/>
      <c r="Q89" s="32"/>
      <c r="R89" s="32">
        <f>R85/R81*10</f>
        <v>26.666666666666664</v>
      </c>
      <c r="S89" s="32"/>
      <c r="T89" s="32"/>
      <c r="U89" s="32"/>
      <c r="V89" s="32">
        <f>V85/V81*10</f>
        <v>27.142857142857146</v>
      </c>
      <c r="W89" s="34">
        <f>W85/W81*10</f>
        <v>29.696969696969695</v>
      </c>
      <c r="X89" s="32"/>
      <c r="Y89" s="32">
        <f>Y85/Y81*10</f>
        <v>22</v>
      </c>
      <c r="Z89" s="32">
        <f>Z85/Z81*10</f>
        <v>30</v>
      </c>
      <c r="AA89" s="32"/>
      <c r="AB89" s="19"/>
      <c r="AC89" s="19"/>
      <c r="AD89" s="19"/>
      <c r="AE89" s="19"/>
      <c r="AF89" s="19"/>
      <c r="AG89" s="19"/>
      <c r="AH89" s="19"/>
      <c r="AI89" s="68"/>
    </row>
    <row r="90" spans="1:35" s="2" customFormat="1" ht="26.25" customHeight="1" x14ac:dyDescent="0.25">
      <c r="A90" s="11" t="s">
        <v>221</v>
      </c>
      <c r="B90" s="21">
        <f t="shared" si="41"/>
        <v>28.482676224611708</v>
      </c>
      <c r="C90" s="19">
        <f t="shared" si="41"/>
        <v>22.430908065425829</v>
      </c>
      <c r="D90" s="15"/>
      <c r="E90" s="9"/>
      <c r="F90" s="19">
        <f t="shared" si="42"/>
        <v>23.823109843081312</v>
      </c>
      <c r="G90" s="34">
        <f t="shared" si="42"/>
        <v>17.030567685589521</v>
      </c>
      <c r="H90" s="34">
        <f t="shared" si="42"/>
        <v>28.205128205128208</v>
      </c>
      <c r="I90" s="34">
        <f t="shared" si="42"/>
        <v>31.111111111111111</v>
      </c>
      <c r="J90" s="32">
        <f t="shared" si="43"/>
        <v>17.5</v>
      </c>
      <c r="K90" s="32">
        <f t="shared" si="43"/>
        <v>21.25</v>
      </c>
      <c r="L90" s="32">
        <f>L86/L82*10</f>
        <v>21.428571428571427</v>
      </c>
      <c r="M90" s="32">
        <f t="shared" si="44"/>
        <v>22.5</v>
      </c>
      <c r="N90" s="32"/>
      <c r="O90" s="34">
        <f t="shared" si="44"/>
        <v>28.529411764705884</v>
      </c>
      <c r="P90" s="32"/>
      <c r="Q90" s="32"/>
      <c r="R90" s="32"/>
      <c r="S90" s="32"/>
      <c r="T90" s="32"/>
      <c r="U90" s="32"/>
      <c r="V90" s="32"/>
      <c r="W90" s="34">
        <f>W86/W82*10</f>
        <v>30</v>
      </c>
      <c r="X90" s="32"/>
      <c r="Y90" s="32">
        <f>Y86/Y82*10</f>
        <v>22</v>
      </c>
      <c r="Z90" s="32">
        <f>Z86/Z82*10</f>
        <v>30</v>
      </c>
      <c r="AA90" s="32"/>
      <c r="AB90" s="19"/>
      <c r="AC90" s="19"/>
      <c r="AD90" s="19"/>
      <c r="AE90" s="19"/>
      <c r="AF90" s="19"/>
      <c r="AG90" s="19"/>
      <c r="AH90" s="19"/>
      <c r="AI90" s="68"/>
    </row>
    <row r="91" spans="1:35" s="2" customFormat="1" ht="26.25" customHeight="1" x14ac:dyDescent="0.25">
      <c r="A91" s="11" t="s">
        <v>226</v>
      </c>
      <c r="B91" s="21">
        <f t="shared" si="41"/>
        <v>24.194214876033058</v>
      </c>
      <c r="C91" s="19">
        <f t="shared" si="41"/>
        <v>22.992992992992992</v>
      </c>
      <c r="D91" s="15"/>
      <c r="E91" s="9"/>
      <c r="F91" s="107">
        <f t="shared" si="42"/>
        <v>27.784891165172855</v>
      </c>
      <c r="G91" s="34">
        <f t="shared" si="42"/>
        <v>17.884130982367758</v>
      </c>
      <c r="H91" s="34">
        <f t="shared" si="42"/>
        <v>21.484375</v>
      </c>
      <c r="I91" s="34">
        <f t="shared" si="42"/>
        <v>30.588235294117645</v>
      </c>
      <c r="J91" s="32">
        <f t="shared" si="43"/>
        <v>18.571428571428573</v>
      </c>
      <c r="K91" s="32">
        <f t="shared" si="43"/>
        <v>15.714285714285714</v>
      </c>
      <c r="L91" s="32"/>
      <c r="M91" s="32"/>
      <c r="N91" s="32">
        <f>N87/N83*10</f>
        <v>14.583333333333332</v>
      </c>
      <c r="O91" s="34">
        <f>O87/O83*10</f>
        <v>32.835820895522389</v>
      </c>
      <c r="P91" s="32"/>
      <c r="Q91" s="32"/>
      <c r="R91" s="32"/>
      <c r="S91" s="32"/>
      <c r="T91" s="32"/>
      <c r="U91" s="32"/>
      <c r="V91" s="32">
        <f>V87/V83*10</f>
        <v>27.142857142857146</v>
      </c>
      <c r="W91" s="32">
        <f>W87/W83*10</f>
        <v>30</v>
      </c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68"/>
    </row>
    <row r="92" spans="1:35" s="2" customFormat="1" ht="26.25" customHeight="1" x14ac:dyDescent="0.25">
      <c r="A92" s="11" t="s">
        <v>227</v>
      </c>
      <c r="B92" s="19">
        <v>24.2</v>
      </c>
      <c r="C92" s="19">
        <f>C88/C84*10</f>
        <v>19.522998296422486</v>
      </c>
      <c r="D92" s="15"/>
      <c r="E92" s="9"/>
      <c r="F92" s="107">
        <f t="shared" ref="F92:K92" si="45">F88/F84*10</f>
        <v>26.666666666666664</v>
      </c>
      <c r="G92" s="107">
        <f t="shared" si="45"/>
        <v>21.052631578947366</v>
      </c>
      <c r="H92" s="107">
        <f t="shared" si="45"/>
        <v>21.774193548387096</v>
      </c>
      <c r="I92" s="107">
        <f t="shared" si="45"/>
        <v>16.201117318435752</v>
      </c>
      <c r="J92" s="32">
        <f t="shared" si="45"/>
        <v>13.75</v>
      </c>
      <c r="K92" s="32">
        <f t="shared" si="45"/>
        <v>13.75</v>
      </c>
      <c r="L92" s="32"/>
      <c r="M92" s="32"/>
      <c r="N92" s="32"/>
      <c r="O92" s="32">
        <f>O88/O84*10</f>
        <v>35</v>
      </c>
      <c r="P92" s="32"/>
      <c r="Q92" s="32"/>
      <c r="R92" s="32">
        <f>R88/R84*10</f>
        <v>26.666666666666664</v>
      </c>
      <c r="S92" s="32"/>
      <c r="T92" s="32"/>
      <c r="U92" s="32"/>
      <c r="V92" s="32"/>
      <c r="W92" s="32">
        <f>W88/W84*10</f>
        <v>26.666666666666664</v>
      </c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68"/>
    </row>
    <row r="93" spans="1:35" s="2" customFormat="1" ht="26.25" customHeight="1" x14ac:dyDescent="0.25">
      <c r="A93" s="30" t="s">
        <v>79</v>
      </c>
      <c r="B93" s="21">
        <v>0</v>
      </c>
      <c r="C93" s="21"/>
      <c r="D93" s="15"/>
      <c r="E93" s="9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68"/>
    </row>
    <row r="94" spans="1:35" s="2" customFormat="1" ht="26.25" customHeight="1" x14ac:dyDescent="0.25">
      <c r="A94" s="30" t="s">
        <v>80</v>
      </c>
      <c r="B94" s="21">
        <v>0</v>
      </c>
      <c r="C94" s="21">
        <f>F94+G94+H94+I94+J94+K94+L94+M94+N94+O94+P94+Q94+R94+S94+T94+U94+V94+W94+X94+Y94+Z94+AA94+AB94+AC94+AD94+AE94+AF94+AG94+AH94</f>
        <v>0</v>
      </c>
      <c r="D94" s="15"/>
      <c r="E94" s="9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68"/>
    </row>
    <row r="95" spans="1:35" s="2" customFormat="1" ht="26.25" customHeight="1" x14ac:dyDescent="0.25">
      <c r="A95" s="30" t="s">
        <v>85</v>
      </c>
      <c r="B95" s="19">
        <v>15.9</v>
      </c>
      <c r="C95" s="19">
        <v>11</v>
      </c>
      <c r="D95" s="15"/>
      <c r="E95" s="9"/>
      <c r="F95" s="32"/>
      <c r="G95" s="32"/>
      <c r="H95" s="32"/>
      <c r="I95" s="32"/>
      <c r="J95" s="32"/>
      <c r="K95" s="32"/>
      <c r="L95" s="32"/>
      <c r="M95" s="32"/>
      <c r="N95" s="34">
        <v>0.5</v>
      </c>
      <c r="O95" s="34">
        <v>0.5</v>
      </c>
      <c r="P95" s="32">
        <v>1</v>
      </c>
      <c r="Q95" s="34">
        <v>0.3</v>
      </c>
      <c r="R95" s="32">
        <v>1</v>
      </c>
      <c r="S95" s="34">
        <v>0.5</v>
      </c>
      <c r="T95" s="34">
        <v>1</v>
      </c>
      <c r="U95" s="34">
        <v>0.5</v>
      </c>
      <c r="V95" s="93">
        <v>0.15</v>
      </c>
      <c r="W95" s="32"/>
      <c r="X95" s="34">
        <v>0.5</v>
      </c>
      <c r="Y95" s="34">
        <v>0.5</v>
      </c>
      <c r="Z95" s="34">
        <v>0.5</v>
      </c>
      <c r="AA95" s="32"/>
      <c r="AB95" s="34">
        <v>0.1</v>
      </c>
      <c r="AC95" s="93">
        <v>0.43</v>
      </c>
      <c r="AD95" s="32"/>
      <c r="AE95" s="32"/>
      <c r="AF95" s="32">
        <v>3</v>
      </c>
      <c r="AG95" s="34">
        <v>0.3</v>
      </c>
      <c r="AH95" s="32"/>
      <c r="AI95" s="68"/>
    </row>
    <row r="96" spans="1:35" s="2" customFormat="1" ht="26.25" customHeight="1" x14ac:dyDescent="0.25">
      <c r="A96" s="13" t="s">
        <v>169</v>
      </c>
      <c r="B96" s="21"/>
      <c r="C96" s="94">
        <f>C95/11</f>
        <v>1</v>
      </c>
      <c r="D96" s="15"/>
      <c r="E96" s="9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68"/>
    </row>
    <row r="97" spans="1:35" s="2" customFormat="1" ht="26.25" customHeight="1" x14ac:dyDescent="0.25">
      <c r="A97" s="13" t="s">
        <v>172</v>
      </c>
      <c r="B97" s="21"/>
      <c r="C97" s="21">
        <v>300</v>
      </c>
      <c r="D97" s="15"/>
      <c r="E97" s="9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68"/>
    </row>
    <row r="98" spans="1:35" s="2" customFormat="1" ht="26.25" customHeight="1" x14ac:dyDescent="0.25">
      <c r="A98" s="30" t="s">
        <v>86</v>
      </c>
      <c r="B98" s="21">
        <v>310</v>
      </c>
      <c r="C98" s="21">
        <v>310</v>
      </c>
      <c r="D98" s="15"/>
      <c r="E98" s="9"/>
      <c r="F98" s="32"/>
      <c r="G98" s="32"/>
      <c r="H98" s="32"/>
      <c r="I98" s="32"/>
      <c r="J98" s="32"/>
      <c r="K98" s="32"/>
      <c r="L98" s="32"/>
      <c r="M98" s="32"/>
      <c r="N98" s="32">
        <v>17</v>
      </c>
      <c r="O98" s="32">
        <v>16</v>
      </c>
      <c r="P98" s="32">
        <v>28</v>
      </c>
      <c r="Q98" s="32">
        <v>9</v>
      </c>
      <c r="R98" s="32">
        <v>32</v>
      </c>
      <c r="S98" s="32">
        <v>18</v>
      </c>
      <c r="T98" s="32">
        <v>26</v>
      </c>
      <c r="U98" s="32">
        <v>16</v>
      </c>
      <c r="V98" s="32">
        <v>4</v>
      </c>
      <c r="W98" s="32"/>
      <c r="X98" s="32">
        <v>16</v>
      </c>
      <c r="Y98" s="32">
        <v>16</v>
      </c>
      <c r="Z98" s="32">
        <v>14</v>
      </c>
      <c r="AA98" s="32"/>
      <c r="AB98" s="32">
        <v>2.5</v>
      </c>
      <c r="AC98" s="32">
        <v>8</v>
      </c>
      <c r="AD98" s="32"/>
      <c r="AE98" s="32">
        <v>5</v>
      </c>
      <c r="AF98" s="32">
        <v>65</v>
      </c>
      <c r="AG98" s="32">
        <v>7</v>
      </c>
      <c r="AH98" s="32"/>
      <c r="AI98" s="68"/>
    </row>
    <row r="99" spans="1:35" s="2" customFormat="1" ht="26.25" customHeight="1" x14ac:dyDescent="0.25">
      <c r="A99" s="13" t="s">
        <v>31</v>
      </c>
      <c r="B99" s="21"/>
      <c r="C99" s="94">
        <f>C98/C97</f>
        <v>1.0333333333333334</v>
      </c>
      <c r="D99" s="15"/>
      <c r="E99" s="9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68"/>
    </row>
    <row r="100" spans="1:35" s="2" customFormat="1" ht="26.25" customHeight="1" x14ac:dyDescent="0.25">
      <c r="A100" s="30" t="s">
        <v>78</v>
      </c>
      <c r="B100" s="21"/>
      <c r="C100" s="21">
        <f>C98/C95*10</f>
        <v>281.81818181818181</v>
      </c>
      <c r="D100" s="15"/>
      <c r="E100" s="9"/>
      <c r="F100" s="32"/>
      <c r="G100" s="32"/>
      <c r="H100" s="32"/>
      <c r="I100" s="32"/>
      <c r="J100" s="32"/>
      <c r="K100" s="32"/>
      <c r="L100" s="32"/>
      <c r="M100" s="32"/>
      <c r="N100" s="32">
        <f t="shared" ref="N100:U100" si="46">N98/N95*10</f>
        <v>340</v>
      </c>
      <c r="O100" s="32">
        <f t="shared" si="46"/>
        <v>320</v>
      </c>
      <c r="P100" s="32">
        <f t="shared" si="46"/>
        <v>280</v>
      </c>
      <c r="Q100" s="32">
        <f t="shared" si="46"/>
        <v>300</v>
      </c>
      <c r="R100" s="32">
        <f t="shared" si="46"/>
        <v>320</v>
      </c>
      <c r="S100" s="32">
        <f t="shared" si="46"/>
        <v>360</v>
      </c>
      <c r="T100" s="32">
        <f t="shared" si="46"/>
        <v>260</v>
      </c>
      <c r="U100" s="32">
        <f t="shared" si="46"/>
        <v>320</v>
      </c>
      <c r="V100" s="32">
        <f>V98/V95*10</f>
        <v>266.66666666666669</v>
      </c>
      <c r="W100" s="32"/>
      <c r="X100" s="32">
        <f>X98/X95*10</f>
        <v>320</v>
      </c>
      <c r="Y100" s="32">
        <f>Y98/Y95*10</f>
        <v>320</v>
      </c>
      <c r="Z100" s="32">
        <f>Z98/Z95*10</f>
        <v>280</v>
      </c>
      <c r="AA100" s="32"/>
      <c r="AB100" s="32">
        <f>AB98/AB95*10</f>
        <v>250</v>
      </c>
      <c r="AC100" s="32">
        <f>AC98/AC95*10</f>
        <v>186.04651162790699</v>
      </c>
      <c r="AD100" s="32"/>
      <c r="AE100" s="32"/>
      <c r="AF100" s="32">
        <f>AF98/AF95*10</f>
        <v>216.66666666666669</v>
      </c>
      <c r="AG100" s="32">
        <f>AG98/AG95*10</f>
        <v>233.33333333333337</v>
      </c>
      <c r="AH100" s="32"/>
      <c r="AI100" s="68"/>
    </row>
    <row r="101" spans="1:35" s="2" customFormat="1" ht="26.25" customHeight="1" x14ac:dyDescent="0.35">
      <c r="A101" s="30" t="s">
        <v>223</v>
      </c>
      <c r="B101" s="21"/>
      <c r="C101" s="21">
        <v>14</v>
      </c>
      <c r="D101" s="15"/>
      <c r="E101" s="9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>
        <v>9</v>
      </c>
      <c r="AF101" s="32"/>
      <c r="AG101" s="32"/>
      <c r="AH101" s="32"/>
      <c r="AI101" s="114"/>
    </row>
    <row r="102" spans="1:35" s="2" customFormat="1" ht="26.25" customHeight="1" x14ac:dyDescent="0.35">
      <c r="A102" s="30" t="s">
        <v>90</v>
      </c>
      <c r="B102" s="21"/>
      <c r="C102" s="116">
        <v>150</v>
      </c>
      <c r="D102" s="15"/>
      <c r="E102" s="9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>
        <v>55</v>
      </c>
      <c r="AF102" s="32"/>
      <c r="AG102" s="32"/>
      <c r="AH102" s="32"/>
      <c r="AI102" s="114"/>
    </row>
    <row r="103" spans="1:35" s="2" customFormat="1" ht="26.25" customHeight="1" x14ac:dyDescent="0.35">
      <c r="A103" s="30" t="s">
        <v>78</v>
      </c>
      <c r="B103" s="21"/>
      <c r="C103" s="19">
        <f>C102/C101*10</f>
        <v>107.14285714285714</v>
      </c>
      <c r="D103" s="15"/>
      <c r="E103" s="9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>
        <f>AE102/AE101*10</f>
        <v>61.111111111111107</v>
      </c>
      <c r="AF103" s="32"/>
      <c r="AG103" s="32"/>
      <c r="AH103" s="32"/>
      <c r="AI103" s="114"/>
    </row>
    <row r="104" spans="1:35" s="2" customFormat="1" ht="26.25" customHeight="1" x14ac:dyDescent="0.35">
      <c r="A104" s="54" t="s">
        <v>91</v>
      </c>
      <c r="B104" s="21"/>
      <c r="C104" s="19">
        <v>4</v>
      </c>
      <c r="D104" s="15"/>
      <c r="E104" s="9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>
        <v>4</v>
      </c>
      <c r="AE104" s="32"/>
      <c r="AF104" s="32"/>
      <c r="AG104" s="32"/>
      <c r="AH104" s="32"/>
      <c r="AI104" s="114"/>
    </row>
    <row r="105" spans="1:35" s="2" customFormat="1" ht="26.25" customHeight="1" x14ac:dyDescent="0.35">
      <c r="A105" s="54" t="s">
        <v>92</v>
      </c>
      <c r="B105" s="21"/>
      <c r="C105" s="19">
        <v>0.4</v>
      </c>
      <c r="D105" s="15"/>
      <c r="E105" s="9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93">
        <v>0.4</v>
      </c>
      <c r="AE105" s="32"/>
      <c r="AF105" s="32"/>
      <c r="AG105" s="32"/>
      <c r="AH105" s="32"/>
      <c r="AI105" s="114"/>
    </row>
    <row r="106" spans="1:35" s="2" customFormat="1" ht="26.25" customHeight="1" x14ac:dyDescent="0.35">
      <c r="A106" s="54" t="s">
        <v>78</v>
      </c>
      <c r="B106" s="21"/>
      <c r="C106" s="19">
        <f>C105/C104*10</f>
        <v>1</v>
      </c>
      <c r="D106" s="15"/>
      <c r="E106" s="9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4">
        <f>AD105/AD104*10</f>
        <v>1</v>
      </c>
      <c r="AE106" s="32"/>
      <c r="AF106" s="32"/>
      <c r="AG106" s="32"/>
      <c r="AH106" s="32"/>
      <c r="AI106" s="114"/>
    </row>
    <row r="107" spans="1:35" s="2" customFormat="1" ht="26.25" customHeight="1" x14ac:dyDescent="0.35">
      <c r="A107" s="30" t="s">
        <v>167</v>
      </c>
      <c r="B107" s="21"/>
      <c r="C107" s="21">
        <f>F107+G107+H107+I107+J107+K107+L107+M107+N107+O107+P107+Q107+R107+S107+T107+U107+V107+W107+X107+Y107+Z107+AA107+AB107+AC107+AD107+AE107+AF107+AG107+AH107</f>
        <v>140</v>
      </c>
      <c r="D107" s="15"/>
      <c r="E107" s="9"/>
      <c r="F107" s="32"/>
      <c r="G107" s="32">
        <v>140</v>
      </c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114"/>
    </row>
    <row r="108" spans="1:35" s="2" customFormat="1" ht="26.25" customHeight="1" x14ac:dyDescent="0.35">
      <c r="A108" s="30" t="s">
        <v>168</v>
      </c>
      <c r="B108" s="21"/>
      <c r="C108" s="21">
        <f>F108+G108+H108+I108+J108+K108+L108+M108+N108+O108+P108+Q108+R108+S108+T108+U108+V108+W108+X108+Y108+Z108+AA108+AB108+AC108+AD108+AE108+AF108+AG108+AH108</f>
        <v>45</v>
      </c>
      <c r="D108" s="15"/>
      <c r="E108" s="9"/>
      <c r="F108" s="32"/>
      <c r="G108" s="32">
        <v>45</v>
      </c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114"/>
    </row>
    <row r="109" spans="1:35" s="2" customFormat="1" ht="26.25" customHeight="1" x14ac:dyDescent="0.35">
      <c r="A109" s="30" t="s">
        <v>78</v>
      </c>
      <c r="B109" s="21"/>
      <c r="C109" s="21">
        <f>C108/C107*10</f>
        <v>3.2142857142857144</v>
      </c>
      <c r="D109" s="15"/>
      <c r="E109" s="9"/>
      <c r="F109" s="32"/>
      <c r="G109" s="32">
        <f>G108/G107*10</f>
        <v>3.2142857142857144</v>
      </c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114"/>
    </row>
    <row r="110" spans="1:35" s="2" customFormat="1" ht="26.25" customHeight="1" x14ac:dyDescent="0.35">
      <c r="A110" s="30" t="s">
        <v>99</v>
      </c>
      <c r="B110" s="21"/>
      <c r="C110" s="21">
        <f>F110+G110+H110+I110+J110+K110+L110+M110+N110+O110+P110+Q110+R110+S110+T110+U110+V110+W110+X110+Y110+Z110+AA110+AB110+AC110+AD110+AE110+AF110+AG110+AH110</f>
        <v>435</v>
      </c>
      <c r="D110" s="15"/>
      <c r="E110" s="9"/>
      <c r="F110" s="32">
        <v>370</v>
      </c>
      <c r="G110" s="32">
        <v>65</v>
      </c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114"/>
    </row>
    <row r="111" spans="1:35" s="2" customFormat="1" ht="30" customHeight="1" x14ac:dyDescent="0.25">
      <c r="A111" s="30" t="s">
        <v>102</v>
      </c>
      <c r="B111" s="21">
        <v>1542</v>
      </c>
      <c r="C111" s="21">
        <f>F111+G111+H111+I111+J111+K111+L111+M111+N111+O111+P111+Q111+R111+S111+T111+U111+V111+W111+X111+Y111+Z111+AA111+AB111+AC111+AD111+AE111+AF111+AG111+AH111</f>
        <v>1720</v>
      </c>
      <c r="D111" s="15"/>
      <c r="E111" s="9"/>
      <c r="F111" s="32">
        <v>650</v>
      </c>
      <c r="G111" s="32">
        <v>450</v>
      </c>
      <c r="H111" s="32">
        <v>250</v>
      </c>
      <c r="I111" s="32">
        <v>200</v>
      </c>
      <c r="J111" s="32"/>
      <c r="K111" s="32"/>
      <c r="L111" s="32"/>
      <c r="M111" s="32"/>
      <c r="N111" s="32"/>
      <c r="O111" s="32">
        <v>50</v>
      </c>
      <c r="P111" s="32"/>
      <c r="Q111" s="32"/>
      <c r="R111" s="32"/>
      <c r="S111" s="32"/>
      <c r="T111" s="32"/>
      <c r="U111" s="32"/>
      <c r="V111" s="32">
        <v>15</v>
      </c>
      <c r="W111" s="32">
        <v>15</v>
      </c>
      <c r="X111" s="32"/>
      <c r="Y111" s="32"/>
      <c r="Z111" s="32"/>
      <c r="AA111" s="32"/>
      <c r="AB111" s="32"/>
      <c r="AC111" s="32"/>
      <c r="AD111" s="32"/>
      <c r="AE111" s="32">
        <v>90</v>
      </c>
      <c r="AF111" s="32"/>
      <c r="AG111" s="32"/>
      <c r="AH111" s="32"/>
      <c r="AI111" s="68"/>
    </row>
    <row r="112" spans="1:35" s="2" customFormat="1" ht="30" customHeight="1" x14ac:dyDescent="0.25">
      <c r="A112" s="11" t="s">
        <v>103</v>
      </c>
      <c r="B112" s="94">
        <v>0.69199999999999995</v>
      </c>
      <c r="C112" s="105">
        <f>C111/C114</f>
        <v>0.77164647824136379</v>
      </c>
      <c r="D112" s="15"/>
      <c r="E112" s="9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68"/>
    </row>
    <row r="113" spans="1:35" s="2" customFormat="1" ht="30" customHeight="1" x14ac:dyDescent="0.25">
      <c r="A113" s="30" t="s">
        <v>104</v>
      </c>
      <c r="B113" s="96">
        <v>1000</v>
      </c>
      <c r="C113" s="21">
        <f>F113+G113+H113+I113+J113+K113+L113+M113+N113+O113+P113+Q113+R113+S113+T113+U113+V113+W113+X113+Y113+Z113+AA113+AB113+AC113+AD113+AE113+AF113+AG113+AH113</f>
        <v>3300</v>
      </c>
      <c r="D113" s="15"/>
      <c r="E113" s="9"/>
      <c r="F113" s="32">
        <v>700</v>
      </c>
      <c r="G113" s="32">
        <v>650</v>
      </c>
      <c r="H113" s="32">
        <v>400</v>
      </c>
      <c r="I113" s="32">
        <v>350</v>
      </c>
      <c r="J113" s="32">
        <v>250</v>
      </c>
      <c r="K113" s="32">
        <v>250</v>
      </c>
      <c r="L113" s="32">
        <v>50</v>
      </c>
      <c r="M113" s="32">
        <v>200</v>
      </c>
      <c r="N113" s="32">
        <v>200</v>
      </c>
      <c r="O113" s="32">
        <v>200</v>
      </c>
      <c r="P113" s="32"/>
      <c r="Q113" s="32"/>
      <c r="R113" s="32"/>
      <c r="S113" s="32"/>
      <c r="T113" s="32"/>
      <c r="U113" s="32"/>
      <c r="V113" s="32">
        <v>20</v>
      </c>
      <c r="W113" s="32">
        <v>30</v>
      </c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68"/>
    </row>
    <row r="114" spans="1:35" s="2" customFormat="1" ht="30" customHeight="1" x14ac:dyDescent="0.25">
      <c r="A114" s="30" t="s">
        <v>105</v>
      </c>
      <c r="B114" s="21">
        <v>2229</v>
      </c>
      <c r="C114" s="104">
        <v>2229</v>
      </c>
      <c r="D114" s="15"/>
      <c r="E114" s="9"/>
      <c r="F114" s="32">
        <v>500</v>
      </c>
      <c r="G114" s="32">
        <v>350</v>
      </c>
      <c r="H114" s="32">
        <v>250</v>
      </c>
      <c r="I114" s="32">
        <v>130</v>
      </c>
      <c r="J114" s="32"/>
      <c r="K114" s="32"/>
      <c r="L114" s="32"/>
      <c r="M114" s="32"/>
      <c r="N114" s="32"/>
      <c r="O114" s="32">
        <v>50</v>
      </c>
      <c r="P114" s="32"/>
      <c r="Q114" s="32"/>
      <c r="R114" s="32"/>
      <c r="S114" s="32"/>
      <c r="T114" s="32"/>
      <c r="U114" s="32"/>
      <c r="V114" s="32">
        <v>15</v>
      </c>
      <c r="W114" s="32">
        <v>15</v>
      </c>
      <c r="X114" s="32"/>
      <c r="Y114" s="32"/>
      <c r="Z114" s="32"/>
      <c r="AA114" s="32"/>
      <c r="AB114" s="32"/>
      <c r="AC114" s="32"/>
      <c r="AD114" s="32"/>
      <c r="AE114" s="32">
        <v>90</v>
      </c>
      <c r="AF114" s="32"/>
      <c r="AG114" s="32"/>
      <c r="AH114" s="32"/>
      <c r="AI114" s="68"/>
    </row>
    <row r="115" spans="1:35" s="2" customFormat="1" ht="30" customHeight="1" x14ac:dyDescent="0.25">
      <c r="A115" s="30" t="s">
        <v>106</v>
      </c>
      <c r="B115" s="21">
        <v>1469</v>
      </c>
      <c r="C115" s="21">
        <f>F115+G115+H115+I115+J115+K115+L115+M115+N115+O115+P115+Q115+R115+S115+T115+U115+V115+W115+X115+Y115+Z115+AA115+AB115+AC115+AD115+AE115+AF115+AG115+AH115</f>
        <v>1272</v>
      </c>
      <c r="D115" s="15"/>
      <c r="E115" s="9"/>
      <c r="F115" s="32">
        <v>570</v>
      </c>
      <c r="G115" s="32">
        <v>360</v>
      </c>
      <c r="H115" s="32">
        <v>200</v>
      </c>
      <c r="I115" s="32"/>
      <c r="J115" s="32"/>
      <c r="K115" s="32"/>
      <c r="L115" s="32">
        <v>23</v>
      </c>
      <c r="M115" s="32"/>
      <c r="N115" s="32">
        <v>31</v>
      </c>
      <c r="O115" s="32">
        <v>58</v>
      </c>
      <c r="P115" s="32"/>
      <c r="Q115" s="32"/>
      <c r="R115" s="32"/>
      <c r="S115" s="32"/>
      <c r="T115" s="32"/>
      <c r="U115" s="32"/>
      <c r="V115" s="32">
        <v>15</v>
      </c>
      <c r="W115" s="32">
        <v>15</v>
      </c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68"/>
    </row>
    <row r="116" spans="1:35" s="2" customFormat="1" ht="30" customHeight="1" x14ac:dyDescent="0.25">
      <c r="A116" s="11" t="s">
        <v>148</v>
      </c>
      <c r="B116" s="21">
        <v>1469</v>
      </c>
      <c r="C116" s="21">
        <f>F116+G116+H116+I116+J116+K116+L116+M116+N116+O116+P116+Q116+R116+S116+T116+U116+V116+W116+X116+Y116+Z116+AA116+AB116+AC116+AD116+AE116+AF116+AG116+AH116</f>
        <v>1237</v>
      </c>
      <c r="D116" s="15"/>
      <c r="E116" s="9"/>
      <c r="F116" s="32">
        <v>570</v>
      </c>
      <c r="G116" s="32">
        <v>360</v>
      </c>
      <c r="H116" s="32">
        <v>200</v>
      </c>
      <c r="I116" s="32"/>
      <c r="J116" s="32"/>
      <c r="K116" s="32"/>
      <c r="L116" s="32"/>
      <c r="M116" s="32"/>
      <c r="N116" s="32">
        <v>19</v>
      </c>
      <c r="O116" s="32">
        <v>58</v>
      </c>
      <c r="P116" s="32"/>
      <c r="Q116" s="32"/>
      <c r="R116" s="32"/>
      <c r="S116" s="32"/>
      <c r="T116" s="32"/>
      <c r="U116" s="32"/>
      <c r="V116" s="32">
        <v>15</v>
      </c>
      <c r="W116" s="32">
        <v>15</v>
      </c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68"/>
    </row>
    <row r="117" spans="1:35" s="2" customFormat="1" ht="1.5" customHeight="1" x14ac:dyDescent="0.25">
      <c r="A117" s="30" t="s">
        <v>215</v>
      </c>
      <c r="B117" s="21">
        <v>3517</v>
      </c>
      <c r="C117" s="21">
        <v>4078</v>
      </c>
      <c r="D117" s="15"/>
      <c r="E117" s="9"/>
      <c r="F117" s="32">
        <v>724</v>
      </c>
      <c r="G117" s="32">
        <v>871</v>
      </c>
      <c r="H117" s="32">
        <v>354</v>
      </c>
      <c r="I117" s="32">
        <v>46</v>
      </c>
      <c r="J117" s="32">
        <v>457</v>
      </c>
      <c r="K117" s="32">
        <v>391</v>
      </c>
      <c r="L117" s="32">
        <v>40</v>
      </c>
      <c r="M117" s="32"/>
      <c r="N117" s="32">
        <v>218</v>
      </c>
      <c r="O117" s="32">
        <v>30</v>
      </c>
      <c r="P117" s="32">
        <v>83</v>
      </c>
      <c r="Q117" s="32">
        <v>10</v>
      </c>
      <c r="R117" s="32">
        <v>30</v>
      </c>
      <c r="S117" s="32">
        <v>40</v>
      </c>
      <c r="T117" s="32">
        <v>15</v>
      </c>
      <c r="U117" s="32">
        <v>80</v>
      </c>
      <c r="V117" s="32">
        <v>5</v>
      </c>
      <c r="W117" s="32">
        <v>10</v>
      </c>
      <c r="X117" s="32">
        <v>100</v>
      </c>
      <c r="Y117" s="32">
        <v>100</v>
      </c>
      <c r="Z117" s="32">
        <v>19</v>
      </c>
      <c r="AA117" s="32">
        <v>377</v>
      </c>
      <c r="AB117" s="32">
        <v>24</v>
      </c>
      <c r="AC117" s="32"/>
      <c r="AD117" s="32"/>
      <c r="AE117" s="32"/>
      <c r="AF117" s="32">
        <v>5</v>
      </c>
      <c r="AG117" s="32"/>
      <c r="AH117" s="32">
        <v>0.5</v>
      </c>
      <c r="AI117" s="68"/>
    </row>
    <row r="118" spans="1:35" s="2" customFormat="1" ht="30" hidden="1" customHeight="1" x14ac:dyDescent="0.25">
      <c r="A118" s="30" t="s">
        <v>109</v>
      </c>
      <c r="B118" s="21">
        <v>3517</v>
      </c>
      <c r="C118" s="21">
        <f>SUM(F118:AH118)</f>
        <v>4029.5</v>
      </c>
      <c r="D118" s="15"/>
      <c r="E118" s="9">
        <v>2.34</v>
      </c>
      <c r="F118" s="32">
        <v>724</v>
      </c>
      <c r="G118" s="32">
        <v>871</v>
      </c>
      <c r="H118" s="32">
        <v>354</v>
      </c>
      <c r="I118" s="32">
        <v>46</v>
      </c>
      <c r="J118" s="32">
        <v>457</v>
      </c>
      <c r="K118" s="32">
        <v>391</v>
      </c>
      <c r="L118" s="32">
        <v>40</v>
      </c>
      <c r="M118" s="32"/>
      <c r="N118" s="32">
        <v>218</v>
      </c>
      <c r="O118" s="32">
        <v>30</v>
      </c>
      <c r="P118" s="32">
        <v>83</v>
      </c>
      <c r="Q118" s="32">
        <v>10</v>
      </c>
      <c r="R118" s="32">
        <v>30</v>
      </c>
      <c r="S118" s="32">
        <v>40</v>
      </c>
      <c r="T118" s="32">
        <v>15</v>
      </c>
      <c r="U118" s="32">
        <v>80</v>
      </c>
      <c r="V118" s="32">
        <v>5</v>
      </c>
      <c r="W118" s="32">
        <v>10</v>
      </c>
      <c r="X118" s="32">
        <v>100</v>
      </c>
      <c r="Y118" s="32">
        <v>100</v>
      </c>
      <c r="Z118" s="32">
        <v>19</v>
      </c>
      <c r="AA118" s="32">
        <v>377</v>
      </c>
      <c r="AB118" s="32">
        <v>24</v>
      </c>
      <c r="AC118" s="32"/>
      <c r="AD118" s="32"/>
      <c r="AE118" s="32"/>
      <c r="AF118" s="32">
        <v>5</v>
      </c>
      <c r="AG118" s="32"/>
      <c r="AH118" s="32">
        <v>0.5</v>
      </c>
      <c r="AI118" s="68"/>
    </row>
    <row r="119" spans="1:35" s="2" customFormat="1" ht="30" hidden="1" customHeight="1" x14ac:dyDescent="0.25">
      <c r="A119" s="30" t="s">
        <v>110</v>
      </c>
      <c r="B119" s="94"/>
      <c r="C119" s="94">
        <f>C118/C117</f>
        <v>0.98810691515448745</v>
      </c>
      <c r="D119" s="15"/>
      <c r="E119" s="9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68"/>
    </row>
    <row r="120" spans="1:35" s="2" customFormat="1" ht="30" hidden="1" customHeight="1" x14ac:dyDescent="0.25">
      <c r="A120" s="30" t="s">
        <v>112</v>
      </c>
      <c r="B120" s="21">
        <v>602</v>
      </c>
      <c r="C120" s="21">
        <f>SUM(F120:AH120)</f>
        <v>364</v>
      </c>
      <c r="D120" s="15"/>
      <c r="E120" s="9"/>
      <c r="F120" s="32">
        <v>225</v>
      </c>
      <c r="G120" s="32">
        <v>88</v>
      </c>
      <c r="H120" s="32"/>
      <c r="I120" s="32"/>
      <c r="J120" s="32"/>
      <c r="K120" s="32"/>
      <c r="L120" s="32"/>
      <c r="M120" s="32"/>
      <c r="N120" s="32"/>
      <c r="O120" s="32">
        <v>26</v>
      </c>
      <c r="P120" s="32"/>
      <c r="Q120" s="32"/>
      <c r="R120" s="32"/>
      <c r="S120" s="32">
        <v>15</v>
      </c>
      <c r="T120" s="32"/>
      <c r="U120" s="32"/>
      <c r="V120" s="32">
        <v>3</v>
      </c>
      <c r="W120" s="32">
        <v>7</v>
      </c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68"/>
    </row>
    <row r="121" spans="1:35" s="2" customFormat="1" ht="30" customHeight="1" x14ac:dyDescent="0.25">
      <c r="A121" s="11" t="s">
        <v>230</v>
      </c>
      <c r="B121" s="21"/>
      <c r="C121" s="21">
        <f>F121+G121+H121+I121+J121+K121+L121+M121+N121+O121+P121+Q121+R121+S121+T121+U121+V121+W121+X121+Y121+Z121+AA121+AB121+AC121+AD121+AE121+AF121+AG121+AH121</f>
        <v>35</v>
      </c>
      <c r="D121" s="15"/>
      <c r="E121" s="9"/>
      <c r="F121" s="32"/>
      <c r="G121" s="32"/>
      <c r="H121" s="32"/>
      <c r="I121" s="32"/>
      <c r="J121" s="32"/>
      <c r="K121" s="32"/>
      <c r="L121" s="32">
        <v>23</v>
      </c>
      <c r="M121" s="32"/>
      <c r="N121" s="32">
        <v>12</v>
      </c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68"/>
    </row>
    <row r="122" spans="1:35" s="2" customFormat="1" ht="30" customHeight="1" x14ac:dyDescent="0.25">
      <c r="A122" s="30" t="s">
        <v>212</v>
      </c>
      <c r="B122" s="21"/>
      <c r="C122" s="21"/>
      <c r="D122" s="15"/>
      <c r="E122" s="9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68"/>
    </row>
    <row r="123" spans="1:35" s="2" customFormat="1" ht="30" customHeight="1" x14ac:dyDescent="0.25">
      <c r="A123" s="30" t="s">
        <v>210</v>
      </c>
      <c r="B123" s="21">
        <v>4008</v>
      </c>
      <c r="C123" s="21">
        <f>F123+G123+H123+I123+J123+K123+L123+M123+N123+O123+P123+Q123+R123+S123+T123+U123+V123+W123+X123+Y123+Z123+AA123+AB123+AC123+AD123+AE123+AF123+AG123+AH123</f>
        <v>3700</v>
      </c>
      <c r="D123" s="101"/>
      <c r="E123" s="9">
        <v>2.2200000000000002</v>
      </c>
      <c r="F123" s="32">
        <v>400</v>
      </c>
      <c r="G123" s="32">
        <v>640</v>
      </c>
      <c r="H123" s="32">
        <v>500</v>
      </c>
      <c r="I123" s="32"/>
      <c r="J123" s="32">
        <v>250</v>
      </c>
      <c r="K123" s="32">
        <v>120</v>
      </c>
      <c r="L123" s="32">
        <v>50</v>
      </c>
      <c r="M123" s="32"/>
      <c r="N123" s="32">
        <v>190</v>
      </c>
      <c r="O123" s="32">
        <v>75</v>
      </c>
      <c r="P123" s="32">
        <v>130</v>
      </c>
      <c r="Q123" s="32">
        <v>30</v>
      </c>
      <c r="R123" s="32">
        <v>160</v>
      </c>
      <c r="S123" s="32">
        <v>110</v>
      </c>
      <c r="T123" s="32">
        <v>25</v>
      </c>
      <c r="U123" s="32">
        <v>180</v>
      </c>
      <c r="V123" s="32">
        <v>10</v>
      </c>
      <c r="W123" s="32">
        <v>80</v>
      </c>
      <c r="X123" s="32">
        <v>240</v>
      </c>
      <c r="Y123" s="32">
        <v>250</v>
      </c>
      <c r="Z123" s="32">
        <v>50</v>
      </c>
      <c r="AA123" s="32">
        <v>190</v>
      </c>
      <c r="AB123" s="32"/>
      <c r="AC123" s="32"/>
      <c r="AD123" s="32"/>
      <c r="AE123" s="32"/>
      <c r="AF123" s="32">
        <v>15</v>
      </c>
      <c r="AG123" s="32"/>
      <c r="AH123" s="32">
        <v>5</v>
      </c>
      <c r="AI123" s="68"/>
    </row>
    <row r="124" spans="1:35" s="2" customFormat="1" ht="30" customHeight="1" x14ac:dyDescent="0.25">
      <c r="A124" s="11" t="s">
        <v>211</v>
      </c>
      <c r="B124" s="21">
        <v>3515</v>
      </c>
      <c r="C124" s="21">
        <v>3515</v>
      </c>
      <c r="D124" s="15"/>
      <c r="E124" s="9"/>
      <c r="F124" s="32"/>
      <c r="G124" s="32"/>
      <c r="H124" s="32"/>
      <c r="I124" s="32"/>
      <c r="J124" s="32"/>
      <c r="K124" s="32"/>
      <c r="L124" s="32"/>
      <c r="M124" s="32"/>
      <c r="N124" s="24"/>
      <c r="O124" s="24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68"/>
    </row>
    <row r="125" spans="1:35" s="2" customFormat="1" ht="30" customHeight="1" x14ac:dyDescent="0.25">
      <c r="A125" s="11" t="s">
        <v>218</v>
      </c>
      <c r="B125" s="21">
        <f>B123*0.45</f>
        <v>1803.6000000000001</v>
      </c>
      <c r="C125" s="21">
        <f>C123*0.45</f>
        <v>1665</v>
      </c>
      <c r="D125" s="15"/>
      <c r="E125" s="9"/>
      <c r="F125" s="25">
        <f>F123*0.45</f>
        <v>180</v>
      </c>
      <c r="G125" s="25">
        <f>G123*0.45</f>
        <v>288</v>
      </c>
      <c r="H125" s="25">
        <f>H123*0.45</f>
        <v>225</v>
      </c>
      <c r="I125" s="32"/>
      <c r="J125" s="25">
        <f>J123*0.45</f>
        <v>112.5</v>
      </c>
      <c r="K125" s="25">
        <f>K123*0.45</f>
        <v>54</v>
      </c>
      <c r="L125" s="25">
        <f>L123*0.45</f>
        <v>22.5</v>
      </c>
      <c r="M125" s="32"/>
      <c r="N125" s="25">
        <f>N123*0.45</f>
        <v>85.5</v>
      </c>
      <c r="O125" s="25">
        <f t="shared" ref="O125:AA125" si="47">O123*0.45</f>
        <v>33.75</v>
      </c>
      <c r="P125" s="25">
        <f t="shared" si="47"/>
        <v>58.5</v>
      </c>
      <c r="Q125" s="25">
        <f t="shared" si="47"/>
        <v>13.5</v>
      </c>
      <c r="R125" s="25">
        <f t="shared" si="47"/>
        <v>72</v>
      </c>
      <c r="S125" s="25">
        <f t="shared" si="47"/>
        <v>49.5</v>
      </c>
      <c r="T125" s="25">
        <f t="shared" si="47"/>
        <v>11.25</v>
      </c>
      <c r="U125" s="25">
        <f t="shared" si="47"/>
        <v>81</v>
      </c>
      <c r="V125" s="25">
        <f t="shared" si="47"/>
        <v>4.5</v>
      </c>
      <c r="W125" s="25">
        <f t="shared" si="47"/>
        <v>36</v>
      </c>
      <c r="X125" s="25">
        <f t="shared" si="47"/>
        <v>108</v>
      </c>
      <c r="Y125" s="25">
        <f t="shared" si="47"/>
        <v>112.5</v>
      </c>
      <c r="Z125" s="25">
        <f t="shared" si="47"/>
        <v>22.5</v>
      </c>
      <c r="AA125" s="25">
        <f t="shared" si="47"/>
        <v>85.5</v>
      </c>
      <c r="AB125" s="24"/>
      <c r="AC125" s="32"/>
      <c r="AD125" s="32"/>
      <c r="AE125" s="32"/>
      <c r="AF125" s="32"/>
      <c r="AG125" s="32"/>
      <c r="AH125" s="21">
        <f>AH123*0.45</f>
        <v>2.25</v>
      </c>
      <c r="AI125" s="68"/>
    </row>
    <row r="126" spans="1:35" s="2" customFormat="1" ht="30" customHeight="1" x14ac:dyDescent="0.25">
      <c r="A126" s="11" t="s">
        <v>7</v>
      </c>
      <c r="B126" s="94">
        <f>B123/B124</f>
        <v>1.1402560455192035</v>
      </c>
      <c r="C126" s="94">
        <f>C123/C124</f>
        <v>1.0526315789473684</v>
      </c>
      <c r="D126" s="15"/>
      <c r="E126" s="9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68"/>
    </row>
    <row r="127" spans="1:35" s="2" customFormat="1" ht="30" customHeight="1" x14ac:dyDescent="0.25">
      <c r="A127" s="30" t="s">
        <v>119</v>
      </c>
      <c r="B127" s="21">
        <v>12500</v>
      </c>
      <c r="C127" s="104">
        <f>SUM(F127:AH127)</f>
        <v>14300</v>
      </c>
      <c r="D127" s="101"/>
      <c r="E127" s="9">
        <v>6.99</v>
      </c>
      <c r="F127" s="32">
        <v>9000</v>
      </c>
      <c r="G127" s="32">
        <v>3000</v>
      </c>
      <c r="H127" s="32">
        <v>2200</v>
      </c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>
        <v>100</v>
      </c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68"/>
    </row>
    <row r="128" spans="1:35" s="2" customFormat="1" ht="30" customHeight="1" x14ac:dyDescent="0.25">
      <c r="A128" s="11" t="s">
        <v>211</v>
      </c>
      <c r="B128" s="21">
        <v>6813</v>
      </c>
      <c r="C128" s="96">
        <v>6813</v>
      </c>
      <c r="D128" s="15"/>
      <c r="E128" s="9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68"/>
    </row>
    <row r="129" spans="1:35" s="2" customFormat="1" ht="30" customHeight="1" x14ac:dyDescent="0.25">
      <c r="A129" s="11" t="s">
        <v>218</v>
      </c>
      <c r="B129" s="21">
        <f>B127*0.3</f>
        <v>3750</v>
      </c>
      <c r="C129" s="96">
        <f>C127*0.3</f>
        <v>4290</v>
      </c>
      <c r="D129" s="15"/>
      <c r="E129" s="9"/>
      <c r="F129" s="102">
        <f>F127*0.3</f>
        <v>2700</v>
      </c>
      <c r="G129" s="102">
        <f>G127*0.3</f>
        <v>900</v>
      </c>
      <c r="H129" s="102">
        <f>H127*0.3</f>
        <v>660</v>
      </c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68"/>
    </row>
    <row r="130" spans="1:35" s="2" customFormat="1" ht="30" customHeight="1" x14ac:dyDescent="0.25">
      <c r="A130" s="11" t="s">
        <v>7</v>
      </c>
      <c r="B130" s="94">
        <f>B127/B128</f>
        <v>1.8347277264054014</v>
      </c>
      <c r="C130" s="94">
        <f>C127/C128</f>
        <v>2.0989285190077793</v>
      </c>
      <c r="D130" s="15"/>
      <c r="E130" s="9"/>
      <c r="F130" s="32"/>
      <c r="G130" s="32"/>
      <c r="H130" s="32"/>
      <c r="I130" s="32" t="s">
        <v>0</v>
      </c>
      <c r="J130" s="32" t="s">
        <v>0</v>
      </c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68"/>
    </row>
    <row r="131" spans="1:35" s="2" customFormat="1" ht="30" customHeight="1" x14ac:dyDescent="0.25">
      <c r="A131" s="30" t="s">
        <v>120</v>
      </c>
      <c r="B131" s="94"/>
      <c r="C131" s="104">
        <f>SUM(F131:AH131)</f>
        <v>6000</v>
      </c>
      <c r="D131" s="15"/>
      <c r="E131" s="9"/>
      <c r="F131" s="32">
        <v>5000</v>
      </c>
      <c r="G131" s="32">
        <v>1000</v>
      </c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68"/>
    </row>
    <row r="132" spans="1:35" s="2" customFormat="1" ht="30" customHeight="1" x14ac:dyDescent="0.25">
      <c r="A132" s="11" t="s">
        <v>211</v>
      </c>
      <c r="B132" s="96">
        <v>7648</v>
      </c>
      <c r="C132" s="96">
        <v>7648</v>
      </c>
      <c r="D132" s="15"/>
      <c r="E132" s="9"/>
      <c r="F132" s="24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68"/>
    </row>
    <row r="133" spans="1:35" s="2" customFormat="1" ht="30" customHeight="1" x14ac:dyDescent="0.25">
      <c r="A133" s="11" t="s">
        <v>218</v>
      </c>
      <c r="B133" s="96"/>
      <c r="C133" s="96">
        <f>C131*0.19</f>
        <v>1140</v>
      </c>
      <c r="D133" s="15"/>
      <c r="E133" s="9"/>
      <c r="F133" s="96">
        <f>C131*0.19</f>
        <v>1140</v>
      </c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68"/>
    </row>
    <row r="134" spans="1:35" s="2" customFormat="1" ht="30" customHeight="1" x14ac:dyDescent="0.25">
      <c r="A134" s="11" t="s">
        <v>7</v>
      </c>
      <c r="B134" s="94"/>
      <c r="C134" s="94">
        <f>C131/C132</f>
        <v>0.78451882845188281</v>
      </c>
      <c r="D134" s="15"/>
      <c r="E134" s="9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32"/>
      <c r="AI134" s="68"/>
    </row>
    <row r="135" spans="1:35" s="2" customFormat="1" ht="30" customHeight="1" x14ac:dyDescent="0.25">
      <c r="A135" s="30" t="s">
        <v>125</v>
      </c>
      <c r="B135" s="96">
        <f>B129+B125</f>
        <v>5553.6</v>
      </c>
      <c r="C135" s="96">
        <f>C129+C125+F133</f>
        <v>7095</v>
      </c>
      <c r="D135" s="15"/>
      <c r="E135" s="9"/>
      <c r="F135" s="102">
        <f>F129+F125</f>
        <v>2880</v>
      </c>
      <c r="G135" s="102">
        <f t="shared" ref="G135:R135" si="48">G129+G125</f>
        <v>1188</v>
      </c>
      <c r="H135" s="102">
        <f t="shared" si="48"/>
        <v>885</v>
      </c>
      <c r="I135" s="102">
        <f t="shared" si="48"/>
        <v>0</v>
      </c>
      <c r="J135" s="102">
        <f t="shared" si="48"/>
        <v>112.5</v>
      </c>
      <c r="K135" s="102">
        <f t="shared" si="48"/>
        <v>54</v>
      </c>
      <c r="L135" s="102">
        <f t="shared" si="48"/>
        <v>22.5</v>
      </c>
      <c r="M135" s="102">
        <f t="shared" si="48"/>
        <v>0</v>
      </c>
      <c r="N135" s="102">
        <f t="shared" si="48"/>
        <v>85.5</v>
      </c>
      <c r="O135" s="102">
        <f t="shared" si="48"/>
        <v>33.75</v>
      </c>
      <c r="P135" s="102">
        <f t="shared" si="48"/>
        <v>58.5</v>
      </c>
      <c r="Q135" s="102">
        <f t="shared" si="48"/>
        <v>13.5</v>
      </c>
      <c r="R135" s="102">
        <f t="shared" si="48"/>
        <v>72</v>
      </c>
      <c r="S135" s="102">
        <f>S129+S125</f>
        <v>49.5</v>
      </c>
      <c r="T135" s="102">
        <f t="shared" ref="T135:AH135" si="49">T129+T125</f>
        <v>11.25</v>
      </c>
      <c r="U135" s="102">
        <f t="shared" si="49"/>
        <v>81</v>
      </c>
      <c r="V135" s="102">
        <f t="shared" si="49"/>
        <v>4.5</v>
      </c>
      <c r="W135" s="102">
        <f t="shared" si="49"/>
        <v>36</v>
      </c>
      <c r="X135" s="102">
        <f t="shared" si="49"/>
        <v>108</v>
      </c>
      <c r="Y135" s="102">
        <f t="shared" si="49"/>
        <v>112.5</v>
      </c>
      <c r="Z135" s="102">
        <f t="shared" si="49"/>
        <v>22.5</v>
      </c>
      <c r="AA135" s="102">
        <f t="shared" si="49"/>
        <v>85.5</v>
      </c>
      <c r="AB135" s="102">
        <f t="shared" si="49"/>
        <v>0</v>
      </c>
      <c r="AC135" s="102">
        <f t="shared" si="49"/>
        <v>0</v>
      </c>
      <c r="AD135" s="102">
        <f t="shared" si="49"/>
        <v>0</v>
      </c>
      <c r="AE135" s="102">
        <f t="shared" si="49"/>
        <v>0</v>
      </c>
      <c r="AF135" s="102">
        <f t="shared" si="49"/>
        <v>0</v>
      </c>
      <c r="AG135" s="102">
        <f t="shared" si="49"/>
        <v>0</v>
      </c>
      <c r="AH135" s="96">
        <f t="shared" si="49"/>
        <v>2.25</v>
      </c>
      <c r="AI135" s="68"/>
    </row>
    <row r="136" spans="1:35" s="2" customFormat="1" ht="30" customHeight="1" x14ac:dyDescent="0.25">
      <c r="A136" s="11" t="s">
        <v>217</v>
      </c>
      <c r="B136" s="96">
        <v>1942</v>
      </c>
      <c r="C136" s="96">
        <v>2097</v>
      </c>
      <c r="D136" s="15"/>
      <c r="E136" s="9"/>
      <c r="F136" s="24">
        <v>1131</v>
      </c>
      <c r="G136" s="32">
        <v>476</v>
      </c>
      <c r="H136" s="32">
        <v>256</v>
      </c>
      <c r="I136" s="32"/>
      <c r="J136" s="32"/>
      <c r="K136" s="32"/>
      <c r="L136" s="32"/>
      <c r="M136" s="32"/>
      <c r="N136" s="32">
        <v>13.2</v>
      </c>
      <c r="O136" s="32">
        <v>4.2</v>
      </c>
      <c r="P136" s="32">
        <v>11.4</v>
      </c>
      <c r="Q136" s="32">
        <v>14.6</v>
      </c>
      <c r="R136" s="32">
        <v>30</v>
      </c>
      <c r="S136" s="24">
        <v>24.6</v>
      </c>
      <c r="T136" s="24">
        <v>11.4</v>
      </c>
      <c r="U136" s="24">
        <v>19.8</v>
      </c>
      <c r="V136" s="24">
        <v>1.6</v>
      </c>
      <c r="W136" s="24">
        <v>0</v>
      </c>
      <c r="X136" s="24">
        <v>41.8</v>
      </c>
      <c r="Y136" s="24">
        <v>32.799999999999997</v>
      </c>
      <c r="Z136" s="24">
        <v>9.8000000000000007</v>
      </c>
      <c r="AA136" s="32"/>
      <c r="AB136" s="32"/>
      <c r="AC136" s="32"/>
      <c r="AD136" s="32"/>
      <c r="AE136" s="32"/>
      <c r="AF136" s="32"/>
      <c r="AG136" s="32"/>
      <c r="AH136" s="32"/>
      <c r="AI136" s="68"/>
    </row>
    <row r="137" spans="1:35" s="2" customFormat="1" ht="30" customHeight="1" x14ac:dyDescent="0.25">
      <c r="A137" s="11" t="s">
        <v>145</v>
      </c>
      <c r="B137" s="95">
        <f>B135/B136*10</f>
        <v>28.59732234809475</v>
      </c>
      <c r="C137" s="95">
        <f>C135/C136*10</f>
        <v>33.83404864091559</v>
      </c>
      <c r="D137" s="15"/>
      <c r="E137" s="9"/>
      <c r="F137" s="95">
        <f>F135/F136*10</f>
        <v>25.46419098143236</v>
      </c>
      <c r="G137" s="103">
        <f>G135/G136*10</f>
        <v>24.957983193277311</v>
      </c>
      <c r="H137" s="103">
        <f>H135/H136*10</f>
        <v>34.5703125</v>
      </c>
      <c r="I137" s="24"/>
      <c r="J137" s="24"/>
      <c r="K137" s="24"/>
      <c r="L137" s="24"/>
      <c r="M137" s="24"/>
      <c r="N137" s="103">
        <f>N135/N136*10</f>
        <v>64.77272727272728</v>
      </c>
      <c r="O137" s="103">
        <f t="shared" ref="O137:Z137" si="50">O135/O136*10</f>
        <v>80.357142857142847</v>
      </c>
      <c r="P137" s="103">
        <f t="shared" si="50"/>
        <v>51.315789473684212</v>
      </c>
      <c r="Q137" s="103">
        <f t="shared" si="50"/>
        <v>9.2465753424657535</v>
      </c>
      <c r="R137" s="103">
        <f t="shared" si="50"/>
        <v>24</v>
      </c>
      <c r="S137" s="103">
        <f t="shared" si="50"/>
        <v>20.121951219512194</v>
      </c>
      <c r="T137" s="103">
        <f t="shared" si="50"/>
        <v>9.8684210526315788</v>
      </c>
      <c r="U137" s="103">
        <f t="shared" si="50"/>
        <v>40.909090909090907</v>
      </c>
      <c r="V137" s="103">
        <f t="shared" si="50"/>
        <v>28.125</v>
      </c>
      <c r="W137" s="103"/>
      <c r="X137" s="103">
        <f t="shared" si="50"/>
        <v>25.837320574162682</v>
      </c>
      <c r="Y137" s="103">
        <f t="shared" si="50"/>
        <v>34.298780487804883</v>
      </c>
      <c r="Z137" s="103">
        <f t="shared" si="50"/>
        <v>22.959183673469386</v>
      </c>
      <c r="AA137" s="24"/>
      <c r="AB137" s="24"/>
      <c r="AC137" s="24"/>
      <c r="AD137" s="24"/>
      <c r="AE137" s="24"/>
      <c r="AF137" s="24"/>
      <c r="AG137" s="24"/>
      <c r="AH137" s="24"/>
      <c r="AI137" s="68"/>
    </row>
    <row r="138" spans="1:35" s="2" customFormat="1" ht="30" hidden="1" customHeight="1" x14ac:dyDescent="0.25">
      <c r="A138" s="75" t="s">
        <v>141</v>
      </c>
      <c r="B138" s="25"/>
      <c r="C138" s="25"/>
      <c r="D138" s="15" t="e">
        <f t="shared" ref="D138:D164" si="51">C138/B138</f>
        <v>#DIV/0!</v>
      </c>
      <c r="E138" s="15"/>
      <c r="F138" s="24"/>
      <c r="G138" s="24"/>
      <c r="H138" s="24"/>
      <c r="I138" s="53"/>
      <c r="J138" s="24"/>
      <c r="K138" s="24"/>
      <c r="L138" s="24"/>
      <c r="M138" s="24"/>
      <c r="N138" s="53"/>
      <c r="O138" s="53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</row>
    <row r="139" spans="1:35" s="2" customFormat="1" ht="30" hidden="1" customHeight="1" x14ac:dyDescent="0.25">
      <c r="A139" s="18" t="s">
        <v>31</v>
      </c>
      <c r="B139" s="31"/>
      <c r="C139" s="21">
        <f>SUM(F139:AH139)</f>
        <v>0</v>
      </c>
      <c r="D139" s="15" t="e">
        <f t="shared" si="51"/>
        <v>#DIV/0!</v>
      </c>
      <c r="E139" s="15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</row>
    <row r="140" spans="1:35" s="2" customFormat="1" ht="30" hidden="1" customHeight="1" x14ac:dyDescent="0.25">
      <c r="A140" s="18" t="s">
        <v>42</v>
      </c>
      <c r="B140" s="21"/>
      <c r="C140" s="21"/>
      <c r="D140" s="15" t="e">
        <f t="shared" si="51"/>
        <v>#DIV/0!</v>
      </c>
      <c r="E140" s="98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</row>
    <row r="141" spans="1:35" s="2" customFormat="1" ht="30" hidden="1" customHeight="1" outlineLevel="1" x14ac:dyDescent="0.25">
      <c r="A141" s="17" t="s">
        <v>43</v>
      </c>
      <c r="B141" s="21"/>
      <c r="C141" s="21">
        <f t="shared" ref="C141:C157" si="52">SUM(F141:AH141)</f>
        <v>0</v>
      </c>
      <c r="D141" s="15" t="e">
        <f t="shared" si="51"/>
        <v>#DIV/0!</v>
      </c>
      <c r="E141" s="98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</row>
    <row r="142" spans="1:35" s="2" customFormat="1" ht="30" hidden="1" customHeight="1" outlineLevel="1" x14ac:dyDescent="0.25">
      <c r="A142" s="17" t="s">
        <v>44</v>
      </c>
      <c r="B142" s="21"/>
      <c r="C142" s="21">
        <f t="shared" si="52"/>
        <v>0</v>
      </c>
      <c r="D142" s="15" t="e">
        <f t="shared" si="51"/>
        <v>#DIV/0!</v>
      </c>
      <c r="E142" s="98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</row>
    <row r="143" spans="1:35" s="2" customFormat="1" ht="30" hidden="1" customHeight="1" x14ac:dyDescent="0.25">
      <c r="A143" s="18" t="s">
        <v>45</v>
      </c>
      <c r="B143" s="21"/>
      <c r="C143" s="21">
        <f t="shared" si="52"/>
        <v>0</v>
      </c>
      <c r="D143" s="15" t="e">
        <f t="shared" si="51"/>
        <v>#DIV/0!</v>
      </c>
      <c r="E143" s="1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</row>
    <row r="144" spans="1:35" s="2" customFormat="1" ht="30" hidden="1" customHeight="1" x14ac:dyDescent="0.25">
      <c r="A144" s="18" t="s">
        <v>46</v>
      </c>
      <c r="B144" s="21"/>
      <c r="C144" s="21">
        <f t="shared" si="52"/>
        <v>0</v>
      </c>
      <c r="D144" s="15" t="e">
        <f t="shared" si="51"/>
        <v>#DIV/0!</v>
      </c>
      <c r="E144" s="1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</row>
    <row r="145" spans="1:34" s="2" customFormat="1" ht="30" hidden="1" customHeight="1" x14ac:dyDescent="0.25">
      <c r="A145" s="18" t="s">
        <v>47</v>
      </c>
      <c r="B145" s="21"/>
      <c r="C145" s="21">
        <f t="shared" si="52"/>
        <v>0</v>
      </c>
      <c r="D145" s="15" t="e">
        <f t="shared" si="51"/>
        <v>#DIV/0!</v>
      </c>
      <c r="E145" s="1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</row>
    <row r="146" spans="1:34" s="2" customFormat="1" ht="30" hidden="1" customHeight="1" x14ac:dyDescent="0.25">
      <c r="A146" s="18" t="s">
        <v>48</v>
      </c>
      <c r="B146" s="21"/>
      <c r="C146" s="21">
        <f t="shared" si="52"/>
        <v>0</v>
      </c>
      <c r="D146" s="15" t="e">
        <f t="shared" si="51"/>
        <v>#DIV/0!</v>
      </c>
      <c r="E146" s="1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</row>
    <row r="147" spans="1:34" s="2" customFormat="1" ht="30" hidden="1" customHeight="1" x14ac:dyDescent="0.25">
      <c r="A147" s="18" t="s">
        <v>49</v>
      </c>
      <c r="B147" s="21"/>
      <c r="C147" s="21">
        <f t="shared" si="52"/>
        <v>0</v>
      </c>
      <c r="D147" s="15" t="e">
        <f t="shared" si="51"/>
        <v>#DIV/0!</v>
      </c>
      <c r="E147" s="1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</row>
    <row r="148" spans="1:34" s="2" customFormat="1" ht="30" hidden="1" customHeight="1" x14ac:dyDescent="0.25">
      <c r="A148" s="18" t="s">
        <v>50</v>
      </c>
      <c r="B148" s="21"/>
      <c r="C148" s="21">
        <f t="shared" si="52"/>
        <v>0</v>
      </c>
      <c r="D148" s="15" t="e">
        <f t="shared" si="51"/>
        <v>#DIV/0!</v>
      </c>
      <c r="E148" s="1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</row>
    <row r="149" spans="1:34" s="2" customFormat="1" ht="30" hidden="1" customHeight="1" x14ac:dyDescent="0.25">
      <c r="A149" s="18" t="s">
        <v>51</v>
      </c>
      <c r="B149" s="21"/>
      <c r="C149" s="21">
        <f t="shared" si="52"/>
        <v>0</v>
      </c>
      <c r="D149" s="15" t="e">
        <f t="shared" si="51"/>
        <v>#DIV/0!</v>
      </c>
      <c r="E149" s="1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</row>
    <row r="150" spans="1:34" s="2" customFormat="1" ht="30" hidden="1" customHeight="1" x14ac:dyDescent="0.25">
      <c r="A150" s="18" t="s">
        <v>52</v>
      </c>
      <c r="B150" s="21"/>
      <c r="C150" s="21">
        <f t="shared" si="52"/>
        <v>0</v>
      </c>
      <c r="D150" s="15" t="e">
        <f t="shared" si="51"/>
        <v>#DIV/0!</v>
      </c>
      <c r="E150" s="15"/>
      <c r="F150" s="21"/>
      <c r="G150" s="21"/>
      <c r="H150" s="21"/>
      <c r="I150" s="37"/>
      <c r="J150" s="21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</row>
    <row r="151" spans="1:34" s="2" customFormat="1" ht="30" hidden="1" customHeight="1" x14ac:dyDescent="0.25">
      <c r="A151" s="18" t="s">
        <v>53</v>
      </c>
      <c r="B151" s="21"/>
      <c r="C151" s="21">
        <f t="shared" si="52"/>
        <v>0</v>
      </c>
      <c r="D151" s="15" t="e">
        <f t="shared" si="51"/>
        <v>#DIV/0!</v>
      </c>
      <c r="E151" s="1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</row>
    <row r="152" spans="1:34" s="2" customFormat="1" ht="30" hidden="1" customHeight="1" x14ac:dyDescent="0.25">
      <c r="A152" s="18" t="s">
        <v>54</v>
      </c>
      <c r="B152" s="21"/>
      <c r="C152" s="21">
        <f t="shared" si="52"/>
        <v>0</v>
      </c>
      <c r="D152" s="15" t="e">
        <f t="shared" si="51"/>
        <v>#DIV/0!</v>
      </c>
      <c r="E152" s="1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</row>
    <row r="153" spans="1:34" s="2" customFormat="1" ht="30" hidden="1" customHeight="1" x14ac:dyDescent="0.25">
      <c r="A153" s="18" t="s">
        <v>55</v>
      </c>
      <c r="B153" s="21"/>
      <c r="C153" s="19">
        <f t="shared" si="52"/>
        <v>0</v>
      </c>
      <c r="D153" s="15" t="e">
        <f t="shared" si="51"/>
        <v>#DIV/0!</v>
      </c>
      <c r="E153" s="1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</row>
    <row r="154" spans="1:34" ht="30" hidden="1" customHeight="1" x14ac:dyDescent="0.25">
      <c r="A154" s="11" t="s">
        <v>56</v>
      </c>
      <c r="B154" s="21"/>
      <c r="C154" s="21">
        <f t="shared" si="52"/>
        <v>0</v>
      </c>
      <c r="D154" s="15" t="e">
        <f t="shared" si="51"/>
        <v>#DIV/0!</v>
      </c>
      <c r="E154" s="1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</row>
    <row r="155" spans="1:34" ht="30" hidden="1" customHeight="1" x14ac:dyDescent="0.25">
      <c r="A155" s="30" t="s">
        <v>57</v>
      </c>
      <c r="B155" s="21"/>
      <c r="C155" s="21">
        <f t="shared" si="52"/>
        <v>0</v>
      </c>
      <c r="D155" s="15" t="e">
        <f t="shared" si="51"/>
        <v>#DIV/0!</v>
      </c>
      <c r="E155" s="1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</row>
    <row r="156" spans="1:34" ht="30" hidden="1" customHeight="1" x14ac:dyDescent="0.25">
      <c r="A156" s="13" t="s">
        <v>31</v>
      </c>
      <c r="B156" s="31"/>
      <c r="C156" s="21">
        <f t="shared" si="52"/>
        <v>0</v>
      </c>
      <c r="D156" s="15" t="e">
        <f t="shared" si="51"/>
        <v>#DIV/0!</v>
      </c>
      <c r="E156" s="15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</row>
    <row r="157" spans="1:34" ht="30" hidden="1" customHeight="1" x14ac:dyDescent="0.25">
      <c r="A157" s="13" t="s">
        <v>58</v>
      </c>
      <c r="B157" s="31"/>
      <c r="C157" s="21">
        <f t="shared" si="52"/>
        <v>0</v>
      </c>
      <c r="D157" s="15" t="e">
        <f t="shared" si="51"/>
        <v>#DIV/0!</v>
      </c>
      <c r="E157" s="15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</row>
    <row r="158" spans="1:34" ht="30" hidden="1" customHeight="1" x14ac:dyDescent="0.25">
      <c r="A158" s="13"/>
      <c r="B158" s="31"/>
      <c r="C158" s="37"/>
      <c r="D158" s="15" t="e">
        <f t="shared" si="51"/>
        <v>#DIV/0!</v>
      </c>
      <c r="E158" s="15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</row>
    <row r="159" spans="1:34" s="4" customFormat="1" ht="30" hidden="1" customHeight="1" x14ac:dyDescent="0.25">
      <c r="A159" s="73" t="s">
        <v>59</v>
      </c>
      <c r="B159" s="38"/>
      <c r="C159" s="38">
        <f>SUM(F159:AH159)</f>
        <v>0</v>
      </c>
      <c r="D159" s="15" t="e">
        <f t="shared" si="51"/>
        <v>#DIV/0!</v>
      </c>
      <c r="E159" s="15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</row>
    <row r="160" spans="1:34" ht="30" hidden="1" customHeight="1" x14ac:dyDescent="0.25">
      <c r="A160" s="13"/>
      <c r="B160" s="31"/>
      <c r="C160" s="37"/>
      <c r="D160" s="15" t="e">
        <f t="shared" si="51"/>
        <v>#DIV/0!</v>
      </c>
      <c r="E160" s="15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</row>
    <row r="161" spans="1:34" ht="30" hidden="1" customHeight="1" x14ac:dyDescent="0.25">
      <c r="A161" s="13"/>
      <c r="B161" s="31"/>
      <c r="C161" s="19"/>
      <c r="D161" s="15" t="e">
        <f t="shared" si="51"/>
        <v>#DIV/0!</v>
      </c>
      <c r="E161" s="15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</row>
    <row r="162" spans="1:34" s="42" customFormat="1" ht="30" hidden="1" customHeight="1" x14ac:dyDescent="0.25">
      <c r="A162" s="13" t="s">
        <v>60</v>
      </c>
      <c r="B162" s="40">
        <v>1159</v>
      </c>
      <c r="C162" s="40">
        <f>SUM(F162:AH162)</f>
        <v>-194444.1</v>
      </c>
      <c r="D162" s="15">
        <f t="shared" si="51"/>
        <v>-167.76885245901639</v>
      </c>
      <c r="E162" s="15"/>
      <c r="F162" s="41">
        <f t="shared" ref="F162:Y162" si="53">(F45-F163)</f>
        <v>-7520</v>
      </c>
      <c r="G162" s="41">
        <f t="shared" si="53"/>
        <v>-7005</v>
      </c>
      <c r="H162" s="41">
        <f t="shared" si="53"/>
        <v>-13585</v>
      </c>
      <c r="I162" s="41">
        <f t="shared" si="53"/>
        <v>-11327</v>
      </c>
      <c r="J162" s="41">
        <f t="shared" si="53"/>
        <v>-6300</v>
      </c>
      <c r="K162" s="41">
        <f t="shared" si="53"/>
        <v>-12841</v>
      </c>
      <c r="L162" s="41">
        <f t="shared" si="53"/>
        <v>-8114</v>
      </c>
      <c r="M162" s="41">
        <f t="shared" si="53"/>
        <v>-12295</v>
      </c>
      <c r="N162" s="41">
        <f t="shared" si="53"/>
        <v>-8803</v>
      </c>
      <c r="O162" s="41">
        <f t="shared" si="53"/>
        <v>-3399.1</v>
      </c>
      <c r="P162" s="41">
        <f t="shared" si="53"/>
        <v>-5350</v>
      </c>
      <c r="Q162" s="41">
        <f t="shared" si="53"/>
        <v>-9841</v>
      </c>
      <c r="R162" s="41">
        <f t="shared" si="53"/>
        <v>-11765</v>
      </c>
      <c r="S162" s="41">
        <f t="shared" si="53"/>
        <v>-9880</v>
      </c>
      <c r="T162" s="41">
        <f t="shared" si="53"/>
        <v>-13910</v>
      </c>
      <c r="U162" s="41">
        <f t="shared" si="53"/>
        <v>-10144</v>
      </c>
      <c r="V162" s="41">
        <f t="shared" si="53"/>
        <v>-7108</v>
      </c>
      <c r="W162" s="41">
        <f t="shared" si="53"/>
        <v>-2112</v>
      </c>
      <c r="X162" s="41">
        <f t="shared" si="53"/>
        <v>-8180</v>
      </c>
      <c r="Y162" s="41">
        <f t="shared" si="53"/>
        <v>-15525</v>
      </c>
      <c r="Z162" s="41"/>
      <c r="AA162" s="41"/>
      <c r="AB162" s="41"/>
      <c r="AC162" s="41"/>
      <c r="AD162" s="41"/>
      <c r="AE162" s="41"/>
      <c r="AF162" s="41"/>
      <c r="AG162" s="41"/>
      <c r="AH162" s="41">
        <f>(AH45-AH163)</f>
        <v>-9440</v>
      </c>
    </row>
    <row r="163" spans="1:34" ht="30" hidden="1" customHeight="1" x14ac:dyDescent="0.25">
      <c r="A163" s="13" t="s">
        <v>61</v>
      </c>
      <c r="B163" s="21"/>
      <c r="C163" s="21">
        <f>SUM(F163:AH163)</f>
        <v>198508</v>
      </c>
      <c r="D163" s="15" t="e">
        <f t="shared" si="51"/>
        <v>#DIV/0!</v>
      </c>
      <c r="E163" s="15"/>
      <c r="F163" s="10">
        <v>9038</v>
      </c>
      <c r="G163" s="10">
        <v>7980</v>
      </c>
      <c r="H163" s="10">
        <v>14045</v>
      </c>
      <c r="I163" s="10">
        <v>11681</v>
      </c>
      <c r="J163" s="10">
        <v>6450</v>
      </c>
      <c r="K163" s="10">
        <v>12991</v>
      </c>
      <c r="L163" s="10">
        <v>8144</v>
      </c>
      <c r="M163" s="10">
        <v>12295</v>
      </c>
      <c r="N163" s="10">
        <v>9043</v>
      </c>
      <c r="O163" s="10">
        <v>3493</v>
      </c>
      <c r="P163" s="10">
        <v>5350</v>
      </c>
      <c r="Q163" s="10">
        <v>9841</v>
      </c>
      <c r="R163" s="10">
        <v>11768</v>
      </c>
      <c r="S163" s="10">
        <v>9880</v>
      </c>
      <c r="T163" s="10">
        <v>13910</v>
      </c>
      <c r="U163" s="10">
        <v>10144</v>
      </c>
      <c r="V163" s="10">
        <v>7115</v>
      </c>
      <c r="W163" s="10">
        <v>2145</v>
      </c>
      <c r="X163" s="10">
        <v>8180</v>
      </c>
      <c r="Y163" s="10">
        <v>15575</v>
      </c>
      <c r="Z163" s="10"/>
      <c r="AA163" s="10"/>
      <c r="AB163" s="10"/>
      <c r="AC163" s="10"/>
      <c r="AD163" s="10"/>
      <c r="AE163" s="10"/>
      <c r="AF163" s="10"/>
      <c r="AG163" s="10"/>
      <c r="AH163" s="10">
        <v>9440</v>
      </c>
    </row>
    <row r="164" spans="1:34" ht="30" hidden="1" customHeight="1" x14ac:dyDescent="0.25">
      <c r="A164" s="13"/>
      <c r="B164" s="31"/>
      <c r="C164" s="21"/>
      <c r="D164" s="15" t="e">
        <f t="shared" si="51"/>
        <v>#DIV/0!</v>
      </c>
      <c r="E164" s="15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s="42" customFormat="1" ht="30" hidden="1" customHeight="1" x14ac:dyDescent="0.25">
      <c r="A165" s="13" t="s">
        <v>62</v>
      </c>
      <c r="B165" s="40"/>
      <c r="C165" s="40"/>
      <c r="D165" s="15"/>
      <c r="E165" s="15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</row>
    <row r="166" spans="1:34" ht="30" hidden="1" customHeight="1" x14ac:dyDescent="0.25">
      <c r="A166" s="13" t="s">
        <v>63</v>
      </c>
      <c r="B166" s="32"/>
      <c r="C166" s="25">
        <f>SUM(F166:AH166)</f>
        <v>0</v>
      </c>
      <c r="D166" s="15" t="e">
        <f>C166/B166</f>
        <v>#DIV/0!</v>
      </c>
      <c r="E166" s="98"/>
      <c r="F166" s="32"/>
      <c r="G166" s="32"/>
      <c r="H166" s="32"/>
      <c r="I166" s="32"/>
      <c r="J166" s="32"/>
      <c r="K166" s="32"/>
      <c r="L166" s="32"/>
      <c r="M166" s="32"/>
      <c r="N166" s="32"/>
      <c r="O166" s="34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</row>
    <row r="167" spans="1:34" ht="30" hidden="1" customHeight="1" x14ac:dyDescent="0.25">
      <c r="A167" s="43" t="s">
        <v>64</v>
      </c>
      <c r="B167" s="44"/>
      <c r="C167" s="44"/>
      <c r="D167" s="15" t="e">
        <f>C167/B167</f>
        <v>#DIV/0!</v>
      </c>
      <c r="E167" s="99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</row>
    <row r="168" spans="1:34" ht="30" hidden="1" customHeight="1" x14ac:dyDescent="0.25">
      <c r="A168" s="13" t="s">
        <v>65</v>
      </c>
      <c r="B168" s="39"/>
      <c r="C168" s="39"/>
      <c r="D168" s="15" t="e">
        <f>C168/B168</f>
        <v>#DIV/0!</v>
      </c>
      <c r="E168" s="99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</row>
    <row r="169" spans="1:34" ht="30" hidden="1" customHeight="1" x14ac:dyDescent="0.25">
      <c r="A169" s="13" t="s">
        <v>66</v>
      </c>
      <c r="B169" s="27"/>
      <c r="C169" s="27" t="e">
        <f>C168/C167</f>
        <v>#DIV/0!</v>
      </c>
      <c r="D169" s="15" t="e">
        <f>C169/B169</f>
        <v>#DIV/0!</v>
      </c>
      <c r="E169" s="99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</row>
    <row r="170" spans="1:34" ht="30" hidden="1" customHeight="1" x14ac:dyDescent="0.25">
      <c r="A170" s="43" t="s">
        <v>159</v>
      </c>
      <c r="B170" s="79"/>
      <c r="C170" s="79"/>
      <c r="D170" s="46"/>
      <c r="E170" s="46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79"/>
      <c r="AD170" s="79"/>
      <c r="AE170" s="79"/>
      <c r="AF170" s="79"/>
      <c r="AG170" s="79"/>
      <c r="AH170" s="79"/>
    </row>
    <row r="171" spans="1:34" s="12" customFormat="1" ht="30" hidden="1" customHeight="1" outlineLevel="1" x14ac:dyDescent="0.2">
      <c r="A171" s="47" t="s">
        <v>67</v>
      </c>
      <c r="B171" s="21"/>
      <c r="C171" s="25"/>
      <c r="D171" s="15" t="e">
        <f>C171/B171</f>
        <v>#DIV/0!</v>
      </c>
      <c r="E171" s="15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s="12" customFormat="1" ht="30" hidden="1" customHeight="1" outlineLevel="1" x14ac:dyDescent="0.2">
      <c r="A172" s="47" t="s">
        <v>72</v>
      </c>
      <c r="B172" s="37"/>
      <c r="C172" s="24"/>
      <c r="D172" s="15"/>
      <c r="E172" s="15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s="12" customFormat="1" ht="30" hidden="1" customHeight="1" outlineLevel="1" x14ac:dyDescent="0.2">
      <c r="A173" s="47" t="s">
        <v>134</v>
      </c>
      <c r="B173" s="37"/>
      <c r="C173" s="24"/>
      <c r="D173" s="15"/>
      <c r="E173" s="15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s="12" customFormat="1" ht="30" hidden="1" customHeight="1" outlineLevel="1" x14ac:dyDescent="0.2">
      <c r="A174" s="47" t="s">
        <v>135</v>
      </c>
      <c r="B174" s="37"/>
      <c r="C174" s="24"/>
      <c r="D174" s="15"/>
      <c r="E174" s="15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s="49" customFormat="1" ht="34.9" hidden="1" customHeight="1" outlineLevel="1" x14ac:dyDescent="0.2">
      <c r="A175" s="13" t="s">
        <v>68</v>
      </c>
      <c r="B175" s="37"/>
      <c r="C175" s="24"/>
      <c r="D175" s="15"/>
      <c r="E175" s="15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s="49" customFormat="1" ht="33" hidden="1" customHeight="1" outlineLevel="1" x14ac:dyDescent="0.2">
      <c r="A176" s="13" t="s">
        <v>69</v>
      </c>
      <c r="B176" s="37"/>
      <c r="C176" s="24"/>
      <c r="D176" s="15"/>
      <c r="E176" s="15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s="12" customFormat="1" ht="34.15" hidden="1" customHeight="1" outlineLevel="1" x14ac:dyDescent="0.2">
      <c r="A177" s="11" t="s">
        <v>70</v>
      </c>
      <c r="B177" s="25"/>
      <c r="C177" s="25"/>
      <c r="D177" s="15"/>
      <c r="E177" s="15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s="12" customFormat="1" ht="30" hidden="1" customHeight="1" x14ac:dyDescent="0.2">
      <c r="A178" s="30" t="s">
        <v>71</v>
      </c>
      <c r="B178" s="21"/>
      <c r="C178" s="25"/>
      <c r="D178" s="15" t="e">
        <f>C178/B178</f>
        <v>#DIV/0!</v>
      </c>
      <c r="E178" s="15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</row>
    <row r="179" spans="1:34" s="12" customFormat="1" ht="30" hidden="1" customHeight="1" x14ac:dyDescent="0.2">
      <c r="A179" s="13" t="s">
        <v>165</v>
      </c>
      <c r="B179" s="27" t="e">
        <f>B178/B177</f>
        <v>#DIV/0!</v>
      </c>
      <c r="C179" s="27" t="e">
        <f>C178/C177</f>
        <v>#DIV/0!</v>
      </c>
      <c r="D179" s="15"/>
      <c r="E179" s="15"/>
      <c r="F179" s="27" t="e">
        <f>F178/F177</f>
        <v>#DIV/0!</v>
      </c>
      <c r="G179" s="27" t="e">
        <f>G178/G177</f>
        <v>#DIV/0!</v>
      </c>
      <c r="H179" s="27" t="e">
        <f t="shared" ref="H179:AH179" si="54">H178/H177</f>
        <v>#DIV/0!</v>
      </c>
      <c r="I179" s="27" t="e">
        <f t="shared" si="54"/>
        <v>#DIV/0!</v>
      </c>
      <c r="J179" s="27" t="e">
        <f t="shared" si="54"/>
        <v>#DIV/0!</v>
      </c>
      <c r="K179" s="27" t="e">
        <f t="shared" si="54"/>
        <v>#DIV/0!</v>
      </c>
      <c r="L179" s="27" t="e">
        <f t="shared" si="54"/>
        <v>#DIV/0!</v>
      </c>
      <c r="M179" s="27" t="e">
        <f t="shared" si="54"/>
        <v>#DIV/0!</v>
      </c>
      <c r="N179" s="27" t="e">
        <f t="shared" si="54"/>
        <v>#DIV/0!</v>
      </c>
      <c r="O179" s="27" t="e">
        <f t="shared" si="54"/>
        <v>#DIV/0!</v>
      </c>
      <c r="P179" s="27" t="e">
        <f t="shared" si="54"/>
        <v>#DIV/0!</v>
      </c>
      <c r="Q179" s="27" t="e">
        <f t="shared" si="54"/>
        <v>#DIV/0!</v>
      </c>
      <c r="R179" s="27" t="e">
        <f t="shared" si="54"/>
        <v>#DIV/0!</v>
      </c>
      <c r="S179" s="27" t="e">
        <f t="shared" si="54"/>
        <v>#DIV/0!</v>
      </c>
      <c r="T179" s="27" t="e">
        <f t="shared" si="54"/>
        <v>#DIV/0!</v>
      </c>
      <c r="U179" s="27" t="e">
        <f t="shared" si="54"/>
        <v>#DIV/0!</v>
      </c>
      <c r="V179" s="27" t="e">
        <f t="shared" si="54"/>
        <v>#DIV/0!</v>
      </c>
      <c r="W179" s="27" t="e">
        <f t="shared" si="54"/>
        <v>#DIV/0!</v>
      </c>
      <c r="X179" s="27" t="e">
        <f t="shared" si="54"/>
        <v>#DIV/0!</v>
      </c>
      <c r="Y179" s="27" t="e">
        <f t="shared" si="54"/>
        <v>#DIV/0!</v>
      </c>
      <c r="Z179" s="27"/>
      <c r="AA179" s="27"/>
      <c r="AB179" s="27"/>
      <c r="AC179" s="27"/>
      <c r="AD179" s="27"/>
      <c r="AE179" s="27"/>
      <c r="AF179" s="27"/>
      <c r="AG179" s="27"/>
      <c r="AH179" s="27" t="e">
        <f t="shared" si="54"/>
        <v>#DIV/0!</v>
      </c>
    </row>
    <row r="180" spans="1:34" s="87" customFormat="1" ht="31.9" hidden="1" customHeight="1" x14ac:dyDescent="0.2">
      <c r="A180" s="85" t="s">
        <v>76</v>
      </c>
      <c r="B180" s="88">
        <f>B177-B178</f>
        <v>0</v>
      </c>
      <c r="C180" s="88">
        <f>C177-C178</f>
        <v>0</v>
      </c>
      <c r="D180" s="88"/>
      <c r="E180" s="88"/>
      <c r="F180" s="88">
        <f t="shared" ref="F180:AH180" si="55">F177-F178</f>
        <v>0</v>
      </c>
      <c r="G180" s="88">
        <f t="shared" si="55"/>
        <v>0</v>
      </c>
      <c r="H180" s="88">
        <f t="shared" si="55"/>
        <v>0</v>
      </c>
      <c r="I180" s="88">
        <f t="shared" si="55"/>
        <v>0</v>
      </c>
      <c r="J180" s="88">
        <f t="shared" si="55"/>
        <v>0</v>
      </c>
      <c r="K180" s="88">
        <f t="shared" si="55"/>
        <v>0</v>
      </c>
      <c r="L180" s="88">
        <f t="shared" si="55"/>
        <v>0</v>
      </c>
      <c r="M180" s="88">
        <f t="shared" si="55"/>
        <v>0</v>
      </c>
      <c r="N180" s="88">
        <f t="shared" si="55"/>
        <v>0</v>
      </c>
      <c r="O180" s="88">
        <f t="shared" si="55"/>
        <v>0</v>
      </c>
      <c r="P180" s="88">
        <f t="shared" si="55"/>
        <v>0</v>
      </c>
      <c r="Q180" s="88">
        <f t="shared" si="55"/>
        <v>0</v>
      </c>
      <c r="R180" s="88">
        <f t="shared" si="55"/>
        <v>0</v>
      </c>
      <c r="S180" s="88">
        <f t="shared" si="55"/>
        <v>0</v>
      </c>
      <c r="T180" s="88">
        <f t="shared" si="55"/>
        <v>0</v>
      </c>
      <c r="U180" s="88">
        <f t="shared" si="55"/>
        <v>0</v>
      </c>
      <c r="V180" s="88">
        <f t="shared" si="55"/>
        <v>0</v>
      </c>
      <c r="W180" s="88">
        <f t="shared" si="55"/>
        <v>0</v>
      </c>
      <c r="X180" s="88">
        <f t="shared" si="55"/>
        <v>0</v>
      </c>
      <c r="Y180" s="88">
        <f t="shared" si="55"/>
        <v>0</v>
      </c>
      <c r="Z180" s="88"/>
      <c r="AA180" s="88"/>
      <c r="AB180" s="88"/>
      <c r="AC180" s="88"/>
      <c r="AD180" s="88"/>
      <c r="AE180" s="88"/>
      <c r="AF180" s="88"/>
      <c r="AG180" s="88"/>
      <c r="AH180" s="88">
        <f t="shared" si="55"/>
        <v>0</v>
      </c>
    </row>
    <row r="181" spans="1:34" s="12" customFormat="1" ht="30" hidden="1" customHeight="1" x14ac:dyDescent="0.2">
      <c r="A181" s="11" t="s">
        <v>72</v>
      </c>
      <c r="B181" s="37"/>
      <c r="C181" s="24">
        <f>SUM(F181:AH181)</f>
        <v>0</v>
      </c>
      <c r="D181" s="15" t="e">
        <f>C181/B181</f>
        <v>#DIV/0!</v>
      </c>
      <c r="E181" s="15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s="12" customFormat="1" ht="30" hidden="1" customHeight="1" x14ac:dyDescent="0.2">
      <c r="A182" s="11" t="s">
        <v>73</v>
      </c>
      <c r="B182" s="37"/>
      <c r="C182" s="24">
        <f>SUM(F182:AH182)</f>
        <v>0</v>
      </c>
      <c r="D182" s="15" t="e">
        <f>C182/B182</f>
        <v>#DIV/0!</v>
      </c>
      <c r="E182" s="15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s="12" customFormat="1" ht="30" hidden="1" customHeight="1" x14ac:dyDescent="0.2">
      <c r="A183" s="11" t="s">
        <v>74</v>
      </c>
      <c r="B183" s="37"/>
      <c r="C183" s="24">
        <f>SUM(F183:AH183)</f>
        <v>0</v>
      </c>
      <c r="D183" s="15" t="e">
        <f>C183/B183</f>
        <v>#DIV/0!</v>
      </c>
      <c r="E183" s="15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s="12" customFormat="1" ht="30" hidden="1" customHeight="1" x14ac:dyDescent="0.2">
      <c r="A184" s="11" t="s">
        <v>75</v>
      </c>
      <c r="B184" s="37"/>
      <c r="C184" s="24">
        <f>SUM(F184:AH184)</f>
        <v>0</v>
      </c>
      <c r="D184" s="15" t="e">
        <f>C184/B184</f>
        <v>#DIV/0!</v>
      </c>
      <c r="E184" s="15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</row>
    <row r="185" spans="1:34" s="12" customFormat="1" ht="30" hidden="1" customHeight="1" x14ac:dyDescent="0.2">
      <c r="A185" s="30" t="s">
        <v>77</v>
      </c>
      <c r="B185" s="25"/>
      <c r="C185" s="25">
        <f>SUM(F185:AH185)</f>
        <v>0</v>
      </c>
      <c r="D185" s="15" t="e">
        <f>C185/B185</f>
        <v>#DIV/0!</v>
      </c>
      <c r="E185" s="15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</row>
    <row r="186" spans="1:34" s="12" customFormat="1" ht="31.15" hidden="1" customHeight="1" x14ac:dyDescent="0.2">
      <c r="A186" s="13" t="s">
        <v>165</v>
      </c>
      <c r="B186" s="27" t="e">
        <f>B185/B177</f>
        <v>#DIV/0!</v>
      </c>
      <c r="C186" s="27" t="e">
        <f>C185/C177</f>
        <v>#DIV/0!</v>
      </c>
      <c r="D186" s="27"/>
      <c r="E186" s="27"/>
      <c r="F186" s="27" t="e">
        <f t="shared" ref="F186:AH186" si="56">F185/F177</f>
        <v>#DIV/0!</v>
      </c>
      <c r="G186" s="27" t="e">
        <f t="shared" si="56"/>
        <v>#DIV/0!</v>
      </c>
      <c r="H186" s="27" t="e">
        <f t="shared" si="56"/>
        <v>#DIV/0!</v>
      </c>
      <c r="I186" s="27" t="e">
        <f t="shared" si="56"/>
        <v>#DIV/0!</v>
      </c>
      <c r="J186" s="27" t="e">
        <f t="shared" si="56"/>
        <v>#DIV/0!</v>
      </c>
      <c r="K186" s="27" t="e">
        <f t="shared" si="56"/>
        <v>#DIV/0!</v>
      </c>
      <c r="L186" s="27" t="e">
        <f t="shared" si="56"/>
        <v>#DIV/0!</v>
      </c>
      <c r="M186" s="27" t="e">
        <f t="shared" si="56"/>
        <v>#DIV/0!</v>
      </c>
      <c r="N186" s="27" t="e">
        <f t="shared" si="56"/>
        <v>#DIV/0!</v>
      </c>
      <c r="O186" s="27" t="e">
        <f t="shared" si="56"/>
        <v>#DIV/0!</v>
      </c>
      <c r="P186" s="27" t="e">
        <f t="shared" si="56"/>
        <v>#DIV/0!</v>
      </c>
      <c r="Q186" s="27" t="e">
        <f t="shared" si="56"/>
        <v>#DIV/0!</v>
      </c>
      <c r="R186" s="27" t="e">
        <f t="shared" si="56"/>
        <v>#DIV/0!</v>
      </c>
      <c r="S186" s="27" t="e">
        <f t="shared" si="56"/>
        <v>#DIV/0!</v>
      </c>
      <c r="T186" s="27" t="e">
        <f t="shared" si="56"/>
        <v>#DIV/0!</v>
      </c>
      <c r="U186" s="27" t="e">
        <f t="shared" si="56"/>
        <v>#DIV/0!</v>
      </c>
      <c r="V186" s="27" t="e">
        <f t="shared" si="56"/>
        <v>#DIV/0!</v>
      </c>
      <c r="W186" s="27" t="e">
        <f t="shared" si="56"/>
        <v>#DIV/0!</v>
      </c>
      <c r="X186" s="27" t="e">
        <f t="shared" si="56"/>
        <v>#DIV/0!</v>
      </c>
      <c r="Y186" s="27" t="e">
        <f t="shared" si="56"/>
        <v>#DIV/0!</v>
      </c>
      <c r="Z186" s="27"/>
      <c r="AA186" s="27"/>
      <c r="AB186" s="27"/>
      <c r="AC186" s="27"/>
      <c r="AD186" s="27"/>
      <c r="AE186" s="27"/>
      <c r="AF186" s="27"/>
      <c r="AG186" s="27"/>
      <c r="AH186" s="27" t="e">
        <f t="shared" si="56"/>
        <v>#DIV/0!</v>
      </c>
    </row>
    <row r="187" spans="1:34" s="12" customFormat="1" ht="30" hidden="1" customHeight="1" x14ac:dyDescent="0.2">
      <c r="A187" s="11" t="s">
        <v>72</v>
      </c>
      <c r="B187" s="37"/>
      <c r="C187" s="24">
        <f>SUM(F187:AH187)</f>
        <v>0</v>
      </c>
      <c r="D187" s="15" t="e">
        <f t="shared" ref="D187:D192" si="57">C187/B187</f>
        <v>#DIV/0!</v>
      </c>
      <c r="E187" s="15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s="12" customFormat="1" ht="30" hidden="1" customHeight="1" x14ac:dyDescent="0.2">
      <c r="A188" s="11" t="s">
        <v>73</v>
      </c>
      <c r="B188" s="37"/>
      <c r="C188" s="24">
        <f>SUM(F188:AH188)</f>
        <v>0</v>
      </c>
      <c r="D188" s="15" t="e">
        <f t="shared" si="57"/>
        <v>#DIV/0!</v>
      </c>
      <c r="E188" s="15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s="12" customFormat="1" ht="30" hidden="1" customHeight="1" x14ac:dyDescent="0.2">
      <c r="A189" s="11" t="s">
        <v>74</v>
      </c>
      <c r="B189" s="37"/>
      <c r="C189" s="24">
        <f>SUM(F189:AH189)</f>
        <v>0</v>
      </c>
      <c r="D189" s="15" t="e">
        <f t="shared" si="57"/>
        <v>#DIV/0!</v>
      </c>
      <c r="E189" s="15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s="12" customFormat="1" ht="30" hidden="1" customHeight="1" x14ac:dyDescent="0.2">
      <c r="A190" s="11" t="s">
        <v>75</v>
      </c>
      <c r="B190" s="37"/>
      <c r="C190" s="24">
        <f>SUM(F190:AH190)</f>
        <v>0</v>
      </c>
      <c r="D190" s="15" t="e">
        <f t="shared" si="57"/>
        <v>#DIV/0!</v>
      </c>
      <c r="E190" s="15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80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</row>
    <row r="191" spans="1:34" s="49" customFormat="1" ht="48" hidden="1" customHeight="1" x14ac:dyDescent="0.2">
      <c r="A191" s="13" t="s">
        <v>174</v>
      </c>
      <c r="B191" s="37"/>
      <c r="C191" s="24">
        <v>595200</v>
      </c>
      <c r="D191" s="16" t="e">
        <f t="shared" si="57"/>
        <v>#DIV/0!</v>
      </c>
      <c r="E191" s="16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</row>
    <row r="192" spans="1:34" s="12" customFormat="1" ht="30" hidden="1" customHeight="1" x14ac:dyDescent="0.2">
      <c r="A192" s="30" t="s">
        <v>175</v>
      </c>
      <c r="B192" s="25"/>
      <c r="C192" s="25">
        <f>SUM(F192:AH192)</f>
        <v>0</v>
      </c>
      <c r="D192" s="15" t="e">
        <f t="shared" si="57"/>
        <v>#DIV/0!</v>
      </c>
      <c r="E192" s="15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</row>
    <row r="193" spans="1:34" s="12" customFormat="1" ht="27" hidden="1" customHeight="1" x14ac:dyDescent="0.2">
      <c r="A193" s="13" t="s">
        <v>31</v>
      </c>
      <c r="B193" s="28" t="e">
        <f>B192/B191</f>
        <v>#DIV/0!</v>
      </c>
      <c r="C193" s="28">
        <f>C192/C191</f>
        <v>0</v>
      </c>
      <c r="D193" s="9"/>
      <c r="E193" s="9"/>
      <c r="F193" s="28" t="e">
        <f t="shared" ref="F193:AH193" si="58">F192/F191</f>
        <v>#DIV/0!</v>
      </c>
      <c r="G193" s="28" t="e">
        <f t="shared" si="58"/>
        <v>#DIV/0!</v>
      </c>
      <c r="H193" s="28" t="e">
        <f t="shared" si="58"/>
        <v>#DIV/0!</v>
      </c>
      <c r="I193" s="28" t="e">
        <f t="shared" si="58"/>
        <v>#DIV/0!</v>
      </c>
      <c r="J193" s="28" t="e">
        <f t="shared" si="58"/>
        <v>#DIV/0!</v>
      </c>
      <c r="K193" s="28" t="e">
        <f t="shared" si="58"/>
        <v>#DIV/0!</v>
      </c>
      <c r="L193" s="28" t="e">
        <f t="shared" si="58"/>
        <v>#DIV/0!</v>
      </c>
      <c r="M193" s="28" t="e">
        <f t="shared" si="58"/>
        <v>#DIV/0!</v>
      </c>
      <c r="N193" s="28" t="e">
        <f t="shared" si="58"/>
        <v>#DIV/0!</v>
      </c>
      <c r="O193" s="28" t="e">
        <f t="shared" si="58"/>
        <v>#DIV/0!</v>
      </c>
      <c r="P193" s="28" t="e">
        <f t="shared" si="58"/>
        <v>#DIV/0!</v>
      </c>
      <c r="Q193" s="28" t="e">
        <f t="shared" si="58"/>
        <v>#DIV/0!</v>
      </c>
      <c r="R193" s="28" t="e">
        <f t="shared" si="58"/>
        <v>#DIV/0!</v>
      </c>
      <c r="S193" s="28" t="e">
        <f t="shared" si="58"/>
        <v>#DIV/0!</v>
      </c>
      <c r="T193" s="28" t="e">
        <f t="shared" si="58"/>
        <v>#DIV/0!</v>
      </c>
      <c r="U193" s="28" t="e">
        <f t="shared" si="58"/>
        <v>#DIV/0!</v>
      </c>
      <c r="V193" s="28" t="e">
        <f t="shared" si="58"/>
        <v>#DIV/0!</v>
      </c>
      <c r="W193" s="28" t="e">
        <f t="shared" si="58"/>
        <v>#DIV/0!</v>
      </c>
      <c r="X193" s="28" t="e">
        <f t="shared" si="58"/>
        <v>#DIV/0!</v>
      </c>
      <c r="Y193" s="28" t="e">
        <f t="shared" si="58"/>
        <v>#DIV/0!</v>
      </c>
      <c r="Z193" s="28"/>
      <c r="AA193" s="28"/>
      <c r="AB193" s="28"/>
      <c r="AC193" s="28"/>
      <c r="AD193" s="28"/>
      <c r="AE193" s="28"/>
      <c r="AF193" s="28"/>
      <c r="AG193" s="28"/>
      <c r="AH193" s="28" t="e">
        <f t="shared" si="58"/>
        <v>#DIV/0!</v>
      </c>
    </row>
    <row r="194" spans="1:34" s="12" customFormat="1" ht="30" hidden="1" customHeight="1" x14ac:dyDescent="0.2">
      <c r="A194" s="11" t="s">
        <v>72</v>
      </c>
      <c r="B194" s="24"/>
      <c r="C194" s="24">
        <f>SUM(F194:AH194)</f>
        <v>0</v>
      </c>
      <c r="D194" s="15" t="e">
        <f t="shared" ref="D194:D202" si="59">C194/B194</f>
        <v>#DIV/0!</v>
      </c>
      <c r="E194" s="15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s="12" customFormat="1" ht="30" hidden="1" customHeight="1" x14ac:dyDescent="0.2">
      <c r="A195" s="11" t="s">
        <v>73</v>
      </c>
      <c r="B195" s="24"/>
      <c r="C195" s="24">
        <f>SUM(F195:AH195)</f>
        <v>0</v>
      </c>
      <c r="D195" s="15" t="e">
        <f t="shared" si="59"/>
        <v>#DIV/0!</v>
      </c>
      <c r="E195" s="15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s="12" customFormat="1" ht="31.15" hidden="1" customHeight="1" x14ac:dyDescent="0.2">
      <c r="A196" s="11" t="s">
        <v>74</v>
      </c>
      <c r="B196" s="24"/>
      <c r="C196" s="24">
        <f>SUM(F196:AH196)</f>
        <v>0</v>
      </c>
      <c r="D196" s="15" t="e">
        <f t="shared" si="59"/>
        <v>#DIV/0!</v>
      </c>
      <c r="E196" s="15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s="12" customFormat="1" ht="31.15" hidden="1" customHeight="1" x14ac:dyDescent="0.2">
      <c r="A197" s="11" t="s">
        <v>75</v>
      </c>
      <c r="B197" s="37"/>
      <c r="C197" s="24">
        <f>SUM(F197:AH197)</f>
        <v>0</v>
      </c>
      <c r="D197" s="15" t="e">
        <f t="shared" si="59"/>
        <v>#DIV/0!</v>
      </c>
      <c r="E197" s="15"/>
      <c r="F197" s="22"/>
      <c r="G197" s="22"/>
      <c r="H197" s="50"/>
      <c r="I197" s="50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80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</row>
    <row r="198" spans="1:34" s="12" customFormat="1" ht="31.15" hidden="1" customHeight="1" x14ac:dyDescent="0.2">
      <c r="A198" s="30" t="s">
        <v>78</v>
      </c>
      <c r="B198" s="52" t="e">
        <f>B192/B185*10</f>
        <v>#DIV/0!</v>
      </c>
      <c r="C198" s="52" t="e">
        <f>C192/C185*10</f>
        <v>#DIV/0!</v>
      </c>
      <c r="D198" s="15" t="e">
        <f t="shared" si="59"/>
        <v>#DIV/0!</v>
      </c>
      <c r="E198" s="15"/>
      <c r="F198" s="53" t="e">
        <f t="shared" ref="F198:AH198" si="60">F192/F185*10</f>
        <v>#DIV/0!</v>
      </c>
      <c r="G198" s="53" t="e">
        <f t="shared" si="60"/>
        <v>#DIV/0!</v>
      </c>
      <c r="H198" s="53" t="e">
        <f t="shared" si="60"/>
        <v>#DIV/0!</v>
      </c>
      <c r="I198" s="53" t="e">
        <f t="shared" si="60"/>
        <v>#DIV/0!</v>
      </c>
      <c r="J198" s="53" t="e">
        <f t="shared" si="60"/>
        <v>#DIV/0!</v>
      </c>
      <c r="K198" s="53" t="e">
        <f t="shared" si="60"/>
        <v>#DIV/0!</v>
      </c>
      <c r="L198" s="53" t="e">
        <f t="shared" si="60"/>
        <v>#DIV/0!</v>
      </c>
      <c r="M198" s="53" t="e">
        <f t="shared" si="60"/>
        <v>#DIV/0!</v>
      </c>
      <c r="N198" s="53" t="e">
        <f t="shared" si="60"/>
        <v>#DIV/0!</v>
      </c>
      <c r="O198" s="53" t="e">
        <f t="shared" si="60"/>
        <v>#DIV/0!</v>
      </c>
      <c r="P198" s="53" t="e">
        <f t="shared" si="60"/>
        <v>#DIV/0!</v>
      </c>
      <c r="Q198" s="53" t="e">
        <f t="shared" si="60"/>
        <v>#DIV/0!</v>
      </c>
      <c r="R198" s="53" t="e">
        <f t="shared" si="60"/>
        <v>#DIV/0!</v>
      </c>
      <c r="S198" s="53" t="e">
        <f t="shared" si="60"/>
        <v>#DIV/0!</v>
      </c>
      <c r="T198" s="53" t="e">
        <f t="shared" si="60"/>
        <v>#DIV/0!</v>
      </c>
      <c r="U198" s="53" t="e">
        <f t="shared" si="60"/>
        <v>#DIV/0!</v>
      </c>
      <c r="V198" s="53" t="e">
        <f t="shared" si="60"/>
        <v>#DIV/0!</v>
      </c>
      <c r="W198" s="53" t="e">
        <f t="shared" si="60"/>
        <v>#DIV/0!</v>
      </c>
      <c r="X198" s="53" t="e">
        <f t="shared" si="60"/>
        <v>#DIV/0!</v>
      </c>
      <c r="Y198" s="53" t="e">
        <f t="shared" si="60"/>
        <v>#DIV/0!</v>
      </c>
      <c r="Z198" s="53"/>
      <c r="AA198" s="53"/>
      <c r="AB198" s="53"/>
      <c r="AC198" s="53"/>
      <c r="AD198" s="53"/>
      <c r="AE198" s="53"/>
      <c r="AF198" s="53"/>
      <c r="AG198" s="53"/>
      <c r="AH198" s="53" t="e">
        <f t="shared" si="60"/>
        <v>#DIV/0!</v>
      </c>
    </row>
    <row r="199" spans="1:34" s="12" customFormat="1" ht="30" hidden="1" customHeight="1" x14ac:dyDescent="0.2">
      <c r="A199" s="11" t="s">
        <v>72</v>
      </c>
      <c r="B199" s="53" t="e">
        <f t="shared" ref="B199:F202" si="61">B194/B187*10</f>
        <v>#DIV/0!</v>
      </c>
      <c r="C199" s="53" t="e">
        <f t="shared" si="61"/>
        <v>#DIV/0!</v>
      </c>
      <c r="D199" s="15" t="e">
        <f t="shared" si="59"/>
        <v>#DIV/0!</v>
      </c>
      <c r="E199" s="15"/>
      <c r="F199" s="53" t="e">
        <f t="shared" ref="F199:AH199" si="62">F194/F187*10</f>
        <v>#DIV/0!</v>
      </c>
      <c r="G199" s="53" t="e">
        <f t="shared" si="62"/>
        <v>#DIV/0!</v>
      </c>
      <c r="H199" s="53" t="e">
        <f t="shared" si="62"/>
        <v>#DIV/0!</v>
      </c>
      <c r="I199" s="53" t="e">
        <f t="shared" si="62"/>
        <v>#DIV/0!</v>
      </c>
      <c r="J199" s="53" t="e">
        <f t="shared" si="62"/>
        <v>#DIV/0!</v>
      </c>
      <c r="K199" s="53" t="e">
        <f t="shared" si="62"/>
        <v>#DIV/0!</v>
      </c>
      <c r="L199" s="53" t="e">
        <f t="shared" si="62"/>
        <v>#DIV/0!</v>
      </c>
      <c r="M199" s="53" t="e">
        <f t="shared" si="62"/>
        <v>#DIV/0!</v>
      </c>
      <c r="N199" s="53" t="e">
        <f t="shared" si="62"/>
        <v>#DIV/0!</v>
      </c>
      <c r="O199" s="53" t="e">
        <f t="shared" si="62"/>
        <v>#DIV/0!</v>
      </c>
      <c r="P199" s="53" t="e">
        <f t="shared" si="62"/>
        <v>#DIV/0!</v>
      </c>
      <c r="Q199" s="53" t="e">
        <f t="shared" si="62"/>
        <v>#DIV/0!</v>
      </c>
      <c r="R199" s="53" t="e">
        <f t="shared" si="62"/>
        <v>#DIV/0!</v>
      </c>
      <c r="S199" s="53" t="e">
        <f t="shared" si="62"/>
        <v>#DIV/0!</v>
      </c>
      <c r="T199" s="53" t="e">
        <f t="shared" si="62"/>
        <v>#DIV/0!</v>
      </c>
      <c r="U199" s="53" t="e">
        <f t="shared" si="62"/>
        <v>#DIV/0!</v>
      </c>
      <c r="V199" s="53" t="e">
        <f t="shared" si="62"/>
        <v>#DIV/0!</v>
      </c>
      <c r="W199" s="53" t="e">
        <f t="shared" si="62"/>
        <v>#DIV/0!</v>
      </c>
      <c r="X199" s="53" t="e">
        <f t="shared" si="62"/>
        <v>#DIV/0!</v>
      </c>
      <c r="Y199" s="53" t="e">
        <f t="shared" si="62"/>
        <v>#DIV/0!</v>
      </c>
      <c r="Z199" s="53"/>
      <c r="AA199" s="53"/>
      <c r="AB199" s="53"/>
      <c r="AC199" s="53"/>
      <c r="AD199" s="53"/>
      <c r="AE199" s="53"/>
      <c r="AF199" s="53"/>
      <c r="AG199" s="53"/>
      <c r="AH199" s="53" t="e">
        <f t="shared" si="62"/>
        <v>#DIV/0!</v>
      </c>
    </row>
    <row r="200" spans="1:34" s="12" customFormat="1" ht="30" hidden="1" customHeight="1" x14ac:dyDescent="0.2">
      <c r="A200" s="11" t="s">
        <v>73</v>
      </c>
      <c r="B200" s="53" t="e">
        <f t="shared" si="61"/>
        <v>#DIV/0!</v>
      </c>
      <c r="C200" s="53" t="e">
        <f t="shared" si="61"/>
        <v>#DIV/0!</v>
      </c>
      <c r="D200" s="15" t="e">
        <f t="shared" si="59"/>
        <v>#DIV/0!</v>
      </c>
      <c r="E200" s="15"/>
      <c r="F200" s="53"/>
      <c r="G200" s="53" t="e">
        <f t="shared" ref="G200:N201" si="63">G195/G188*10</f>
        <v>#DIV/0!</v>
      </c>
      <c r="H200" s="53" t="e">
        <f t="shared" si="63"/>
        <v>#DIV/0!</v>
      </c>
      <c r="I200" s="53" t="e">
        <f t="shared" si="63"/>
        <v>#DIV/0!</v>
      </c>
      <c r="J200" s="53" t="e">
        <f t="shared" si="63"/>
        <v>#DIV/0!</v>
      </c>
      <c r="K200" s="53" t="e">
        <f t="shared" si="63"/>
        <v>#DIV/0!</v>
      </c>
      <c r="L200" s="53" t="e">
        <f t="shared" si="63"/>
        <v>#DIV/0!</v>
      </c>
      <c r="M200" s="53" t="e">
        <f t="shared" si="63"/>
        <v>#DIV/0!</v>
      </c>
      <c r="N200" s="53" t="e">
        <f t="shared" si="63"/>
        <v>#DIV/0!</v>
      </c>
      <c r="O200" s="53"/>
      <c r="P200" s="53" t="e">
        <f>P195/P188*10</f>
        <v>#DIV/0!</v>
      </c>
      <c r="Q200" s="53" t="e">
        <f>Q195/Q188*10</f>
        <v>#DIV/0!</v>
      </c>
      <c r="R200" s="53"/>
      <c r="S200" s="53" t="e">
        <f t="shared" ref="S200:V201" si="64">S195/S188*10</f>
        <v>#DIV/0!</v>
      </c>
      <c r="T200" s="53" t="e">
        <f t="shared" si="64"/>
        <v>#DIV/0!</v>
      </c>
      <c r="U200" s="53" t="e">
        <f t="shared" si="64"/>
        <v>#DIV/0!</v>
      </c>
      <c r="V200" s="53" t="e">
        <f t="shared" si="64"/>
        <v>#DIV/0!</v>
      </c>
      <c r="W200" s="53"/>
      <c r="X200" s="53"/>
      <c r="Y200" s="53" t="e">
        <f>Y195/Y188*10</f>
        <v>#DIV/0!</v>
      </c>
      <c r="Z200" s="53"/>
      <c r="AA200" s="53"/>
      <c r="AB200" s="53"/>
      <c r="AC200" s="53"/>
      <c r="AD200" s="53"/>
      <c r="AE200" s="53"/>
      <c r="AF200" s="53"/>
      <c r="AG200" s="53"/>
      <c r="AH200" s="53" t="e">
        <f>AH195/AH188*10</f>
        <v>#DIV/0!</v>
      </c>
    </row>
    <row r="201" spans="1:34" s="12" customFormat="1" ht="30" hidden="1" customHeight="1" x14ac:dyDescent="0.2">
      <c r="A201" s="11" t="s">
        <v>74</v>
      </c>
      <c r="B201" s="53" t="e">
        <f t="shared" si="61"/>
        <v>#DIV/0!</v>
      </c>
      <c r="C201" s="53" t="e">
        <f t="shared" si="61"/>
        <v>#DIV/0!</v>
      </c>
      <c r="D201" s="15" t="e">
        <f t="shared" si="59"/>
        <v>#DIV/0!</v>
      </c>
      <c r="E201" s="15"/>
      <c r="F201" s="53" t="e">
        <f>F196/F189*10</f>
        <v>#DIV/0!</v>
      </c>
      <c r="G201" s="53" t="e">
        <f t="shared" si="63"/>
        <v>#DIV/0!</v>
      </c>
      <c r="H201" s="53" t="e">
        <f t="shared" si="63"/>
        <v>#DIV/0!</v>
      </c>
      <c r="I201" s="53" t="e">
        <f t="shared" si="63"/>
        <v>#DIV/0!</v>
      </c>
      <c r="J201" s="53" t="e">
        <f t="shared" si="63"/>
        <v>#DIV/0!</v>
      </c>
      <c r="K201" s="53" t="e">
        <f t="shared" si="63"/>
        <v>#DIV/0!</v>
      </c>
      <c r="L201" s="53" t="e">
        <f t="shared" si="63"/>
        <v>#DIV/0!</v>
      </c>
      <c r="M201" s="53" t="e">
        <f t="shared" si="63"/>
        <v>#DIV/0!</v>
      </c>
      <c r="N201" s="53" t="e">
        <f t="shared" si="63"/>
        <v>#DIV/0!</v>
      </c>
      <c r="O201" s="53" t="e">
        <f>O196/O189*10</f>
        <v>#DIV/0!</v>
      </c>
      <c r="P201" s="53" t="e">
        <f>P196/P189*10</f>
        <v>#DIV/0!</v>
      </c>
      <c r="Q201" s="53" t="e">
        <f>Q196/Q189*10</f>
        <v>#DIV/0!</v>
      </c>
      <c r="R201" s="53" t="e">
        <f>R196/R189*10</f>
        <v>#DIV/0!</v>
      </c>
      <c r="S201" s="53" t="e">
        <f t="shared" si="64"/>
        <v>#DIV/0!</v>
      </c>
      <c r="T201" s="53" t="e">
        <f t="shared" si="64"/>
        <v>#DIV/0!</v>
      </c>
      <c r="U201" s="53" t="e">
        <f t="shared" si="64"/>
        <v>#DIV/0!</v>
      </c>
      <c r="V201" s="53" t="e">
        <f t="shared" si="64"/>
        <v>#DIV/0!</v>
      </c>
      <c r="W201" s="53" t="e">
        <f>W196/W189*10</f>
        <v>#DIV/0!</v>
      </c>
      <c r="X201" s="53" t="e">
        <f>X196/X189*10</f>
        <v>#DIV/0!</v>
      </c>
      <c r="Y201" s="53" t="e">
        <f>Y196/Y189*10</f>
        <v>#DIV/0!</v>
      </c>
      <c r="Z201" s="53"/>
      <c r="AA201" s="53"/>
      <c r="AB201" s="53"/>
      <c r="AC201" s="53"/>
      <c r="AD201" s="53"/>
      <c r="AE201" s="53"/>
      <c r="AF201" s="53"/>
      <c r="AG201" s="53"/>
      <c r="AH201" s="53" t="e">
        <f>AH196/AH189*10</f>
        <v>#DIV/0!</v>
      </c>
    </row>
    <row r="202" spans="1:34" s="12" customFormat="1" ht="30" hidden="1" customHeight="1" x14ac:dyDescent="0.2">
      <c r="A202" s="11" t="s">
        <v>75</v>
      </c>
      <c r="B202" s="53" t="e">
        <f t="shared" si="61"/>
        <v>#DIV/0!</v>
      </c>
      <c r="C202" s="53" t="e">
        <f t="shared" si="61"/>
        <v>#DIV/0!</v>
      </c>
      <c r="D202" s="15" t="e">
        <f t="shared" si="59"/>
        <v>#DIV/0!</v>
      </c>
      <c r="E202" s="15"/>
      <c r="F202" s="53" t="e">
        <f t="shared" si="61"/>
        <v>#DIV/0!</v>
      </c>
      <c r="G202" s="53"/>
      <c r="H202" s="53">
        <v>10</v>
      </c>
      <c r="I202" s="53"/>
      <c r="J202" s="53" t="e">
        <f>J197/J190*10</f>
        <v>#DIV/0!</v>
      </c>
      <c r="K202" s="53"/>
      <c r="L202" s="53"/>
      <c r="M202" s="53"/>
      <c r="N202" s="53"/>
      <c r="O202" s="53"/>
      <c r="P202" s="53"/>
      <c r="Q202" s="53"/>
      <c r="R202" s="53" t="e">
        <f>R197/R190*10</f>
        <v>#DIV/0!</v>
      </c>
      <c r="S202" s="53" t="e">
        <f>S197/S190*10</f>
        <v>#DIV/0!</v>
      </c>
      <c r="T202" s="53"/>
      <c r="U202" s="53"/>
      <c r="V202" s="53" t="e">
        <f>V197/V190*10</f>
        <v>#DIV/0!</v>
      </c>
      <c r="W202" s="53"/>
      <c r="X202" s="53" t="e">
        <f>X197/X190*10</f>
        <v>#DIV/0!</v>
      </c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</row>
    <row r="203" spans="1:34" s="12" customFormat="1" ht="30" hidden="1" customHeight="1" outlineLevel="1" x14ac:dyDescent="0.2">
      <c r="A203" s="54" t="s">
        <v>138</v>
      </c>
      <c r="B203" s="21"/>
      <c r="C203" s="24">
        <f>SUM(F203:AH203)</f>
        <v>0</v>
      </c>
      <c r="D203" s="15"/>
      <c r="E203" s="15"/>
      <c r="F203" s="36"/>
      <c r="G203" s="35"/>
      <c r="H203" s="57"/>
      <c r="I203" s="35"/>
      <c r="J203" s="35"/>
      <c r="K203" s="35"/>
      <c r="L203" s="35"/>
      <c r="M203" s="53"/>
      <c r="N203" s="35"/>
      <c r="O203" s="35"/>
      <c r="P203" s="35"/>
      <c r="Q203" s="35"/>
      <c r="R203" s="35"/>
      <c r="S203" s="35"/>
      <c r="T203" s="53"/>
      <c r="U203" s="24"/>
      <c r="V203" s="89"/>
      <c r="W203" s="89"/>
      <c r="X203" s="89"/>
      <c r="Y203" s="24"/>
      <c r="Z203" s="24"/>
      <c r="AA203" s="24"/>
      <c r="AB203" s="24"/>
      <c r="AC203" s="24"/>
      <c r="AD203" s="24"/>
      <c r="AE203" s="24"/>
      <c r="AF203" s="24"/>
      <c r="AG203" s="24"/>
      <c r="AH203" s="35"/>
    </row>
    <row r="204" spans="1:34" s="12" customFormat="1" ht="30" hidden="1" customHeight="1" x14ac:dyDescent="0.2">
      <c r="A204" s="30" t="s">
        <v>139</v>
      </c>
      <c r="B204" s="21"/>
      <c r="C204" s="24">
        <f>SUM(F204:AH204)</f>
        <v>0</v>
      </c>
      <c r="D204" s="15"/>
      <c r="E204" s="15"/>
      <c r="F204" s="36"/>
      <c r="G204" s="35"/>
      <c r="H204" s="35"/>
      <c r="I204" s="35"/>
      <c r="J204" s="35"/>
      <c r="K204" s="35"/>
      <c r="L204" s="35"/>
      <c r="M204" s="53"/>
      <c r="N204" s="35"/>
      <c r="O204" s="35"/>
      <c r="P204" s="35"/>
      <c r="Q204" s="35"/>
      <c r="R204" s="35"/>
      <c r="S204" s="35"/>
      <c r="T204" s="53"/>
      <c r="U204" s="24"/>
      <c r="V204" s="89"/>
      <c r="W204" s="89"/>
      <c r="X204" s="89"/>
      <c r="Y204" s="24"/>
      <c r="Z204" s="24"/>
      <c r="AA204" s="24"/>
      <c r="AB204" s="24"/>
      <c r="AC204" s="24"/>
      <c r="AD204" s="24"/>
      <c r="AE204" s="24"/>
      <c r="AF204" s="24"/>
      <c r="AG204" s="24"/>
      <c r="AH204" s="35"/>
    </row>
    <row r="205" spans="1:34" s="12" customFormat="1" ht="30" hidden="1" customHeight="1" x14ac:dyDescent="0.2">
      <c r="A205" s="30" t="s">
        <v>78</v>
      </c>
      <c r="B205" s="59"/>
      <c r="C205" s="59" t="e">
        <f>C204/C203*10</f>
        <v>#DIV/0!</v>
      </c>
      <c r="D205" s="57"/>
      <c r="E205" s="57"/>
      <c r="F205" s="57"/>
      <c r="G205" s="57"/>
      <c r="H205" s="57"/>
      <c r="I205" s="57" t="e">
        <f>I204/I203*10</f>
        <v>#DIV/0!</v>
      </c>
      <c r="J205" s="57"/>
      <c r="K205" s="57"/>
      <c r="L205" s="57"/>
      <c r="M205" s="57"/>
      <c r="N205" s="57" t="e">
        <f>N204/N203*10</f>
        <v>#DIV/0!</v>
      </c>
      <c r="O205" s="57"/>
      <c r="P205" s="57"/>
      <c r="Q205" s="57" t="e">
        <f>Q204/Q203*10</f>
        <v>#DIV/0!</v>
      </c>
      <c r="R205" s="57"/>
      <c r="S205" s="53" t="e">
        <f>S204/S203*10</f>
        <v>#DIV/0!</v>
      </c>
      <c r="T205" s="53"/>
      <c r="U205" s="53" t="e">
        <f>U204/U203*10</f>
        <v>#DIV/0!</v>
      </c>
      <c r="V205" s="57"/>
      <c r="W205" s="57"/>
      <c r="X205" s="57"/>
      <c r="Y205" s="53" t="e">
        <f>Y204/Y203*10</f>
        <v>#DIV/0!</v>
      </c>
      <c r="Z205" s="53"/>
      <c r="AA205" s="53"/>
      <c r="AB205" s="53"/>
      <c r="AC205" s="53"/>
      <c r="AD205" s="53"/>
      <c r="AE205" s="53"/>
      <c r="AF205" s="53"/>
      <c r="AG205" s="53"/>
      <c r="AH205" s="36"/>
    </row>
    <row r="206" spans="1:34" s="12" customFormat="1" ht="30" hidden="1" customHeight="1" x14ac:dyDescent="0.2">
      <c r="A206" s="54" t="s">
        <v>79</v>
      </c>
      <c r="B206" s="55"/>
      <c r="C206" s="55">
        <f>SUM(F206:AH206)</f>
        <v>0</v>
      </c>
      <c r="D206" s="15" t="e">
        <f>C206/B206</f>
        <v>#DIV/0!</v>
      </c>
      <c r="E206" s="15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</row>
    <row r="207" spans="1:34" s="12" customFormat="1" ht="30" hidden="1" customHeight="1" x14ac:dyDescent="0.2">
      <c r="A207" s="30" t="s">
        <v>80</v>
      </c>
      <c r="B207" s="25"/>
      <c r="C207" s="25">
        <f>SUM(F207:AH207)</f>
        <v>0</v>
      </c>
      <c r="D207" s="15" t="e">
        <f>C207/B207</f>
        <v>#DIV/0!</v>
      </c>
      <c r="E207" s="15"/>
      <c r="F207" s="22"/>
      <c r="G207" s="22"/>
      <c r="H207" s="22"/>
      <c r="I207" s="22"/>
      <c r="J207" s="22"/>
      <c r="K207" s="22"/>
      <c r="L207" s="24"/>
      <c r="M207" s="24"/>
      <c r="N207" s="24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</row>
    <row r="208" spans="1:34" s="12" customFormat="1" ht="30" hidden="1" customHeight="1" x14ac:dyDescent="0.2">
      <c r="A208" s="30" t="s">
        <v>81</v>
      </c>
      <c r="B208" s="53"/>
      <c r="C208" s="53" t="e">
        <f>C206/C207</f>
        <v>#DIV/0!</v>
      </c>
      <c r="D208" s="15" t="e">
        <f>C208/B208</f>
        <v>#DIV/0!</v>
      </c>
      <c r="E208" s="15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</row>
    <row r="209" spans="1:34" s="12" customFormat="1" ht="30" hidden="1" customHeight="1" x14ac:dyDescent="0.2">
      <c r="A209" s="11" t="s">
        <v>82</v>
      </c>
      <c r="B209" s="25"/>
      <c r="C209" s="25"/>
      <c r="D209" s="15"/>
      <c r="E209" s="15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</row>
    <row r="210" spans="1:34" s="12" customFormat="1" ht="27" hidden="1" customHeight="1" x14ac:dyDescent="0.2">
      <c r="A210" s="13" t="s">
        <v>83</v>
      </c>
      <c r="B210" s="21"/>
      <c r="C210" s="25">
        <f>SUM(F210:AH210)</f>
        <v>0</v>
      </c>
      <c r="D210" s="15"/>
      <c r="E210" s="15"/>
      <c r="F210" s="50"/>
      <c r="G210" s="50"/>
      <c r="H210" s="50"/>
      <c r="I210" s="50"/>
      <c r="J210" s="50"/>
      <c r="K210" s="50"/>
      <c r="L210" s="50"/>
      <c r="M210" s="24"/>
      <c r="N210" s="50"/>
      <c r="O210" s="50"/>
      <c r="P210" s="50"/>
      <c r="Q210" s="50"/>
      <c r="R210" s="50"/>
      <c r="S210" s="50"/>
      <c r="T210" s="50"/>
      <c r="U210" s="53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</row>
    <row r="211" spans="1:34" s="12" customFormat="1" ht="31.9" hidden="1" customHeight="1" outlineLevel="1" x14ac:dyDescent="0.2">
      <c r="A211" s="13" t="s">
        <v>84</v>
      </c>
      <c r="B211" s="25"/>
      <c r="C211" s="25"/>
      <c r="D211" s="15"/>
      <c r="E211" s="15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</row>
    <row r="212" spans="1:34" s="12" customFormat="1" ht="30" hidden="1" customHeight="1" outlineLevel="1" x14ac:dyDescent="0.2">
      <c r="A212" s="54" t="s">
        <v>85</v>
      </c>
      <c r="B212" s="21"/>
      <c r="C212" s="25">
        <f>SUM(F212:AH212)</f>
        <v>0</v>
      </c>
      <c r="D212" s="15" t="e">
        <f>C212/B212</f>
        <v>#DIV/0!</v>
      </c>
      <c r="E212" s="15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</row>
    <row r="213" spans="1:34" s="12" customFormat="1" ht="19.149999999999999" hidden="1" customHeight="1" x14ac:dyDescent="0.2">
      <c r="A213" s="13" t="s">
        <v>169</v>
      </c>
      <c r="B213" s="31" t="e">
        <f>B212/B211</f>
        <v>#DIV/0!</v>
      </c>
      <c r="C213" s="31" t="e">
        <f>C212/C211</f>
        <v>#DIV/0!</v>
      </c>
      <c r="D213" s="15"/>
      <c r="E213" s="15"/>
      <c r="F213" s="33" t="e">
        <f t="shared" ref="F213:AH213" si="65">F212/F211</f>
        <v>#DIV/0!</v>
      </c>
      <c r="G213" s="33" t="e">
        <f t="shared" si="65"/>
        <v>#DIV/0!</v>
      </c>
      <c r="H213" s="33" t="e">
        <f t="shared" si="65"/>
        <v>#DIV/0!</v>
      </c>
      <c r="I213" s="33" t="e">
        <f t="shared" si="65"/>
        <v>#DIV/0!</v>
      </c>
      <c r="J213" s="33" t="e">
        <f t="shared" si="65"/>
        <v>#DIV/0!</v>
      </c>
      <c r="K213" s="33" t="e">
        <f t="shared" si="65"/>
        <v>#DIV/0!</v>
      </c>
      <c r="L213" s="33" t="e">
        <f t="shared" si="65"/>
        <v>#DIV/0!</v>
      </c>
      <c r="M213" s="33" t="e">
        <f t="shared" si="65"/>
        <v>#DIV/0!</v>
      </c>
      <c r="N213" s="33" t="e">
        <f t="shared" si="65"/>
        <v>#DIV/0!</v>
      </c>
      <c r="O213" s="33" t="e">
        <f t="shared" si="65"/>
        <v>#DIV/0!</v>
      </c>
      <c r="P213" s="33" t="e">
        <f t="shared" si="65"/>
        <v>#DIV/0!</v>
      </c>
      <c r="Q213" s="33" t="e">
        <f t="shared" si="65"/>
        <v>#DIV/0!</v>
      </c>
      <c r="R213" s="33" t="e">
        <f t="shared" si="65"/>
        <v>#DIV/0!</v>
      </c>
      <c r="S213" s="33" t="e">
        <f t="shared" si="65"/>
        <v>#DIV/0!</v>
      </c>
      <c r="T213" s="33" t="e">
        <f t="shared" si="65"/>
        <v>#DIV/0!</v>
      </c>
      <c r="U213" s="33" t="e">
        <f t="shared" si="65"/>
        <v>#DIV/0!</v>
      </c>
      <c r="V213" s="33" t="e">
        <f t="shared" si="65"/>
        <v>#DIV/0!</v>
      </c>
      <c r="W213" s="33" t="e">
        <f t="shared" si="65"/>
        <v>#DIV/0!</v>
      </c>
      <c r="X213" s="33" t="e">
        <f t="shared" si="65"/>
        <v>#DIV/0!</v>
      </c>
      <c r="Y213" s="33" t="e">
        <f t="shared" si="65"/>
        <v>#DIV/0!</v>
      </c>
      <c r="Z213" s="33"/>
      <c r="AA213" s="33"/>
      <c r="AB213" s="33"/>
      <c r="AC213" s="33"/>
      <c r="AD213" s="33"/>
      <c r="AE213" s="33"/>
      <c r="AF213" s="33"/>
      <c r="AG213" s="33"/>
      <c r="AH213" s="33" t="e">
        <f t="shared" si="65"/>
        <v>#DIV/0!</v>
      </c>
    </row>
    <row r="214" spans="1:34" s="87" customFormat="1" ht="21" hidden="1" customHeight="1" x14ac:dyDescent="0.2">
      <c r="A214" s="85" t="s">
        <v>76</v>
      </c>
      <c r="B214" s="86">
        <f>B211-B212</f>
        <v>0</v>
      </c>
      <c r="C214" s="86">
        <f>C211-C212</f>
        <v>0</v>
      </c>
      <c r="D214" s="86"/>
      <c r="E214" s="86"/>
      <c r="F214" s="86">
        <f t="shared" ref="F214:AH214" si="66">F211-F212</f>
        <v>0</v>
      </c>
      <c r="G214" s="86">
        <f t="shared" si="66"/>
        <v>0</v>
      </c>
      <c r="H214" s="86">
        <f t="shared" si="66"/>
        <v>0</v>
      </c>
      <c r="I214" s="86">
        <f t="shared" si="66"/>
        <v>0</v>
      </c>
      <c r="J214" s="86">
        <f t="shared" si="66"/>
        <v>0</v>
      </c>
      <c r="K214" s="86">
        <f t="shared" si="66"/>
        <v>0</v>
      </c>
      <c r="L214" s="86">
        <f t="shared" si="66"/>
        <v>0</v>
      </c>
      <c r="M214" s="86">
        <f t="shared" si="66"/>
        <v>0</v>
      </c>
      <c r="N214" s="86">
        <f t="shared" si="66"/>
        <v>0</v>
      </c>
      <c r="O214" s="86">
        <f t="shared" si="66"/>
        <v>0</v>
      </c>
      <c r="P214" s="86">
        <f t="shared" si="66"/>
        <v>0</v>
      </c>
      <c r="Q214" s="86">
        <f t="shared" si="66"/>
        <v>0</v>
      </c>
      <c r="R214" s="86">
        <f t="shared" si="66"/>
        <v>0</v>
      </c>
      <c r="S214" s="86">
        <f t="shared" si="66"/>
        <v>0</v>
      </c>
      <c r="T214" s="86">
        <f t="shared" si="66"/>
        <v>0</v>
      </c>
      <c r="U214" s="86">
        <f t="shared" si="66"/>
        <v>0</v>
      </c>
      <c r="V214" s="86">
        <f t="shared" si="66"/>
        <v>0</v>
      </c>
      <c r="W214" s="86">
        <f t="shared" si="66"/>
        <v>0</v>
      </c>
      <c r="X214" s="86">
        <f t="shared" si="66"/>
        <v>0</v>
      </c>
      <c r="Y214" s="86">
        <f t="shared" si="66"/>
        <v>0</v>
      </c>
      <c r="Z214" s="86"/>
      <c r="AA214" s="86"/>
      <c r="AB214" s="86"/>
      <c r="AC214" s="86"/>
      <c r="AD214" s="86"/>
      <c r="AE214" s="86"/>
      <c r="AF214" s="86"/>
      <c r="AG214" s="86"/>
      <c r="AH214" s="86">
        <f t="shared" si="66"/>
        <v>0</v>
      </c>
    </row>
    <row r="215" spans="1:34" s="12" customFormat="1" ht="22.9" hidden="1" customHeight="1" x14ac:dyDescent="0.2">
      <c r="A215" s="13" t="s">
        <v>172</v>
      </c>
      <c r="B215" s="37"/>
      <c r="C215" s="24"/>
      <c r="D215" s="16" t="e">
        <f>C215/B215</f>
        <v>#DIV/0!</v>
      </c>
      <c r="E215" s="16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</row>
    <row r="216" spans="1:34" s="12" customFormat="1" ht="30" hidden="1" customHeight="1" x14ac:dyDescent="0.2">
      <c r="A216" s="30" t="s">
        <v>86</v>
      </c>
      <c r="B216" s="21"/>
      <c r="C216" s="25">
        <f>SUM(F216:AH216)</f>
        <v>0</v>
      </c>
      <c r="D216" s="15" t="e">
        <f>C216/B216</f>
        <v>#DIV/0!</v>
      </c>
      <c r="E216" s="15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</row>
    <row r="217" spans="1:34" s="12" customFormat="1" ht="31.15" hidden="1" customHeight="1" x14ac:dyDescent="0.2">
      <c r="A217" s="13" t="s">
        <v>31</v>
      </c>
      <c r="B217" s="15" t="e">
        <f>B216/B215</f>
        <v>#DIV/0!</v>
      </c>
      <c r="C217" s="9" t="e">
        <f>C216/C215</f>
        <v>#DIV/0!</v>
      </c>
      <c r="D217" s="15"/>
      <c r="E217" s="15"/>
      <c r="F217" s="27" t="e">
        <f t="shared" ref="F217:AH217" si="67">F216/F215</f>
        <v>#DIV/0!</v>
      </c>
      <c r="G217" s="27" t="e">
        <f t="shared" si="67"/>
        <v>#DIV/0!</v>
      </c>
      <c r="H217" s="27" t="e">
        <f t="shared" si="67"/>
        <v>#DIV/0!</v>
      </c>
      <c r="I217" s="27" t="e">
        <f t="shared" si="67"/>
        <v>#DIV/0!</v>
      </c>
      <c r="J217" s="27" t="e">
        <f t="shared" si="67"/>
        <v>#DIV/0!</v>
      </c>
      <c r="K217" s="27" t="e">
        <f t="shared" si="67"/>
        <v>#DIV/0!</v>
      </c>
      <c r="L217" s="27" t="e">
        <f t="shared" si="67"/>
        <v>#DIV/0!</v>
      </c>
      <c r="M217" s="27" t="e">
        <f t="shared" si="67"/>
        <v>#DIV/0!</v>
      </c>
      <c r="N217" s="27" t="e">
        <f t="shared" si="67"/>
        <v>#DIV/0!</v>
      </c>
      <c r="O217" s="27" t="e">
        <f t="shared" si="67"/>
        <v>#DIV/0!</v>
      </c>
      <c r="P217" s="27" t="e">
        <f t="shared" si="67"/>
        <v>#DIV/0!</v>
      </c>
      <c r="Q217" s="27" t="e">
        <f t="shared" si="67"/>
        <v>#DIV/0!</v>
      </c>
      <c r="R217" s="27" t="e">
        <f t="shared" si="67"/>
        <v>#DIV/0!</v>
      </c>
      <c r="S217" s="27" t="e">
        <f t="shared" si="67"/>
        <v>#DIV/0!</v>
      </c>
      <c r="T217" s="27" t="e">
        <f t="shared" si="67"/>
        <v>#DIV/0!</v>
      </c>
      <c r="U217" s="27" t="e">
        <f t="shared" si="67"/>
        <v>#DIV/0!</v>
      </c>
      <c r="V217" s="27" t="e">
        <f t="shared" si="67"/>
        <v>#DIV/0!</v>
      </c>
      <c r="W217" s="27" t="e">
        <f t="shared" si="67"/>
        <v>#DIV/0!</v>
      </c>
      <c r="X217" s="27" t="e">
        <f t="shared" si="67"/>
        <v>#DIV/0!</v>
      </c>
      <c r="Y217" s="27" t="e">
        <f t="shared" si="67"/>
        <v>#DIV/0!</v>
      </c>
      <c r="Z217" s="27"/>
      <c r="AA217" s="27"/>
      <c r="AB217" s="27"/>
      <c r="AC217" s="27"/>
      <c r="AD217" s="27"/>
      <c r="AE217" s="27"/>
      <c r="AF217" s="27"/>
      <c r="AG217" s="27"/>
      <c r="AH217" s="27" t="e">
        <f t="shared" si="67"/>
        <v>#DIV/0!</v>
      </c>
    </row>
    <row r="218" spans="1:34" s="12" customFormat="1" ht="30" hidden="1" customHeight="1" x14ac:dyDescent="0.2">
      <c r="A218" s="30" t="s">
        <v>78</v>
      </c>
      <c r="B218" s="59" t="e">
        <f>B216/B212*10</f>
        <v>#DIV/0!</v>
      </c>
      <c r="C218" s="59" t="e">
        <f>C216/C212*10</f>
        <v>#DIV/0!</v>
      </c>
      <c r="D218" s="15" t="e">
        <f>C218/B218</f>
        <v>#DIV/0!</v>
      </c>
      <c r="E218" s="15"/>
      <c r="F218" s="57" t="e">
        <f t="shared" ref="F218:Q218" si="68">F216/F212*10</f>
        <v>#DIV/0!</v>
      </c>
      <c r="G218" s="57" t="e">
        <f t="shared" si="68"/>
        <v>#DIV/0!</v>
      </c>
      <c r="H218" s="57" t="e">
        <f t="shared" si="68"/>
        <v>#DIV/0!</v>
      </c>
      <c r="I218" s="57" t="e">
        <f t="shared" si="68"/>
        <v>#DIV/0!</v>
      </c>
      <c r="J218" s="57" t="e">
        <f t="shared" si="68"/>
        <v>#DIV/0!</v>
      </c>
      <c r="K218" s="57" t="e">
        <f t="shared" si="68"/>
        <v>#DIV/0!</v>
      </c>
      <c r="L218" s="57" t="e">
        <f t="shared" si="68"/>
        <v>#DIV/0!</v>
      </c>
      <c r="M218" s="57" t="e">
        <f t="shared" si="68"/>
        <v>#DIV/0!</v>
      </c>
      <c r="N218" s="57" t="e">
        <f t="shared" si="68"/>
        <v>#DIV/0!</v>
      </c>
      <c r="O218" s="57" t="e">
        <f t="shared" si="68"/>
        <v>#DIV/0!</v>
      </c>
      <c r="P218" s="57" t="e">
        <f t="shared" si="68"/>
        <v>#DIV/0!</v>
      </c>
      <c r="Q218" s="57" t="e">
        <f t="shared" si="68"/>
        <v>#DIV/0!</v>
      </c>
      <c r="R218" s="57" t="e">
        <f t="shared" ref="R218:W218" si="69">R216/R212*10</f>
        <v>#DIV/0!</v>
      </c>
      <c r="S218" s="57" t="e">
        <f t="shared" si="69"/>
        <v>#DIV/0!</v>
      </c>
      <c r="T218" s="57" t="e">
        <f t="shared" si="69"/>
        <v>#DIV/0!</v>
      </c>
      <c r="U218" s="57" t="e">
        <f t="shared" si="69"/>
        <v>#DIV/0!</v>
      </c>
      <c r="V218" s="57" t="e">
        <f t="shared" si="69"/>
        <v>#DIV/0!</v>
      </c>
      <c r="W218" s="57" t="e">
        <f t="shared" si="69"/>
        <v>#DIV/0!</v>
      </c>
      <c r="X218" s="57" t="e">
        <f>X216/X212*10</f>
        <v>#DIV/0!</v>
      </c>
      <c r="Y218" s="57" t="e">
        <f>Y216/Y212*10</f>
        <v>#DIV/0!</v>
      </c>
      <c r="Z218" s="57"/>
      <c r="AA218" s="57"/>
      <c r="AB218" s="57"/>
      <c r="AC218" s="57"/>
      <c r="AD218" s="57"/>
      <c r="AE218" s="57"/>
      <c r="AF218" s="57"/>
      <c r="AG218" s="57"/>
      <c r="AH218" s="57" t="e">
        <f>AH216/AH212*10</f>
        <v>#DIV/0!</v>
      </c>
    </row>
    <row r="219" spans="1:34" s="12" customFormat="1" ht="30" hidden="1" customHeight="1" outlineLevel="1" x14ac:dyDescent="0.2">
      <c r="A219" s="11" t="s">
        <v>87</v>
      </c>
      <c r="B219" s="8"/>
      <c r="C219" s="25">
        <f>F219+G219+H219+I219+J219+K219+L219+M219+N219+O219+P219+Q219+R219+S219+T219+U219+V219+W219+X219+Y219+AH219</f>
        <v>0</v>
      </c>
      <c r="D219" s="15"/>
      <c r="E219" s="15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</row>
    <row r="220" spans="1:34" s="12" customFormat="1" ht="30" hidden="1" customHeight="1" x14ac:dyDescent="0.2">
      <c r="A220" s="11" t="s">
        <v>88</v>
      </c>
      <c r="B220" s="56"/>
      <c r="C220" s="25">
        <f>SUM(F220:AH220)</f>
        <v>0</v>
      </c>
      <c r="D220" s="15"/>
      <c r="E220" s="15"/>
      <c r="F220" s="57"/>
      <c r="G220" s="57"/>
      <c r="H220" s="58"/>
      <c r="I220" s="57"/>
      <c r="J220" s="57"/>
      <c r="K220" s="57"/>
      <c r="L220" s="57"/>
      <c r="M220" s="24"/>
      <c r="N220" s="57"/>
      <c r="O220" s="57"/>
      <c r="P220" s="57"/>
      <c r="Q220" s="57"/>
      <c r="R220" s="57"/>
      <c r="S220" s="57"/>
      <c r="T220" s="57"/>
      <c r="U220" s="53"/>
      <c r="V220" s="57"/>
      <c r="W220" s="57"/>
      <c r="X220" s="57"/>
      <c r="Y220" s="56"/>
      <c r="Z220" s="56"/>
      <c r="AA220" s="56"/>
      <c r="AB220" s="56"/>
      <c r="AC220" s="56"/>
      <c r="AD220" s="56"/>
      <c r="AE220" s="56"/>
      <c r="AF220" s="56"/>
      <c r="AG220" s="56"/>
      <c r="AH220" s="57"/>
    </row>
    <row r="221" spans="1:34" s="12" customFormat="1" ht="30" hidden="1" customHeight="1" outlineLevel="1" x14ac:dyDescent="0.2">
      <c r="A221" s="11" t="s">
        <v>89</v>
      </c>
      <c r="B221" s="55"/>
      <c r="C221" s="55">
        <f>C219-C220</f>
        <v>0</v>
      </c>
      <c r="D221" s="15"/>
      <c r="E221" s="15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</row>
    <row r="222" spans="1:34" s="12" customFormat="1" ht="30" hidden="1" customHeight="1" outlineLevel="1" x14ac:dyDescent="0.2">
      <c r="A222" s="54" t="s">
        <v>160</v>
      </c>
      <c r="B222" s="21"/>
      <c r="C222" s="25">
        <f>SUM(F222:AH222)</f>
        <v>0</v>
      </c>
      <c r="D222" s="15" t="e">
        <f>C222/B222</f>
        <v>#DIV/0!</v>
      </c>
      <c r="E222" s="15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</row>
    <row r="223" spans="1:34" s="12" customFormat="1" ht="27" hidden="1" customHeight="1" x14ac:dyDescent="0.2">
      <c r="A223" s="13" t="s">
        <v>169</v>
      </c>
      <c r="B223" s="31" t="e">
        <f>B222/B221</f>
        <v>#DIV/0!</v>
      </c>
      <c r="C223" s="31" t="e">
        <f>C222/C221</f>
        <v>#DIV/0!</v>
      </c>
      <c r="D223" s="15"/>
      <c r="E223" s="15"/>
      <c r="F223" s="27" t="e">
        <f>F222/F221</f>
        <v>#DIV/0!</v>
      </c>
      <c r="G223" s="27" t="e">
        <f t="shared" ref="G223:AH223" si="70">G222/G221</f>
        <v>#DIV/0!</v>
      </c>
      <c r="H223" s="27" t="e">
        <f t="shared" si="70"/>
        <v>#DIV/0!</v>
      </c>
      <c r="I223" s="27" t="e">
        <f t="shared" si="70"/>
        <v>#DIV/0!</v>
      </c>
      <c r="J223" s="27" t="e">
        <f t="shared" si="70"/>
        <v>#DIV/0!</v>
      </c>
      <c r="K223" s="27" t="e">
        <f t="shared" si="70"/>
        <v>#DIV/0!</v>
      </c>
      <c r="L223" s="27" t="e">
        <f t="shared" si="70"/>
        <v>#DIV/0!</v>
      </c>
      <c r="M223" s="27" t="e">
        <f t="shared" si="70"/>
        <v>#DIV/0!</v>
      </c>
      <c r="N223" s="27" t="e">
        <f t="shared" si="70"/>
        <v>#DIV/0!</v>
      </c>
      <c r="O223" s="27" t="e">
        <f t="shared" si="70"/>
        <v>#DIV/0!</v>
      </c>
      <c r="P223" s="27" t="e">
        <f t="shared" si="70"/>
        <v>#DIV/0!</v>
      </c>
      <c r="Q223" s="27" t="e">
        <f t="shared" si="70"/>
        <v>#DIV/0!</v>
      </c>
      <c r="R223" s="27"/>
      <c r="S223" s="27" t="e">
        <f t="shared" si="70"/>
        <v>#DIV/0!</v>
      </c>
      <c r="T223" s="27" t="e">
        <f t="shared" si="70"/>
        <v>#DIV/0!</v>
      </c>
      <c r="U223" s="27" t="e">
        <f t="shared" si="70"/>
        <v>#DIV/0!</v>
      </c>
      <c r="V223" s="27" t="e">
        <f t="shared" si="70"/>
        <v>#DIV/0!</v>
      </c>
      <c r="W223" s="27" t="e">
        <f t="shared" si="70"/>
        <v>#DIV/0!</v>
      </c>
      <c r="X223" s="27" t="e">
        <f t="shared" si="70"/>
        <v>#DIV/0!</v>
      </c>
      <c r="Y223" s="27" t="e">
        <f t="shared" si="70"/>
        <v>#DIV/0!</v>
      </c>
      <c r="Z223" s="27"/>
      <c r="AA223" s="27"/>
      <c r="AB223" s="27"/>
      <c r="AC223" s="27"/>
      <c r="AD223" s="27"/>
      <c r="AE223" s="27"/>
      <c r="AF223" s="27"/>
      <c r="AG223" s="27"/>
      <c r="AH223" s="27" t="e">
        <f t="shared" si="70"/>
        <v>#DIV/0!</v>
      </c>
    </row>
    <row r="224" spans="1:34" s="12" customFormat="1" ht="31.15" hidden="1" customHeight="1" x14ac:dyDescent="0.2">
      <c r="A224" s="13" t="s">
        <v>173</v>
      </c>
      <c r="B224" s="37"/>
      <c r="C224" s="37"/>
      <c r="D224" s="16" t="e">
        <f>C224/B224</f>
        <v>#DIV/0!</v>
      </c>
      <c r="E224" s="16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</row>
    <row r="225" spans="1:34" s="12" customFormat="1" ht="30" hidden="1" customHeight="1" x14ac:dyDescent="0.2">
      <c r="A225" s="30" t="s">
        <v>90</v>
      </c>
      <c r="B225" s="21"/>
      <c r="C225" s="25">
        <f>SUM(F225:AH225)</f>
        <v>0</v>
      </c>
      <c r="D225" s="15" t="e">
        <f>C225/B225</f>
        <v>#DIV/0!</v>
      </c>
      <c r="E225" s="15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</row>
    <row r="226" spans="1:34" s="12" customFormat="1" ht="30" hidden="1" customHeight="1" x14ac:dyDescent="0.2">
      <c r="A226" s="13" t="s">
        <v>31</v>
      </c>
      <c r="B226" s="28" t="e">
        <f>B225/B224</f>
        <v>#DIV/0!</v>
      </c>
      <c r="C226" s="28" t="e">
        <f>C225/C224</f>
        <v>#DIV/0!</v>
      </c>
      <c r="D226" s="9"/>
      <c r="E226" s="9"/>
      <c r="F226" s="28" t="e">
        <f t="shared" ref="F226:N226" si="71">F225/F224</f>
        <v>#DIV/0!</v>
      </c>
      <c r="G226" s="28" t="e">
        <f t="shared" si="71"/>
        <v>#DIV/0!</v>
      </c>
      <c r="H226" s="28" t="e">
        <f t="shared" si="71"/>
        <v>#DIV/0!</v>
      </c>
      <c r="I226" s="28" t="e">
        <f t="shared" si="71"/>
        <v>#DIV/0!</v>
      </c>
      <c r="J226" s="28" t="e">
        <f t="shared" si="71"/>
        <v>#DIV/0!</v>
      </c>
      <c r="K226" s="28" t="e">
        <f t="shared" si="71"/>
        <v>#DIV/0!</v>
      </c>
      <c r="L226" s="28" t="e">
        <f t="shared" si="71"/>
        <v>#DIV/0!</v>
      </c>
      <c r="M226" s="28" t="e">
        <f t="shared" si="71"/>
        <v>#DIV/0!</v>
      </c>
      <c r="N226" s="28" t="e">
        <f t="shared" si="71"/>
        <v>#DIV/0!</v>
      </c>
      <c r="O226" s="28"/>
      <c r="P226" s="28" t="e">
        <f>P225/P224</f>
        <v>#DIV/0!</v>
      </c>
      <c r="Q226" s="28" t="e">
        <f>Q225/Q224</f>
        <v>#DIV/0!</v>
      </c>
      <c r="R226" s="28"/>
      <c r="S226" s="28" t="e">
        <f>S225/S224</f>
        <v>#DIV/0!</v>
      </c>
      <c r="T226" s="28" t="e">
        <f>T225/T224</f>
        <v>#DIV/0!</v>
      </c>
      <c r="U226" s="28" t="e">
        <f>U225/U224</f>
        <v>#DIV/0!</v>
      </c>
      <c r="V226" s="28" t="e">
        <f>V225/V224</f>
        <v>#DIV/0!</v>
      </c>
      <c r="W226" s="28"/>
      <c r="X226" s="28" t="e">
        <f>X225/X224</f>
        <v>#DIV/0!</v>
      </c>
      <c r="Y226" s="28" t="e">
        <f>Y225/Y224</f>
        <v>#DIV/0!</v>
      </c>
      <c r="Z226" s="28"/>
      <c r="AA226" s="28"/>
      <c r="AB226" s="28"/>
      <c r="AC226" s="28"/>
      <c r="AD226" s="28"/>
      <c r="AE226" s="28"/>
      <c r="AF226" s="28"/>
      <c r="AG226" s="28"/>
      <c r="AH226" s="28" t="e">
        <f>AH225/AH224</f>
        <v>#DIV/0!</v>
      </c>
    </row>
    <row r="227" spans="1:34" s="12" customFormat="1" ht="30" hidden="1" customHeight="1" x14ac:dyDescent="0.2">
      <c r="A227" s="30" t="s">
        <v>78</v>
      </c>
      <c r="B227" s="59" t="e">
        <f>B225/B222*10</f>
        <v>#DIV/0!</v>
      </c>
      <c r="C227" s="59" t="e">
        <f>C225/C222*10</f>
        <v>#DIV/0!</v>
      </c>
      <c r="D227" s="15" t="e">
        <f t="shared" ref="D227:D239" si="72">C227/B227</f>
        <v>#DIV/0!</v>
      </c>
      <c r="E227" s="15"/>
      <c r="F227" s="57" t="e">
        <f>F225/F222*10</f>
        <v>#DIV/0!</v>
      </c>
      <c r="G227" s="57" t="e">
        <f>G225/G222*10</f>
        <v>#DIV/0!</v>
      </c>
      <c r="H227" s="57" t="e">
        <f>H225/H222*10</f>
        <v>#DIV/0!</v>
      </c>
      <c r="I227" s="57" t="e">
        <f t="shared" ref="I227:O227" si="73">I225/I222*10</f>
        <v>#DIV/0!</v>
      </c>
      <c r="J227" s="57" t="e">
        <f t="shared" si="73"/>
        <v>#DIV/0!</v>
      </c>
      <c r="K227" s="57" t="e">
        <f t="shared" si="73"/>
        <v>#DIV/0!</v>
      </c>
      <c r="L227" s="57" t="e">
        <f t="shared" si="73"/>
        <v>#DIV/0!</v>
      </c>
      <c r="M227" s="57" t="e">
        <f t="shared" si="73"/>
        <v>#DIV/0!</v>
      </c>
      <c r="N227" s="57" t="e">
        <f t="shared" si="73"/>
        <v>#DIV/0!</v>
      </c>
      <c r="O227" s="57" t="e">
        <f t="shared" si="73"/>
        <v>#DIV/0!</v>
      </c>
      <c r="P227" s="57" t="e">
        <f>P225/P222*10</f>
        <v>#DIV/0!</v>
      </c>
      <c r="Q227" s="57" t="e">
        <f>Q225/Q222*10</f>
        <v>#DIV/0!</v>
      </c>
      <c r="R227" s="57"/>
      <c r="S227" s="57" t="e">
        <f t="shared" ref="S227:AH227" si="74">S225/S222*10</f>
        <v>#DIV/0!</v>
      </c>
      <c r="T227" s="57" t="e">
        <f t="shared" si="74"/>
        <v>#DIV/0!</v>
      </c>
      <c r="U227" s="57" t="e">
        <f t="shared" si="74"/>
        <v>#DIV/0!</v>
      </c>
      <c r="V227" s="57" t="e">
        <f t="shared" si="74"/>
        <v>#DIV/0!</v>
      </c>
      <c r="W227" s="57" t="e">
        <f t="shared" si="74"/>
        <v>#DIV/0!</v>
      </c>
      <c r="X227" s="57" t="e">
        <f t="shared" si="74"/>
        <v>#DIV/0!</v>
      </c>
      <c r="Y227" s="57" t="e">
        <f t="shared" si="74"/>
        <v>#DIV/0!</v>
      </c>
      <c r="Z227" s="57"/>
      <c r="AA227" s="57"/>
      <c r="AB227" s="57"/>
      <c r="AC227" s="57"/>
      <c r="AD227" s="57"/>
      <c r="AE227" s="57"/>
      <c r="AF227" s="57"/>
      <c r="AG227" s="57"/>
      <c r="AH227" s="57" t="e">
        <f t="shared" si="74"/>
        <v>#DIV/0!</v>
      </c>
    </row>
    <row r="228" spans="1:34" s="12" customFormat="1" ht="30" hidden="1" customHeight="1" outlineLevel="1" x14ac:dyDescent="0.2">
      <c r="A228" s="54" t="s">
        <v>161</v>
      </c>
      <c r="B228" s="21"/>
      <c r="C228" s="25">
        <f>SUM(F228:AH228)</f>
        <v>0</v>
      </c>
      <c r="D228" s="15" t="e">
        <f t="shared" si="72"/>
        <v>#DIV/0!</v>
      </c>
      <c r="E228" s="15"/>
      <c r="F228" s="36"/>
      <c r="G228" s="35"/>
      <c r="H228" s="56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60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</row>
    <row r="229" spans="1:34" s="12" customFormat="1" ht="30" hidden="1" customHeight="1" x14ac:dyDescent="0.2">
      <c r="A229" s="30" t="s">
        <v>162</v>
      </c>
      <c r="B229" s="21"/>
      <c r="C229" s="25">
        <f>SUM(F229:AH229)</f>
        <v>0</v>
      </c>
      <c r="D229" s="15" t="e">
        <f t="shared" si="72"/>
        <v>#DIV/0!</v>
      </c>
      <c r="E229" s="15"/>
      <c r="F229" s="36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60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</row>
    <row r="230" spans="1:34" s="12" customFormat="1" ht="30" hidden="1" customHeight="1" x14ac:dyDescent="0.2">
      <c r="A230" s="30" t="s">
        <v>78</v>
      </c>
      <c r="B230" s="59" t="e">
        <f>B229/B228*10</f>
        <v>#DIV/0!</v>
      </c>
      <c r="C230" s="59" t="e">
        <f>C229/C228*10</f>
        <v>#DIV/0!</v>
      </c>
      <c r="D230" s="15" t="e">
        <f t="shared" si="72"/>
        <v>#DIV/0!</v>
      </c>
      <c r="E230" s="15"/>
      <c r="F230" s="36"/>
      <c r="G230" s="57"/>
      <c r="H230" s="57" t="e">
        <f>H229/H228*10</f>
        <v>#DIV/0!</v>
      </c>
      <c r="I230" s="57"/>
      <c r="J230" s="57"/>
      <c r="K230" s="57"/>
      <c r="L230" s="57"/>
      <c r="M230" s="57" t="e">
        <f>M229/M228*10</f>
        <v>#DIV/0!</v>
      </c>
      <c r="N230" s="57"/>
      <c r="O230" s="57"/>
      <c r="P230" s="57"/>
      <c r="Q230" s="57"/>
      <c r="R230" s="57"/>
      <c r="S230" s="57"/>
      <c r="T230" s="57"/>
      <c r="U230" s="57"/>
      <c r="V230" s="57"/>
      <c r="W230" s="36"/>
      <c r="X230" s="57"/>
      <c r="Y230" s="36"/>
      <c r="Z230" s="36"/>
      <c r="AA230" s="36"/>
      <c r="AB230" s="36"/>
      <c r="AC230" s="36"/>
      <c r="AD230" s="36"/>
      <c r="AE230" s="36"/>
      <c r="AF230" s="36"/>
      <c r="AG230" s="36"/>
      <c r="AH230" s="57" t="e">
        <f>AH229/AH228*10</f>
        <v>#DIV/0!</v>
      </c>
    </row>
    <row r="231" spans="1:34" s="12" customFormat="1" ht="30" hidden="1" customHeight="1" outlineLevel="1" x14ac:dyDescent="0.2">
      <c r="A231" s="54" t="s">
        <v>91</v>
      </c>
      <c r="B231" s="19"/>
      <c r="C231" s="52">
        <f>SUM(F231:AH231)</f>
        <v>0</v>
      </c>
      <c r="D231" s="15" t="e">
        <f t="shared" si="72"/>
        <v>#DIV/0!</v>
      </c>
      <c r="E231" s="15"/>
      <c r="F231" s="36"/>
      <c r="G231" s="35"/>
      <c r="H231" s="57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60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</row>
    <row r="232" spans="1:34" s="12" customFormat="1" ht="30" hidden="1" customHeight="1" x14ac:dyDescent="0.2">
      <c r="A232" s="30" t="s">
        <v>92</v>
      </c>
      <c r="B232" s="19"/>
      <c r="C232" s="52">
        <f>SUM(F232:AH232)</f>
        <v>0</v>
      </c>
      <c r="D232" s="15" t="e">
        <f t="shared" si="72"/>
        <v>#DIV/0!</v>
      </c>
      <c r="E232" s="15"/>
      <c r="F232" s="36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60"/>
      <c r="U232" s="35"/>
      <c r="V232" s="35"/>
      <c r="W232" s="35"/>
      <c r="X232" s="60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</row>
    <row r="233" spans="1:34" s="12" customFormat="1" ht="30" hidden="1" customHeight="1" x14ac:dyDescent="0.2">
      <c r="A233" s="30" t="s">
        <v>78</v>
      </c>
      <c r="B233" s="59" t="e">
        <f>B232/B231*10</f>
        <v>#DIV/0!</v>
      </c>
      <c r="C233" s="59" t="e">
        <f>C232/C231*10</f>
        <v>#DIV/0!</v>
      </c>
      <c r="D233" s="15" t="e">
        <f t="shared" si="72"/>
        <v>#DIV/0!</v>
      </c>
      <c r="E233" s="15"/>
      <c r="F233" s="36"/>
      <c r="G233" s="57"/>
      <c r="H233" s="57"/>
      <c r="I233" s="57" t="e">
        <f>I232/I231*10</f>
        <v>#DIV/0!</v>
      </c>
      <c r="J233" s="57"/>
      <c r="K233" s="57"/>
      <c r="L233" s="57"/>
      <c r="M233" s="57"/>
      <c r="N233" s="57"/>
      <c r="O233" s="57" t="e">
        <f>O232/O231*10</f>
        <v>#DIV/0!</v>
      </c>
      <c r="P233" s="57"/>
      <c r="Q233" s="57"/>
      <c r="R233" s="57"/>
      <c r="S233" s="57" t="e">
        <f>S232/S231*10</f>
        <v>#DIV/0!</v>
      </c>
      <c r="T233" s="57" t="e">
        <f>T232/T231*10</f>
        <v>#DIV/0!</v>
      </c>
      <c r="U233" s="57"/>
      <c r="V233" s="57"/>
      <c r="W233" s="57"/>
      <c r="X233" s="57" t="e">
        <f>X232/X231*10</f>
        <v>#DIV/0!</v>
      </c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</row>
    <row r="234" spans="1:34" s="12" customFormat="1" ht="30" hidden="1" customHeight="1" x14ac:dyDescent="0.2">
      <c r="A234" s="54" t="s">
        <v>136</v>
      </c>
      <c r="B234" s="59"/>
      <c r="C234" s="52">
        <f>SUM(F234:AH234)</f>
        <v>0</v>
      </c>
      <c r="D234" s="15" t="e">
        <f t="shared" si="72"/>
        <v>#DIV/0!</v>
      </c>
      <c r="E234" s="15"/>
      <c r="F234" s="36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6"/>
      <c r="W234" s="36"/>
      <c r="X234" s="57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</row>
    <row r="235" spans="1:34" s="12" customFormat="1" ht="30" hidden="1" customHeight="1" x14ac:dyDescent="0.2">
      <c r="A235" s="30" t="s">
        <v>137</v>
      </c>
      <c r="B235" s="59"/>
      <c r="C235" s="52">
        <f>SUM(F235:AH235)</f>
        <v>0</v>
      </c>
      <c r="D235" s="15" t="e">
        <f t="shared" si="72"/>
        <v>#DIV/0!</v>
      </c>
      <c r="E235" s="15"/>
      <c r="F235" s="36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6"/>
      <c r="W235" s="36"/>
      <c r="X235" s="57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</row>
    <row r="236" spans="1:34" s="12" customFormat="1" ht="30" hidden="1" customHeight="1" x14ac:dyDescent="0.2">
      <c r="A236" s="30" t="s">
        <v>78</v>
      </c>
      <c r="B236" s="59" t="e">
        <f>B235/B234*10</f>
        <v>#DIV/0!</v>
      </c>
      <c r="C236" s="59" t="e">
        <f>C235/C234*10</f>
        <v>#DIV/0!</v>
      </c>
      <c r="D236" s="15" t="e">
        <f t="shared" si="72"/>
        <v>#DIV/0!</v>
      </c>
      <c r="E236" s="15"/>
      <c r="F236" s="36"/>
      <c r="G236" s="57"/>
      <c r="H236" s="57"/>
      <c r="I236" s="57"/>
      <c r="J236" s="57"/>
      <c r="K236" s="57"/>
      <c r="L236" s="57"/>
      <c r="M236" s="57"/>
      <c r="N236" s="57" t="e">
        <f>N235/N234*10</f>
        <v>#DIV/0!</v>
      </c>
      <c r="O236" s="57"/>
      <c r="P236" s="57"/>
      <c r="Q236" s="57"/>
      <c r="R236" s="57"/>
      <c r="S236" s="57"/>
      <c r="T236" s="57"/>
      <c r="U236" s="57" t="e">
        <f>U235/U234*10</f>
        <v>#DIV/0!</v>
      </c>
      <c r="V236" s="57" t="e">
        <f>V235/V234*10</f>
        <v>#DIV/0!</v>
      </c>
      <c r="W236" s="36"/>
      <c r="X236" s="57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</row>
    <row r="237" spans="1:34" s="12" customFormat="1" ht="30" hidden="1" customHeight="1" x14ac:dyDescent="0.2">
      <c r="A237" s="54" t="s">
        <v>93</v>
      </c>
      <c r="B237" s="25"/>
      <c r="C237" s="25">
        <f>SUM(F237:AH237)</f>
        <v>0</v>
      </c>
      <c r="D237" s="15" t="e">
        <f t="shared" si="72"/>
        <v>#DIV/0!</v>
      </c>
      <c r="E237" s="1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</row>
    <row r="238" spans="1:34" s="12" customFormat="1" ht="30" hidden="1" customHeight="1" x14ac:dyDescent="0.2">
      <c r="A238" s="30" t="s">
        <v>94</v>
      </c>
      <c r="B238" s="25"/>
      <c r="C238" s="25">
        <f>SUM(F238:AH238)</f>
        <v>0</v>
      </c>
      <c r="D238" s="15" t="e">
        <f t="shared" si="72"/>
        <v>#DIV/0!</v>
      </c>
      <c r="E238" s="15"/>
      <c r="F238" s="35"/>
      <c r="G238" s="33"/>
      <c r="H238" s="57"/>
      <c r="I238" s="24"/>
      <c r="J238" s="24"/>
      <c r="K238" s="24"/>
      <c r="L238" s="24"/>
      <c r="M238" s="36"/>
      <c r="N238" s="36"/>
      <c r="O238" s="33"/>
      <c r="P238" s="33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3"/>
    </row>
    <row r="239" spans="1:34" s="12" customFormat="1" ht="30" hidden="1" customHeight="1" x14ac:dyDescent="0.2">
      <c r="A239" s="30" t="s">
        <v>78</v>
      </c>
      <c r="B239" s="52" t="e">
        <f>B238/B237*10</f>
        <v>#DIV/0!</v>
      </c>
      <c r="C239" s="52" t="e">
        <f>C238/C237*10</f>
        <v>#DIV/0!</v>
      </c>
      <c r="D239" s="15" t="e">
        <f t="shared" si="72"/>
        <v>#DIV/0!</v>
      </c>
      <c r="E239" s="15"/>
      <c r="F239" s="53" t="e">
        <f>F238/F237*10</f>
        <v>#DIV/0!</v>
      </c>
      <c r="G239" s="53"/>
      <c r="H239" s="53"/>
      <c r="I239" s="53" t="e">
        <f t="shared" ref="I239:N239" si="75">I238/I237*10</f>
        <v>#DIV/0!</v>
      </c>
      <c r="J239" s="53" t="e">
        <f t="shared" si="75"/>
        <v>#DIV/0!</v>
      </c>
      <c r="K239" s="53" t="e">
        <f t="shared" si="75"/>
        <v>#DIV/0!</v>
      </c>
      <c r="L239" s="53" t="e">
        <f t="shared" si="75"/>
        <v>#DIV/0!</v>
      </c>
      <c r="M239" s="53" t="e">
        <f t="shared" si="75"/>
        <v>#DIV/0!</v>
      </c>
      <c r="N239" s="53" t="e">
        <f t="shared" si="75"/>
        <v>#DIV/0!</v>
      </c>
      <c r="O239" s="24"/>
      <c r="P239" s="24"/>
      <c r="Q239" s="53" t="e">
        <f>Q238/Q237*10</f>
        <v>#DIV/0!</v>
      </c>
      <c r="R239" s="53" t="e">
        <f>R238/R237*10</f>
        <v>#DIV/0!</v>
      </c>
      <c r="S239" s="53"/>
      <c r="T239" s="53" t="e">
        <f t="shared" ref="T239:Y239" si="76">T238/T237*10</f>
        <v>#DIV/0!</v>
      </c>
      <c r="U239" s="53" t="e">
        <f t="shared" si="76"/>
        <v>#DIV/0!</v>
      </c>
      <c r="V239" s="53" t="e">
        <f t="shared" si="76"/>
        <v>#DIV/0!</v>
      </c>
      <c r="W239" s="53" t="e">
        <f t="shared" si="76"/>
        <v>#DIV/0!</v>
      </c>
      <c r="X239" s="53" t="e">
        <f t="shared" si="76"/>
        <v>#DIV/0!</v>
      </c>
      <c r="Y239" s="53" t="e">
        <f t="shared" si="76"/>
        <v>#DIV/0!</v>
      </c>
      <c r="Z239" s="53"/>
      <c r="AA239" s="53"/>
      <c r="AB239" s="53"/>
      <c r="AC239" s="53"/>
      <c r="AD239" s="53"/>
      <c r="AE239" s="53"/>
      <c r="AF239" s="53"/>
      <c r="AG239" s="53"/>
      <c r="AH239" s="24"/>
    </row>
    <row r="240" spans="1:34" s="12" customFormat="1" ht="30" hidden="1" customHeight="1" x14ac:dyDescent="0.2">
      <c r="A240" s="54" t="s">
        <v>167</v>
      </c>
      <c r="B240" s="25"/>
      <c r="C240" s="25">
        <f>SUM(F240:AH240)</f>
        <v>0</v>
      </c>
      <c r="D240" s="15"/>
      <c r="E240" s="1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</row>
    <row r="241" spans="1:34" s="12" customFormat="1" ht="30" hidden="1" customHeight="1" x14ac:dyDescent="0.2">
      <c r="A241" s="30" t="s">
        <v>168</v>
      </c>
      <c r="B241" s="25"/>
      <c r="C241" s="25">
        <f>SUM(F241:AH241)</f>
        <v>0</v>
      </c>
      <c r="D241" s="15"/>
      <c r="E241" s="15"/>
      <c r="F241" s="35"/>
      <c r="G241" s="33"/>
      <c r="H241" s="57"/>
      <c r="I241" s="24"/>
      <c r="J241" s="24"/>
      <c r="K241" s="24"/>
      <c r="L241" s="24"/>
      <c r="M241" s="36"/>
      <c r="N241" s="36"/>
      <c r="O241" s="24"/>
      <c r="P241" s="33"/>
      <c r="Q241" s="33"/>
      <c r="R241" s="36"/>
      <c r="S241" s="36"/>
      <c r="T241" s="36"/>
      <c r="U241" s="33"/>
      <c r="V241" s="33"/>
      <c r="W241" s="36"/>
      <c r="X241" s="33"/>
      <c r="Y241" s="36"/>
      <c r="Z241" s="36"/>
      <c r="AA241" s="36"/>
      <c r="AB241" s="36"/>
      <c r="AC241" s="36"/>
      <c r="AD241" s="36"/>
      <c r="AE241" s="36"/>
      <c r="AF241" s="36"/>
      <c r="AG241" s="36"/>
      <c r="AH241" s="33"/>
    </row>
    <row r="242" spans="1:34" s="12" customFormat="1" ht="30" hidden="1" customHeight="1" x14ac:dyDescent="0.2">
      <c r="A242" s="30" t="s">
        <v>78</v>
      </c>
      <c r="B242" s="52"/>
      <c r="C242" s="52" t="e">
        <f>C241/C240*10</f>
        <v>#DIV/0!</v>
      </c>
      <c r="D242" s="15"/>
      <c r="E242" s="15"/>
      <c r="F242" s="53"/>
      <c r="G242" s="53"/>
      <c r="H242" s="53"/>
      <c r="I242" s="53" t="e">
        <f>I241/I240*10</f>
        <v>#DIV/0!</v>
      </c>
      <c r="J242" s="53" t="e">
        <f>J241/J240*10</f>
        <v>#DIV/0!</v>
      </c>
      <c r="K242" s="53" t="e">
        <f>K241/K240*10</f>
        <v>#DIV/0!</v>
      </c>
      <c r="L242" s="53" t="e">
        <f>L241/L240*10</f>
        <v>#DIV/0!</v>
      </c>
      <c r="M242" s="53"/>
      <c r="N242" s="53" t="e">
        <f>N241/N240*10</f>
        <v>#DIV/0!</v>
      </c>
      <c r="O242" s="53"/>
      <c r="P242" s="24"/>
      <c r="Q242" s="24"/>
      <c r="R242" s="53" t="e">
        <f>R241/R240*10</f>
        <v>#DIV/0!</v>
      </c>
      <c r="S242" s="53" t="e">
        <f>S241/S240*10</f>
        <v>#DIV/0!</v>
      </c>
      <c r="T242" s="53"/>
      <c r="U242" s="24"/>
      <c r="V242" s="24"/>
      <c r="W242" s="53" t="e">
        <f>W241/W240*10</f>
        <v>#DIV/0!</v>
      </c>
      <c r="X242" s="53"/>
      <c r="Y242" s="53" t="e">
        <f>Y241/Y240*10</f>
        <v>#DIV/0!</v>
      </c>
      <c r="Z242" s="53"/>
      <c r="AA242" s="53"/>
      <c r="AB242" s="53"/>
      <c r="AC242" s="53"/>
      <c r="AD242" s="53"/>
      <c r="AE242" s="53"/>
      <c r="AF242" s="53"/>
      <c r="AG242" s="53"/>
      <c r="AH242" s="24"/>
    </row>
    <row r="243" spans="1:34" s="12" customFormat="1" ht="30" hidden="1" customHeight="1" x14ac:dyDescent="0.2">
      <c r="A243" s="54" t="s">
        <v>163</v>
      </c>
      <c r="B243" s="25">
        <v>75</v>
      </c>
      <c r="C243" s="25">
        <f>SUM(F243:AH243)</f>
        <v>165</v>
      </c>
      <c r="D243" s="15">
        <f t="shared" ref="D243:D248" si="77">C243/B243</f>
        <v>2.2000000000000002</v>
      </c>
      <c r="E243" s="1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>
        <v>50</v>
      </c>
      <c r="S243" s="35"/>
      <c r="T243" s="35"/>
      <c r="U243" s="35">
        <v>115</v>
      </c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</row>
    <row r="244" spans="1:34" s="12" customFormat="1" ht="30" hidden="1" customHeight="1" x14ac:dyDescent="0.2">
      <c r="A244" s="30" t="s">
        <v>164</v>
      </c>
      <c r="B244" s="25">
        <v>83</v>
      </c>
      <c r="C244" s="25">
        <f>SUM(F244:AH244)</f>
        <v>104</v>
      </c>
      <c r="D244" s="15">
        <f t="shared" si="77"/>
        <v>1.2530120481927711</v>
      </c>
      <c r="E244" s="15"/>
      <c r="F244" s="35"/>
      <c r="G244" s="33"/>
      <c r="H244" s="57"/>
      <c r="I244" s="33"/>
      <c r="J244" s="33"/>
      <c r="K244" s="33"/>
      <c r="L244" s="36"/>
      <c r="M244" s="36"/>
      <c r="N244" s="36"/>
      <c r="O244" s="33"/>
      <c r="P244" s="33"/>
      <c r="Q244" s="33"/>
      <c r="R244" s="36">
        <v>20</v>
      </c>
      <c r="S244" s="36"/>
      <c r="T244" s="36"/>
      <c r="U244" s="36">
        <v>84</v>
      </c>
      <c r="V244" s="33"/>
      <c r="W244" s="36"/>
      <c r="X244" s="33"/>
      <c r="Y244" s="36"/>
      <c r="Z244" s="36"/>
      <c r="AA244" s="36"/>
      <c r="AB244" s="36"/>
      <c r="AC244" s="36"/>
      <c r="AD244" s="36"/>
      <c r="AE244" s="36"/>
      <c r="AF244" s="36"/>
      <c r="AG244" s="36"/>
      <c r="AH244" s="33"/>
    </row>
    <row r="245" spans="1:34" s="12" customFormat="1" ht="30" hidden="1" customHeight="1" x14ac:dyDescent="0.2">
      <c r="A245" s="30" t="s">
        <v>78</v>
      </c>
      <c r="B245" s="52">
        <f>B244/B243*10</f>
        <v>11.066666666666666</v>
      </c>
      <c r="C245" s="52">
        <f>C244/C243*10</f>
        <v>6.3030303030303028</v>
      </c>
      <c r="D245" s="15">
        <f t="shared" si="77"/>
        <v>0.56955093099671417</v>
      </c>
      <c r="E245" s="15"/>
      <c r="F245" s="53"/>
      <c r="G245" s="53"/>
      <c r="H245" s="53"/>
      <c r="I245" s="24"/>
      <c r="J245" s="24"/>
      <c r="K245" s="24"/>
      <c r="L245" s="53"/>
      <c r="M245" s="53"/>
      <c r="N245" s="53"/>
      <c r="O245" s="24"/>
      <c r="P245" s="24"/>
      <c r="Q245" s="24"/>
      <c r="R245" s="53">
        <f>R244/R243*10</f>
        <v>4</v>
      </c>
      <c r="S245" s="53"/>
      <c r="T245" s="53"/>
      <c r="U245" s="53">
        <f>U244/U243*10</f>
        <v>7.304347826086957</v>
      </c>
      <c r="V245" s="24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24"/>
    </row>
    <row r="246" spans="1:34" s="12" customFormat="1" ht="30" hidden="1" customHeight="1" outlineLevel="1" x14ac:dyDescent="0.2">
      <c r="A246" s="54" t="s">
        <v>95</v>
      </c>
      <c r="B246" s="25"/>
      <c r="C246" s="25">
        <f>SUM(F246:AH246)</f>
        <v>0</v>
      </c>
      <c r="D246" s="15" t="e">
        <f t="shared" si="77"/>
        <v>#DIV/0!</v>
      </c>
      <c r="E246" s="1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</row>
    <row r="247" spans="1:34" s="12" customFormat="1" ht="30" hidden="1" customHeight="1" outlineLevel="1" x14ac:dyDescent="0.2">
      <c r="A247" s="30" t="s">
        <v>96</v>
      </c>
      <c r="B247" s="25"/>
      <c r="C247" s="25">
        <f>SUM(F247:AH247)</f>
        <v>0</v>
      </c>
      <c r="D247" s="15" t="e">
        <f t="shared" si="77"/>
        <v>#DIV/0!</v>
      </c>
      <c r="E247" s="1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</row>
    <row r="248" spans="1:34" s="12" customFormat="1" ht="30" hidden="1" customHeight="1" x14ac:dyDescent="0.2">
      <c r="A248" s="30" t="s">
        <v>78</v>
      </c>
      <c r="B248" s="59" t="e">
        <f>B247/B246*10</f>
        <v>#DIV/0!</v>
      </c>
      <c r="C248" s="59" t="e">
        <f>C247/C246*10</f>
        <v>#DIV/0!</v>
      </c>
      <c r="D248" s="15" t="e">
        <f t="shared" si="77"/>
        <v>#DIV/0!</v>
      </c>
      <c r="E248" s="15"/>
      <c r="F248" s="57"/>
      <c r="G248" s="57"/>
      <c r="H248" s="57" t="e">
        <f>H247/H246*10</f>
        <v>#DIV/0!</v>
      </c>
      <c r="I248" s="57"/>
      <c r="J248" s="57"/>
      <c r="K248" s="57"/>
      <c r="L248" s="57"/>
      <c r="M248" s="57" t="e">
        <f>M247/M246*10</f>
        <v>#DIV/0!</v>
      </c>
      <c r="N248" s="57"/>
      <c r="O248" s="57"/>
      <c r="P248" s="57"/>
      <c r="Q248" s="57"/>
      <c r="R248" s="57"/>
      <c r="S248" s="57"/>
      <c r="T248" s="57"/>
      <c r="U248" s="57"/>
      <c r="V248" s="57" t="e">
        <f>V247/V246*10</f>
        <v>#DIV/0!</v>
      </c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</row>
    <row r="249" spans="1:34" s="12" customFormat="1" ht="30" hidden="1" customHeight="1" outlineLevel="1" x14ac:dyDescent="0.2">
      <c r="A249" s="54" t="s">
        <v>97</v>
      </c>
      <c r="B249" s="25"/>
      <c r="C249" s="25">
        <f>SUM(F249:AH249)</f>
        <v>0</v>
      </c>
      <c r="D249" s="15"/>
      <c r="E249" s="1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</row>
    <row r="250" spans="1:34" s="12" customFormat="1" ht="30" hidden="1" customHeight="1" outlineLevel="1" x14ac:dyDescent="0.2">
      <c r="A250" s="30" t="s">
        <v>98</v>
      </c>
      <c r="B250" s="25"/>
      <c r="C250" s="25">
        <f>SUM(F250:AH250)</f>
        <v>0</v>
      </c>
      <c r="D250" s="15"/>
      <c r="E250" s="1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</row>
    <row r="251" spans="1:34" s="12" customFormat="1" ht="30" hidden="1" customHeight="1" x14ac:dyDescent="0.2">
      <c r="A251" s="30" t="s">
        <v>78</v>
      </c>
      <c r="B251" s="59" t="e">
        <f>B250/B249*10</f>
        <v>#DIV/0!</v>
      </c>
      <c r="C251" s="59" t="e">
        <f>C250/C249*10</f>
        <v>#DIV/0!</v>
      </c>
      <c r="D251" s="15" t="e">
        <f>C251/B251</f>
        <v>#DIV/0!</v>
      </c>
      <c r="E251" s="15"/>
      <c r="F251" s="59"/>
      <c r="G251" s="59"/>
      <c r="H251" s="57" t="e">
        <f>H250/H249*10</f>
        <v>#DIV/0!</v>
      </c>
      <c r="I251" s="59"/>
      <c r="J251" s="59"/>
      <c r="K251" s="57" t="e">
        <f>K250/K249*10</f>
        <v>#DIV/0!</v>
      </c>
      <c r="L251" s="57" t="e">
        <f>L250/L249*10</f>
        <v>#DIV/0!</v>
      </c>
      <c r="M251" s="57" t="e">
        <f>M250/M249*10</f>
        <v>#DIV/0!</v>
      </c>
      <c r="N251" s="57"/>
      <c r="O251" s="57"/>
      <c r="P251" s="57"/>
      <c r="Q251" s="57"/>
      <c r="R251" s="57"/>
      <c r="S251" s="57" t="e">
        <f>S250/S249*10</f>
        <v>#DIV/0!</v>
      </c>
      <c r="T251" s="57"/>
      <c r="U251" s="57"/>
      <c r="V251" s="57" t="e">
        <f>V250/V249*10</f>
        <v>#DIV/0!</v>
      </c>
      <c r="W251" s="57"/>
      <c r="X251" s="57"/>
      <c r="Y251" s="57" t="e">
        <f>Y250/Y249*10</f>
        <v>#DIV/0!</v>
      </c>
      <c r="Z251" s="57"/>
      <c r="AA251" s="57"/>
      <c r="AB251" s="57"/>
      <c r="AC251" s="57"/>
      <c r="AD251" s="57"/>
      <c r="AE251" s="57"/>
      <c r="AF251" s="57"/>
      <c r="AG251" s="57"/>
      <c r="AH251" s="57"/>
    </row>
    <row r="252" spans="1:34" s="12" customFormat="1" ht="30" hidden="1" customHeight="1" x14ac:dyDescent="0.2">
      <c r="A252" s="54" t="s">
        <v>99</v>
      </c>
      <c r="B252" s="21"/>
      <c r="C252" s="25">
        <f>SUM(F252:AH252)</f>
        <v>0</v>
      </c>
      <c r="D252" s="15" t="e">
        <f>C252/B252</f>
        <v>#DIV/0!</v>
      </c>
      <c r="E252" s="1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56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</row>
    <row r="253" spans="1:34" s="12" customFormat="1" ht="30" hidden="1" customHeight="1" x14ac:dyDescent="0.2">
      <c r="A253" s="54" t="s">
        <v>100</v>
      </c>
      <c r="B253" s="21"/>
      <c r="C253" s="25"/>
      <c r="D253" s="15" t="e">
        <f>C253/B253</f>
        <v>#DIV/0!</v>
      </c>
      <c r="E253" s="1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</row>
    <row r="254" spans="1:34" s="12" customFormat="1" ht="30" hidden="1" customHeight="1" x14ac:dyDescent="0.2">
      <c r="A254" s="54" t="s">
        <v>101</v>
      </c>
      <c r="B254" s="21"/>
      <c r="C254" s="25"/>
      <c r="D254" s="15" t="e">
        <f>C254/B254</f>
        <v>#DIV/0!</v>
      </c>
      <c r="E254" s="1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</row>
    <row r="255" spans="1:34" s="49" customFormat="1" ht="30" hidden="1" customHeight="1" x14ac:dyDescent="0.2">
      <c r="A255" s="30" t="s">
        <v>102</v>
      </c>
      <c r="B255" s="21"/>
      <c r="C255" s="25">
        <f>SUM(F255:AH255)</f>
        <v>0</v>
      </c>
      <c r="D255" s="15" t="e">
        <f>C255/B255</f>
        <v>#DIV/0!</v>
      </c>
      <c r="E255" s="15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</row>
    <row r="256" spans="1:34" s="49" customFormat="1" ht="30" hidden="1" customHeight="1" x14ac:dyDescent="0.2">
      <c r="A256" s="13" t="s">
        <v>103</v>
      </c>
      <c r="B256" s="82"/>
      <c r="C256" s="82" t="e">
        <f>C255/C258</f>
        <v>#DIV/0!</v>
      </c>
      <c r="D256" s="9"/>
      <c r="E256" s="9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</row>
    <row r="257" spans="1:42" s="12" customFormat="1" ht="30" hidden="1" customHeight="1" x14ac:dyDescent="0.2">
      <c r="A257" s="30" t="s">
        <v>104</v>
      </c>
      <c r="B257" s="21"/>
      <c r="C257" s="25">
        <f>SUM(F257:AH257)</f>
        <v>0</v>
      </c>
      <c r="D257" s="15" t="e">
        <f>C257/B257</f>
        <v>#DIV/0!</v>
      </c>
      <c r="E257" s="15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42" s="12" customFormat="1" ht="30" hidden="1" customHeight="1" outlineLevel="1" x14ac:dyDescent="0.2">
      <c r="A258" s="30" t="s">
        <v>105</v>
      </c>
      <c r="B258" s="21"/>
      <c r="C258" s="21"/>
      <c r="D258" s="15"/>
      <c r="E258" s="15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42" s="12" customFormat="1" ht="30" hidden="1" customHeight="1" outlineLevel="1" x14ac:dyDescent="0.2">
      <c r="A259" s="30" t="s">
        <v>106</v>
      </c>
      <c r="B259" s="21"/>
      <c r="C259" s="25">
        <f>SUM(F259:AH259)</f>
        <v>0</v>
      </c>
      <c r="D259" s="15" t="e">
        <f>C259/B259</f>
        <v>#DIV/0!</v>
      </c>
      <c r="E259" s="15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</row>
    <row r="260" spans="1:42" s="12" customFormat="1" ht="30" hidden="1" customHeight="1" x14ac:dyDescent="0.2">
      <c r="A260" s="13" t="s">
        <v>31</v>
      </c>
      <c r="B260" s="83" t="e">
        <f>B259/B258</f>
        <v>#DIV/0!</v>
      </c>
      <c r="C260" s="83" t="e">
        <f>C259/C258</f>
        <v>#DIV/0!</v>
      </c>
      <c r="D260" s="15"/>
      <c r="E260" s="15"/>
      <c r="F260" s="16" t="e">
        <f>F259/F258</f>
        <v>#DIV/0!</v>
      </c>
      <c r="G260" s="16" t="e">
        <f t="shared" ref="G260:AH260" si="78">G259/G258</f>
        <v>#DIV/0!</v>
      </c>
      <c r="H260" s="16" t="e">
        <f t="shared" si="78"/>
        <v>#DIV/0!</v>
      </c>
      <c r="I260" s="16" t="e">
        <f t="shared" si="78"/>
        <v>#DIV/0!</v>
      </c>
      <c r="J260" s="16" t="e">
        <f t="shared" si="78"/>
        <v>#DIV/0!</v>
      </c>
      <c r="K260" s="16" t="e">
        <f t="shared" si="78"/>
        <v>#DIV/0!</v>
      </c>
      <c r="L260" s="16" t="e">
        <f t="shared" si="78"/>
        <v>#DIV/0!</v>
      </c>
      <c r="M260" s="16" t="e">
        <f t="shared" si="78"/>
        <v>#DIV/0!</v>
      </c>
      <c r="N260" s="16" t="e">
        <f t="shared" si="78"/>
        <v>#DIV/0!</v>
      </c>
      <c r="O260" s="16" t="e">
        <f t="shared" si="78"/>
        <v>#DIV/0!</v>
      </c>
      <c r="P260" s="16" t="e">
        <f t="shared" si="78"/>
        <v>#DIV/0!</v>
      </c>
      <c r="Q260" s="16" t="e">
        <f t="shared" si="78"/>
        <v>#DIV/0!</v>
      </c>
      <c r="R260" s="16" t="e">
        <f t="shared" si="78"/>
        <v>#DIV/0!</v>
      </c>
      <c r="S260" s="16" t="e">
        <f t="shared" si="78"/>
        <v>#DIV/0!</v>
      </c>
      <c r="T260" s="16" t="e">
        <f t="shared" si="78"/>
        <v>#DIV/0!</v>
      </c>
      <c r="U260" s="16" t="e">
        <f t="shared" si="78"/>
        <v>#DIV/0!</v>
      </c>
      <c r="V260" s="16" t="e">
        <f t="shared" si="78"/>
        <v>#DIV/0!</v>
      </c>
      <c r="W260" s="16" t="e">
        <f t="shared" si="78"/>
        <v>#DIV/0!</v>
      </c>
      <c r="X260" s="16" t="e">
        <f t="shared" si="78"/>
        <v>#DIV/0!</v>
      </c>
      <c r="Y260" s="16" t="e">
        <f t="shared" si="78"/>
        <v>#DIV/0!</v>
      </c>
      <c r="Z260" s="16"/>
      <c r="AA260" s="16"/>
      <c r="AB260" s="16"/>
      <c r="AC260" s="16"/>
      <c r="AD260" s="16"/>
      <c r="AE260" s="16"/>
      <c r="AF260" s="16"/>
      <c r="AG260" s="16"/>
      <c r="AH260" s="16" t="e">
        <f t="shared" si="78"/>
        <v>#DIV/0!</v>
      </c>
    </row>
    <row r="261" spans="1:42" s="12" customFormat="1" ht="30" hidden="1" customHeight="1" x14ac:dyDescent="0.2">
      <c r="A261" s="11" t="s">
        <v>107</v>
      </c>
      <c r="B261" s="24"/>
      <c r="C261" s="24">
        <f>SUM(F261:AH261)</f>
        <v>0</v>
      </c>
      <c r="D261" s="15" t="e">
        <f t="shared" ref="D261:D269" si="79">C261/B261</f>
        <v>#DIV/0!</v>
      </c>
      <c r="E261" s="15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42" s="12" customFormat="1" ht="30" hidden="1" customHeight="1" x14ac:dyDescent="0.2">
      <c r="A262" s="11" t="s">
        <v>108</v>
      </c>
      <c r="B262" s="24"/>
      <c r="C262" s="24">
        <f>SUM(F262:AH262)</f>
        <v>0</v>
      </c>
      <c r="D262" s="15" t="e">
        <f t="shared" si="79"/>
        <v>#DIV/0!</v>
      </c>
      <c r="E262" s="15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42" s="12" customFormat="1" ht="30" hidden="1" customHeight="1" x14ac:dyDescent="0.2">
      <c r="A263" s="30" t="s">
        <v>131</v>
      </c>
      <c r="B263" s="21"/>
      <c r="C263" s="25">
        <f>SUM(F263:AH263)</f>
        <v>0</v>
      </c>
      <c r="D263" s="15" t="e">
        <f t="shared" si="79"/>
        <v>#DIV/0!</v>
      </c>
      <c r="E263" s="15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</row>
    <row r="264" spans="1:42" s="49" customFormat="1" ht="30" hidden="1" customHeight="1" outlineLevel="1" x14ac:dyDescent="0.2">
      <c r="A264" s="11" t="s">
        <v>153</v>
      </c>
      <c r="B264" s="25"/>
      <c r="C264" s="25">
        <f>SUM(F264:AH264)</f>
        <v>101088</v>
      </c>
      <c r="D264" s="15" t="e">
        <f t="shared" si="79"/>
        <v>#DIV/0!</v>
      </c>
      <c r="E264" s="15"/>
      <c r="F264" s="29">
        <v>1366</v>
      </c>
      <c r="G264" s="29">
        <v>2847</v>
      </c>
      <c r="H264" s="29">
        <v>5196</v>
      </c>
      <c r="I264" s="29">
        <v>6543</v>
      </c>
      <c r="J264" s="29">
        <v>7357</v>
      </c>
      <c r="K264" s="29">
        <v>5788</v>
      </c>
      <c r="L264" s="29">
        <v>3545</v>
      </c>
      <c r="M264" s="29">
        <v>5170</v>
      </c>
      <c r="N264" s="29">
        <v>3029</v>
      </c>
      <c r="O264" s="29">
        <v>3517</v>
      </c>
      <c r="P264" s="29">
        <v>3888</v>
      </c>
      <c r="Q264" s="29">
        <v>6744</v>
      </c>
      <c r="R264" s="29">
        <v>6037</v>
      </c>
      <c r="S264" s="29">
        <v>3845</v>
      </c>
      <c r="T264" s="29">
        <v>3946</v>
      </c>
      <c r="U264" s="29">
        <v>5043</v>
      </c>
      <c r="V264" s="29">
        <v>2005</v>
      </c>
      <c r="W264" s="29">
        <v>1351</v>
      </c>
      <c r="X264" s="29">
        <v>8708</v>
      </c>
      <c r="Y264" s="29">
        <v>9901</v>
      </c>
      <c r="Z264" s="29"/>
      <c r="AA264" s="29"/>
      <c r="AB264" s="29"/>
      <c r="AC264" s="29"/>
      <c r="AD264" s="29"/>
      <c r="AE264" s="29"/>
      <c r="AF264" s="29"/>
      <c r="AG264" s="29"/>
      <c r="AH264" s="29">
        <v>5262</v>
      </c>
    </row>
    <row r="265" spans="1:42" s="62" customFormat="1" ht="30" hidden="1" customHeight="1" outlineLevel="1" x14ac:dyDescent="0.2">
      <c r="A265" s="30" t="s">
        <v>109</v>
      </c>
      <c r="B265" s="25"/>
      <c r="C265" s="25">
        <f>SUM(F265:AH265)</f>
        <v>99561</v>
      </c>
      <c r="D265" s="15" t="e">
        <f t="shared" si="79"/>
        <v>#DIV/0!</v>
      </c>
      <c r="E265" s="15"/>
      <c r="F265" s="35">
        <v>1366</v>
      </c>
      <c r="G265" s="35">
        <v>2847</v>
      </c>
      <c r="H265" s="35">
        <v>5196</v>
      </c>
      <c r="I265" s="35">
        <v>6543</v>
      </c>
      <c r="J265" s="35">
        <v>7250</v>
      </c>
      <c r="K265" s="35">
        <v>5539</v>
      </c>
      <c r="L265" s="35">
        <v>3467</v>
      </c>
      <c r="M265" s="35">
        <v>5170</v>
      </c>
      <c r="N265" s="35">
        <v>3029</v>
      </c>
      <c r="O265" s="35">
        <v>3517</v>
      </c>
      <c r="P265" s="35">
        <v>3752</v>
      </c>
      <c r="Q265" s="35">
        <v>6565</v>
      </c>
      <c r="R265" s="35">
        <v>6037</v>
      </c>
      <c r="S265" s="35">
        <v>3845</v>
      </c>
      <c r="T265" s="35">
        <v>3946</v>
      </c>
      <c r="U265" s="35">
        <v>5043</v>
      </c>
      <c r="V265" s="35">
        <v>1980</v>
      </c>
      <c r="W265" s="35">
        <v>1351</v>
      </c>
      <c r="X265" s="35">
        <v>8708</v>
      </c>
      <c r="Y265" s="35">
        <v>9350</v>
      </c>
      <c r="Z265" s="35"/>
      <c r="AA265" s="35"/>
      <c r="AB265" s="35"/>
      <c r="AC265" s="35"/>
      <c r="AD265" s="35"/>
      <c r="AE265" s="35"/>
      <c r="AF265" s="35"/>
      <c r="AG265" s="35"/>
      <c r="AH265" s="35">
        <v>5060</v>
      </c>
    </row>
    <row r="266" spans="1:42" s="49" customFormat="1" ht="30" hidden="1" customHeight="1" x14ac:dyDescent="0.2">
      <c r="A266" s="11" t="s">
        <v>110</v>
      </c>
      <c r="B266" s="51"/>
      <c r="C266" s="51">
        <f>C265/C264</f>
        <v>0.98489434947768284</v>
      </c>
      <c r="D266" s="15" t="e">
        <f t="shared" si="79"/>
        <v>#DIV/0!</v>
      </c>
      <c r="E266" s="15"/>
      <c r="F266" s="69">
        <f t="shared" ref="F266:AH266" si="80">F265/F264</f>
        <v>1</v>
      </c>
      <c r="G266" s="69">
        <f t="shared" si="80"/>
        <v>1</v>
      </c>
      <c r="H266" s="69">
        <f t="shared" si="80"/>
        <v>1</v>
      </c>
      <c r="I266" s="69">
        <f t="shared" si="80"/>
        <v>1</v>
      </c>
      <c r="J266" s="69">
        <f t="shared" si="80"/>
        <v>0.98545602827239365</v>
      </c>
      <c r="K266" s="69">
        <f t="shared" si="80"/>
        <v>0.95697995853489981</v>
      </c>
      <c r="L266" s="69">
        <f t="shared" si="80"/>
        <v>0.97799717912552886</v>
      </c>
      <c r="M266" s="69">
        <f t="shared" si="80"/>
        <v>1</v>
      </c>
      <c r="N266" s="69">
        <f t="shared" si="80"/>
        <v>1</v>
      </c>
      <c r="O266" s="69">
        <f t="shared" si="80"/>
        <v>1</v>
      </c>
      <c r="P266" s="69">
        <f t="shared" si="80"/>
        <v>0.96502057613168724</v>
      </c>
      <c r="Q266" s="69">
        <f t="shared" si="80"/>
        <v>0.9734578884934757</v>
      </c>
      <c r="R266" s="69">
        <f t="shared" si="80"/>
        <v>1</v>
      </c>
      <c r="S266" s="69">
        <f t="shared" si="80"/>
        <v>1</v>
      </c>
      <c r="T266" s="69">
        <f t="shared" si="80"/>
        <v>1</v>
      </c>
      <c r="U266" s="69">
        <f t="shared" si="80"/>
        <v>1</v>
      </c>
      <c r="V266" s="69">
        <f t="shared" si="80"/>
        <v>0.98753117206982544</v>
      </c>
      <c r="W266" s="69">
        <f t="shared" si="80"/>
        <v>1</v>
      </c>
      <c r="X266" s="69">
        <f t="shared" si="80"/>
        <v>1</v>
      </c>
      <c r="Y266" s="69">
        <f t="shared" si="80"/>
        <v>0.9443490556509444</v>
      </c>
      <c r="Z266" s="69"/>
      <c r="AA266" s="69"/>
      <c r="AB266" s="69"/>
      <c r="AC266" s="69"/>
      <c r="AD266" s="69"/>
      <c r="AE266" s="69"/>
      <c r="AF266" s="69"/>
      <c r="AG266" s="69"/>
      <c r="AH266" s="69">
        <f t="shared" si="80"/>
        <v>0.9616115545419992</v>
      </c>
    </row>
    <row r="267" spans="1:42" s="49" customFormat="1" ht="30" hidden="1" customHeight="1" outlineLevel="1" x14ac:dyDescent="0.2">
      <c r="A267" s="11" t="s">
        <v>111</v>
      </c>
      <c r="B267" s="25"/>
      <c r="C267" s="25">
        <f>SUM(F267:AH267)</f>
        <v>0</v>
      </c>
      <c r="D267" s="15" t="e">
        <f t="shared" si="79"/>
        <v>#DIV/0!</v>
      </c>
      <c r="E267" s="15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</row>
    <row r="268" spans="1:42" s="62" customFormat="1" ht="30" hidden="1" customHeight="1" outlineLevel="1" x14ac:dyDescent="0.2">
      <c r="A268" s="30" t="s">
        <v>112</v>
      </c>
      <c r="B268" s="21"/>
      <c r="C268" s="25">
        <f>SUM(F268:AH268)</f>
        <v>15599</v>
      </c>
      <c r="D268" s="15" t="e">
        <f t="shared" si="79"/>
        <v>#DIV/0!</v>
      </c>
      <c r="E268" s="15"/>
      <c r="F268" s="48">
        <v>17</v>
      </c>
      <c r="G268" s="35">
        <v>360</v>
      </c>
      <c r="H268" s="35">
        <v>2381</v>
      </c>
      <c r="I268" s="35">
        <v>435</v>
      </c>
      <c r="J268" s="35">
        <v>387</v>
      </c>
      <c r="K268" s="35">
        <v>1130</v>
      </c>
      <c r="L268" s="35"/>
      <c r="M268" s="35">
        <v>1360</v>
      </c>
      <c r="N268" s="35">
        <v>202</v>
      </c>
      <c r="O268" s="35">
        <v>581</v>
      </c>
      <c r="P268" s="48">
        <v>217</v>
      </c>
      <c r="Q268" s="35">
        <v>663</v>
      </c>
      <c r="R268" s="35">
        <v>1813</v>
      </c>
      <c r="S268" s="35">
        <v>170</v>
      </c>
      <c r="T268" s="35">
        <v>630</v>
      </c>
      <c r="U268" s="35"/>
      <c r="V268" s="35">
        <v>110</v>
      </c>
      <c r="W268" s="35"/>
      <c r="X268" s="35">
        <v>1225</v>
      </c>
      <c r="Y268" s="35">
        <v>3778</v>
      </c>
      <c r="Z268" s="35"/>
      <c r="AA268" s="35"/>
      <c r="AB268" s="35"/>
      <c r="AC268" s="35"/>
      <c r="AD268" s="35"/>
      <c r="AE268" s="35"/>
      <c r="AF268" s="35"/>
      <c r="AG268" s="35"/>
      <c r="AH268" s="35">
        <v>140</v>
      </c>
    </row>
    <row r="269" spans="1:42" s="49" customFormat="1" ht="30" hidden="1" customHeight="1" x14ac:dyDescent="0.2">
      <c r="A269" s="11" t="s">
        <v>113</v>
      </c>
      <c r="B269" s="15"/>
      <c r="C269" s="15" t="e">
        <f>C268/C267</f>
        <v>#DIV/0!</v>
      </c>
      <c r="D269" s="15" t="e">
        <f t="shared" si="79"/>
        <v>#DIV/0!</v>
      </c>
      <c r="E269" s="15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</row>
    <row r="270" spans="1:42" s="49" customFormat="1" ht="30" hidden="1" customHeight="1" x14ac:dyDescent="0.2">
      <c r="A270" s="13" t="s">
        <v>114</v>
      </c>
      <c r="B270" s="21"/>
      <c r="C270" s="25"/>
      <c r="D270" s="25"/>
      <c r="E270" s="2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</row>
    <row r="271" spans="1:42" s="62" customFormat="1" ht="30" hidden="1" customHeight="1" outlineLevel="1" x14ac:dyDescent="0.2">
      <c r="A271" s="54" t="s">
        <v>115</v>
      </c>
      <c r="B271" s="21"/>
      <c r="C271" s="25">
        <f>SUM(F271:AH271)</f>
        <v>0</v>
      </c>
      <c r="D271" s="9" t="e">
        <f>C271/B271</f>
        <v>#DIV/0!</v>
      </c>
      <c r="E271" s="9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</row>
    <row r="272" spans="1:42" s="49" customFormat="1" ht="30" hidden="1" customHeight="1" outlineLevel="1" x14ac:dyDescent="0.2">
      <c r="A272" s="13" t="s">
        <v>116</v>
      </c>
      <c r="B272" s="21"/>
      <c r="C272" s="25">
        <f>SUM(F272:AH272)</f>
        <v>0</v>
      </c>
      <c r="D272" s="9" t="e">
        <f>C272/B272</f>
        <v>#DIV/0!</v>
      </c>
      <c r="E272" s="9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P272" s="49" t="s">
        <v>0</v>
      </c>
    </row>
    <row r="273" spans="1:34" s="49" customFormat="1" ht="30" hidden="1" customHeight="1" outlineLevel="1" x14ac:dyDescent="0.2">
      <c r="A273" s="13" t="s">
        <v>117</v>
      </c>
      <c r="B273" s="25">
        <f>B271*0.45</f>
        <v>0</v>
      </c>
      <c r="C273" s="25">
        <f>C271*0.45</f>
        <v>0</v>
      </c>
      <c r="D273" s="9" t="e">
        <f>C273/B273</f>
        <v>#DIV/0!</v>
      </c>
      <c r="E273" s="9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</row>
    <row r="274" spans="1:34" s="49" customFormat="1" ht="30" hidden="1" customHeight="1" x14ac:dyDescent="0.2">
      <c r="A274" s="13" t="s">
        <v>118</v>
      </c>
      <c r="B274" s="51" t="e">
        <f>B271/B272</f>
        <v>#DIV/0!</v>
      </c>
      <c r="C274" s="51" t="e">
        <f>C271/C272</f>
        <v>#DIV/0!</v>
      </c>
      <c r="D274" s="9"/>
      <c r="E274" s="9"/>
      <c r="F274" s="69" t="e">
        <f t="shared" ref="F274:AH274" si="81">F271/F272</f>
        <v>#DIV/0!</v>
      </c>
      <c r="G274" s="69" t="e">
        <f t="shared" si="81"/>
        <v>#DIV/0!</v>
      </c>
      <c r="H274" s="69" t="e">
        <f t="shared" si="81"/>
        <v>#DIV/0!</v>
      </c>
      <c r="I274" s="69" t="e">
        <f t="shared" si="81"/>
        <v>#DIV/0!</v>
      </c>
      <c r="J274" s="69" t="e">
        <f t="shared" si="81"/>
        <v>#DIV/0!</v>
      </c>
      <c r="K274" s="69" t="e">
        <f t="shared" si="81"/>
        <v>#DIV/0!</v>
      </c>
      <c r="L274" s="69" t="e">
        <f t="shared" si="81"/>
        <v>#DIV/0!</v>
      </c>
      <c r="M274" s="69" t="e">
        <f t="shared" si="81"/>
        <v>#DIV/0!</v>
      </c>
      <c r="N274" s="69" t="e">
        <f t="shared" si="81"/>
        <v>#DIV/0!</v>
      </c>
      <c r="O274" s="69" t="e">
        <f t="shared" si="81"/>
        <v>#DIV/0!</v>
      </c>
      <c r="P274" s="69" t="e">
        <f t="shared" si="81"/>
        <v>#DIV/0!</v>
      </c>
      <c r="Q274" s="69" t="e">
        <f t="shared" si="81"/>
        <v>#DIV/0!</v>
      </c>
      <c r="R274" s="69" t="e">
        <f t="shared" si="81"/>
        <v>#DIV/0!</v>
      </c>
      <c r="S274" s="69" t="e">
        <f t="shared" si="81"/>
        <v>#DIV/0!</v>
      </c>
      <c r="T274" s="69" t="e">
        <f t="shared" si="81"/>
        <v>#DIV/0!</v>
      </c>
      <c r="U274" s="69" t="e">
        <f t="shared" si="81"/>
        <v>#DIV/0!</v>
      </c>
      <c r="V274" s="69" t="e">
        <f t="shared" si="81"/>
        <v>#DIV/0!</v>
      </c>
      <c r="W274" s="69" t="e">
        <f t="shared" si="81"/>
        <v>#DIV/0!</v>
      </c>
      <c r="X274" s="69" t="e">
        <f t="shared" si="81"/>
        <v>#DIV/0!</v>
      </c>
      <c r="Y274" s="69" t="e">
        <f t="shared" si="81"/>
        <v>#DIV/0!</v>
      </c>
      <c r="Z274" s="69"/>
      <c r="AA274" s="69"/>
      <c r="AB274" s="69"/>
      <c r="AC274" s="69"/>
      <c r="AD274" s="69"/>
      <c r="AE274" s="69"/>
      <c r="AF274" s="69"/>
      <c r="AG274" s="69"/>
      <c r="AH274" s="69" t="e">
        <f t="shared" si="81"/>
        <v>#DIV/0!</v>
      </c>
    </row>
    <row r="275" spans="1:34" s="62" customFormat="1" ht="30" hidden="1" customHeight="1" outlineLevel="1" x14ac:dyDescent="0.2">
      <c r="A275" s="54" t="s">
        <v>119</v>
      </c>
      <c r="B275" s="21"/>
      <c r="C275" s="25">
        <f>SUM(F275:AH275)</f>
        <v>0</v>
      </c>
      <c r="D275" s="9" t="e">
        <f>C275/B275</f>
        <v>#DIV/0!</v>
      </c>
      <c r="E275" s="9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</row>
    <row r="276" spans="1:34" s="49" customFormat="1" ht="28.15" hidden="1" customHeight="1" outlineLevel="1" x14ac:dyDescent="0.2">
      <c r="A276" s="13" t="s">
        <v>116</v>
      </c>
      <c r="B276" s="21"/>
      <c r="C276" s="25">
        <f>SUM(F276:AH276)</f>
        <v>0</v>
      </c>
      <c r="D276" s="9" t="e">
        <f>C276/B276</f>
        <v>#DIV/0!</v>
      </c>
      <c r="E276" s="9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</row>
    <row r="277" spans="1:34" s="49" customFormat="1" ht="27" hidden="1" customHeight="1" outlineLevel="1" x14ac:dyDescent="0.2">
      <c r="A277" s="13" t="s">
        <v>117</v>
      </c>
      <c r="B277" s="25">
        <f>B275*0.3</f>
        <v>0</v>
      </c>
      <c r="C277" s="25">
        <f>C275*0.3</f>
        <v>0</v>
      </c>
      <c r="D277" s="9" t="e">
        <f>C277/B277</f>
        <v>#DIV/0!</v>
      </c>
      <c r="E277" s="9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</row>
    <row r="278" spans="1:34" s="62" customFormat="1" ht="30" hidden="1" customHeight="1" x14ac:dyDescent="0.2">
      <c r="A278" s="13" t="s">
        <v>118</v>
      </c>
      <c r="B278" s="9" t="e">
        <f>B275/B276</f>
        <v>#DIV/0!</v>
      </c>
      <c r="C278" s="9" t="e">
        <f>C275/C276</f>
        <v>#DIV/0!</v>
      </c>
      <c r="D278" s="9"/>
      <c r="E278" s="9"/>
      <c r="F278" s="28" t="e">
        <f t="shared" ref="F278:AH278" si="82">F275/F276</f>
        <v>#DIV/0!</v>
      </c>
      <c r="G278" s="28" t="e">
        <f t="shared" si="82"/>
        <v>#DIV/0!</v>
      </c>
      <c r="H278" s="28" t="e">
        <f t="shared" si="82"/>
        <v>#DIV/0!</v>
      </c>
      <c r="I278" s="28" t="e">
        <f t="shared" si="82"/>
        <v>#DIV/0!</v>
      </c>
      <c r="J278" s="28" t="e">
        <f t="shared" si="82"/>
        <v>#DIV/0!</v>
      </c>
      <c r="K278" s="28" t="e">
        <f t="shared" si="82"/>
        <v>#DIV/0!</v>
      </c>
      <c r="L278" s="28" t="e">
        <f t="shared" si="82"/>
        <v>#DIV/0!</v>
      </c>
      <c r="M278" s="28" t="e">
        <f t="shared" si="82"/>
        <v>#DIV/0!</v>
      </c>
      <c r="N278" s="28" t="e">
        <f t="shared" si="82"/>
        <v>#DIV/0!</v>
      </c>
      <c r="O278" s="28" t="e">
        <f t="shared" si="82"/>
        <v>#DIV/0!</v>
      </c>
      <c r="P278" s="28" t="e">
        <f t="shared" si="82"/>
        <v>#DIV/0!</v>
      </c>
      <c r="Q278" s="28" t="e">
        <f t="shared" si="82"/>
        <v>#DIV/0!</v>
      </c>
      <c r="R278" s="28" t="e">
        <f t="shared" si="82"/>
        <v>#DIV/0!</v>
      </c>
      <c r="S278" s="28" t="e">
        <f t="shared" si="82"/>
        <v>#DIV/0!</v>
      </c>
      <c r="T278" s="28" t="e">
        <f t="shared" si="82"/>
        <v>#DIV/0!</v>
      </c>
      <c r="U278" s="28" t="e">
        <f t="shared" si="82"/>
        <v>#DIV/0!</v>
      </c>
      <c r="V278" s="28" t="e">
        <f t="shared" si="82"/>
        <v>#DIV/0!</v>
      </c>
      <c r="W278" s="28" t="e">
        <f t="shared" si="82"/>
        <v>#DIV/0!</v>
      </c>
      <c r="X278" s="28" t="e">
        <f t="shared" si="82"/>
        <v>#DIV/0!</v>
      </c>
      <c r="Y278" s="28" t="e">
        <f t="shared" si="82"/>
        <v>#DIV/0!</v>
      </c>
      <c r="Z278" s="28"/>
      <c r="AA278" s="28"/>
      <c r="AB278" s="28"/>
      <c r="AC278" s="28"/>
      <c r="AD278" s="28"/>
      <c r="AE278" s="28"/>
      <c r="AF278" s="28"/>
      <c r="AG278" s="28"/>
      <c r="AH278" s="28" t="e">
        <f t="shared" si="82"/>
        <v>#DIV/0!</v>
      </c>
    </row>
    <row r="279" spans="1:34" s="62" customFormat="1" ht="30" hidden="1" customHeight="1" outlineLevel="1" x14ac:dyDescent="0.2">
      <c r="A279" s="54" t="s">
        <v>120</v>
      </c>
      <c r="B279" s="21"/>
      <c r="C279" s="25">
        <f>SUM(F279:AH279)</f>
        <v>0</v>
      </c>
      <c r="D279" s="9" t="e">
        <f>C279/B279</f>
        <v>#DIV/0!</v>
      </c>
      <c r="E279" s="9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</row>
    <row r="280" spans="1:34" s="49" customFormat="1" ht="30" hidden="1" customHeight="1" outlineLevel="1" x14ac:dyDescent="0.2">
      <c r="A280" s="13" t="s">
        <v>116</v>
      </c>
      <c r="B280" s="21"/>
      <c r="C280" s="25">
        <f>SUM(F280:AH280)</f>
        <v>0</v>
      </c>
      <c r="D280" s="9" t="e">
        <f>C280/B280</f>
        <v>#DIV/0!</v>
      </c>
      <c r="E280" s="9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</row>
    <row r="281" spans="1:34" s="49" customFormat="1" ht="30" hidden="1" customHeight="1" outlineLevel="1" x14ac:dyDescent="0.2">
      <c r="A281" s="13" t="s">
        <v>121</v>
      </c>
      <c r="B281" s="25">
        <f>B279*0.19</f>
        <v>0</v>
      </c>
      <c r="C281" s="25">
        <f>C279*0.19</f>
        <v>0</v>
      </c>
      <c r="D281" s="9" t="e">
        <f>C281/B281</f>
        <v>#DIV/0!</v>
      </c>
      <c r="E281" s="9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</row>
    <row r="282" spans="1:34" s="62" customFormat="1" ht="30" hidden="1" customHeight="1" x14ac:dyDescent="0.2">
      <c r="A282" s="13" t="s">
        <v>122</v>
      </c>
      <c r="B282" s="9" t="e">
        <f>B279/B280</f>
        <v>#DIV/0!</v>
      </c>
      <c r="C282" s="9" t="e">
        <f>C279/C280</f>
        <v>#DIV/0!</v>
      </c>
      <c r="D282" s="9"/>
      <c r="E282" s="9"/>
      <c r="F282" s="28" t="e">
        <f>F279/F280</f>
        <v>#DIV/0!</v>
      </c>
      <c r="G282" s="28" t="e">
        <f>G279/G280</f>
        <v>#DIV/0!</v>
      </c>
      <c r="H282" s="28" t="e">
        <f t="shared" ref="H282:AH282" si="83">H279/H280</f>
        <v>#DIV/0!</v>
      </c>
      <c r="I282" s="28" t="e">
        <f t="shared" si="83"/>
        <v>#DIV/0!</v>
      </c>
      <c r="J282" s="28" t="e">
        <f t="shared" si="83"/>
        <v>#DIV/0!</v>
      </c>
      <c r="K282" s="28" t="e">
        <f t="shared" si="83"/>
        <v>#DIV/0!</v>
      </c>
      <c r="L282" s="28" t="e">
        <f t="shared" si="83"/>
        <v>#DIV/0!</v>
      </c>
      <c r="M282" s="28" t="e">
        <f t="shared" si="83"/>
        <v>#DIV/0!</v>
      </c>
      <c r="N282" s="28" t="e">
        <f t="shared" si="83"/>
        <v>#DIV/0!</v>
      </c>
      <c r="O282" s="28" t="e">
        <f t="shared" si="83"/>
        <v>#DIV/0!</v>
      </c>
      <c r="P282" s="28" t="e">
        <f t="shared" si="83"/>
        <v>#DIV/0!</v>
      </c>
      <c r="Q282" s="28" t="e">
        <f t="shared" si="83"/>
        <v>#DIV/0!</v>
      </c>
      <c r="R282" s="28" t="e">
        <f t="shared" si="83"/>
        <v>#DIV/0!</v>
      </c>
      <c r="S282" s="28" t="e">
        <f t="shared" si="83"/>
        <v>#DIV/0!</v>
      </c>
      <c r="T282" s="28" t="e">
        <f t="shared" si="83"/>
        <v>#DIV/0!</v>
      </c>
      <c r="U282" s="28" t="e">
        <f t="shared" si="83"/>
        <v>#DIV/0!</v>
      </c>
      <c r="V282" s="28" t="e">
        <f t="shared" si="83"/>
        <v>#DIV/0!</v>
      </c>
      <c r="W282" s="28" t="e">
        <f t="shared" si="83"/>
        <v>#DIV/0!</v>
      </c>
      <c r="X282" s="28" t="e">
        <f t="shared" si="83"/>
        <v>#DIV/0!</v>
      </c>
      <c r="Y282" s="28" t="e">
        <f t="shared" si="83"/>
        <v>#DIV/0!</v>
      </c>
      <c r="Z282" s="28"/>
      <c r="AA282" s="28"/>
      <c r="AB282" s="28"/>
      <c r="AC282" s="28"/>
      <c r="AD282" s="28"/>
      <c r="AE282" s="28"/>
      <c r="AF282" s="28"/>
      <c r="AG282" s="28"/>
      <c r="AH282" s="28" t="e">
        <f t="shared" si="83"/>
        <v>#DIV/0!</v>
      </c>
    </row>
    <row r="283" spans="1:34" s="49" customFormat="1" ht="30" hidden="1" customHeight="1" x14ac:dyDescent="0.2">
      <c r="A283" s="54" t="s">
        <v>123</v>
      </c>
      <c r="B283" s="25"/>
      <c r="C283" s="25">
        <f>SUM(F283:AH283)</f>
        <v>0</v>
      </c>
      <c r="D283" s="9" t="e">
        <f>C283/B283</f>
        <v>#DIV/0!</v>
      </c>
      <c r="E283" s="9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</row>
    <row r="284" spans="1:34" s="49" customFormat="1" ht="30" hidden="1" customHeight="1" x14ac:dyDescent="0.2">
      <c r="A284" s="13" t="s">
        <v>121</v>
      </c>
      <c r="B284" s="25"/>
      <c r="C284" s="25">
        <f>C283*0.7</f>
        <v>0</v>
      </c>
      <c r="D284" s="9" t="e">
        <f>C284/B284</f>
        <v>#DIV/0!</v>
      </c>
      <c r="E284" s="9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</row>
    <row r="285" spans="1:34" s="49" customFormat="1" ht="30" hidden="1" customHeight="1" x14ac:dyDescent="0.2">
      <c r="A285" s="30" t="s">
        <v>124</v>
      </c>
      <c r="B285" s="25"/>
      <c r="C285" s="25">
        <f>SUM(F285:AH285)</f>
        <v>0</v>
      </c>
      <c r="D285" s="9" t="e">
        <f>C285/B285</f>
        <v>#DIV/0!</v>
      </c>
      <c r="E285" s="9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</row>
    <row r="286" spans="1:34" s="49" customFormat="1" ht="30" hidden="1" customHeight="1" x14ac:dyDescent="0.2">
      <c r="A286" s="13" t="s">
        <v>121</v>
      </c>
      <c r="B286" s="25">
        <f>B285*0.2</f>
        <v>0</v>
      </c>
      <c r="C286" s="25">
        <f>C285*0.2</f>
        <v>0</v>
      </c>
      <c r="D286" s="9" t="e">
        <f>C286/B286</f>
        <v>#DIV/0!</v>
      </c>
      <c r="E286" s="9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</row>
    <row r="287" spans="1:34" s="49" customFormat="1" ht="30" hidden="1" customHeight="1" x14ac:dyDescent="0.2">
      <c r="A287" s="30" t="s">
        <v>146</v>
      </c>
      <c r="B287" s="25"/>
      <c r="C287" s="25">
        <f>SUM(F287:AH287)</f>
        <v>0</v>
      </c>
      <c r="D287" s="9"/>
      <c r="E287" s="9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</row>
    <row r="288" spans="1:34" s="49" customFormat="1" ht="30" hidden="1" customHeight="1" x14ac:dyDescent="0.2">
      <c r="A288" s="30" t="s">
        <v>125</v>
      </c>
      <c r="B288" s="25">
        <f>B286+B284+B281+B277+B273</f>
        <v>0</v>
      </c>
      <c r="C288" s="25">
        <f>C286+C284+C281+C277+C273</f>
        <v>0</v>
      </c>
      <c r="D288" s="9" t="e">
        <f>C288/B288</f>
        <v>#DIV/0!</v>
      </c>
      <c r="E288" s="9"/>
      <c r="F288" s="24">
        <f>F286+F284+F281+F277+F273</f>
        <v>0</v>
      </c>
      <c r="G288" s="24">
        <f t="shared" ref="G288:AH288" si="84">G286+G284+G281+G277+G273</f>
        <v>0</v>
      </c>
      <c r="H288" s="24">
        <f t="shared" si="84"/>
        <v>0</v>
      </c>
      <c r="I288" s="24">
        <f t="shared" si="84"/>
        <v>0</v>
      </c>
      <c r="J288" s="24">
        <f t="shared" si="84"/>
        <v>0</v>
      </c>
      <c r="K288" s="24">
        <f t="shared" si="84"/>
        <v>0</v>
      </c>
      <c r="L288" s="24">
        <f t="shared" si="84"/>
        <v>0</v>
      </c>
      <c r="M288" s="24">
        <f t="shared" si="84"/>
        <v>0</v>
      </c>
      <c r="N288" s="24">
        <f t="shared" si="84"/>
        <v>0</v>
      </c>
      <c r="O288" s="24">
        <f t="shared" si="84"/>
        <v>0</v>
      </c>
      <c r="P288" s="24">
        <f t="shared" si="84"/>
        <v>0</v>
      </c>
      <c r="Q288" s="24">
        <f t="shared" si="84"/>
        <v>0</v>
      </c>
      <c r="R288" s="24">
        <f t="shared" si="84"/>
        <v>0</v>
      </c>
      <c r="S288" s="24">
        <f t="shared" si="84"/>
        <v>0</v>
      </c>
      <c r="T288" s="24">
        <f t="shared" si="84"/>
        <v>0</v>
      </c>
      <c r="U288" s="24">
        <f t="shared" si="84"/>
        <v>0</v>
      </c>
      <c r="V288" s="24">
        <f t="shared" si="84"/>
        <v>0</v>
      </c>
      <c r="W288" s="24">
        <f t="shared" si="84"/>
        <v>0</v>
      </c>
      <c r="X288" s="24">
        <f t="shared" si="84"/>
        <v>0</v>
      </c>
      <c r="Y288" s="24">
        <f t="shared" si="84"/>
        <v>0</v>
      </c>
      <c r="Z288" s="24"/>
      <c r="AA288" s="24"/>
      <c r="AB288" s="24"/>
      <c r="AC288" s="24"/>
      <c r="AD288" s="24"/>
      <c r="AE288" s="24"/>
      <c r="AF288" s="24"/>
      <c r="AG288" s="24"/>
      <c r="AH288" s="24">
        <f t="shared" si="84"/>
        <v>0</v>
      </c>
    </row>
    <row r="289" spans="1:35" s="49" customFormat="1" ht="30" hidden="1" customHeight="1" x14ac:dyDescent="0.2">
      <c r="A289" s="13" t="s">
        <v>152</v>
      </c>
      <c r="B289" s="24"/>
      <c r="C289" s="24">
        <f>SUM(F289:AH289)</f>
        <v>0</v>
      </c>
      <c r="D289" s="9" t="e">
        <f>C289/B289</f>
        <v>#DIV/0!</v>
      </c>
      <c r="E289" s="9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</row>
    <row r="290" spans="1:35" s="49" customFormat="1" ht="17.45" hidden="1" customHeight="1" x14ac:dyDescent="0.2">
      <c r="A290" s="106" t="s">
        <v>145</v>
      </c>
      <c r="B290" s="107" t="e">
        <f>B288/B289*10</f>
        <v>#DIV/0!</v>
      </c>
      <c r="C290" s="107" t="e">
        <f>C288/C289*10</f>
        <v>#DIV/0!</v>
      </c>
      <c r="D290" s="108" t="e">
        <f>C290/B290</f>
        <v>#DIV/0!</v>
      </c>
      <c r="E290" s="108"/>
      <c r="F290" s="34" t="e">
        <f>F288/F289*10</f>
        <v>#DIV/0!</v>
      </c>
      <c r="G290" s="34" t="e">
        <f t="shared" ref="G290:AH290" si="85">G288/G289*10</f>
        <v>#DIV/0!</v>
      </c>
      <c r="H290" s="34" t="e">
        <f t="shared" si="85"/>
        <v>#DIV/0!</v>
      </c>
      <c r="I290" s="34" t="e">
        <f t="shared" si="85"/>
        <v>#DIV/0!</v>
      </c>
      <c r="J290" s="34" t="e">
        <f t="shared" si="85"/>
        <v>#DIV/0!</v>
      </c>
      <c r="K290" s="34" t="e">
        <f t="shared" si="85"/>
        <v>#DIV/0!</v>
      </c>
      <c r="L290" s="34" t="e">
        <f t="shared" si="85"/>
        <v>#DIV/0!</v>
      </c>
      <c r="M290" s="34" t="e">
        <f t="shared" si="85"/>
        <v>#DIV/0!</v>
      </c>
      <c r="N290" s="34" t="e">
        <f t="shared" si="85"/>
        <v>#DIV/0!</v>
      </c>
      <c r="O290" s="34" t="e">
        <f t="shared" si="85"/>
        <v>#DIV/0!</v>
      </c>
      <c r="P290" s="34" t="e">
        <f t="shared" si="85"/>
        <v>#DIV/0!</v>
      </c>
      <c r="Q290" s="34" t="e">
        <f t="shared" si="85"/>
        <v>#DIV/0!</v>
      </c>
      <c r="R290" s="34" t="e">
        <f t="shared" si="85"/>
        <v>#DIV/0!</v>
      </c>
      <c r="S290" s="34" t="e">
        <f t="shared" si="85"/>
        <v>#DIV/0!</v>
      </c>
      <c r="T290" s="34" t="e">
        <f t="shared" si="85"/>
        <v>#DIV/0!</v>
      </c>
      <c r="U290" s="34" t="e">
        <f t="shared" si="85"/>
        <v>#DIV/0!</v>
      </c>
      <c r="V290" s="34" t="e">
        <f t="shared" si="85"/>
        <v>#DIV/0!</v>
      </c>
      <c r="W290" s="34" t="e">
        <f t="shared" si="85"/>
        <v>#DIV/0!</v>
      </c>
      <c r="X290" s="34" t="e">
        <f t="shared" si="85"/>
        <v>#DIV/0!</v>
      </c>
      <c r="Y290" s="34" t="e">
        <f t="shared" si="85"/>
        <v>#DIV/0!</v>
      </c>
      <c r="Z290" s="34"/>
      <c r="AA290" s="34"/>
      <c r="AB290" s="34"/>
      <c r="AC290" s="34"/>
      <c r="AD290" s="34"/>
      <c r="AE290" s="34"/>
      <c r="AF290" s="34"/>
      <c r="AG290" s="34"/>
      <c r="AH290" s="34" t="e">
        <f t="shared" si="85"/>
        <v>#DIV/0!</v>
      </c>
    </row>
    <row r="291" spans="1:35" ht="25.5" customHeight="1" x14ac:dyDescent="0.25">
      <c r="A291" s="23"/>
      <c r="B291" s="23"/>
      <c r="C291" s="81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63"/>
    </row>
    <row r="292" spans="1:35" ht="27" hidden="1" customHeight="1" x14ac:dyDescent="0.25">
      <c r="A292" s="13" t="s">
        <v>166</v>
      </c>
      <c r="B292" s="81"/>
      <c r="C292" s="81">
        <f>SUM(F292:AH292)</f>
        <v>273</v>
      </c>
      <c r="D292" s="81"/>
      <c r="E292" s="81"/>
      <c r="F292" s="81">
        <v>11</v>
      </c>
      <c r="G292" s="81">
        <v>12</v>
      </c>
      <c r="H292" s="81">
        <v>15</v>
      </c>
      <c r="I292" s="81">
        <v>20</v>
      </c>
      <c r="J292" s="81">
        <v>12</v>
      </c>
      <c r="K292" s="81">
        <v>36</v>
      </c>
      <c r="L292" s="81">
        <v>18</v>
      </c>
      <c r="M292" s="81">
        <v>20</v>
      </c>
      <c r="N292" s="81">
        <v>5</v>
      </c>
      <c r="O292" s="81">
        <v>4</v>
      </c>
      <c r="P292" s="81">
        <v>5</v>
      </c>
      <c r="Q292" s="81">
        <v>16</v>
      </c>
      <c r="R292" s="81">
        <v>16</v>
      </c>
      <c r="S292" s="81">
        <v>13</v>
      </c>
      <c r="T292" s="81">
        <v>18</v>
      </c>
      <c r="U292" s="81">
        <v>10</v>
      </c>
      <c r="V292" s="81">
        <v>3</v>
      </c>
      <c r="W292" s="81">
        <v>4</v>
      </c>
      <c r="X292" s="81">
        <v>3</v>
      </c>
      <c r="Y292" s="81">
        <v>23</v>
      </c>
      <c r="Z292" s="81"/>
      <c r="AA292" s="81"/>
      <c r="AB292" s="81"/>
      <c r="AC292" s="81"/>
      <c r="AD292" s="81"/>
      <c r="AE292" s="81"/>
      <c r="AF292" s="81"/>
      <c r="AG292" s="81"/>
      <c r="AH292" s="81">
        <v>9</v>
      </c>
      <c r="AI292" s="63"/>
    </row>
    <row r="293" spans="1:35" ht="18" hidden="1" customHeight="1" x14ac:dyDescent="0.25">
      <c r="A293" s="13" t="s">
        <v>170</v>
      </c>
      <c r="B293" s="81">
        <v>108</v>
      </c>
      <c r="C293" s="81">
        <f>SUM(F293:AH293)</f>
        <v>450</v>
      </c>
      <c r="D293" s="81"/>
      <c r="E293" s="81"/>
      <c r="F293" s="81">
        <v>20</v>
      </c>
      <c r="G293" s="81">
        <v>5</v>
      </c>
      <c r="H293" s="81">
        <v>59</v>
      </c>
      <c r="I293" s="81">
        <v>16</v>
      </c>
      <c r="J293" s="81">
        <v>21</v>
      </c>
      <c r="K293" s="81">
        <v>28</v>
      </c>
      <c r="L293" s="81">
        <v>9</v>
      </c>
      <c r="M293" s="81">
        <v>20</v>
      </c>
      <c r="N293" s="81">
        <v>22</v>
      </c>
      <c r="O293" s="81">
        <v>5</v>
      </c>
      <c r="P293" s="81">
        <v>5</v>
      </c>
      <c r="Q293" s="81">
        <v>28</v>
      </c>
      <c r="R293" s="81">
        <v>25</v>
      </c>
      <c r="S293" s="81">
        <v>57</v>
      </c>
      <c r="T293" s="81">
        <v>7</v>
      </c>
      <c r="U293" s="81">
        <v>17</v>
      </c>
      <c r="V293" s="81">
        <v>25</v>
      </c>
      <c r="W293" s="81">
        <v>11</v>
      </c>
      <c r="X293" s="81">
        <v>5</v>
      </c>
      <c r="Y293" s="81">
        <v>50</v>
      </c>
      <c r="Z293" s="81"/>
      <c r="AA293" s="81"/>
      <c r="AB293" s="81"/>
      <c r="AC293" s="81"/>
      <c r="AD293" s="81"/>
      <c r="AE293" s="81"/>
      <c r="AF293" s="81"/>
      <c r="AG293" s="81"/>
      <c r="AH293" s="81">
        <v>15</v>
      </c>
      <c r="AI293" s="63"/>
    </row>
    <row r="294" spans="1:35" ht="24.6" hidden="1" customHeight="1" x14ac:dyDescent="0.35">
      <c r="A294" s="64" t="s">
        <v>126</v>
      </c>
      <c r="B294" s="81"/>
      <c r="C294" s="81">
        <f>SUM(F294:AH294)</f>
        <v>0</v>
      </c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  <c r="AD294" s="81"/>
      <c r="AE294" s="81"/>
      <c r="AF294" s="81"/>
      <c r="AG294" s="81"/>
      <c r="AH294" s="81"/>
      <c r="AI294" s="63"/>
    </row>
    <row r="295" spans="1:35" s="65" customFormat="1" ht="21.6" hidden="1" customHeight="1" x14ac:dyDescent="0.35">
      <c r="A295" s="64" t="s">
        <v>127</v>
      </c>
      <c r="B295" s="64"/>
      <c r="C295" s="64">
        <f>SUM(F295:AH295)</f>
        <v>0</v>
      </c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109"/>
    </row>
    <row r="296" spans="1:35" s="65" customFormat="1" ht="21.6" hidden="1" customHeight="1" x14ac:dyDescent="0.35">
      <c r="A296" s="64" t="s">
        <v>128</v>
      </c>
      <c r="B296" s="64"/>
      <c r="C296" s="64">
        <f>SUM(F296:AH296)</f>
        <v>0</v>
      </c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109"/>
    </row>
    <row r="297" spans="1:35" s="65" customFormat="1" ht="21.6" hidden="1" customHeight="1" x14ac:dyDescent="0.35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109"/>
    </row>
    <row r="298" spans="1:35" s="65" customFormat="1" ht="21.6" hidden="1" customHeight="1" x14ac:dyDescent="0.35">
      <c r="A298" s="64" t="s">
        <v>129</v>
      </c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109"/>
    </row>
    <row r="299" spans="1:35" ht="16.899999999999999" hidden="1" customHeight="1" x14ac:dyDescent="0.25">
      <c r="A299" s="72"/>
      <c r="B299" s="110"/>
      <c r="C299" s="110"/>
      <c r="D299" s="110"/>
      <c r="E299" s="110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  <c r="AA299" s="72"/>
      <c r="AB299" s="72"/>
      <c r="AC299" s="72"/>
      <c r="AD299" s="72"/>
      <c r="AE299" s="72"/>
      <c r="AF299" s="72"/>
      <c r="AG299" s="72"/>
      <c r="AH299" s="72"/>
      <c r="AI299" s="63"/>
    </row>
    <row r="300" spans="1:35" ht="41.45" hidden="1" customHeight="1" x14ac:dyDescent="0.35">
      <c r="A300" s="120"/>
      <c r="B300" s="120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63"/>
    </row>
    <row r="301" spans="1:35" ht="20.45" hidden="1" customHeight="1" x14ac:dyDescent="0.25">
      <c r="A301" s="119"/>
      <c r="B301" s="119"/>
      <c r="C301" s="119"/>
      <c r="D301" s="119"/>
      <c r="E301" s="119"/>
      <c r="F301" s="119"/>
      <c r="G301" s="119"/>
      <c r="H301" s="119"/>
      <c r="I301" s="119"/>
      <c r="J301" s="119"/>
      <c r="K301" s="119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  <c r="AA301" s="72"/>
      <c r="AB301" s="72"/>
      <c r="AC301" s="72"/>
      <c r="AD301" s="72"/>
      <c r="AE301" s="72"/>
      <c r="AF301" s="72"/>
      <c r="AG301" s="72"/>
      <c r="AH301" s="72"/>
      <c r="AI301" s="63"/>
    </row>
    <row r="302" spans="1:35" ht="16.899999999999999" customHeight="1" x14ac:dyDescent="0.25">
      <c r="A302" s="111"/>
      <c r="B302" s="38"/>
      <c r="C302" s="38"/>
      <c r="D302" s="38"/>
      <c r="E302" s="38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  <c r="AA302" s="72"/>
      <c r="AB302" s="72"/>
      <c r="AC302" s="72"/>
      <c r="AD302" s="72"/>
      <c r="AE302" s="72"/>
      <c r="AF302" s="72"/>
      <c r="AG302" s="72"/>
      <c r="AH302" s="72"/>
      <c r="AI302" s="63"/>
    </row>
    <row r="303" spans="1:35" ht="9" customHeight="1" x14ac:dyDescent="0.25">
      <c r="A303" s="66"/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/>
      <c r="AH303" s="67"/>
    </row>
    <row r="304" spans="1:35" s="12" customFormat="1" ht="49.15" hidden="1" customHeight="1" x14ac:dyDescent="0.2">
      <c r="A304" s="30" t="s">
        <v>130</v>
      </c>
      <c r="B304" s="25"/>
      <c r="C304" s="25">
        <f>SUM(F304:AH304)</f>
        <v>259083</v>
      </c>
      <c r="D304" s="25"/>
      <c r="E304" s="21"/>
      <c r="F304" s="37">
        <v>9345</v>
      </c>
      <c r="G304" s="37">
        <v>9100</v>
      </c>
      <c r="H304" s="37">
        <v>16579</v>
      </c>
      <c r="I304" s="37">
        <v>16195</v>
      </c>
      <c r="J304" s="37">
        <v>7250</v>
      </c>
      <c r="K304" s="37">
        <v>17539</v>
      </c>
      <c r="L304" s="37">
        <v>12001</v>
      </c>
      <c r="M304" s="37">
        <v>14609</v>
      </c>
      <c r="N304" s="37">
        <v>13004</v>
      </c>
      <c r="O304" s="37">
        <v>3780</v>
      </c>
      <c r="P304" s="37">
        <v>8536</v>
      </c>
      <c r="Q304" s="37">
        <v>11438</v>
      </c>
      <c r="R304" s="37">
        <v>16561</v>
      </c>
      <c r="S304" s="37">
        <v>15418</v>
      </c>
      <c r="T304" s="37">
        <v>18986</v>
      </c>
      <c r="U304" s="37">
        <v>13238</v>
      </c>
      <c r="V304" s="37">
        <v>7143</v>
      </c>
      <c r="W304" s="37">
        <v>4504</v>
      </c>
      <c r="X304" s="37">
        <v>11688</v>
      </c>
      <c r="Y304" s="37">
        <v>21385</v>
      </c>
      <c r="Z304" s="37"/>
      <c r="AA304" s="37"/>
      <c r="AB304" s="37"/>
      <c r="AC304" s="37"/>
      <c r="AD304" s="37"/>
      <c r="AE304" s="37"/>
      <c r="AF304" s="37"/>
      <c r="AG304" s="37"/>
      <c r="AH304" s="37">
        <v>10784</v>
      </c>
    </row>
    <row r="305" spans="1:34" ht="21" hidden="1" customHeight="1" x14ac:dyDescent="0.25">
      <c r="A305" s="63" t="s">
        <v>132</v>
      </c>
      <c r="B305" s="68"/>
      <c r="C305" s="25">
        <f>SUM(F305:AH305)</f>
        <v>380</v>
      </c>
      <c r="D305" s="25"/>
      <c r="E305" s="25"/>
      <c r="F305" s="63">
        <v>16</v>
      </c>
      <c r="G305" s="63">
        <v>21</v>
      </c>
      <c r="H305" s="63">
        <v>32</v>
      </c>
      <c r="I305" s="63">
        <v>25</v>
      </c>
      <c r="J305" s="63">
        <v>16</v>
      </c>
      <c r="K305" s="63">
        <v>31</v>
      </c>
      <c r="L305" s="63">
        <v>14</v>
      </c>
      <c r="M305" s="63">
        <v>29</v>
      </c>
      <c r="N305" s="63">
        <v>18</v>
      </c>
      <c r="O305" s="63">
        <v>8</v>
      </c>
      <c r="P305" s="63">
        <v>7</v>
      </c>
      <c r="Q305" s="63">
        <v>15</v>
      </c>
      <c r="R305" s="63">
        <v>25</v>
      </c>
      <c r="S305" s="63">
        <v>31</v>
      </c>
      <c r="T305" s="63">
        <v>10</v>
      </c>
      <c r="U305" s="63">
        <v>8</v>
      </c>
      <c r="V305" s="63">
        <v>8</v>
      </c>
      <c r="W305" s="63">
        <v>6</v>
      </c>
      <c r="X305" s="63">
        <v>12</v>
      </c>
      <c r="Y305" s="63">
        <v>35</v>
      </c>
      <c r="Z305" s="63"/>
      <c r="AA305" s="63"/>
      <c r="AB305" s="63"/>
      <c r="AC305" s="63"/>
      <c r="AD305" s="63"/>
      <c r="AE305" s="63"/>
      <c r="AF305" s="63"/>
      <c r="AG305" s="63"/>
      <c r="AH305" s="63">
        <v>13</v>
      </c>
    </row>
    <row r="306" spans="1:34" ht="0.6" hidden="1" customHeight="1" x14ac:dyDescent="0.25">
      <c r="A306" s="63" t="s">
        <v>133</v>
      </c>
      <c r="B306" s="68"/>
      <c r="C306" s="25">
        <f>SUM(F306:AH306)</f>
        <v>208</v>
      </c>
      <c r="D306" s="25"/>
      <c r="E306" s="25"/>
      <c r="F306" s="63">
        <v>10</v>
      </c>
      <c r="G306" s="63">
        <v>2</v>
      </c>
      <c r="H306" s="63">
        <v>42</v>
      </c>
      <c r="I306" s="63">
        <v>11</v>
      </c>
      <c r="J306" s="63">
        <v>9</v>
      </c>
      <c r="K306" s="63">
        <v>30</v>
      </c>
      <c r="L306" s="63">
        <v>9</v>
      </c>
      <c r="M306" s="63">
        <v>15</v>
      </c>
      <c r="N306" s="63">
        <v>1</v>
      </c>
      <c r="O306" s="63">
        <v>2</v>
      </c>
      <c r="P306" s="63">
        <v>5</v>
      </c>
      <c r="Q306" s="63">
        <v>1</v>
      </c>
      <c r="R306" s="63">
        <v>4</v>
      </c>
      <c r="S306" s="63">
        <v>8</v>
      </c>
      <c r="T306" s="63">
        <v>14</v>
      </c>
      <c r="U306" s="63">
        <v>2</v>
      </c>
      <c r="V306" s="63">
        <v>1</v>
      </c>
      <c r="W306" s="63">
        <v>2</v>
      </c>
      <c r="X306" s="63">
        <v>16</v>
      </c>
      <c r="Y306" s="63">
        <v>16</v>
      </c>
      <c r="Z306" s="63"/>
      <c r="AA306" s="63"/>
      <c r="AB306" s="63"/>
      <c r="AC306" s="63"/>
      <c r="AD306" s="63"/>
      <c r="AE306" s="63"/>
      <c r="AF306" s="63"/>
      <c r="AG306" s="63"/>
      <c r="AH306" s="63">
        <v>8</v>
      </c>
    </row>
    <row r="307" spans="1:34" ht="2.4500000000000002" hidden="1" customHeight="1" x14ac:dyDescent="0.25">
      <c r="A307" s="63" t="s">
        <v>133</v>
      </c>
      <c r="B307" s="68"/>
      <c r="C307" s="25">
        <f>SUM(F307:AH307)</f>
        <v>194</v>
      </c>
      <c r="D307" s="25"/>
      <c r="E307" s="25"/>
      <c r="F307" s="63">
        <v>10</v>
      </c>
      <c r="G307" s="63">
        <v>2</v>
      </c>
      <c r="H307" s="63">
        <v>42</v>
      </c>
      <c r="I307" s="63">
        <v>11</v>
      </c>
      <c r="J307" s="63">
        <v>2</v>
      </c>
      <c r="K307" s="63">
        <v>30</v>
      </c>
      <c r="L307" s="63">
        <v>9</v>
      </c>
      <c r="M307" s="63">
        <v>15</v>
      </c>
      <c r="N307" s="63">
        <v>1</v>
      </c>
      <c r="O307" s="63">
        <v>2</v>
      </c>
      <c r="P307" s="63">
        <v>5</v>
      </c>
      <c r="Q307" s="63">
        <v>1</v>
      </c>
      <c r="R307" s="63">
        <v>4</v>
      </c>
      <c r="S307" s="63">
        <v>1</v>
      </c>
      <c r="T307" s="63">
        <v>14</v>
      </c>
      <c r="U307" s="63">
        <v>2</v>
      </c>
      <c r="V307" s="63">
        <v>1</v>
      </c>
      <c r="W307" s="63">
        <v>2</v>
      </c>
      <c r="X307" s="63">
        <v>16</v>
      </c>
      <c r="Y307" s="63">
        <v>16</v>
      </c>
      <c r="Z307" s="63"/>
      <c r="AA307" s="63"/>
      <c r="AB307" s="63"/>
      <c r="AC307" s="63"/>
      <c r="AD307" s="63"/>
      <c r="AE307" s="63"/>
      <c r="AF307" s="63"/>
      <c r="AG307" s="63"/>
      <c r="AH307" s="63">
        <v>8</v>
      </c>
    </row>
    <row r="308" spans="1:34" ht="24" hidden="1" customHeight="1" x14ac:dyDescent="0.25">
      <c r="A308" s="63" t="s">
        <v>58</v>
      </c>
      <c r="B308" s="25">
        <v>554</v>
      </c>
      <c r="C308" s="25">
        <f>SUM(F308:AH308)</f>
        <v>574</v>
      </c>
      <c r="D308" s="25"/>
      <c r="E308" s="25"/>
      <c r="F308" s="78">
        <v>11</v>
      </c>
      <c r="G308" s="78">
        <v>15</v>
      </c>
      <c r="H308" s="78">
        <v>93</v>
      </c>
      <c r="I308" s="78">
        <v>30</v>
      </c>
      <c r="J308" s="78">
        <v>15</v>
      </c>
      <c r="K308" s="78">
        <v>55</v>
      </c>
      <c r="L308" s="78">
        <v>16</v>
      </c>
      <c r="M308" s="78">
        <v>18</v>
      </c>
      <c r="N308" s="78">
        <v>16</v>
      </c>
      <c r="O308" s="78">
        <v>10</v>
      </c>
      <c r="P308" s="78">
        <v>11</v>
      </c>
      <c r="Q308" s="78">
        <v>40</v>
      </c>
      <c r="R308" s="78">
        <v>22</v>
      </c>
      <c r="S308" s="78">
        <v>55</v>
      </c>
      <c r="T308" s="78">
        <v>14</v>
      </c>
      <c r="U308" s="78">
        <v>29</v>
      </c>
      <c r="V308" s="78">
        <v>22</v>
      </c>
      <c r="W308" s="78">
        <v>9</v>
      </c>
      <c r="X308" s="78">
        <v>7</v>
      </c>
      <c r="Y308" s="78">
        <v>60</v>
      </c>
      <c r="Z308" s="78"/>
      <c r="AA308" s="78"/>
      <c r="AB308" s="78"/>
      <c r="AC308" s="78"/>
      <c r="AD308" s="78"/>
      <c r="AE308" s="78"/>
      <c r="AF308" s="78"/>
      <c r="AG308" s="78"/>
      <c r="AH308" s="78">
        <v>26</v>
      </c>
    </row>
    <row r="309" spans="1:34" hidden="1" x14ac:dyDescent="0.25"/>
    <row r="310" spans="1:34" s="63" customFormat="1" hidden="1" x14ac:dyDescent="0.25">
      <c r="A310" s="63" t="s">
        <v>140</v>
      </c>
      <c r="B310" s="68"/>
      <c r="C310" s="63">
        <f>SUM(F310:AH310)</f>
        <v>40</v>
      </c>
      <c r="F310" s="63">
        <v>3</v>
      </c>
      <c r="H310" s="63">
        <v>1</v>
      </c>
      <c r="I310" s="63">
        <v>6</v>
      </c>
      <c r="K310" s="63">
        <v>1</v>
      </c>
      <c r="N310" s="63">
        <v>1</v>
      </c>
      <c r="P310" s="63">
        <v>2</v>
      </c>
      <c r="Q310" s="63">
        <v>1</v>
      </c>
      <c r="R310" s="63">
        <v>3</v>
      </c>
      <c r="S310" s="63">
        <v>1</v>
      </c>
      <c r="T310" s="63">
        <v>3</v>
      </c>
      <c r="U310" s="63">
        <v>7</v>
      </c>
      <c r="V310" s="63">
        <v>1</v>
      </c>
      <c r="W310" s="63">
        <v>1</v>
      </c>
      <c r="X310" s="63">
        <v>1</v>
      </c>
      <c r="Y310" s="63">
        <v>4</v>
      </c>
      <c r="AH310" s="63">
        <v>4</v>
      </c>
    </row>
    <row r="311" spans="1:34" hidden="1" x14ac:dyDescent="0.25"/>
    <row r="312" spans="1:34" ht="21.6" hidden="1" customHeight="1" x14ac:dyDescent="0.25">
      <c r="A312" s="63" t="s">
        <v>144</v>
      </c>
      <c r="B312" s="25">
        <v>45</v>
      </c>
      <c r="C312" s="25">
        <f>SUM(F312:AH312)</f>
        <v>58</v>
      </c>
      <c r="D312" s="25"/>
      <c r="E312" s="25"/>
      <c r="F312" s="78">
        <v>5</v>
      </c>
      <c r="G312" s="78">
        <v>3</v>
      </c>
      <c r="H312" s="78"/>
      <c r="I312" s="78">
        <v>5</v>
      </c>
      <c r="J312" s="78">
        <v>2</v>
      </c>
      <c r="K312" s="78"/>
      <c r="L312" s="78">
        <v>2</v>
      </c>
      <c r="M312" s="78">
        <v>0</v>
      </c>
      <c r="N312" s="78">
        <v>3</v>
      </c>
      <c r="O312" s="78">
        <v>3</v>
      </c>
      <c r="P312" s="78">
        <v>3</v>
      </c>
      <c r="Q312" s="78">
        <v>2</v>
      </c>
      <c r="R312" s="78">
        <v>2</v>
      </c>
      <c r="S312" s="78">
        <v>10</v>
      </c>
      <c r="T312" s="78">
        <v>6</v>
      </c>
      <c r="U312" s="78">
        <v>6</v>
      </c>
      <c r="V312" s="78">
        <v>1</v>
      </c>
      <c r="W312" s="78">
        <v>1</v>
      </c>
      <c r="X312" s="78">
        <v>4</v>
      </c>
      <c r="Y312" s="78"/>
      <c r="Z312" s="78"/>
      <c r="AA312" s="78"/>
      <c r="AB312" s="78"/>
      <c r="AC312" s="78"/>
      <c r="AD312" s="78"/>
      <c r="AE312" s="78"/>
      <c r="AF312" s="78"/>
      <c r="AG312" s="78"/>
      <c r="AH312" s="78"/>
    </row>
    <row r="313" spans="1:34" hidden="1" x14ac:dyDescent="0.25"/>
    <row r="314" spans="1:34" hidden="1" x14ac:dyDescent="0.25"/>
    <row r="315" spans="1:34" ht="13.9" hidden="1" customHeight="1" x14ac:dyDescent="0.25"/>
    <row r="316" spans="1:34" hidden="1" x14ac:dyDescent="0.25">
      <c r="K316" s="1" t="s">
        <v>155</v>
      </c>
      <c r="T316" s="1" t="s">
        <v>158</v>
      </c>
      <c r="V316" s="1" t="s">
        <v>156</v>
      </c>
      <c r="Y316" s="1" t="s">
        <v>157</v>
      </c>
      <c r="AH316" s="1" t="s">
        <v>154</v>
      </c>
    </row>
    <row r="318" spans="1:34" ht="22.5" hidden="1" x14ac:dyDescent="0.25">
      <c r="A318" s="13" t="s">
        <v>171</v>
      </c>
      <c r="B318" s="68"/>
      <c r="C318" s="81">
        <f>SUM(F318:AH318)</f>
        <v>49</v>
      </c>
      <c r="D318" s="68"/>
      <c r="E318" s="68"/>
      <c r="F318" s="63">
        <v>1</v>
      </c>
      <c r="G318" s="63">
        <v>2</v>
      </c>
      <c r="H318" s="63"/>
      <c r="I318" s="63">
        <v>2</v>
      </c>
      <c r="J318" s="63"/>
      <c r="K318" s="63">
        <v>3</v>
      </c>
      <c r="L318" s="63">
        <v>1</v>
      </c>
      <c r="M318" s="63">
        <v>1</v>
      </c>
      <c r="N318" s="63">
        <v>8</v>
      </c>
      <c r="O318" s="63">
        <v>6</v>
      </c>
      <c r="P318" s="63">
        <v>1</v>
      </c>
      <c r="Q318" s="63">
        <v>0</v>
      </c>
      <c r="R318" s="63">
        <v>1</v>
      </c>
      <c r="S318" s="63">
        <v>4</v>
      </c>
      <c r="T318" s="63">
        <v>3</v>
      </c>
      <c r="U318" s="63">
        <v>2</v>
      </c>
      <c r="V318" s="63">
        <v>1</v>
      </c>
      <c r="W318" s="63">
        <v>1</v>
      </c>
      <c r="X318" s="63">
        <v>7</v>
      </c>
      <c r="Y318" s="63"/>
      <c r="Z318" s="63"/>
      <c r="AA318" s="63"/>
      <c r="AB318" s="63"/>
      <c r="AC318" s="63"/>
      <c r="AD318" s="63"/>
      <c r="AE318" s="63"/>
      <c r="AF318" s="63"/>
      <c r="AG318" s="63"/>
      <c r="AH318" s="63">
        <v>5</v>
      </c>
    </row>
  </sheetData>
  <dataConsolidate/>
  <mergeCells count="39">
    <mergeCell ref="E4:E6"/>
    <mergeCell ref="AD5:AD6"/>
    <mergeCell ref="AC5:AC6"/>
    <mergeCell ref="Q5:Q6"/>
    <mergeCell ref="Z5:Z6"/>
    <mergeCell ref="R5:R6"/>
    <mergeCell ref="AB5:AB6"/>
    <mergeCell ref="A2:AH2"/>
    <mergeCell ref="A4:A6"/>
    <mergeCell ref="B4:B6"/>
    <mergeCell ref="C4:C6"/>
    <mergeCell ref="F4:AH4"/>
    <mergeCell ref="F5:F6"/>
    <mergeCell ref="G5:G6"/>
    <mergeCell ref="H5:H6"/>
    <mergeCell ref="W5:W6"/>
    <mergeCell ref="X5:X6"/>
    <mergeCell ref="Y5:Y6"/>
    <mergeCell ref="AH5:AH6"/>
    <mergeCell ref="AE5:AE6"/>
    <mergeCell ref="D4:D6"/>
    <mergeCell ref="P5:P6"/>
    <mergeCell ref="AF5:AF6"/>
    <mergeCell ref="AI5:AI6"/>
    <mergeCell ref="A301:K301"/>
    <mergeCell ref="A300:AH300"/>
    <mergeCell ref="S5:S6"/>
    <mergeCell ref="V5:V6"/>
    <mergeCell ref="I5:I6"/>
    <mergeCell ref="T5:T6"/>
    <mergeCell ref="U5:U6"/>
    <mergeCell ref="J5:J6"/>
    <mergeCell ref="K5:K6"/>
    <mergeCell ref="L5:L6"/>
    <mergeCell ref="M5:M6"/>
    <mergeCell ref="N5:N6"/>
    <mergeCell ref="O5:O6"/>
    <mergeCell ref="AA5:AA6"/>
    <mergeCell ref="AG5:AG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Лариса Зайцева</cp:lastModifiedBy>
  <cp:lastPrinted>2019-09-27T12:50:12Z</cp:lastPrinted>
  <dcterms:created xsi:type="dcterms:W3CDTF">2017-06-08T05:54:08Z</dcterms:created>
  <dcterms:modified xsi:type="dcterms:W3CDTF">2019-10-11T07:04:33Z</dcterms:modified>
</cp:coreProperties>
</file>