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W159" i="2" l="1"/>
  <c r="I159" i="2"/>
  <c r="I160" i="2" l="1"/>
  <c r="W160" i="2" l="1"/>
  <c r="Y159" i="2" l="1"/>
  <c r="Z159" i="2"/>
  <c r="S159" i="2"/>
  <c r="M159" i="2"/>
  <c r="T17" i="2" l="1"/>
  <c r="S160" i="2" l="1"/>
  <c r="E172" i="2" l="1"/>
  <c r="F172" i="2"/>
  <c r="K172" i="2"/>
  <c r="M172" i="2"/>
  <c r="Q172" i="2"/>
  <c r="R172" i="2"/>
  <c r="U172" i="2"/>
  <c r="W172" i="2"/>
  <c r="D176" i="2" l="1"/>
  <c r="D177" i="2"/>
  <c r="E181" i="2" l="1"/>
  <c r="H181" i="2"/>
  <c r="B181" i="2" l="1"/>
  <c r="U144" i="2" l="1"/>
  <c r="R175" i="2" l="1"/>
  <c r="K130" i="2" l="1"/>
  <c r="B156" i="2" l="1"/>
  <c r="B146" i="2"/>
  <c r="M160" i="2" l="1"/>
  <c r="B207" i="2" l="1"/>
  <c r="C238" i="2" l="1"/>
  <c r="D238" i="2" s="1"/>
  <c r="E175" i="2" l="1"/>
  <c r="I175" i="2"/>
  <c r="J175" i="2"/>
  <c r="K175" i="2"/>
  <c r="L175" i="2"/>
  <c r="M175" i="2"/>
  <c r="N175" i="2"/>
  <c r="O175" i="2"/>
  <c r="S175" i="2"/>
  <c r="T175" i="2"/>
  <c r="U175" i="2"/>
  <c r="X175" i="2"/>
  <c r="X172" i="2"/>
  <c r="H215" i="2" l="1"/>
  <c r="H214" i="2"/>
  <c r="H211" i="2"/>
  <c r="H210" i="2"/>
  <c r="H207" i="2"/>
  <c r="H206" i="2"/>
  <c r="H199" i="2"/>
  <c r="H193" i="2"/>
  <c r="H189" i="2"/>
  <c r="H184" i="2"/>
  <c r="H163" i="2"/>
  <c r="H154" i="2"/>
  <c r="H156" i="2" s="1"/>
  <c r="H151" i="2"/>
  <c r="H150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1" i="2" l="1"/>
  <c r="H147" i="2"/>
  <c r="H107" i="2"/>
  <c r="H108" i="2"/>
  <c r="I215" i="2" l="1"/>
  <c r="I214" i="2"/>
  <c r="I211" i="2"/>
  <c r="I210" i="2"/>
  <c r="I207" i="2"/>
  <c r="I206" i="2"/>
  <c r="I199" i="2"/>
  <c r="I193" i="2"/>
  <c r="I189" i="2"/>
  <c r="I166" i="2"/>
  <c r="I154" i="2"/>
  <c r="I156" i="2" s="1"/>
  <c r="I151" i="2"/>
  <c r="I150" i="2"/>
  <c r="I144" i="2"/>
  <c r="I147" i="2" s="1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1" i="2"/>
  <c r="I223" i="2" s="1"/>
  <c r="I146" i="2"/>
  <c r="I107" i="2"/>
  <c r="B169" i="2" l="1"/>
  <c r="M105" i="2" l="1"/>
  <c r="C104" i="2" l="1"/>
  <c r="O166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9" i="2" l="1"/>
  <c r="E151" i="2" l="1"/>
  <c r="F151" i="2"/>
  <c r="G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E160" i="2"/>
  <c r="F160" i="2"/>
  <c r="G160" i="2"/>
  <c r="J160" i="2"/>
  <c r="K160" i="2"/>
  <c r="L160" i="2"/>
  <c r="N160" i="2"/>
  <c r="O160" i="2"/>
  <c r="P160" i="2"/>
  <c r="Q160" i="2"/>
  <c r="T160" i="2"/>
  <c r="U160" i="2"/>
  <c r="X160" i="2"/>
  <c r="Z160" i="2"/>
  <c r="F105" i="2" l="1"/>
  <c r="G139" i="2" l="1"/>
  <c r="Z139" i="2"/>
  <c r="F139" i="2"/>
  <c r="B172" i="2" l="1"/>
  <c r="T133" i="2" l="1"/>
  <c r="J132" i="2"/>
  <c r="W124" i="2" l="1"/>
  <c r="V215" i="2"/>
  <c r="C106" i="2" l="1"/>
  <c r="Y163" i="2" l="1"/>
  <c r="V163" i="2" l="1"/>
  <c r="S166" i="2" l="1"/>
  <c r="B159" i="2" l="1"/>
  <c r="B150" i="2"/>
  <c r="B124" i="2"/>
  <c r="B107" i="2"/>
  <c r="X166" i="2" l="1"/>
  <c r="B166" i="2" l="1"/>
  <c r="B160" i="2"/>
  <c r="B151" i="2"/>
  <c r="B133" i="2"/>
  <c r="B132" i="2"/>
  <c r="B131" i="2"/>
  <c r="B130" i="2"/>
  <c r="W133" i="2" l="1"/>
  <c r="O159" i="2" l="1"/>
  <c r="P124" i="2"/>
  <c r="Y130" i="2" l="1"/>
  <c r="P132" i="2" l="1"/>
  <c r="C157" i="2" l="1"/>
  <c r="D157" i="2" s="1"/>
  <c r="F159" i="2"/>
  <c r="C122" i="2" l="1"/>
  <c r="D122" i="2" s="1"/>
  <c r="Z175" i="2" l="1"/>
  <c r="B108" i="2" l="1"/>
  <c r="B116" i="2"/>
  <c r="B147" i="2"/>
  <c r="B163" i="2"/>
  <c r="B175" i="2"/>
  <c r="B178" i="2"/>
  <c r="D178" i="2" s="1"/>
  <c r="B184" i="2"/>
  <c r="B189" i="2"/>
  <c r="B193" i="2"/>
  <c r="B199" i="2"/>
  <c r="B206" i="2"/>
  <c r="B210" i="2"/>
  <c r="B211" i="2"/>
  <c r="B214" i="2"/>
  <c r="B215" i="2"/>
  <c r="B217" i="2"/>
  <c r="B219" i="2"/>
  <c r="B221" i="2" l="1"/>
  <c r="B223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6" i="2" l="1"/>
  <c r="Z133" i="2" l="1"/>
  <c r="Y175" i="2" l="1"/>
  <c r="Z131" i="2" l="1"/>
  <c r="G154" i="2" l="1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J144" i="2"/>
  <c r="K144" i="2"/>
  <c r="L144" i="2"/>
  <c r="M144" i="2"/>
  <c r="M147" i="2" s="1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O147" i="2"/>
  <c r="C105" i="2"/>
  <c r="D105" i="2" s="1"/>
  <c r="C194" i="2" l="1"/>
  <c r="C195" i="2"/>
  <c r="W130" i="2" l="1"/>
  <c r="Y132" i="2" l="1"/>
  <c r="Y131" i="2"/>
  <c r="C192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9" i="2" l="1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93" i="2" s="1"/>
  <c r="C189" i="2" l="1"/>
  <c r="D189" i="2" s="1"/>
  <c r="C109" i="2" l="1"/>
  <c r="C110" i="2"/>
  <c r="C111" i="2"/>
  <c r="C114" i="2"/>
  <c r="C115" i="2"/>
  <c r="C117" i="2"/>
  <c r="C118" i="2"/>
  <c r="C119" i="2"/>
  <c r="C121" i="2"/>
  <c r="D121" i="2" s="1"/>
  <c r="C123" i="2"/>
  <c r="C124" i="2" s="1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D148" i="2" s="1"/>
  <c r="C149" i="2"/>
  <c r="C152" i="2"/>
  <c r="C153" i="2"/>
  <c r="C154" i="2"/>
  <c r="C150" i="2" l="1"/>
  <c r="D150" i="2" s="1"/>
  <c r="C116" i="2"/>
  <c r="C107" i="2"/>
  <c r="D107" i="2" s="1"/>
  <c r="C146" i="2"/>
  <c r="D146" i="2" s="1"/>
  <c r="C132" i="2"/>
  <c r="C133" i="2"/>
  <c r="C130" i="2"/>
  <c r="C131" i="2"/>
  <c r="C151" i="2"/>
  <c r="D151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H223" i="2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G193" i="2"/>
  <c r="F193" i="2"/>
  <c r="C185" i="2"/>
  <c r="Y184" i="2"/>
  <c r="V184" i="2"/>
  <c r="S184" i="2"/>
  <c r="M184" i="2"/>
  <c r="L184" i="2"/>
  <c r="K184" i="2"/>
  <c r="C183" i="2"/>
  <c r="C182" i="2"/>
  <c r="V181" i="2"/>
  <c r="C180" i="2"/>
  <c r="D180" i="2" s="1"/>
  <c r="C179" i="2"/>
  <c r="D179" i="2" s="1"/>
  <c r="C174" i="2"/>
  <c r="C173" i="2"/>
  <c r="C171" i="2"/>
  <c r="C170" i="2"/>
  <c r="C168" i="2"/>
  <c r="C167" i="2"/>
  <c r="T166" i="2"/>
  <c r="C165" i="2"/>
  <c r="D165" i="2" s="1"/>
  <c r="C164" i="2"/>
  <c r="D164" i="2" s="1"/>
  <c r="C162" i="2"/>
  <c r="D162" i="2" s="1"/>
  <c r="C161" i="2"/>
  <c r="D161" i="2" s="1"/>
  <c r="X159" i="2"/>
  <c r="U159" i="2"/>
  <c r="T159" i="2"/>
  <c r="Q159" i="2"/>
  <c r="P159" i="2"/>
  <c r="N159" i="2"/>
  <c r="L159" i="2"/>
  <c r="K159" i="2"/>
  <c r="J159" i="2"/>
  <c r="G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G156" i="2"/>
  <c r="F156" i="2"/>
  <c r="C155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G150" i="2"/>
  <c r="F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L147" i="2"/>
  <c r="K147" i="2"/>
  <c r="J147" i="2"/>
  <c r="G147" i="2"/>
  <c r="F147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Y138" i="2"/>
  <c r="U138" i="2"/>
  <c r="S138" i="2"/>
  <c r="Q138" i="2"/>
  <c r="N138" i="2"/>
  <c r="C138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1" i="2" l="1"/>
  <c r="C147" i="2"/>
  <c r="D147" i="2" s="1"/>
  <c r="C108" i="2"/>
  <c r="C214" i="2"/>
  <c r="C215" i="2"/>
  <c r="C47" i="2"/>
  <c r="C181" i="2"/>
  <c r="C175" i="2"/>
  <c r="D175" i="2" s="1"/>
  <c r="C184" i="2"/>
  <c r="C166" i="2"/>
  <c r="D166" i="2" s="1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87" i="2"/>
  <c r="D185" i="2"/>
  <c r="D149" i="2"/>
  <c r="D141" i="2"/>
  <c r="D142" i="2"/>
  <c r="D137" i="2"/>
  <c r="D153" i="2"/>
  <c r="D145" i="2"/>
  <c r="D222" i="2"/>
  <c r="D195" i="2"/>
  <c r="D191" i="2"/>
  <c r="D192" i="2"/>
  <c r="D134" i="2"/>
  <c r="D136" i="2"/>
  <c r="D170" i="2"/>
  <c r="D218" i="2"/>
  <c r="D156" i="2"/>
  <c r="D219" i="2"/>
  <c r="D173" i="2"/>
  <c r="D216" i="2"/>
  <c r="D200" i="2"/>
  <c r="D208" i="2"/>
  <c r="D210" i="2"/>
  <c r="D202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215" i="2"/>
  <c r="D138" i="2"/>
  <c r="D168" i="2"/>
  <c r="D169" i="2"/>
  <c r="D155" i="2"/>
  <c r="D221" i="2"/>
  <c r="D197" i="2"/>
  <c r="D193" i="2"/>
  <c r="D154" i="2"/>
  <c r="D158" i="2"/>
  <c r="D167" i="2"/>
  <c r="D198" i="2"/>
  <c r="D174" i="2"/>
  <c r="D182" i="2"/>
  <c r="D188" i="2"/>
  <c r="D171" i="2"/>
  <c r="D199" i="2"/>
  <c r="D201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2" i="2" l="1"/>
</calcChain>
</file>

<file path=xl/sharedStrings.xml><?xml version="1.0" encoding="utf-8"?>
<sst xmlns="http://schemas.openxmlformats.org/spreadsheetml/2006/main" count="267" uniqueCount="213">
  <si>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</si>
  <si>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</si>
  <si>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</si>
  <si>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</si>
  <si>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</si>
  <si>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</si>
  <si>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</si>
  <si>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</si>
  <si>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</si>
  <si>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</si>
  <si>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</si>
  <si>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</si>
  <si>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</si>
  <si>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</si>
  <si>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</si>
  <si>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</si>
  <si>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</si>
  <si>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</si>
  <si>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</si>
  <si>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</si>
  <si>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</si>
  <si>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</si>
  <si>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</si>
  <si>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</si>
  <si>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</si>
  <si>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</si>
  <si>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</si>
  <si>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</si>
  <si>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</si>
  <si>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</si>
  <si>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</si>
  <si>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</si>
  <si>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</si>
  <si>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</si>
  <si>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</si>
  <si>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</si>
  <si>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</si>
  <si>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</si>
  <si>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</si>
  <si>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</si>
  <si>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</si>
  <si>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</si>
  <si>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</si>
  <si>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</si>
  <si>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</si>
  <si>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</si>
  <si>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</si>
  <si>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</si>
  <si>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</si>
  <si>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</si>
  <si>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</si>
  <si>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</si>
  <si>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</si>
  <si>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</si>
  <si>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</si>
  <si>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</si>
  <si>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</si>
  <si>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</si>
  <si>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</si>
  <si>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</si>
  <si>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</si>
  <si>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</si>
  <si>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</si>
  <si>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</si>
  <si>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</si>
  <si>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</si>
  <si>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</si>
  <si>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</si>
  <si>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</si>
  <si>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</si>
  <si>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</si>
  <si>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</si>
  <si>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</si>
  <si>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</si>
  <si>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</si>
  <si>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</si>
  <si>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</si>
  <si>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</si>
  <si>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</si>
  <si>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</si>
  <si>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</si>
  <si>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</si>
  <si>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</si>
  <si>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</si>
  <si>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</si>
  <si>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</si>
  <si>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</si>
  <si>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</si>
  <si>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</si>
  <si>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</si>
  <si>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</si>
  <si>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</si>
  <si>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</si>
  <si>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</si>
  <si>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</si>
  <si>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</si>
  <si>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</si>
  <si>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</si>
  <si>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</si>
  <si>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</si>
  <si>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</si>
  <si>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</si>
  <si>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</si>
  <si>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</si>
  <si>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</si>
  <si>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</si>
  <si>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</si>
  <si>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</si>
  <si>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</si>
  <si>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</si>
  <si>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</si>
  <si>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</si>
  <si>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</si>
  <si>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</si>
  <si>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</si>
  <si>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</si>
  <si>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</si>
  <si>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</si>
  <si>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</si>
  <si>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</si>
  <si>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</si>
  <si>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</si>
  <si>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</si>
  <si>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</si>
  <si>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</si>
  <si>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</si>
  <si>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</si>
  <si>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</si>
  <si>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</si>
  <si>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</si>
  <si>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</si>
  <si>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</si>
  <si>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</si>
  <si>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</si>
  <si>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</si>
  <si>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</si>
  <si>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</si>
  <si>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</si>
  <si>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</si>
  <si>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</si>
  <si>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</si>
  <si>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</si>
  <si>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</si>
  <si>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</si>
  <si>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</si>
  <si>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</si>
  <si>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</si>
  <si>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</si>
  <si>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</si>
  <si>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</si>
  <si>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</si>
  <si>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</si>
  <si>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</si>
  <si>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</si>
  <si>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</si>
  <si>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</si>
  <si>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</si>
  <si>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</si>
  <si>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</si>
  <si>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</si>
  <si>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</si>
  <si>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</si>
  <si>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</si>
  <si>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</si>
  <si>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</si>
  <si>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</si>
  <si>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</si>
  <si>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</si>
  <si>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</si>
  <si>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</si>
  <si>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</si>
  <si>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</si>
  <si>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</si>
  <si>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</si>
  <si>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</si>
  <si>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</si>
  <si>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</si>
  <si>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</si>
  <si>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</si>
  <si>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</si>
  <si>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</si>
  <si>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</si>
  <si>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</si>
  <si>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</si>
  <si>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</si>
  <si>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</si>
  <si>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</si>
  <si>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</si>
  <si>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</si>
  <si>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</si>
  <si>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</si>
  <si>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</si>
  <si>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</si>
  <si>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</si>
  <si>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</si>
  <si>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</si>
  <si>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</si>
  <si>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</si>
  <si>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</si>
  <si>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</si>
  <si>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</si>
  <si>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</si>
  <si>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</si>
  <si>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</si>
  <si>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</si>
  <si>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</si>
  <si>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</si>
  <si>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</si>
  <si>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</si>
  <si>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</si>
  <si>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</si>
  <si>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</si>
  <si>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Информация о сельскохозяйственных работах по состоянию на 2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</si>
</sst>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M7" activePane="bottomRight" state="frozen"/>
      <selection activeCell="A2" sqref="A2"/>
      <selection pane="topRight" activeCell="F2" sqref="F2"/>
      <selection pane="bottomLeft" activeCell="A7" sqref="A7"/>
      <selection pane="bottomRight" activeCell="A110" sqref="A110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9" t="s">
        <v>212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0" t="s">
        <v>0</v>
      </c>
      <c r="B4" s="133" t="s">
        <v>191</v>
      </c>
      <c r="C4" s="136" t="s">
        <v>192</v>
      </c>
      <c r="D4" s="136" t="s">
        <v>193</v>
      </c>
      <c r="E4" s="136" t="s">
        <v>203</v>
      </c>
      <c r="F4" s="139" t="s">
        <v>3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</row>
    <row r="5" spans="1:27" s="2" customFormat="1" ht="136.19999999999999" customHeight="1" x14ac:dyDescent="0.3">
      <c r="A5" s="131"/>
      <c r="B5" s="134"/>
      <c r="C5" s="137"/>
      <c r="D5" s="137"/>
      <c r="E5" s="137"/>
      <c r="F5" s="127" t="s">
        <v>4</v>
      </c>
      <c r="G5" s="127" t="s">
        <v>5</v>
      </c>
      <c r="H5" s="127" t="s">
        <v>6</v>
      </c>
      <c r="I5" s="127" t="s">
        <v>7</v>
      </c>
      <c r="J5" s="127" t="s">
        <v>8</v>
      </c>
      <c r="K5" s="127" t="s">
        <v>9</v>
      </c>
      <c r="L5" s="127" t="s">
        <v>10</v>
      </c>
      <c r="M5" s="127" t="s">
        <v>11</v>
      </c>
      <c r="N5" s="127" t="s">
        <v>12</v>
      </c>
      <c r="O5" s="127" t="s">
        <v>13</v>
      </c>
      <c r="P5" s="127" t="s">
        <v>14</v>
      </c>
      <c r="Q5" s="127" t="s">
        <v>15</v>
      </c>
      <c r="R5" s="127" t="s">
        <v>16</v>
      </c>
      <c r="S5" s="127" t="s">
        <v>17</v>
      </c>
      <c r="T5" s="127" t="s">
        <v>18</v>
      </c>
      <c r="U5" s="127" t="s">
        <v>19</v>
      </c>
      <c r="V5" s="127" t="s">
        <v>20</v>
      </c>
      <c r="W5" s="127" t="s">
        <v>21</v>
      </c>
      <c r="X5" s="127" t="s">
        <v>22</v>
      </c>
      <c r="Y5" s="127" t="s">
        <v>23</v>
      </c>
      <c r="Z5" s="127" t="s">
        <v>24</v>
      </c>
    </row>
    <row r="6" spans="1:27" s="2" customFormat="1" ht="10.8" customHeight="1" thickBot="1" x14ac:dyDescent="0.35">
      <c r="A6" s="132"/>
      <c r="B6" s="135"/>
      <c r="C6" s="138"/>
      <c r="D6" s="138"/>
      <c r="E6" s="13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194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204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197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30" hidden="1" customHeight="1" x14ac:dyDescent="0.3">
      <c r="A43" s="13" t="s">
        <v>195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30" hidden="1" customHeight="1" x14ac:dyDescent="0.3">
      <c r="A44" s="13" t="s">
        <v>198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5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200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199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14">G45/G44</f>
        <v>0.9530043199371645</v>
      </c>
      <c r="H48" s="98">
        <f t="shared" si="14"/>
        <v>0.92818192365703678</v>
      </c>
      <c r="I48" s="98">
        <f t="shared" si="14"/>
        <v>0.92769669518537157</v>
      </c>
      <c r="J48" s="98">
        <f t="shared" si="14"/>
        <v>0.96712396489927077</v>
      </c>
      <c r="K48" s="98">
        <f t="shared" si="14"/>
        <v>1.0123784880061544</v>
      </c>
      <c r="L48" s="98">
        <f t="shared" si="14"/>
        <v>0.98540293151071601</v>
      </c>
      <c r="M48" s="98">
        <f t="shared" si="14"/>
        <v>0.96341743998772911</v>
      </c>
      <c r="N48" s="98">
        <f t="shared" si="14"/>
        <v>0.9237160120845922</v>
      </c>
      <c r="O48" s="98">
        <f t="shared" si="14"/>
        <v>0.99462890625</v>
      </c>
      <c r="P48" s="98">
        <f t="shared" si="14"/>
        <v>0.84470989761092152</v>
      </c>
      <c r="Q48" s="98">
        <f t="shared" si="14"/>
        <v>0.92141117026075969</v>
      </c>
      <c r="R48" s="98">
        <f t="shared" si="14"/>
        <v>0.98116309336255902</v>
      </c>
      <c r="S48" s="98">
        <f t="shared" si="14"/>
        <v>0.93327828241123034</v>
      </c>
      <c r="T48" s="98">
        <f t="shared" si="14"/>
        <v>0.94460936934327711</v>
      </c>
      <c r="U48" s="98">
        <f t="shared" si="14"/>
        <v>0.92178930997789965</v>
      </c>
      <c r="V48" s="98">
        <f t="shared" si="14"/>
        <v>1.0021413276231264</v>
      </c>
      <c r="W48" s="98">
        <f t="shared" si="14"/>
        <v>0.95541022592152203</v>
      </c>
      <c r="X48" s="98">
        <f t="shared" si="14"/>
        <v>0.99414981559201321</v>
      </c>
      <c r="Y48" s="98">
        <f t="shared" si="14"/>
        <v>0.99580742415677403</v>
      </c>
      <c r="Z48" s="98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100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201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100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100"/>
      <c r="F89" s="94">
        <f>(F45-F90)/2</f>
        <v>-48</v>
      </c>
      <c r="G89" s="94">
        <f t="shared" ref="G89:Z89" si="21">(G45-G90)/2</f>
        <v>0</v>
      </c>
      <c r="H89" s="94">
        <f t="shared" si="21"/>
        <v>0</v>
      </c>
      <c r="I89" s="94">
        <f t="shared" si="21"/>
        <v>335</v>
      </c>
      <c r="J89" s="94">
        <f t="shared" si="21"/>
        <v>0</v>
      </c>
      <c r="K89" s="94">
        <f t="shared" si="21"/>
        <v>1249.5</v>
      </c>
      <c r="L89" s="94">
        <f t="shared" si="21"/>
        <v>566.5</v>
      </c>
      <c r="M89" s="94">
        <f t="shared" si="21"/>
        <v>-217</v>
      </c>
      <c r="N89" s="94">
        <f t="shared" si="21"/>
        <v>456</v>
      </c>
      <c r="O89" s="94">
        <f t="shared" si="21"/>
        <v>0</v>
      </c>
      <c r="P89" s="94">
        <f t="shared" si="21"/>
        <v>340</v>
      </c>
      <c r="Q89" s="94">
        <f t="shared" si="21"/>
        <v>138.5</v>
      </c>
      <c r="R89" s="94">
        <f t="shared" si="21"/>
        <v>0</v>
      </c>
      <c r="S89" s="94">
        <f t="shared" si="21"/>
        <v>0</v>
      </c>
      <c r="T89" s="94">
        <f t="shared" si="21"/>
        <v>329</v>
      </c>
      <c r="U89" s="94">
        <f t="shared" si="21"/>
        <v>964.75</v>
      </c>
      <c r="V89" s="94">
        <f t="shared" si="21"/>
        <v>0</v>
      </c>
      <c r="W89" s="94">
        <f t="shared" si="21"/>
        <v>24.5</v>
      </c>
      <c r="X89" s="94">
        <f t="shared" si="21"/>
        <v>240</v>
      </c>
      <c r="Y89" s="94">
        <f t="shared" si="21"/>
        <v>0</v>
      </c>
      <c r="Z89" s="94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196</v>
      </c>
      <c r="B91" s="33"/>
      <c r="C91" s="41">
        <f>SUM(F91:Z91)</f>
        <v>563</v>
      </c>
      <c r="D91" s="15" t="e">
        <f t="shared" si="15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202</v>
      </c>
      <c r="B92" s="33"/>
      <c r="C92" s="41">
        <f>SUM(F92:Z92)</f>
        <v>11</v>
      </c>
      <c r="D92" s="15" t="e">
        <f t="shared" si="15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1.6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1.6" hidden="1" customHeight="1" outlineLevel="1" x14ac:dyDescent="0.25">
      <c r="A104" s="13" t="s">
        <v>88</v>
      </c>
      <c r="B104" s="38"/>
      <c r="C104" s="27">
        <f t="shared" si="22"/>
        <v>5038</v>
      </c>
      <c r="D104" s="15"/>
      <c r="E104" s="100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285</v>
      </c>
      <c r="N104" s="31">
        <v>351</v>
      </c>
      <c r="O104" s="31"/>
      <c r="P104" s="31"/>
      <c r="Q104" s="31">
        <v>1008</v>
      </c>
      <c r="R104" s="31">
        <v>1012</v>
      </c>
      <c r="S104" s="31"/>
      <c r="T104" s="31">
        <v>562</v>
      </c>
      <c r="U104" s="31">
        <v>833</v>
      </c>
      <c r="V104" s="31"/>
      <c r="W104" s="31">
        <v>150</v>
      </c>
      <c r="X104" s="31"/>
      <c r="Y104" s="31"/>
      <c r="Z104" s="31"/>
    </row>
    <row r="105" spans="1:26" s="12" customFormat="1" ht="21.6" hidden="1" customHeight="1" outlineLevel="1" x14ac:dyDescent="0.25">
      <c r="A105" s="11" t="s">
        <v>89</v>
      </c>
      <c r="B105" s="27">
        <v>270376</v>
      </c>
      <c r="C105" s="27">
        <f t="shared" si="22"/>
        <v>266086</v>
      </c>
      <c r="D105" s="119">
        <f t="shared" si="15"/>
        <v>0.98413320708938667</v>
      </c>
      <c r="E105" s="100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14037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12742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22214</v>
      </c>
      <c r="Z105" s="31">
        <f t="shared" si="23"/>
        <v>10091</v>
      </c>
    </row>
    <row r="106" spans="1:26" s="110" customFormat="1" ht="30" customHeight="1" collapsed="1" x14ac:dyDescent="0.25">
      <c r="A106" s="104" t="s">
        <v>90</v>
      </c>
      <c r="B106" s="105">
        <v>262498</v>
      </c>
      <c r="C106" s="106">
        <f t="shared" ref="C106:C154" si="24">SUM(F106:Z106)</f>
        <v>264666</v>
      </c>
      <c r="D106" s="107">
        <f t="shared" si="15"/>
        <v>1.0082591105456042</v>
      </c>
      <c r="E106" s="108"/>
      <c r="F106" s="109">
        <v>11522</v>
      </c>
      <c r="G106" s="109">
        <v>6704</v>
      </c>
      <c r="H106" s="109">
        <v>17190</v>
      </c>
      <c r="I106" s="109">
        <v>15507</v>
      </c>
      <c r="J106" s="109">
        <v>7679</v>
      </c>
      <c r="K106" s="109">
        <v>18994</v>
      </c>
      <c r="L106" s="109">
        <v>11977</v>
      </c>
      <c r="M106" s="109">
        <v>14029</v>
      </c>
      <c r="N106" s="109">
        <v>13677</v>
      </c>
      <c r="O106" s="109">
        <v>4358</v>
      </c>
      <c r="P106" s="109">
        <v>8743</v>
      </c>
      <c r="Q106" s="109">
        <v>12605</v>
      </c>
      <c r="R106" s="109">
        <v>16591</v>
      </c>
      <c r="S106" s="109">
        <v>15517</v>
      </c>
      <c r="T106" s="109">
        <v>18422</v>
      </c>
      <c r="U106" s="109">
        <v>12636</v>
      </c>
      <c r="V106" s="109">
        <v>10424</v>
      </c>
      <c r="W106" s="109">
        <v>3921</v>
      </c>
      <c r="X106" s="109">
        <v>11926</v>
      </c>
      <c r="Y106" s="109">
        <v>22153</v>
      </c>
      <c r="Z106" s="109">
        <v>10091</v>
      </c>
    </row>
    <row r="107" spans="1:26" s="12" customFormat="1" ht="30" customHeight="1" x14ac:dyDescent="0.25">
      <c r="A107" s="13" t="s">
        <v>180</v>
      </c>
      <c r="B107" s="9">
        <f>B106/B105</f>
        <v>0.97086279847323731</v>
      </c>
      <c r="C107" s="9">
        <f>C106/C105</f>
        <v>0.99466337950888062</v>
      </c>
      <c r="D107" s="119">
        <f t="shared" si="15"/>
        <v>1.0245148759155998</v>
      </c>
      <c r="E107" s="100"/>
      <c r="F107" s="29">
        <f>F106/F105</f>
        <v>0.98969249269884896</v>
      </c>
      <c r="G107" s="29">
        <f>G106/G105</f>
        <v>0.99702558001189767</v>
      </c>
      <c r="H107" s="29">
        <f t="shared" ref="H107" si="25">H106/H105</f>
        <v>0.99525243168133393</v>
      </c>
      <c r="I107" s="29">
        <f t="shared" ref="I107:Z107" si="26">I106/I105</f>
        <v>0.98139358268464016</v>
      </c>
      <c r="J107" s="29">
        <f t="shared" si="26"/>
        <v>1</v>
      </c>
      <c r="K107" s="29">
        <f t="shared" si="26"/>
        <v>0.99695570018895652</v>
      </c>
      <c r="L107" s="29">
        <f t="shared" si="26"/>
        <v>1</v>
      </c>
      <c r="M107" s="29">
        <f t="shared" si="26"/>
        <v>0.99943007765191993</v>
      </c>
      <c r="N107" s="29">
        <f t="shared" si="26"/>
        <v>1</v>
      </c>
      <c r="O107" s="29">
        <f t="shared" si="26"/>
        <v>1</v>
      </c>
      <c r="P107" s="29">
        <f t="shared" si="26"/>
        <v>0.99771767659477351</v>
      </c>
      <c r="Q107" s="29">
        <f t="shared" si="26"/>
        <v>0.9892481557055407</v>
      </c>
      <c r="R107" s="29">
        <f t="shared" si="26"/>
        <v>1</v>
      </c>
      <c r="S107" s="29">
        <f t="shared" si="26"/>
        <v>0.99010974987238387</v>
      </c>
      <c r="T107" s="29">
        <f t="shared" si="26"/>
        <v>0.98692810457516345</v>
      </c>
      <c r="U107" s="29">
        <f t="shared" si="26"/>
        <v>0.98281092012133464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0.99725398397407039</v>
      </c>
      <c r="Z107" s="29">
        <f t="shared" si="26"/>
        <v>1</v>
      </c>
    </row>
    <row r="108" spans="1:26" s="91" customFormat="1" ht="30" hidden="1" customHeight="1" x14ac:dyDescent="0.25">
      <c r="A108" s="89" t="s">
        <v>95</v>
      </c>
      <c r="B108" s="103">
        <f>B105-B106</f>
        <v>7878</v>
      </c>
      <c r="C108" s="27">
        <f t="shared" si="24"/>
        <v>1420</v>
      </c>
      <c r="D108" s="15">
        <f t="shared" si="15"/>
        <v>0.18024879411018024</v>
      </c>
      <c r="E108" s="100"/>
      <c r="F108" s="92">
        <f t="shared" ref="F108:Z108" si="27">F105-F106</f>
        <v>120</v>
      </c>
      <c r="G108" s="92">
        <f t="shared" si="27"/>
        <v>20</v>
      </c>
      <c r="H108" s="92">
        <f t="shared" si="27"/>
        <v>82</v>
      </c>
      <c r="I108" s="92">
        <f t="shared" si="27"/>
        <v>294</v>
      </c>
      <c r="J108" s="92">
        <f t="shared" si="27"/>
        <v>0</v>
      </c>
      <c r="K108" s="92">
        <f t="shared" si="27"/>
        <v>58</v>
      </c>
      <c r="L108" s="92">
        <f t="shared" si="27"/>
        <v>0</v>
      </c>
      <c r="M108" s="92">
        <f t="shared" si="27"/>
        <v>8</v>
      </c>
      <c r="N108" s="92">
        <f t="shared" si="27"/>
        <v>0</v>
      </c>
      <c r="O108" s="92">
        <f t="shared" si="27"/>
        <v>0</v>
      </c>
      <c r="P108" s="92">
        <f t="shared" si="27"/>
        <v>20</v>
      </c>
      <c r="Q108" s="92">
        <f t="shared" si="27"/>
        <v>137</v>
      </c>
      <c r="R108" s="92">
        <f t="shared" si="27"/>
        <v>0</v>
      </c>
      <c r="S108" s="92">
        <f t="shared" si="27"/>
        <v>155</v>
      </c>
      <c r="T108" s="92">
        <f t="shared" si="27"/>
        <v>244</v>
      </c>
      <c r="U108" s="92">
        <f t="shared" si="27"/>
        <v>221</v>
      </c>
      <c r="V108" s="92">
        <f t="shared" si="27"/>
        <v>0</v>
      </c>
      <c r="W108" s="92">
        <f t="shared" si="27"/>
        <v>0</v>
      </c>
      <c r="X108" s="92">
        <f t="shared" si="27"/>
        <v>0</v>
      </c>
      <c r="Y108" s="92">
        <f t="shared" si="27"/>
        <v>61</v>
      </c>
      <c r="Z108" s="92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126236</v>
      </c>
      <c r="D109" s="16">
        <f t="shared" si="15"/>
        <v>0.99185216031679935</v>
      </c>
      <c r="E109" s="100"/>
      <c r="F109" s="31">
        <v>5807</v>
      </c>
      <c r="G109" s="31">
        <v>3564</v>
      </c>
      <c r="H109" s="31">
        <v>8558</v>
      </c>
      <c r="I109" s="31">
        <v>5286</v>
      </c>
      <c r="J109" s="31">
        <v>3604</v>
      </c>
      <c r="K109" s="31">
        <v>9731</v>
      </c>
      <c r="L109" s="31">
        <v>5783</v>
      </c>
      <c r="M109" s="31">
        <v>6035</v>
      </c>
      <c r="N109" s="31">
        <v>5889</v>
      </c>
      <c r="O109" s="31">
        <v>1773</v>
      </c>
      <c r="P109" s="31">
        <v>5393</v>
      </c>
      <c r="Q109" s="31">
        <v>6393</v>
      </c>
      <c r="R109" s="31">
        <v>6145</v>
      </c>
      <c r="S109" s="31">
        <v>9269</v>
      </c>
      <c r="T109" s="31">
        <v>9854</v>
      </c>
      <c r="U109" s="31">
        <v>5508</v>
      </c>
      <c r="V109" s="31">
        <v>5390</v>
      </c>
      <c r="W109" s="31">
        <v>1508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3897</v>
      </c>
      <c r="D110" s="16">
        <f t="shared" si="15"/>
        <v>0.4890199523152215</v>
      </c>
      <c r="E110" s="100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211</v>
      </c>
      <c r="B111" s="38">
        <v>96309</v>
      </c>
      <c r="C111" s="26">
        <f t="shared" si="24"/>
        <v>106256</v>
      </c>
      <c r="D111" s="16">
        <f t="shared" si="15"/>
        <v>1.1032821439325504</v>
      </c>
      <c r="E111" s="100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5615</v>
      </c>
      <c r="N111" s="31">
        <v>7080</v>
      </c>
      <c r="O111" s="31">
        <v>1998</v>
      </c>
      <c r="P111" s="31">
        <v>2527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6248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209</v>
      </c>
      <c r="B112" s="23"/>
      <c r="C112" s="27">
        <f t="shared" si="24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208</v>
      </c>
      <c r="B113" s="23"/>
      <c r="C113" s="27">
        <f t="shared" si="24"/>
        <v>20</v>
      </c>
      <c r="D113" s="15" t="e">
        <f t="shared" si="15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262498</v>
      </c>
      <c r="C115" s="106">
        <f t="shared" si="24"/>
        <v>264034</v>
      </c>
      <c r="D115" s="107">
        <f t="shared" ref="D115:D178" si="28">C115/B115</f>
        <v>1.0058514731540811</v>
      </c>
      <c r="E115" s="108"/>
      <c r="F115" s="109">
        <v>11522</v>
      </c>
      <c r="G115" s="109">
        <v>6704</v>
      </c>
      <c r="H115" s="109">
        <v>17075</v>
      </c>
      <c r="I115" s="109">
        <v>15507</v>
      </c>
      <c r="J115" s="109">
        <v>7679</v>
      </c>
      <c r="K115" s="109">
        <v>18994</v>
      </c>
      <c r="L115" s="109">
        <v>11977</v>
      </c>
      <c r="M115" s="109">
        <v>13627</v>
      </c>
      <c r="N115" s="109">
        <v>13677</v>
      </c>
      <c r="O115" s="109">
        <v>4358</v>
      </c>
      <c r="P115" s="109">
        <v>8743</v>
      </c>
      <c r="Q115" s="109">
        <v>12605</v>
      </c>
      <c r="R115" s="109">
        <v>16476</v>
      </c>
      <c r="S115" s="109">
        <v>15517</v>
      </c>
      <c r="T115" s="109">
        <v>18422</v>
      </c>
      <c r="U115" s="109">
        <v>12636</v>
      </c>
      <c r="V115" s="109">
        <v>10424</v>
      </c>
      <c r="W115" s="109">
        <v>3921</v>
      </c>
      <c r="X115" s="109">
        <v>11926</v>
      </c>
      <c r="Y115" s="109">
        <v>22153</v>
      </c>
      <c r="Z115" s="109">
        <v>10091</v>
      </c>
    </row>
    <row r="116" spans="1:26" s="12" customFormat="1" ht="28.2" customHeight="1" x14ac:dyDescent="0.25">
      <c r="A116" s="13" t="s">
        <v>180</v>
      </c>
      <c r="B116" s="28">
        <f>B115/B105</f>
        <v>0.97086279847323731</v>
      </c>
      <c r="C116" s="9">
        <f>C115/C105</f>
        <v>0.99228820757198799</v>
      </c>
      <c r="D116" s="15">
        <f t="shared" si="28"/>
        <v>1.0220684211326707</v>
      </c>
      <c r="E116" s="100"/>
      <c r="F116" s="29">
        <f t="shared" ref="F116:Z116" si="29">F115/F105</f>
        <v>0.98969249269884896</v>
      </c>
      <c r="G116" s="29">
        <f t="shared" si="29"/>
        <v>0.99702558001189767</v>
      </c>
      <c r="H116" s="29">
        <f t="shared" si="29"/>
        <v>0.98859425660027789</v>
      </c>
      <c r="I116" s="29">
        <f t="shared" si="29"/>
        <v>0.98139358268464016</v>
      </c>
      <c r="J116" s="29">
        <f t="shared" si="29"/>
        <v>1</v>
      </c>
      <c r="K116" s="29">
        <f t="shared" si="29"/>
        <v>0.99695570018895652</v>
      </c>
      <c r="L116" s="29">
        <f t="shared" si="29"/>
        <v>1</v>
      </c>
      <c r="M116" s="29">
        <f t="shared" si="29"/>
        <v>0.97079147966089618</v>
      </c>
      <c r="N116" s="126">
        <f t="shared" si="29"/>
        <v>1</v>
      </c>
      <c r="O116" s="29">
        <f t="shared" si="29"/>
        <v>1</v>
      </c>
      <c r="P116" s="29">
        <f t="shared" si="29"/>
        <v>0.99771767659477351</v>
      </c>
      <c r="Q116" s="29">
        <f t="shared" si="29"/>
        <v>0.9892481557055407</v>
      </c>
      <c r="R116" s="29">
        <f t="shared" si="29"/>
        <v>0.99306853113133631</v>
      </c>
      <c r="S116" s="29">
        <f t="shared" si="29"/>
        <v>0.99010974987238387</v>
      </c>
      <c r="T116" s="29">
        <f t="shared" si="29"/>
        <v>0.98692810457516345</v>
      </c>
      <c r="U116" s="29">
        <f t="shared" si="29"/>
        <v>0.98281092012133464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0.99725398397407039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125808</v>
      </c>
      <c r="D117" s="16">
        <f t="shared" si="28"/>
        <v>0.98848931038004917</v>
      </c>
      <c r="E117" s="100"/>
      <c r="F117" s="31">
        <v>5807</v>
      </c>
      <c r="G117" s="31">
        <v>3564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6035</v>
      </c>
      <c r="N117" s="31">
        <v>5889</v>
      </c>
      <c r="O117" s="31">
        <v>1773</v>
      </c>
      <c r="P117" s="31">
        <v>5393</v>
      </c>
      <c r="Q117" s="31">
        <v>6393</v>
      </c>
      <c r="R117" s="31">
        <v>5791</v>
      </c>
      <c r="S117" s="31">
        <v>9269</v>
      </c>
      <c r="T117" s="31">
        <v>9854</v>
      </c>
      <c r="U117" s="31">
        <v>5508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3897</v>
      </c>
      <c r="D118" s="16">
        <f t="shared" si="28"/>
        <v>0.4890199523152215</v>
      </c>
      <c r="E118" s="100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106259</v>
      </c>
      <c r="D119" s="16">
        <f t="shared" si="28"/>
        <v>1.1033132936693351</v>
      </c>
      <c r="E119" s="100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2527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6248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208</v>
      </c>
      <c r="B120" s="23"/>
      <c r="C120" s="27">
        <f t="shared" si="24"/>
        <v>0</v>
      </c>
      <c r="D120" s="16" t="e">
        <f t="shared" si="28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189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100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10" customFormat="1" ht="30" customHeight="1" x14ac:dyDescent="0.25">
      <c r="A123" s="104" t="s">
        <v>190</v>
      </c>
      <c r="B123" s="106">
        <v>618452</v>
      </c>
      <c r="C123" s="106">
        <f t="shared" si="24"/>
        <v>704936</v>
      </c>
      <c r="D123" s="107">
        <f t="shared" si="28"/>
        <v>1.1398394701609826</v>
      </c>
      <c r="E123" s="108"/>
      <c r="F123" s="109">
        <v>33529</v>
      </c>
      <c r="G123" s="109">
        <v>16089</v>
      </c>
      <c r="H123" s="109">
        <v>46895</v>
      </c>
      <c r="I123" s="109">
        <v>48010</v>
      </c>
      <c r="J123" s="109">
        <v>23105</v>
      </c>
      <c r="K123" s="109">
        <v>49194</v>
      </c>
      <c r="L123" s="109">
        <v>31456</v>
      </c>
      <c r="M123" s="109">
        <v>37996</v>
      </c>
      <c r="N123" s="109">
        <v>34230</v>
      </c>
      <c r="O123" s="109">
        <v>9717</v>
      </c>
      <c r="P123" s="109">
        <v>23186</v>
      </c>
      <c r="Q123" s="109">
        <v>30341</v>
      </c>
      <c r="R123" s="109">
        <v>39818</v>
      </c>
      <c r="S123" s="109">
        <v>41110</v>
      </c>
      <c r="T123" s="109">
        <v>51595</v>
      </c>
      <c r="U123" s="109">
        <v>31512</v>
      </c>
      <c r="V123" s="109">
        <v>26228</v>
      </c>
      <c r="W123" s="109">
        <v>9079</v>
      </c>
      <c r="X123" s="109">
        <v>30586</v>
      </c>
      <c r="Y123" s="109">
        <v>67000</v>
      </c>
      <c r="Z123" s="109">
        <v>24260</v>
      </c>
    </row>
    <row r="124" spans="1:26" s="12" customFormat="1" ht="27" customHeight="1" x14ac:dyDescent="0.25">
      <c r="A124" s="13" t="s">
        <v>51</v>
      </c>
      <c r="B124" s="9">
        <f>B123/B122</f>
        <v>1.0390658602150538</v>
      </c>
      <c r="C124" s="9">
        <f>C123/C122</f>
        <v>1.1043960520131599</v>
      </c>
      <c r="D124" s="16">
        <f t="shared" si="28"/>
        <v>1.0628739662224922</v>
      </c>
      <c r="E124" s="100"/>
      <c r="F124" s="30">
        <f t="shared" ref="F124:Z124" si="30">F123/F122</f>
        <v>1.4452155172413792</v>
      </c>
      <c r="G124" s="30">
        <f t="shared" si="30"/>
        <v>0.88889502762430939</v>
      </c>
      <c r="H124" s="30">
        <f t="shared" si="30"/>
        <v>1.0682232346241458</v>
      </c>
      <c r="I124" s="30">
        <f t="shared" si="30"/>
        <v>1.0171610169491525</v>
      </c>
      <c r="J124" s="30">
        <f t="shared" si="30"/>
        <v>1.5717687074829931</v>
      </c>
      <c r="K124" s="30">
        <f t="shared" si="30"/>
        <v>1.2176732673267328</v>
      </c>
      <c r="L124" s="30">
        <f t="shared" si="30"/>
        <v>1.0450498338870431</v>
      </c>
      <c r="M124" s="30">
        <f t="shared" si="30"/>
        <v>1.1175294117647059</v>
      </c>
      <c r="N124" s="30">
        <f t="shared" si="30"/>
        <v>1.1186274509803922</v>
      </c>
      <c r="O124" s="30">
        <f t="shared" si="30"/>
        <v>1.0917977528089888</v>
      </c>
      <c r="P124" s="30">
        <f t="shared" si="30"/>
        <v>1.1769543147208121</v>
      </c>
      <c r="Q124" s="30">
        <f t="shared" si="30"/>
        <v>1.0535069444444445</v>
      </c>
      <c r="R124" s="30">
        <f t="shared" si="30"/>
        <v>1.0879234972677596</v>
      </c>
      <c r="S124" s="30">
        <f t="shared" si="30"/>
        <v>1.0100737100737101</v>
      </c>
      <c r="T124" s="30">
        <f t="shared" si="30"/>
        <v>0.9846374045801527</v>
      </c>
      <c r="U124" s="30">
        <f t="shared" si="30"/>
        <v>0.92682352941176471</v>
      </c>
      <c r="V124" s="30">
        <f t="shared" si="30"/>
        <v>1.5992682926829269</v>
      </c>
      <c r="W124" s="30">
        <f>W123/W122</f>
        <v>1.1348750000000001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313474</v>
      </c>
      <c r="C125" s="26">
        <f t="shared" si="24"/>
        <v>333165</v>
      </c>
      <c r="D125" s="16">
        <f t="shared" si="28"/>
        <v>1.0628154169085793</v>
      </c>
      <c r="E125" s="100"/>
      <c r="F125" s="31">
        <v>18480</v>
      </c>
      <c r="G125" s="31">
        <v>7830</v>
      </c>
      <c r="H125" s="31">
        <v>23519</v>
      </c>
      <c r="I125" s="31">
        <v>15194</v>
      </c>
      <c r="J125" s="31">
        <v>10709</v>
      </c>
      <c r="K125" s="31">
        <v>25177</v>
      </c>
      <c r="L125" s="31">
        <v>15100</v>
      </c>
      <c r="M125" s="31">
        <v>17733</v>
      </c>
      <c r="N125" s="125">
        <v>14533</v>
      </c>
      <c r="O125" s="31">
        <v>3977</v>
      </c>
      <c r="P125" s="31">
        <v>14488</v>
      </c>
      <c r="Q125" s="31">
        <v>15471</v>
      </c>
      <c r="R125" s="31">
        <v>16458</v>
      </c>
      <c r="S125" s="31">
        <v>24173</v>
      </c>
      <c r="T125" s="31">
        <v>25970</v>
      </c>
      <c r="U125" s="31">
        <v>12733</v>
      </c>
      <c r="V125" s="31">
        <v>13531</v>
      </c>
      <c r="W125" s="31">
        <v>2909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9336</v>
      </c>
      <c r="D126" s="16">
        <f t="shared" si="28"/>
        <v>0.49170485068731234</v>
      </c>
      <c r="E126" s="100"/>
      <c r="F126" s="31"/>
      <c r="G126" s="31">
        <v>147</v>
      </c>
      <c r="H126" s="31">
        <v>50</v>
      </c>
      <c r="I126" s="31">
        <v>910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223556</v>
      </c>
      <c r="C127" s="26">
        <f t="shared" si="24"/>
        <v>290865</v>
      </c>
      <c r="D127" s="16">
        <f t="shared" si="28"/>
        <v>1.3010833974485141</v>
      </c>
      <c r="E127" s="100"/>
      <c r="F127" s="31">
        <v>6086</v>
      </c>
      <c r="G127" s="31">
        <v>6500</v>
      </c>
      <c r="H127" s="31">
        <v>18951</v>
      </c>
      <c r="I127" s="31">
        <v>29275</v>
      </c>
      <c r="J127" s="31">
        <v>8432</v>
      </c>
      <c r="K127" s="31">
        <v>16888</v>
      </c>
      <c r="L127" s="31">
        <v>9515</v>
      </c>
      <c r="M127" s="31">
        <v>15322</v>
      </c>
      <c r="N127" s="31">
        <v>18253</v>
      </c>
      <c r="O127" s="31">
        <v>4594</v>
      </c>
      <c r="P127" s="31">
        <v>6944</v>
      </c>
      <c r="Q127" s="31">
        <v>11707</v>
      </c>
      <c r="R127" s="31">
        <v>18490</v>
      </c>
      <c r="S127" s="31">
        <v>13367</v>
      </c>
      <c r="T127" s="31">
        <v>21664</v>
      </c>
      <c r="U127" s="31">
        <v>16343</v>
      </c>
      <c r="V127" s="31">
        <v>10036</v>
      </c>
      <c r="W127" s="31">
        <v>5704</v>
      </c>
      <c r="X127" s="31">
        <v>11800</v>
      </c>
      <c r="Y127" s="31">
        <v>28474</v>
      </c>
      <c r="Z127" s="31">
        <v>12520</v>
      </c>
    </row>
    <row r="128" spans="1:26" s="12" customFormat="1" ht="31.2" hidden="1" customHeight="1" x14ac:dyDescent="0.25">
      <c r="A128" s="11" t="s">
        <v>208</v>
      </c>
      <c r="B128" s="23"/>
      <c r="C128" s="27">
        <f t="shared" si="24"/>
        <v>0</v>
      </c>
      <c r="D128" s="15" t="e">
        <f t="shared" si="28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f>B123/B115*10</f>
        <v>23.560255697186264</v>
      </c>
      <c r="C130" s="111">
        <f>C123/C115*10</f>
        <v>26.698682745404003</v>
      </c>
      <c r="D130" s="107">
        <f t="shared" si="28"/>
        <v>1.1332085308646525</v>
      </c>
      <c r="E130" s="108"/>
      <c r="F130" s="112">
        <f>F123/F115*10</f>
        <v>29.099982641902447</v>
      </c>
      <c r="G130" s="112">
        <f>G123/G115*10</f>
        <v>23.999105011933175</v>
      </c>
      <c r="H130" s="112">
        <f>H123/H115*10</f>
        <v>27.464128843338216</v>
      </c>
      <c r="I130" s="112">
        <f>I123/I115*10</f>
        <v>30.96021151737925</v>
      </c>
      <c r="J130" s="112">
        <f t="shared" ref="J130:Z130" si="31">J123/J115*10</f>
        <v>30.088553197030862</v>
      </c>
      <c r="K130" s="112">
        <f t="shared" si="31"/>
        <v>25.899757818258394</v>
      </c>
      <c r="L130" s="112">
        <f t="shared" si="31"/>
        <v>26.263672038072976</v>
      </c>
      <c r="M130" s="112">
        <f t="shared" si="31"/>
        <v>27.882879577309755</v>
      </c>
      <c r="N130" s="112">
        <f>N123/N115*10</f>
        <v>25.027418293485411</v>
      </c>
      <c r="O130" s="112">
        <f>O123/O115*10</f>
        <v>22.296925195043599</v>
      </c>
      <c r="P130" s="112">
        <f t="shared" si="31"/>
        <v>26.519501315337983</v>
      </c>
      <c r="Q130" s="112">
        <f>Q123/Q115*10</f>
        <v>24.070606902023005</v>
      </c>
      <c r="R130" s="112">
        <f>R123/R115*10</f>
        <v>24.167273610099539</v>
      </c>
      <c r="S130" s="112">
        <f>S123/S115*10</f>
        <v>26.49352323258362</v>
      </c>
      <c r="T130" s="112">
        <f t="shared" si="31"/>
        <v>28.007273911627401</v>
      </c>
      <c r="U130" s="112">
        <f t="shared" si="31"/>
        <v>24.938271604938272</v>
      </c>
      <c r="V130" s="112">
        <f>V123/V115*10</f>
        <v>25.161166538756717</v>
      </c>
      <c r="W130" s="112">
        <f>W123/W115*10</f>
        <v>23.154807447079829</v>
      </c>
      <c r="X130" s="112">
        <f t="shared" si="31"/>
        <v>25.646486667784671</v>
      </c>
      <c r="Y130" s="112">
        <f t="shared" si="31"/>
        <v>30.244210716381531</v>
      </c>
      <c r="Z130" s="112">
        <f t="shared" si="31"/>
        <v>24.041224853830148</v>
      </c>
    </row>
    <row r="131" spans="1:27" s="12" customFormat="1" ht="30" customHeight="1" x14ac:dyDescent="0.25">
      <c r="A131" s="11" t="s">
        <v>91</v>
      </c>
      <c r="B131" s="117">
        <f t="shared" ref="B131:C133" si="32">B125/B117*10</f>
        <v>24.630047221327381</v>
      </c>
      <c r="C131" s="50">
        <f t="shared" si="32"/>
        <v>26.482020221289588</v>
      </c>
      <c r="D131" s="16">
        <f t="shared" si="28"/>
        <v>1.0751916138576691</v>
      </c>
      <c r="E131" s="100"/>
      <c r="F131" s="50">
        <f t="shared" ref="F131:X133" si="33">F125/F117*10</f>
        <v>31.823661098674016</v>
      </c>
      <c r="G131" s="50">
        <f t="shared" si="33"/>
        <v>21.969696969696969</v>
      </c>
      <c r="H131" s="50">
        <f t="shared" si="33"/>
        <v>27.839725378787882</v>
      </c>
      <c r="I131" s="50">
        <f t="shared" si="33"/>
        <v>28.743851683692775</v>
      </c>
      <c r="J131" s="50">
        <f t="shared" si="33"/>
        <v>29.714206437291896</v>
      </c>
      <c r="K131" s="50">
        <f t="shared" si="33"/>
        <v>25.872983249409103</v>
      </c>
      <c r="L131" s="50">
        <f t="shared" si="33"/>
        <v>26.11101504409476</v>
      </c>
      <c r="M131" s="50">
        <f t="shared" si="33"/>
        <v>29.383595691797847</v>
      </c>
      <c r="N131" s="50">
        <f t="shared" si="33"/>
        <v>24.678213618610968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24.199906147348663</v>
      </c>
      <c r="R131" s="50">
        <f t="shared" si="33"/>
        <v>28.419962010015539</v>
      </c>
      <c r="S131" s="50">
        <f t="shared" si="33"/>
        <v>26.079404466501241</v>
      </c>
      <c r="T131" s="50">
        <f t="shared" si="33"/>
        <v>26.354779784858941</v>
      </c>
      <c r="U131" s="50">
        <f t="shared" si="33"/>
        <v>23.117283950617281</v>
      </c>
      <c r="V131" s="50">
        <f t="shared" si="33"/>
        <v>25.103896103896105</v>
      </c>
      <c r="W131" s="50">
        <f t="shared" si="33"/>
        <v>18.840673575129536</v>
      </c>
      <c r="X131" s="50">
        <f t="shared" si="33"/>
        <v>26.030927835051546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7">
        <f t="shared" si="32"/>
        <v>23.826076044673108</v>
      </c>
      <c r="C132" s="50">
        <f t="shared" si="32"/>
        <v>23.956889915319476</v>
      </c>
      <c r="D132" s="16">
        <f t="shared" si="28"/>
        <v>1.0054903656985352</v>
      </c>
      <c r="E132" s="100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40.990990990990994</v>
      </c>
      <c r="J132" s="50">
        <f t="shared" si="35"/>
        <v>21.388888888888889</v>
      </c>
      <c r="K132" s="50">
        <f t="shared" si="35"/>
        <v>21.979695431472081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7">
        <f t="shared" si="32"/>
        <v>23.212368522152651</v>
      </c>
      <c r="C133" s="50">
        <f t="shared" si="32"/>
        <v>27.373210739796157</v>
      </c>
      <c r="D133" s="16">
        <f t="shared" si="28"/>
        <v>1.1792510839069532</v>
      </c>
      <c r="E133" s="100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31.872618399564505</v>
      </c>
      <c r="J133" s="50">
        <f t="shared" si="36"/>
        <v>30.363701836514224</v>
      </c>
      <c r="K133" s="50">
        <f t="shared" si="36"/>
        <v>24.85722696496909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25.781073446327682</v>
      </c>
      <c r="O133" s="50">
        <f t="shared" si="36"/>
        <v>22.992992992992992</v>
      </c>
      <c r="P133" s="50">
        <f t="shared" si="36"/>
        <v>27.479224376731302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30.499788821624666</v>
      </c>
      <c r="U133" s="50">
        <f t="shared" si="36"/>
        <v>26.157170294494239</v>
      </c>
      <c r="V133" s="50">
        <f t="shared" si="36"/>
        <v>26.299790356394126</v>
      </c>
      <c r="W133" s="50">
        <f t="shared" si="36"/>
        <v>27.729703451628588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208</v>
      </c>
      <c r="B134" s="50"/>
      <c r="C134" s="49" t="e">
        <f>C128/C120*10</f>
        <v>#DIV/0!</v>
      </c>
      <c r="D134" s="15" t="e">
        <f t="shared" si="28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100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155</v>
      </c>
      <c r="B136" s="23"/>
      <c r="C136" s="27">
        <f t="shared" si="24"/>
        <v>0</v>
      </c>
      <c r="D136" s="15" t="e">
        <f t="shared" si="28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156</v>
      </c>
      <c r="B137" s="23"/>
      <c r="C137" s="27">
        <f t="shared" si="24"/>
        <v>0</v>
      </c>
      <c r="D137" s="15" t="e">
        <f t="shared" si="28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24"/>
        <v>#DIV/0!</v>
      </c>
      <c r="D138" s="15" t="e">
        <f t="shared" si="28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2460.5</v>
      </c>
      <c r="D139" s="16">
        <f t="shared" si="28"/>
        <v>2.4679037111334003</v>
      </c>
      <c r="E139" s="100"/>
      <c r="F139" s="47">
        <f>(F115-F238)/2</f>
        <v>0</v>
      </c>
      <c r="G139" s="47">
        <f>(G115-G238)/2</f>
        <v>0</v>
      </c>
      <c r="H139" s="47">
        <f t="shared" ref="H139:Y139" si="37">(H115-H238)</f>
        <v>160</v>
      </c>
      <c r="I139" s="47">
        <f t="shared" si="37"/>
        <v>0</v>
      </c>
      <c r="J139" s="47">
        <f t="shared" si="37"/>
        <v>0</v>
      </c>
      <c r="K139" s="47">
        <f t="shared" si="37"/>
        <v>133</v>
      </c>
      <c r="L139" s="47">
        <f t="shared" si="37"/>
        <v>276</v>
      </c>
      <c r="M139" s="47">
        <f t="shared" si="37"/>
        <v>0</v>
      </c>
      <c r="N139" s="47">
        <f t="shared" si="37"/>
        <v>155</v>
      </c>
      <c r="O139" s="47">
        <f t="shared" si="37"/>
        <v>49</v>
      </c>
      <c r="P139" s="47">
        <f t="shared" si="37"/>
        <v>62</v>
      </c>
      <c r="Q139" s="47">
        <f t="shared" si="37"/>
        <v>0</v>
      </c>
      <c r="R139" s="47">
        <f t="shared" si="37"/>
        <v>0</v>
      </c>
      <c r="S139" s="47">
        <f t="shared" si="37"/>
        <v>-40</v>
      </c>
      <c r="T139" s="47">
        <f t="shared" si="37"/>
        <v>927</v>
      </c>
      <c r="U139" s="47">
        <f t="shared" si="37"/>
        <v>669</v>
      </c>
      <c r="V139" s="47">
        <f t="shared" si="37"/>
        <v>0</v>
      </c>
      <c r="W139" s="47">
        <f t="shared" si="37"/>
        <v>44</v>
      </c>
      <c r="X139" s="47">
        <f t="shared" si="37"/>
        <v>0</v>
      </c>
      <c r="Y139" s="47">
        <f t="shared" si="37"/>
        <v>0</v>
      </c>
      <c r="Z139" s="47">
        <f>(Z115-Z238)/2</f>
        <v>25.5</v>
      </c>
    </row>
    <row r="140" spans="1:27" s="110" customFormat="1" ht="30" hidden="1" customHeight="1" x14ac:dyDescent="0.25">
      <c r="A140" s="120" t="s">
        <v>99</v>
      </c>
      <c r="B140" s="121">
        <v>65</v>
      </c>
      <c r="C140" s="121">
        <f t="shared" si="24"/>
        <v>317</v>
      </c>
      <c r="D140" s="122">
        <f t="shared" si="28"/>
        <v>4.8769230769230774</v>
      </c>
      <c r="E140" s="123"/>
      <c r="F140" s="124">
        <v>14</v>
      </c>
      <c r="G140" s="124">
        <v>7</v>
      </c>
      <c r="H140" s="124">
        <v>25</v>
      </c>
      <c r="I140" s="124">
        <v>31</v>
      </c>
      <c r="J140" s="124">
        <v>2</v>
      </c>
      <c r="K140" s="124">
        <v>10</v>
      </c>
      <c r="L140" s="121">
        <v>26</v>
      </c>
      <c r="M140" s="121">
        <v>7</v>
      </c>
      <c r="N140" s="121">
        <v>28</v>
      </c>
      <c r="O140" s="124">
        <v>7</v>
      </c>
      <c r="P140" s="124">
        <v>6</v>
      </c>
      <c r="Q140" s="124">
        <v>14</v>
      </c>
      <c r="R140" s="124">
        <v>18</v>
      </c>
      <c r="S140" s="124">
        <v>5</v>
      </c>
      <c r="T140" s="124">
        <v>25</v>
      </c>
      <c r="U140" s="124">
        <v>30</v>
      </c>
      <c r="V140" s="124">
        <v>2</v>
      </c>
      <c r="W140" s="124">
        <v>5</v>
      </c>
      <c r="X140" s="124">
        <v>15</v>
      </c>
      <c r="Y140" s="124">
        <v>15</v>
      </c>
      <c r="Z140" s="124">
        <v>25</v>
      </c>
    </row>
    <row r="141" spans="1:27" s="12" customFormat="1" ht="31.2" hidden="1" customHeight="1" x14ac:dyDescent="0.25">
      <c r="A141" s="32" t="s">
        <v>210</v>
      </c>
      <c r="B141" s="50"/>
      <c r="C141" s="27">
        <f t="shared" si="24"/>
        <v>0</v>
      </c>
      <c r="D141" s="15" t="e">
        <f t="shared" si="28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100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102</v>
      </c>
      <c r="B144" s="27">
        <v>7999</v>
      </c>
      <c r="C144" s="27">
        <f t="shared" si="24"/>
        <v>6410.7</v>
      </c>
      <c r="D144" s="15">
        <f t="shared" si="28"/>
        <v>0.80143767970996371</v>
      </c>
      <c r="E144" s="100"/>
      <c r="F144" s="47">
        <f>F142-F143</f>
        <v>108</v>
      </c>
      <c r="G144" s="47">
        <f t="shared" ref="G144:Z144" si="38">G142-G143</f>
        <v>322</v>
      </c>
      <c r="H144" s="47">
        <f t="shared" si="38"/>
        <v>1003</v>
      </c>
      <c r="I144" s="47">
        <f t="shared" si="38"/>
        <v>406</v>
      </c>
      <c r="J144" s="47">
        <f t="shared" si="38"/>
        <v>58</v>
      </c>
      <c r="K144" s="47">
        <f t="shared" si="38"/>
        <v>61</v>
      </c>
      <c r="L144" s="47">
        <f t="shared" si="38"/>
        <v>640</v>
      </c>
      <c r="M144" s="47">
        <f t="shared" si="38"/>
        <v>973</v>
      </c>
      <c r="N144" s="47">
        <f t="shared" si="38"/>
        <v>314</v>
      </c>
      <c r="O144" s="47">
        <f t="shared" si="38"/>
        <v>11</v>
      </c>
      <c r="P144" s="47">
        <f t="shared" si="38"/>
        <v>175</v>
      </c>
      <c r="Q144" s="47">
        <f t="shared" si="38"/>
        <v>296</v>
      </c>
      <c r="R144" s="47">
        <f t="shared" si="38"/>
        <v>60</v>
      </c>
      <c r="S144" s="47">
        <f t="shared" si="38"/>
        <v>656</v>
      </c>
      <c r="T144" s="47">
        <f t="shared" si="38"/>
        <v>196</v>
      </c>
      <c r="U144" s="47">
        <f t="shared" si="38"/>
        <v>63.7</v>
      </c>
      <c r="V144" s="47">
        <f t="shared" si="38"/>
        <v>157</v>
      </c>
      <c r="W144" s="47">
        <f t="shared" si="38"/>
        <v>7</v>
      </c>
      <c r="X144" s="47">
        <f t="shared" si="38"/>
        <v>353</v>
      </c>
      <c r="Y144" s="47">
        <f t="shared" si="38"/>
        <v>524</v>
      </c>
      <c r="Z144" s="47">
        <f t="shared" si="38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6950</v>
      </c>
      <c r="C145" s="27">
        <f t="shared" si="24"/>
        <v>5219</v>
      </c>
      <c r="D145" s="15">
        <f t="shared" si="28"/>
        <v>0.75093525179856113</v>
      </c>
      <c r="E145" s="100"/>
      <c r="F145" s="26">
        <v>108</v>
      </c>
      <c r="G145" s="26">
        <v>202</v>
      </c>
      <c r="H145" s="26">
        <v>685</v>
      </c>
      <c r="I145" s="26">
        <v>312</v>
      </c>
      <c r="J145" s="26">
        <v>58</v>
      </c>
      <c r="K145" s="26">
        <v>54</v>
      </c>
      <c r="L145" s="26">
        <v>610</v>
      </c>
      <c r="M145" s="26">
        <v>618</v>
      </c>
      <c r="N145" s="26">
        <v>314</v>
      </c>
      <c r="O145" s="26">
        <v>11</v>
      </c>
      <c r="P145" s="121">
        <v>125</v>
      </c>
      <c r="Q145" s="26">
        <v>254</v>
      </c>
      <c r="R145" s="26">
        <v>60</v>
      </c>
      <c r="S145" s="26">
        <v>591</v>
      </c>
      <c r="T145" s="26">
        <v>196</v>
      </c>
      <c r="U145" s="121">
        <v>38</v>
      </c>
      <c r="V145" s="26">
        <v>152</v>
      </c>
      <c r="W145" s="26">
        <v>7</v>
      </c>
      <c r="X145" s="26">
        <v>310</v>
      </c>
      <c r="Y145" s="26">
        <v>487</v>
      </c>
      <c r="Z145" s="121">
        <v>27</v>
      </c>
    </row>
    <row r="146" spans="1:27" s="12" customFormat="1" ht="28.8" customHeight="1" x14ac:dyDescent="0.25">
      <c r="A146" s="13" t="s">
        <v>184</v>
      </c>
      <c r="B146" s="9">
        <f>B145/B144</f>
        <v>0.86885860732591569</v>
      </c>
      <c r="C146" s="9">
        <f>C145/C144</f>
        <v>0.81410766374966859</v>
      </c>
      <c r="D146" s="15">
        <f t="shared" si="28"/>
        <v>0.93698520896886317</v>
      </c>
      <c r="E146" s="100"/>
      <c r="F146" s="35">
        <f t="shared" ref="F146:Z146" si="39">F145/F144</f>
        <v>1</v>
      </c>
      <c r="G146" s="35">
        <f t="shared" si="39"/>
        <v>0.62732919254658381</v>
      </c>
      <c r="H146" s="35">
        <f t="shared" si="39"/>
        <v>0.68295114656031908</v>
      </c>
      <c r="I146" s="35">
        <f t="shared" si="39"/>
        <v>0.76847290640394084</v>
      </c>
      <c r="J146" s="35">
        <f t="shared" si="39"/>
        <v>1</v>
      </c>
      <c r="K146" s="35">
        <f t="shared" si="39"/>
        <v>0.88524590163934425</v>
      </c>
      <c r="L146" s="35">
        <f t="shared" si="39"/>
        <v>0.953125</v>
      </c>
      <c r="M146" s="35">
        <f t="shared" si="39"/>
        <v>0.63514902363823222</v>
      </c>
      <c r="N146" s="35">
        <f t="shared" si="39"/>
        <v>1</v>
      </c>
      <c r="O146" s="35">
        <f t="shared" si="39"/>
        <v>1</v>
      </c>
      <c r="P146" s="35">
        <f t="shared" si="39"/>
        <v>0.7142857142857143</v>
      </c>
      <c r="Q146" s="35">
        <f t="shared" si="39"/>
        <v>0.85810810810810811</v>
      </c>
      <c r="R146" s="35">
        <f t="shared" si="39"/>
        <v>1</v>
      </c>
      <c r="S146" s="35">
        <f t="shared" si="39"/>
        <v>0.90091463414634143</v>
      </c>
      <c r="T146" s="35">
        <f t="shared" si="39"/>
        <v>1</v>
      </c>
      <c r="U146" s="35">
        <f t="shared" si="39"/>
        <v>0.59654631083202514</v>
      </c>
      <c r="V146" s="35">
        <f t="shared" si="39"/>
        <v>0.96815286624203822</v>
      </c>
      <c r="W146" s="35">
        <f t="shared" si="39"/>
        <v>1</v>
      </c>
      <c r="X146" s="35">
        <f t="shared" si="39"/>
        <v>0.87818696883852687</v>
      </c>
      <c r="Y146" s="35">
        <f t="shared" si="39"/>
        <v>0.92938931297709926</v>
      </c>
      <c r="Z146" s="35">
        <f t="shared" si="39"/>
        <v>1</v>
      </c>
    </row>
    <row r="147" spans="1:27" s="91" customFormat="1" ht="30" hidden="1" customHeight="1" x14ac:dyDescent="0.25">
      <c r="A147" s="89" t="s">
        <v>95</v>
      </c>
      <c r="B147" s="90">
        <f>B144-B145</f>
        <v>1049</v>
      </c>
      <c r="C147" s="27">
        <f t="shared" si="24"/>
        <v>1191.7</v>
      </c>
      <c r="D147" s="15">
        <f t="shared" si="28"/>
        <v>1.1360343183984747</v>
      </c>
      <c r="E147" s="100"/>
      <c r="F147" s="90">
        <f t="shared" ref="F147:Z147" si="40">F144-F145</f>
        <v>0</v>
      </c>
      <c r="G147" s="90">
        <f t="shared" si="40"/>
        <v>120</v>
      </c>
      <c r="H147" s="90">
        <f t="shared" si="40"/>
        <v>318</v>
      </c>
      <c r="I147" s="90">
        <f t="shared" si="40"/>
        <v>94</v>
      </c>
      <c r="J147" s="90">
        <f t="shared" si="40"/>
        <v>0</v>
      </c>
      <c r="K147" s="90">
        <f t="shared" si="40"/>
        <v>7</v>
      </c>
      <c r="L147" s="90">
        <f t="shared" si="40"/>
        <v>30</v>
      </c>
      <c r="M147" s="90">
        <f t="shared" si="40"/>
        <v>355</v>
      </c>
      <c r="N147" s="90">
        <f t="shared" si="40"/>
        <v>0</v>
      </c>
      <c r="O147" s="90">
        <f t="shared" si="40"/>
        <v>0</v>
      </c>
      <c r="P147" s="90">
        <f t="shared" si="40"/>
        <v>50</v>
      </c>
      <c r="Q147" s="90">
        <f t="shared" si="40"/>
        <v>42</v>
      </c>
      <c r="R147" s="90">
        <f t="shared" si="40"/>
        <v>0</v>
      </c>
      <c r="S147" s="90">
        <f t="shared" si="40"/>
        <v>65</v>
      </c>
      <c r="T147" s="90">
        <f t="shared" si="40"/>
        <v>0</v>
      </c>
      <c r="U147" s="90">
        <f t="shared" si="40"/>
        <v>25.700000000000003</v>
      </c>
      <c r="V147" s="90">
        <f t="shared" si="40"/>
        <v>5</v>
      </c>
      <c r="W147" s="90">
        <f t="shared" si="40"/>
        <v>0</v>
      </c>
      <c r="X147" s="90">
        <f t="shared" si="40"/>
        <v>43</v>
      </c>
      <c r="Y147" s="90">
        <f t="shared" si="40"/>
        <v>37</v>
      </c>
      <c r="Z147" s="90">
        <f t="shared" si="40"/>
        <v>0</v>
      </c>
    </row>
    <row r="148" spans="1:27" s="12" customFormat="1" ht="30" customHeight="1" x14ac:dyDescent="0.25">
      <c r="A148" s="13" t="s">
        <v>187</v>
      </c>
      <c r="B148" s="38">
        <v>160000</v>
      </c>
      <c r="C148" s="27">
        <f t="shared" si="24"/>
        <v>170000</v>
      </c>
      <c r="D148" s="15">
        <f t="shared" si="28"/>
        <v>1.0625</v>
      </c>
      <c r="E148" s="100"/>
      <c r="F148" s="26">
        <v>1500</v>
      </c>
      <c r="G148" s="26">
        <v>7100</v>
      </c>
      <c r="H148" s="26">
        <v>19600</v>
      </c>
      <c r="I148" s="26">
        <v>12300</v>
      </c>
      <c r="J148" s="26">
        <v>1300</v>
      </c>
      <c r="K148" s="26">
        <v>3600</v>
      </c>
      <c r="L148" s="26">
        <v>25500</v>
      </c>
      <c r="M148" s="26">
        <v>24500</v>
      </c>
      <c r="N148" s="26">
        <v>9400</v>
      </c>
      <c r="O148" s="26">
        <v>300</v>
      </c>
      <c r="P148" s="26">
        <v>6200</v>
      </c>
      <c r="Q148" s="26">
        <v>7400</v>
      </c>
      <c r="R148" s="26">
        <v>1700</v>
      </c>
      <c r="S148" s="26">
        <v>19800</v>
      </c>
      <c r="T148" s="26">
        <v>5700</v>
      </c>
      <c r="U148" s="26">
        <v>1600</v>
      </c>
      <c r="V148" s="26">
        <v>1500</v>
      </c>
      <c r="W148" s="26">
        <v>200</v>
      </c>
      <c r="X148" s="26">
        <v>6600</v>
      </c>
      <c r="Y148" s="26">
        <v>13000</v>
      </c>
      <c r="Z148" s="26">
        <v>1200</v>
      </c>
    </row>
    <row r="149" spans="1:27" s="12" customFormat="1" ht="30" customHeight="1" x14ac:dyDescent="0.25">
      <c r="A149" s="32" t="s">
        <v>104</v>
      </c>
      <c r="B149" s="23">
        <v>122064</v>
      </c>
      <c r="C149" s="27">
        <f t="shared" si="24"/>
        <v>136624</v>
      </c>
      <c r="D149" s="15">
        <f t="shared" si="28"/>
        <v>1.119281688294665</v>
      </c>
      <c r="E149" s="100"/>
      <c r="F149" s="26">
        <v>2164</v>
      </c>
      <c r="G149" s="26">
        <v>4444</v>
      </c>
      <c r="H149" s="26">
        <v>16184</v>
      </c>
      <c r="I149" s="26">
        <v>8355</v>
      </c>
      <c r="J149" s="26">
        <v>1355</v>
      </c>
      <c r="K149" s="26">
        <v>1710</v>
      </c>
      <c r="L149" s="26">
        <v>19037</v>
      </c>
      <c r="M149" s="26">
        <v>18981</v>
      </c>
      <c r="N149" s="26">
        <v>7605</v>
      </c>
      <c r="O149" s="26">
        <v>310</v>
      </c>
      <c r="P149" s="26">
        <v>2950</v>
      </c>
      <c r="Q149" s="26">
        <v>7000</v>
      </c>
      <c r="R149" s="26">
        <v>1772</v>
      </c>
      <c r="S149" s="26">
        <v>14104</v>
      </c>
      <c r="T149" s="26">
        <v>5701</v>
      </c>
      <c r="U149" s="26">
        <v>955</v>
      </c>
      <c r="V149" s="26">
        <v>3192</v>
      </c>
      <c r="W149" s="26">
        <v>200</v>
      </c>
      <c r="X149" s="26">
        <v>7890</v>
      </c>
      <c r="Y149" s="26">
        <v>12175</v>
      </c>
      <c r="Z149" s="121">
        <v>540</v>
      </c>
      <c r="AA149" s="70"/>
    </row>
    <row r="150" spans="1:27" s="12" customFormat="1" ht="31.2" customHeight="1" x14ac:dyDescent="0.25">
      <c r="A150" s="13" t="s">
        <v>51</v>
      </c>
      <c r="B150" s="9">
        <f>B149/B148</f>
        <v>0.76290000000000002</v>
      </c>
      <c r="C150" s="9">
        <f>C149/C148</f>
        <v>0.80367058823529414</v>
      </c>
      <c r="D150" s="15">
        <f>C150/B150</f>
        <v>1.0534415889832143</v>
      </c>
      <c r="E150" s="100"/>
      <c r="F150" s="29">
        <f t="shared" ref="F150:Z150" si="41">F149/F148</f>
        <v>1.4426666666666668</v>
      </c>
      <c r="G150" s="29">
        <f t="shared" si="41"/>
        <v>0.62591549295774651</v>
      </c>
      <c r="H150" s="29">
        <f t="shared" si="41"/>
        <v>0.82571428571428573</v>
      </c>
      <c r="I150" s="29">
        <f t="shared" si="41"/>
        <v>0.67926829268292688</v>
      </c>
      <c r="J150" s="29">
        <f t="shared" si="41"/>
        <v>1.0423076923076924</v>
      </c>
      <c r="K150" s="29">
        <f t="shared" si="41"/>
        <v>0.47499999999999998</v>
      </c>
      <c r="L150" s="29">
        <f t="shared" si="41"/>
        <v>0.74654901960784315</v>
      </c>
      <c r="M150" s="29">
        <f t="shared" si="41"/>
        <v>0.77473469387755101</v>
      </c>
      <c r="N150" s="29">
        <f t="shared" si="41"/>
        <v>0.80904255319148932</v>
      </c>
      <c r="O150" s="29">
        <f t="shared" si="41"/>
        <v>1.0333333333333334</v>
      </c>
      <c r="P150" s="29">
        <f t="shared" si="41"/>
        <v>0.47580645161290325</v>
      </c>
      <c r="Q150" s="29">
        <f t="shared" si="41"/>
        <v>0.94594594594594594</v>
      </c>
      <c r="R150" s="29">
        <f t="shared" si="41"/>
        <v>1.0423529411764705</v>
      </c>
      <c r="S150" s="29">
        <f t="shared" si="41"/>
        <v>0.71232323232323236</v>
      </c>
      <c r="T150" s="29">
        <f t="shared" si="41"/>
        <v>1.0001754385964912</v>
      </c>
      <c r="U150" s="29">
        <f t="shared" si="41"/>
        <v>0.59687500000000004</v>
      </c>
      <c r="V150" s="29">
        <f t="shared" si="41"/>
        <v>2.1280000000000001</v>
      </c>
      <c r="W150" s="29">
        <f t="shared" si="41"/>
        <v>1</v>
      </c>
      <c r="X150" s="29">
        <f t="shared" si="41"/>
        <v>1.1954545454545455</v>
      </c>
      <c r="Y150" s="29">
        <f t="shared" si="41"/>
        <v>0.93653846153846154</v>
      </c>
      <c r="Z150" s="29">
        <f t="shared" si="41"/>
        <v>0.45</v>
      </c>
    </row>
    <row r="151" spans="1:27" s="12" customFormat="1" ht="30" customHeight="1" x14ac:dyDescent="0.25">
      <c r="A151" s="32" t="s">
        <v>97</v>
      </c>
      <c r="B151" s="49">
        <f>B149/B145*10</f>
        <v>175.63165467625902</v>
      </c>
      <c r="C151" s="49">
        <f t="shared" ref="C151:Z151" si="42">C149/C145*10</f>
        <v>261.78195056524237</v>
      </c>
      <c r="D151" s="15">
        <f>C151/B151</f>
        <v>1.4905169062364285</v>
      </c>
      <c r="E151" s="49" t="e">
        <f t="shared" si="42"/>
        <v>#DIV/0!</v>
      </c>
      <c r="F151" s="49">
        <f t="shared" si="42"/>
        <v>200.37037037037038</v>
      </c>
      <c r="G151" s="49">
        <f t="shared" si="42"/>
        <v>220</v>
      </c>
      <c r="H151" s="49">
        <f t="shared" si="42"/>
        <v>236.26277372262774</v>
      </c>
      <c r="I151" s="49">
        <f t="shared" si="42"/>
        <v>267.78846153846155</v>
      </c>
      <c r="J151" s="49">
        <f t="shared" si="42"/>
        <v>233.62068965517241</v>
      </c>
      <c r="K151" s="49">
        <f t="shared" si="42"/>
        <v>316.66666666666669</v>
      </c>
      <c r="L151" s="49">
        <f t="shared" si="42"/>
        <v>312.08196721311475</v>
      </c>
      <c r="M151" s="49">
        <f t="shared" si="42"/>
        <v>307.13592233009712</v>
      </c>
      <c r="N151" s="49">
        <f t="shared" si="42"/>
        <v>242.19745222929936</v>
      </c>
      <c r="O151" s="49">
        <f t="shared" si="42"/>
        <v>281.81818181818181</v>
      </c>
      <c r="P151" s="49">
        <f t="shared" si="42"/>
        <v>236</v>
      </c>
      <c r="Q151" s="49">
        <f t="shared" si="42"/>
        <v>275.59055118110234</v>
      </c>
      <c r="R151" s="49">
        <f t="shared" si="42"/>
        <v>295.33333333333337</v>
      </c>
      <c r="S151" s="49">
        <f t="shared" si="42"/>
        <v>238.64636209813875</v>
      </c>
      <c r="T151" s="49">
        <f t="shared" si="42"/>
        <v>290.86734693877554</v>
      </c>
      <c r="U151" s="49">
        <f t="shared" si="42"/>
        <v>251.31578947368422</v>
      </c>
      <c r="V151" s="49">
        <f t="shared" si="42"/>
        <v>210</v>
      </c>
      <c r="W151" s="49">
        <f t="shared" si="42"/>
        <v>285.71428571428572</v>
      </c>
      <c r="X151" s="49">
        <f t="shared" si="42"/>
        <v>254.51612903225808</v>
      </c>
      <c r="Y151" s="49">
        <f t="shared" si="42"/>
        <v>250</v>
      </c>
      <c r="Z151" s="49">
        <f t="shared" si="42"/>
        <v>200</v>
      </c>
    </row>
    <row r="152" spans="1:27" s="12" customFormat="1" ht="30" hidden="1" customHeight="1" outlineLevel="1" x14ac:dyDescent="0.25">
      <c r="A152" s="11" t="s">
        <v>105</v>
      </c>
      <c r="B152" s="8">
        <v>954</v>
      </c>
      <c r="C152" s="27">
        <f t="shared" si="24"/>
        <v>962</v>
      </c>
      <c r="D152" s="15">
        <f t="shared" si="28"/>
        <v>1.0083857442348008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106</v>
      </c>
      <c r="B153" s="53"/>
      <c r="C153" s="27">
        <f t="shared" si="24"/>
        <v>0</v>
      </c>
      <c r="D153" s="15" t="e">
        <f t="shared" si="28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customHeight="1" outlineLevel="1" x14ac:dyDescent="0.25">
      <c r="A154" s="11" t="s">
        <v>107</v>
      </c>
      <c r="B154" s="52">
        <v>954</v>
      </c>
      <c r="C154" s="27">
        <f t="shared" si="24"/>
        <v>962</v>
      </c>
      <c r="D154" s="15">
        <f t="shared" si="28"/>
        <v>1.0083857442348008</v>
      </c>
      <c r="E154" s="100"/>
      <c r="F154" s="47">
        <f>F152-F153</f>
        <v>18</v>
      </c>
      <c r="G154" s="47">
        <f t="shared" ref="G154:Z154" si="43">G152-G153</f>
        <v>147</v>
      </c>
      <c r="H154" s="47">
        <f t="shared" si="43"/>
        <v>85</v>
      </c>
      <c r="I154" s="47">
        <f t="shared" si="43"/>
        <v>11</v>
      </c>
      <c r="J154" s="47">
        <f t="shared" si="43"/>
        <v>13</v>
      </c>
      <c r="K154" s="47">
        <f t="shared" si="43"/>
        <v>10</v>
      </c>
      <c r="L154" s="47">
        <f t="shared" si="43"/>
        <v>103</v>
      </c>
      <c r="M154" s="47">
        <f t="shared" si="43"/>
        <v>100</v>
      </c>
      <c r="N154" s="47">
        <f t="shared" si="43"/>
        <v>39</v>
      </c>
      <c r="O154" s="47">
        <f t="shared" si="43"/>
        <v>14</v>
      </c>
      <c r="P154" s="47">
        <f t="shared" si="43"/>
        <v>18</v>
      </c>
      <c r="Q154" s="47">
        <f t="shared" si="43"/>
        <v>104</v>
      </c>
      <c r="R154" s="47">
        <f t="shared" si="43"/>
        <v>0</v>
      </c>
      <c r="S154" s="47">
        <f t="shared" si="43"/>
        <v>29</v>
      </c>
      <c r="T154" s="47">
        <f t="shared" si="43"/>
        <v>66</v>
      </c>
      <c r="U154" s="47">
        <f t="shared" si="43"/>
        <v>22</v>
      </c>
      <c r="V154" s="47">
        <f t="shared" si="43"/>
        <v>10</v>
      </c>
      <c r="W154" s="47">
        <f t="shared" si="43"/>
        <v>10</v>
      </c>
      <c r="X154" s="47">
        <f t="shared" si="43"/>
        <v>94</v>
      </c>
      <c r="Y154" s="47">
        <f t="shared" si="43"/>
        <v>65</v>
      </c>
      <c r="Z154" s="47">
        <f t="shared" si="43"/>
        <v>4</v>
      </c>
    </row>
    <row r="155" spans="1:27" s="12" customFormat="1" ht="30" customHeight="1" outlineLevel="1" x14ac:dyDescent="0.25">
      <c r="A155" s="51" t="s">
        <v>175</v>
      </c>
      <c r="B155" s="23">
        <v>335</v>
      </c>
      <c r="C155" s="27">
        <f>SUM(F155:Z155)</f>
        <v>191</v>
      </c>
      <c r="D155" s="15">
        <f t="shared" si="28"/>
        <v>0.57014925373134329</v>
      </c>
      <c r="E155" s="100"/>
      <c r="F155" s="26">
        <v>17</v>
      </c>
      <c r="G155" s="26">
        <v>8</v>
      </c>
      <c r="H155" s="26"/>
      <c r="I155" s="26">
        <v>3</v>
      </c>
      <c r="J155" s="26">
        <v>9</v>
      </c>
      <c r="K155" s="26">
        <v>1</v>
      </c>
      <c r="L155" s="26">
        <v>35.5</v>
      </c>
      <c r="M155" s="26">
        <v>10</v>
      </c>
      <c r="N155" s="26">
        <v>11</v>
      </c>
      <c r="O155" s="26">
        <v>9</v>
      </c>
      <c r="P155" s="26">
        <v>10</v>
      </c>
      <c r="Q155" s="26">
        <v>16.5</v>
      </c>
      <c r="R155" s="26"/>
      <c r="S155" s="26">
        <v>9</v>
      </c>
      <c r="T155" s="26">
        <v>1</v>
      </c>
      <c r="U155" s="50">
        <v>6</v>
      </c>
      <c r="V155" s="26"/>
      <c r="W155" s="26">
        <v>3</v>
      </c>
      <c r="X155" s="26">
        <v>41</v>
      </c>
      <c r="Y155" s="26"/>
      <c r="Z155" s="26">
        <v>1</v>
      </c>
    </row>
    <row r="156" spans="1:27" s="12" customFormat="1" ht="34.200000000000003" customHeight="1" x14ac:dyDescent="0.25">
      <c r="A156" s="13" t="s">
        <v>184</v>
      </c>
      <c r="B156" s="33">
        <f>B155/B154</f>
        <v>0.35115303983228513</v>
      </c>
      <c r="C156" s="33">
        <f>C155/C154</f>
        <v>0.19854469854469856</v>
      </c>
      <c r="D156" s="15">
        <f t="shared" si="28"/>
        <v>0.56540788779594753</v>
      </c>
      <c r="E156" s="100"/>
      <c r="F156" s="29">
        <f>F155/F154</f>
        <v>0.94444444444444442</v>
      </c>
      <c r="G156" s="29">
        <f t="shared" ref="G156:Z156" si="44">G155/G154</f>
        <v>5.4421768707482991E-2</v>
      </c>
      <c r="H156" s="29">
        <f t="shared" si="44"/>
        <v>0</v>
      </c>
      <c r="I156" s="29">
        <f t="shared" si="44"/>
        <v>0.27272727272727271</v>
      </c>
      <c r="J156" s="29">
        <f t="shared" si="44"/>
        <v>0.69230769230769229</v>
      </c>
      <c r="K156" s="29">
        <f t="shared" si="44"/>
        <v>0.1</v>
      </c>
      <c r="L156" s="29">
        <f t="shared" si="44"/>
        <v>0.3446601941747573</v>
      </c>
      <c r="M156" s="29">
        <f t="shared" si="44"/>
        <v>0.1</v>
      </c>
      <c r="N156" s="29">
        <f t="shared" si="44"/>
        <v>0.28205128205128205</v>
      </c>
      <c r="O156" s="29">
        <f t="shared" si="44"/>
        <v>0.6428571428571429</v>
      </c>
      <c r="P156" s="29">
        <f t="shared" si="44"/>
        <v>0.55555555555555558</v>
      </c>
      <c r="Q156" s="29">
        <f t="shared" si="44"/>
        <v>0.15865384615384615</v>
      </c>
      <c r="R156" s="29"/>
      <c r="S156" s="29">
        <f t="shared" si="44"/>
        <v>0.31034482758620691</v>
      </c>
      <c r="T156" s="29">
        <f t="shared" si="44"/>
        <v>1.5151515151515152E-2</v>
      </c>
      <c r="U156" s="29">
        <f t="shared" si="44"/>
        <v>0.27272727272727271</v>
      </c>
      <c r="V156" s="29">
        <f t="shared" si="44"/>
        <v>0</v>
      </c>
      <c r="W156" s="29">
        <f t="shared" si="44"/>
        <v>0.3</v>
      </c>
      <c r="X156" s="29">
        <f t="shared" si="44"/>
        <v>0.43617021276595747</v>
      </c>
      <c r="Y156" s="29">
        <f t="shared" si="44"/>
        <v>0</v>
      </c>
      <c r="Z156" s="29">
        <f t="shared" si="44"/>
        <v>0.25</v>
      </c>
    </row>
    <row r="157" spans="1:27" s="12" customFormat="1" ht="31.8" customHeight="1" x14ac:dyDescent="0.25">
      <c r="A157" s="13" t="s">
        <v>188</v>
      </c>
      <c r="B157" s="38">
        <v>22000</v>
      </c>
      <c r="C157" s="38">
        <f>SUM(F157:Z157)</f>
        <v>27122</v>
      </c>
      <c r="D157" s="15">
        <f t="shared" si="28"/>
        <v>1.2328181818181818</v>
      </c>
      <c r="E157" s="100"/>
      <c r="F157" s="26">
        <v>390</v>
      </c>
      <c r="G157" s="26">
        <v>5221</v>
      </c>
      <c r="H157" s="26">
        <v>1100</v>
      </c>
      <c r="I157" s="26">
        <v>409</v>
      </c>
      <c r="J157" s="26">
        <v>137</v>
      </c>
      <c r="K157" s="26">
        <v>250</v>
      </c>
      <c r="L157" s="26">
        <v>5049</v>
      </c>
      <c r="M157" s="26">
        <v>3372</v>
      </c>
      <c r="N157" s="26">
        <v>1037</v>
      </c>
      <c r="O157" s="26">
        <v>4</v>
      </c>
      <c r="P157" s="26">
        <v>715</v>
      </c>
      <c r="Q157" s="26">
        <v>2114</v>
      </c>
      <c r="R157" s="26"/>
      <c r="S157" s="26">
        <v>603</v>
      </c>
      <c r="T157" s="26">
        <v>1977</v>
      </c>
      <c r="U157" s="26">
        <v>677</v>
      </c>
      <c r="V157" s="26">
        <v>197</v>
      </c>
      <c r="W157" s="26">
        <v>70</v>
      </c>
      <c r="X157" s="26">
        <v>2651</v>
      </c>
      <c r="Y157" s="26">
        <v>1082</v>
      </c>
      <c r="Z157" s="26">
        <v>67</v>
      </c>
    </row>
    <row r="158" spans="1:27" s="12" customFormat="1" ht="30" customHeight="1" x14ac:dyDescent="0.25">
      <c r="A158" s="32" t="s">
        <v>108</v>
      </c>
      <c r="B158" s="23">
        <v>5561</v>
      </c>
      <c r="C158" s="27">
        <f>SUM(F158:Z158)</f>
        <v>6726</v>
      </c>
      <c r="D158" s="15">
        <f t="shared" si="28"/>
        <v>1.2094946951987053</v>
      </c>
      <c r="E158" s="100"/>
      <c r="F158" s="26">
        <v>85</v>
      </c>
      <c r="G158" s="26">
        <v>240</v>
      </c>
      <c r="H158" s="26"/>
      <c r="I158" s="26">
        <v>180</v>
      </c>
      <c r="J158" s="26">
        <v>133</v>
      </c>
      <c r="K158" s="26">
        <v>25</v>
      </c>
      <c r="L158" s="26">
        <v>2225</v>
      </c>
      <c r="M158" s="26">
        <v>710</v>
      </c>
      <c r="N158" s="26">
        <v>270</v>
      </c>
      <c r="O158" s="26">
        <v>55</v>
      </c>
      <c r="P158" s="26">
        <v>380</v>
      </c>
      <c r="Q158" s="26">
        <v>400</v>
      </c>
      <c r="R158" s="26"/>
      <c r="S158" s="26">
        <v>270</v>
      </c>
      <c r="T158" s="26">
        <v>35</v>
      </c>
      <c r="U158" s="26">
        <v>228</v>
      </c>
      <c r="V158" s="26"/>
      <c r="W158" s="26">
        <v>30</v>
      </c>
      <c r="X158" s="26">
        <v>1440</v>
      </c>
      <c r="Y158" s="26"/>
      <c r="Z158" s="26">
        <v>20</v>
      </c>
    </row>
    <row r="159" spans="1:27" s="12" customFormat="1" ht="30" customHeight="1" x14ac:dyDescent="0.25">
      <c r="A159" s="13" t="s">
        <v>51</v>
      </c>
      <c r="B159" s="30">
        <f>B158/B157</f>
        <v>0.25277272727272726</v>
      </c>
      <c r="C159" s="30">
        <f>C158/C157</f>
        <v>0.24799056116805546</v>
      </c>
      <c r="D159" s="15">
        <f t="shared" si="28"/>
        <v>0.98108116268606727</v>
      </c>
      <c r="E159" s="100"/>
      <c r="F159" s="30">
        <f>F158/F157</f>
        <v>0.21794871794871795</v>
      </c>
      <c r="G159" s="30">
        <f t="shared" ref="G159:N159" si="45">G158/G157</f>
        <v>4.596820532465045E-2</v>
      </c>
      <c r="H159" s="30"/>
      <c r="I159" s="30">
        <f t="shared" si="45"/>
        <v>0.44009779951100242</v>
      </c>
      <c r="J159" s="30">
        <f t="shared" si="45"/>
        <v>0.97080291970802923</v>
      </c>
      <c r="K159" s="30">
        <f t="shared" si="45"/>
        <v>0.1</v>
      </c>
      <c r="L159" s="30">
        <f t="shared" si="45"/>
        <v>0.44068132303426422</v>
      </c>
      <c r="M159" s="30">
        <f t="shared" si="45"/>
        <v>0.21055753262158955</v>
      </c>
      <c r="N159" s="30">
        <f t="shared" si="45"/>
        <v>0.26036644165863065</v>
      </c>
      <c r="O159" s="30">
        <f>O158/O157</f>
        <v>13.75</v>
      </c>
      <c r="P159" s="30">
        <f>P158/P157</f>
        <v>0.53146853146853146</v>
      </c>
      <c r="Q159" s="30">
        <f>Q158/Q157</f>
        <v>0.1892147587511826</v>
      </c>
      <c r="R159" s="30"/>
      <c r="S159" s="30">
        <f>S158/S157</f>
        <v>0.44776119402985076</v>
      </c>
      <c r="T159" s="30">
        <f>T158/T157</f>
        <v>1.7703591299949417E-2</v>
      </c>
      <c r="U159" s="30">
        <f>U158/U157</f>
        <v>0.33677991137370755</v>
      </c>
      <c r="V159" s="30"/>
      <c r="W159" s="30">
        <f>W158/W157</f>
        <v>0.42857142857142855</v>
      </c>
      <c r="X159" s="30">
        <f>X158/X157</f>
        <v>0.54319124858543943</v>
      </c>
      <c r="Y159" s="30">
        <f t="shared" ref="Y159:Z159" si="46">Y158/Y157</f>
        <v>0</v>
      </c>
      <c r="Z159" s="30">
        <f t="shared" si="46"/>
        <v>0.29850746268656714</v>
      </c>
    </row>
    <row r="160" spans="1:27" s="12" customFormat="1" ht="30" customHeight="1" x14ac:dyDescent="0.25">
      <c r="A160" s="32" t="s">
        <v>97</v>
      </c>
      <c r="B160" s="56">
        <f>B158/B155*10</f>
        <v>166</v>
      </c>
      <c r="C160" s="56">
        <f>C158/C155*10</f>
        <v>352.1465968586387</v>
      </c>
      <c r="D160" s="15">
        <f t="shared" si="28"/>
        <v>2.1213650413171008</v>
      </c>
      <c r="E160" s="56" t="e">
        <f t="shared" ref="E160:Z160" si="47">E158/E155*10</f>
        <v>#DIV/0!</v>
      </c>
      <c r="F160" s="56">
        <f t="shared" si="47"/>
        <v>50</v>
      </c>
      <c r="G160" s="56">
        <f t="shared" si="47"/>
        <v>300</v>
      </c>
      <c r="H160" s="56"/>
      <c r="I160" s="56">
        <f t="shared" si="47"/>
        <v>600</v>
      </c>
      <c r="J160" s="56">
        <f t="shared" si="47"/>
        <v>147.77777777777777</v>
      </c>
      <c r="K160" s="56">
        <f t="shared" si="47"/>
        <v>250</v>
      </c>
      <c r="L160" s="56">
        <f t="shared" si="47"/>
        <v>626.76056338028172</v>
      </c>
      <c r="M160" s="56">
        <f t="shared" si="47"/>
        <v>710</v>
      </c>
      <c r="N160" s="56">
        <f t="shared" si="47"/>
        <v>245.45454545454547</v>
      </c>
      <c r="O160" s="56">
        <f t="shared" si="47"/>
        <v>61.111111111111107</v>
      </c>
      <c r="P160" s="56">
        <f t="shared" si="47"/>
        <v>380</v>
      </c>
      <c r="Q160" s="56">
        <f t="shared" si="47"/>
        <v>242.42424242424244</v>
      </c>
      <c r="R160" s="56"/>
      <c r="S160" s="56">
        <f t="shared" si="47"/>
        <v>300</v>
      </c>
      <c r="T160" s="56">
        <f t="shared" si="47"/>
        <v>350</v>
      </c>
      <c r="U160" s="56">
        <f t="shared" si="47"/>
        <v>380</v>
      </c>
      <c r="V160" s="56"/>
      <c r="W160" s="56">
        <f t="shared" si="47"/>
        <v>100</v>
      </c>
      <c r="X160" s="56">
        <f t="shared" si="47"/>
        <v>351.21951219512198</v>
      </c>
      <c r="Y160" s="56"/>
      <c r="Z160" s="56">
        <f t="shared" si="47"/>
        <v>200</v>
      </c>
    </row>
    <row r="161" spans="1:26" s="12" customFormat="1" ht="30" hidden="1" customHeight="1" outlineLevel="1" x14ac:dyDescent="0.25">
      <c r="A161" s="51" t="s">
        <v>176</v>
      </c>
      <c r="B161" s="23">
        <v>525</v>
      </c>
      <c r="C161" s="27">
        <f>SUM(F161:Z161)</f>
        <v>435</v>
      </c>
      <c r="D161" s="15">
        <f t="shared" si="28"/>
        <v>0.82857142857142863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>
        <v>5</v>
      </c>
    </row>
    <row r="162" spans="1:26" s="12" customFormat="1" ht="30" hidden="1" customHeight="1" x14ac:dyDescent="0.25">
      <c r="A162" s="32" t="s">
        <v>177</v>
      </c>
      <c r="B162" s="23">
        <v>3020</v>
      </c>
      <c r="C162" s="27">
        <f>SUM(F162:Z162)</f>
        <v>4607</v>
      </c>
      <c r="D162" s="15">
        <f t="shared" si="28"/>
        <v>1.5254966887417218</v>
      </c>
      <c r="E162" s="100"/>
      <c r="F162" s="37"/>
      <c r="G162" s="36"/>
      <c r="H162" s="36">
        <v>4144</v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>
        <v>18</v>
      </c>
      <c r="W162" s="36"/>
      <c r="X162" s="36"/>
      <c r="Y162" s="36">
        <v>410</v>
      </c>
      <c r="Z162" s="36">
        <v>35</v>
      </c>
    </row>
    <row r="163" spans="1:26" s="12" customFormat="1" ht="30" hidden="1" customHeight="1" x14ac:dyDescent="0.25">
      <c r="A163" s="32" t="s">
        <v>97</v>
      </c>
      <c r="B163" s="56">
        <f>B162/B161*10</f>
        <v>57.523809523809526</v>
      </c>
      <c r="C163" s="56">
        <f>C162/C161*10</f>
        <v>105.9080459770115</v>
      </c>
      <c r="D163" s="15">
        <f t="shared" si="28"/>
        <v>1.8411166933089747</v>
      </c>
      <c r="E163" s="100"/>
      <c r="F163" s="37"/>
      <c r="G163" s="54"/>
      <c r="H163" s="54">
        <f>H162/H161*10</f>
        <v>108.48167539267016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f>V162/V161*10</f>
        <v>90</v>
      </c>
      <c r="W163" s="54"/>
      <c r="X163" s="54"/>
      <c r="Y163" s="54">
        <f>Y162/Y161*10</f>
        <v>89.130434782608688</v>
      </c>
      <c r="Z163" s="54"/>
    </row>
    <row r="164" spans="1:26" s="12" customFormat="1" ht="30" customHeight="1" outlineLevel="1" x14ac:dyDescent="0.25">
      <c r="A164" s="51" t="s">
        <v>109</v>
      </c>
      <c r="B164" s="19">
        <v>100</v>
      </c>
      <c r="C164" s="49">
        <f>SUM(F164:Z164)</f>
        <v>102.78</v>
      </c>
      <c r="D164" s="15">
        <f t="shared" si="28"/>
        <v>1.0278</v>
      </c>
      <c r="E164" s="100"/>
      <c r="F164" s="37"/>
      <c r="G164" s="36"/>
      <c r="H164" s="54"/>
      <c r="I164" s="36">
        <v>18</v>
      </c>
      <c r="J164" s="36"/>
      <c r="K164" s="36"/>
      <c r="L164" s="36"/>
      <c r="M164" s="36"/>
      <c r="N164" s="36"/>
      <c r="O164" s="36">
        <v>4</v>
      </c>
      <c r="P164" s="36" t="s">
        <v>1</v>
      </c>
      <c r="Q164" s="36"/>
      <c r="R164" s="36"/>
      <c r="S164" s="36">
        <v>30</v>
      </c>
      <c r="T164" s="57">
        <v>14.78</v>
      </c>
      <c r="U164" s="36"/>
      <c r="V164" s="36"/>
      <c r="W164" s="36"/>
      <c r="X164" s="118">
        <v>36</v>
      </c>
      <c r="Y164" s="36"/>
      <c r="Z164" s="36"/>
    </row>
    <row r="165" spans="1:26" s="12" customFormat="1" ht="30" customHeight="1" x14ac:dyDescent="0.25">
      <c r="A165" s="32" t="s">
        <v>110</v>
      </c>
      <c r="B165" s="19">
        <v>122.1</v>
      </c>
      <c r="C165" s="49">
        <f>SUM(F165:Z165)</f>
        <v>173.62</v>
      </c>
      <c r="D165" s="15">
        <f t="shared" si="28"/>
        <v>1.421949221949222</v>
      </c>
      <c r="E165" s="100"/>
      <c r="F165" s="37" t="s">
        <v>0</v>
      </c>
      <c r="G165" s="36"/>
      <c r="H165" s="36"/>
      <c r="I165" s="36">
        <v>31</v>
      </c>
      <c r="J165" s="36"/>
      <c r="K165" s="36"/>
      <c r="L165" s="36"/>
      <c r="M165" s="36"/>
      <c r="N165" s="36"/>
      <c r="O165" s="36">
        <v>0.4</v>
      </c>
      <c r="P165" s="36"/>
      <c r="Q165" s="36"/>
      <c r="R165" s="36"/>
      <c r="S165" s="36">
        <v>56.5</v>
      </c>
      <c r="T165" s="57">
        <v>18.52</v>
      </c>
      <c r="U165" s="36"/>
      <c r="V165" s="36"/>
      <c r="W165" s="36"/>
      <c r="X165" s="57">
        <v>67.2</v>
      </c>
      <c r="Y165" s="36"/>
      <c r="Z165" s="36"/>
    </row>
    <row r="166" spans="1:26" s="12" customFormat="1" ht="30" customHeight="1" x14ac:dyDescent="0.25">
      <c r="A166" s="32" t="s">
        <v>97</v>
      </c>
      <c r="B166" s="56">
        <f>B165/B164*10</f>
        <v>12.209999999999999</v>
      </c>
      <c r="C166" s="56">
        <f>C165/C164*10</f>
        <v>16.892391515859117</v>
      </c>
      <c r="D166" s="15">
        <f t="shared" si="28"/>
        <v>1.3834882486371105</v>
      </c>
      <c r="E166" s="100"/>
      <c r="F166" s="37"/>
      <c r="G166" s="54"/>
      <c r="H166" s="54"/>
      <c r="I166" s="54">
        <f>I165/I164*10</f>
        <v>17.222222222222221</v>
      </c>
      <c r="J166" s="54"/>
      <c r="K166" s="54"/>
      <c r="L166" s="54"/>
      <c r="M166" s="54"/>
      <c r="N166" s="54"/>
      <c r="O166" s="54">
        <f>O165/O164*10</f>
        <v>1</v>
      </c>
      <c r="P166" s="54"/>
      <c r="Q166" s="54"/>
      <c r="R166" s="54"/>
      <c r="S166" s="54">
        <f>S165/S164*10</f>
        <v>18.833333333333332</v>
      </c>
      <c r="T166" s="54">
        <f>T165/T164*10</f>
        <v>12.530446549391069</v>
      </c>
      <c r="U166" s="54"/>
      <c r="V166" s="54"/>
      <c r="W166" s="54"/>
      <c r="X166" s="54">
        <f>X165/X164*10</f>
        <v>18.666666666666668</v>
      </c>
      <c r="Y166" s="37"/>
      <c r="Z166" s="37"/>
    </row>
    <row r="167" spans="1:26" s="12" customFormat="1" ht="30" customHeight="1" x14ac:dyDescent="0.25">
      <c r="A167" s="51" t="s">
        <v>153</v>
      </c>
      <c r="B167" s="56">
        <v>140</v>
      </c>
      <c r="C167" s="49">
        <f>SUM(F167:Z167)</f>
        <v>80</v>
      </c>
      <c r="D167" s="15">
        <f t="shared" si="28"/>
        <v>0.5714285714285714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80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154</v>
      </c>
      <c r="B168" s="56">
        <v>106</v>
      </c>
      <c r="C168" s="49">
        <f>SUM(F168:Z168)</f>
        <v>95</v>
      </c>
      <c r="D168" s="15">
        <f t="shared" si="28"/>
        <v>0.89622641509433965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v>95</v>
      </c>
      <c r="U168" s="54"/>
      <c r="V168" s="53"/>
      <c r="W168" s="37"/>
      <c r="X168" s="54"/>
      <c r="Y168" s="37"/>
      <c r="Z168" s="37"/>
    </row>
    <row r="169" spans="1:26" s="12" customFormat="1" ht="30" customHeight="1" x14ac:dyDescent="0.25">
      <c r="A169" s="32" t="s">
        <v>97</v>
      </c>
      <c r="B169" s="56">
        <f>B168/B167*10</f>
        <v>7.5714285714285712</v>
      </c>
      <c r="C169" s="56">
        <f>C168/C167*10</f>
        <v>11.875</v>
      </c>
      <c r="D169" s="15">
        <f t="shared" si="28"/>
        <v>1.5683962264150944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>
        <f>T168/T167*10</f>
        <v>11.875</v>
      </c>
      <c r="U169" s="54"/>
      <c r="V169" s="54"/>
      <c r="W169" s="37"/>
      <c r="X169" s="54"/>
      <c r="Y169" s="37"/>
      <c r="Z169" s="37"/>
    </row>
    <row r="170" spans="1:26" s="12" customFormat="1" ht="27.75" customHeight="1" x14ac:dyDescent="0.25">
      <c r="A170" s="51" t="s">
        <v>111</v>
      </c>
      <c r="B170" s="27">
        <v>6661</v>
      </c>
      <c r="C170" s="27">
        <f>SUM(F170:Z170)</f>
        <v>7107</v>
      </c>
      <c r="D170" s="15">
        <f t="shared" si="28"/>
        <v>1.0669569133763699</v>
      </c>
      <c r="E170" s="100"/>
      <c r="F170" s="36">
        <v>3014</v>
      </c>
      <c r="G170" s="36"/>
      <c r="H170" s="36"/>
      <c r="I170" s="36"/>
      <c r="J170" s="36"/>
      <c r="K170" s="36">
        <v>1250</v>
      </c>
      <c r="L170" s="36"/>
      <c r="M170" s="36">
        <v>165</v>
      </c>
      <c r="N170" s="36"/>
      <c r="O170" s="36"/>
      <c r="P170" s="36"/>
      <c r="Q170" s="36">
        <v>166</v>
      </c>
      <c r="R170" s="36">
        <v>1563</v>
      </c>
      <c r="S170" s="36"/>
      <c r="T170" s="36"/>
      <c r="U170" s="36">
        <v>261</v>
      </c>
      <c r="V170" s="36"/>
      <c r="W170" s="36">
        <v>120</v>
      </c>
      <c r="X170" s="36">
        <v>503</v>
      </c>
      <c r="Y170" s="36">
        <v>65</v>
      </c>
      <c r="Z170" s="36"/>
    </row>
    <row r="171" spans="1:26" s="12" customFormat="1" ht="30" customHeight="1" x14ac:dyDescent="0.25">
      <c r="A171" s="32" t="s">
        <v>112</v>
      </c>
      <c r="B171" s="27">
        <v>6444</v>
      </c>
      <c r="C171" s="27">
        <f>SUM(F171:Z171)</f>
        <v>5846</v>
      </c>
      <c r="D171" s="15">
        <f t="shared" si="28"/>
        <v>0.90720049658597146</v>
      </c>
      <c r="E171" s="100"/>
      <c r="F171" s="36">
        <v>3014</v>
      </c>
      <c r="G171" s="35"/>
      <c r="H171" s="54"/>
      <c r="I171" s="26"/>
      <c r="J171" s="26"/>
      <c r="K171" s="26">
        <v>760</v>
      </c>
      <c r="L171" s="26"/>
      <c r="M171" s="37">
        <v>147</v>
      </c>
      <c r="N171" s="37"/>
      <c r="O171" s="35"/>
      <c r="P171" s="35"/>
      <c r="Q171" s="37">
        <v>155</v>
      </c>
      <c r="R171" s="37">
        <v>969</v>
      </c>
      <c r="S171" s="37"/>
      <c r="T171" s="37" t="s">
        <v>0</v>
      </c>
      <c r="U171" s="37">
        <v>263</v>
      </c>
      <c r="V171" s="37"/>
      <c r="W171" s="37">
        <v>120</v>
      </c>
      <c r="X171" s="37">
        <v>380</v>
      </c>
      <c r="Y171" s="37">
        <v>38</v>
      </c>
      <c r="Z171" s="35"/>
    </row>
    <row r="172" spans="1:26" s="12" customFormat="1" ht="30" customHeight="1" x14ac:dyDescent="0.25">
      <c r="A172" s="32" t="s">
        <v>97</v>
      </c>
      <c r="B172" s="49">
        <f>B171/B170*10</f>
        <v>9.6742230896261834</v>
      </c>
      <c r="C172" s="49">
        <f>C171/C170*10</f>
        <v>8.2256929787533419</v>
      </c>
      <c r="D172" s="49">
        <f t="shared" ref="D172:W172" si="48">D171/D170*10</f>
        <v>8.5026910197821248</v>
      </c>
      <c r="E172" s="49" t="e">
        <f t="shared" si="48"/>
        <v>#DIV/0!</v>
      </c>
      <c r="F172" s="49">
        <f t="shared" si="48"/>
        <v>10</v>
      </c>
      <c r="G172" s="49"/>
      <c r="H172" s="49"/>
      <c r="I172" s="49"/>
      <c r="J172" s="49"/>
      <c r="K172" s="49">
        <f t="shared" si="48"/>
        <v>6.08</v>
      </c>
      <c r="L172" s="49"/>
      <c r="M172" s="49">
        <f t="shared" si="48"/>
        <v>8.9090909090909083</v>
      </c>
      <c r="N172" s="49"/>
      <c r="O172" s="49"/>
      <c r="P172" s="49"/>
      <c r="Q172" s="49">
        <f t="shared" si="48"/>
        <v>9.3373493975903603</v>
      </c>
      <c r="R172" s="49">
        <f t="shared" si="48"/>
        <v>6.1996161228406912</v>
      </c>
      <c r="S172" s="49"/>
      <c r="T172" s="49"/>
      <c r="U172" s="49">
        <f t="shared" si="48"/>
        <v>10.076628352490422</v>
      </c>
      <c r="V172" s="49"/>
      <c r="W172" s="49">
        <f t="shared" si="48"/>
        <v>10</v>
      </c>
      <c r="X172" s="49">
        <f t="shared" ref="X172" si="49">X171/X170*10</f>
        <v>7.5546719681908545</v>
      </c>
      <c r="Y172" s="50"/>
      <c r="Z172" s="26"/>
    </row>
    <row r="173" spans="1:26" s="12" customFormat="1" ht="30" customHeight="1" x14ac:dyDescent="0.25">
      <c r="A173" s="51" t="s">
        <v>182</v>
      </c>
      <c r="B173" s="27">
        <v>4344</v>
      </c>
      <c r="C173" s="27">
        <f>SUM(F173:Z173)</f>
        <v>7914</v>
      </c>
      <c r="D173" s="15">
        <f t="shared" si="28"/>
        <v>1.8218232044198894</v>
      </c>
      <c r="E173" s="100"/>
      <c r="F173" s="36"/>
      <c r="G173" s="36"/>
      <c r="H173" s="36"/>
      <c r="I173" s="36">
        <v>966</v>
      </c>
      <c r="J173" s="36">
        <v>103</v>
      </c>
      <c r="K173" s="36">
        <v>2500</v>
      </c>
      <c r="L173" s="36">
        <v>1180</v>
      </c>
      <c r="M173" s="36">
        <v>35</v>
      </c>
      <c r="N173" s="36">
        <v>1769</v>
      </c>
      <c r="O173" s="36">
        <v>140</v>
      </c>
      <c r="P173" s="36"/>
      <c r="Q173" s="36"/>
      <c r="R173" s="36">
        <v>105</v>
      </c>
      <c r="S173" s="36">
        <v>498</v>
      </c>
      <c r="T173" s="36">
        <v>50</v>
      </c>
      <c r="U173" s="36">
        <v>105</v>
      </c>
      <c r="V173" s="36"/>
      <c r="W173" s="36"/>
      <c r="X173" s="36">
        <v>60</v>
      </c>
      <c r="Y173" s="36">
        <v>240</v>
      </c>
      <c r="Z173" s="36">
        <v>163</v>
      </c>
    </row>
    <row r="174" spans="1:26" s="12" customFormat="1" ht="30" customHeight="1" x14ac:dyDescent="0.25">
      <c r="A174" s="32" t="s">
        <v>183</v>
      </c>
      <c r="B174" s="27">
        <v>3918</v>
      </c>
      <c r="C174" s="27">
        <f>SUM(F174:Z174)</f>
        <v>6818.9</v>
      </c>
      <c r="D174" s="15">
        <f t="shared" si="28"/>
        <v>1.7404032669729452</v>
      </c>
      <c r="E174" s="100"/>
      <c r="F174" s="36"/>
      <c r="G174" s="35"/>
      <c r="H174" s="54"/>
      <c r="I174" s="26">
        <v>966</v>
      </c>
      <c r="J174" s="26">
        <v>76</v>
      </c>
      <c r="K174" s="26">
        <v>1750</v>
      </c>
      <c r="L174" s="26">
        <v>1100</v>
      </c>
      <c r="M174" s="37">
        <v>21</v>
      </c>
      <c r="N174" s="37">
        <v>2095</v>
      </c>
      <c r="O174" s="26">
        <v>45</v>
      </c>
      <c r="P174" s="35"/>
      <c r="Q174" s="35"/>
      <c r="R174" s="37">
        <v>76</v>
      </c>
      <c r="S174" s="37">
        <v>321</v>
      </c>
      <c r="T174" s="37">
        <v>7</v>
      </c>
      <c r="U174" s="37">
        <v>66</v>
      </c>
      <c r="V174" s="35"/>
      <c r="W174" s="37"/>
      <c r="X174" s="37">
        <v>8.9</v>
      </c>
      <c r="Y174" s="37">
        <v>167</v>
      </c>
      <c r="Z174" s="37">
        <v>120</v>
      </c>
    </row>
    <row r="175" spans="1:26" s="12" customFormat="1" ht="30" customHeight="1" x14ac:dyDescent="0.25">
      <c r="A175" s="32" t="s">
        <v>97</v>
      </c>
      <c r="B175" s="49">
        <f>B174/B173*10</f>
        <v>9.0193370165745854</v>
      </c>
      <c r="C175" s="49">
        <f>C174/C173*10</f>
        <v>8.616249684104119</v>
      </c>
      <c r="D175" s="15">
        <f t="shared" si="28"/>
        <v>0.95530854077969096</v>
      </c>
      <c r="E175" s="49" t="e">
        <f t="shared" ref="E175:X175" si="50">E174/E173*10</f>
        <v>#DIV/0!</v>
      </c>
      <c r="F175" s="49"/>
      <c r="G175" s="49"/>
      <c r="H175" s="49"/>
      <c r="I175" s="49">
        <f t="shared" si="50"/>
        <v>10</v>
      </c>
      <c r="J175" s="49">
        <f t="shared" si="50"/>
        <v>7.3786407766990294</v>
      </c>
      <c r="K175" s="49">
        <f t="shared" si="50"/>
        <v>7</v>
      </c>
      <c r="L175" s="49">
        <f t="shared" si="50"/>
        <v>9.3220338983050848</v>
      </c>
      <c r="M175" s="49">
        <f t="shared" si="50"/>
        <v>6</v>
      </c>
      <c r="N175" s="49">
        <f t="shared" si="50"/>
        <v>11.842849067269643</v>
      </c>
      <c r="O175" s="49">
        <f t="shared" si="50"/>
        <v>3.2142857142857144</v>
      </c>
      <c r="P175" s="49"/>
      <c r="Q175" s="49"/>
      <c r="R175" s="49">
        <f t="shared" si="50"/>
        <v>7.2380952380952381</v>
      </c>
      <c r="S175" s="49">
        <f t="shared" si="50"/>
        <v>6.4457831325301207</v>
      </c>
      <c r="T175" s="49">
        <f t="shared" si="50"/>
        <v>1.4000000000000001</v>
      </c>
      <c r="U175" s="49">
        <f t="shared" si="50"/>
        <v>6.2857142857142856</v>
      </c>
      <c r="V175" s="49"/>
      <c r="W175" s="49"/>
      <c r="X175" s="49">
        <f t="shared" si="50"/>
        <v>1.4833333333333334</v>
      </c>
      <c r="Y175" s="50">
        <f>Y174/Y173*10</f>
        <v>6.958333333333333</v>
      </c>
      <c r="Z175" s="50">
        <f>Z174/Z173*10</f>
        <v>7.3619631901840492</v>
      </c>
    </row>
    <row r="176" spans="1:26" s="12" customFormat="1" ht="30" hidden="1" customHeight="1" x14ac:dyDescent="0.25">
      <c r="A176" s="51" t="s">
        <v>178</v>
      </c>
      <c r="B176" s="27">
        <v>165</v>
      </c>
      <c r="C176" s="27"/>
      <c r="D176" s="15">
        <f t="shared" si="28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179</v>
      </c>
      <c r="B177" s="27">
        <v>104</v>
      </c>
      <c r="C177" s="27"/>
      <c r="D177" s="15">
        <f t="shared" si="28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49">
        <f>B177/B176*10</f>
        <v>6.3030303030303028</v>
      </c>
      <c r="C178" s="49"/>
      <c r="D178" s="15">
        <f t="shared" si="28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customHeight="1" outlineLevel="1" x14ac:dyDescent="0.25">
      <c r="A179" s="51" t="s">
        <v>113</v>
      </c>
      <c r="B179" s="27">
        <v>200</v>
      </c>
      <c r="C179" s="27">
        <f>SUM(F179:Z179)</f>
        <v>494</v>
      </c>
      <c r="D179" s="15">
        <f t="shared" ref="D179:D180" si="51">C179/B179</f>
        <v>2.4700000000000002</v>
      </c>
      <c r="E179" s="100"/>
      <c r="F179" s="36"/>
      <c r="G179" s="36"/>
      <c r="H179" s="36">
        <v>94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400</v>
      </c>
      <c r="W179" s="36"/>
      <c r="X179" s="36"/>
      <c r="Y179" s="36"/>
      <c r="Z179" s="36"/>
    </row>
    <row r="180" spans="1:26" s="12" customFormat="1" ht="30" customHeight="1" outlineLevel="1" x14ac:dyDescent="0.25">
      <c r="A180" s="32" t="s">
        <v>114</v>
      </c>
      <c r="B180" s="27">
        <v>4093</v>
      </c>
      <c r="C180" s="27">
        <f>SUM(F180:Z180)</f>
        <v>15620</v>
      </c>
      <c r="D180" s="15">
        <f t="shared" si="51"/>
        <v>3.8162716833618373</v>
      </c>
      <c r="E180" s="100"/>
      <c r="F180" s="36"/>
      <c r="G180" s="36"/>
      <c r="H180" s="36">
        <v>2820</v>
      </c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>
        <v>12800</v>
      </c>
      <c r="W180" s="36"/>
      <c r="X180" s="36"/>
      <c r="Y180" s="36"/>
      <c r="Z180" s="36"/>
    </row>
    <row r="181" spans="1:26" s="12" customFormat="1" ht="30" customHeight="1" x14ac:dyDescent="0.25">
      <c r="A181" s="32" t="s">
        <v>97</v>
      </c>
      <c r="B181" s="56">
        <f>B180/B179*10</f>
        <v>204.65</v>
      </c>
      <c r="C181" s="56">
        <f>C180/C179*10</f>
        <v>316.19433198380568</v>
      </c>
      <c r="D181" s="56">
        <f t="shared" ref="D181:H181" si="52">D180/D179*10</f>
        <v>15.450492645189623</v>
      </c>
      <c r="E181" s="56" t="e">
        <f t="shared" si="52"/>
        <v>#DIV/0!</v>
      </c>
      <c r="F181" s="56"/>
      <c r="G181" s="56"/>
      <c r="H181" s="56">
        <f t="shared" si="52"/>
        <v>300</v>
      </c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>
        <f>V180/V179*10</f>
        <v>320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115</v>
      </c>
      <c r="B182" s="27"/>
      <c r="C182" s="27">
        <f>SUM(F182:Z182)</f>
        <v>0</v>
      </c>
      <c r="D182" s="15" t="e">
        <f t="shared" ref="D182:D187" si="53">C182/B182</f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116</v>
      </c>
      <c r="B183" s="27"/>
      <c r="C183" s="27">
        <f>SUM(F183:Z183)</f>
        <v>0</v>
      </c>
      <c r="D183" s="15" t="e">
        <f t="shared" si="53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53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customHeight="1" x14ac:dyDescent="0.25">
      <c r="A185" s="51" t="s">
        <v>117</v>
      </c>
      <c r="B185" s="23">
        <v>6112</v>
      </c>
      <c r="C185" s="27">
        <f>SUM(F185:Z185)</f>
        <v>6515</v>
      </c>
      <c r="D185" s="15">
        <f t="shared" si="53"/>
        <v>1.0659358638743455</v>
      </c>
      <c r="E185" s="100"/>
      <c r="F185" s="36"/>
      <c r="G185" s="36">
        <v>170</v>
      </c>
      <c r="H185" s="36">
        <v>816</v>
      </c>
      <c r="I185" s="36">
        <v>1012</v>
      </c>
      <c r="J185" s="36">
        <v>300</v>
      </c>
      <c r="K185" s="36">
        <v>150</v>
      </c>
      <c r="L185" s="36"/>
      <c r="M185" s="36"/>
      <c r="N185" s="36">
        <v>133</v>
      </c>
      <c r="O185" s="36">
        <v>345</v>
      </c>
      <c r="P185" s="36">
        <v>115</v>
      </c>
      <c r="Q185" s="53">
        <v>349</v>
      </c>
      <c r="R185" s="36">
        <v>339</v>
      </c>
      <c r="S185" s="36">
        <v>155</v>
      </c>
      <c r="T185" s="36">
        <v>83</v>
      </c>
      <c r="U185" s="36">
        <v>597</v>
      </c>
      <c r="V185" s="36"/>
      <c r="W185" s="36">
        <v>50</v>
      </c>
      <c r="X185" s="36">
        <v>323</v>
      </c>
      <c r="Y185" s="36">
        <v>1208</v>
      </c>
      <c r="Z185" s="36">
        <v>370</v>
      </c>
    </row>
    <row r="186" spans="1:26" s="12" customFormat="1" ht="30" hidden="1" customHeight="1" x14ac:dyDescent="0.25">
      <c r="A186" s="51" t="s">
        <v>118</v>
      </c>
      <c r="B186" s="23"/>
      <c r="C186" s="27"/>
      <c r="D186" s="15" t="e">
        <f t="shared" si="53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119</v>
      </c>
      <c r="B187" s="23"/>
      <c r="C187" s="27"/>
      <c r="D187" s="15" t="e">
        <f t="shared" si="53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3" customFormat="1" ht="30" customHeight="1" x14ac:dyDescent="0.25">
      <c r="A188" s="104" t="s">
        <v>120</v>
      </c>
      <c r="B188" s="105">
        <v>104850</v>
      </c>
      <c r="C188" s="106">
        <f>SUM(F188:Z188)</f>
        <v>98627</v>
      </c>
      <c r="D188" s="107">
        <f>C188/B188</f>
        <v>0.94064854554124944</v>
      </c>
      <c r="E188" s="108"/>
      <c r="F188" s="109">
        <v>7503</v>
      </c>
      <c r="G188" s="109">
        <v>3003</v>
      </c>
      <c r="H188" s="109">
        <v>5283</v>
      </c>
      <c r="I188" s="109">
        <v>5760</v>
      </c>
      <c r="J188" s="109">
        <v>3550</v>
      </c>
      <c r="K188" s="109">
        <v>5900</v>
      </c>
      <c r="L188" s="109">
        <v>3912</v>
      </c>
      <c r="M188" s="109">
        <v>3748</v>
      </c>
      <c r="N188" s="109">
        <v>5216</v>
      </c>
      <c r="O188" s="109">
        <v>1720</v>
      </c>
      <c r="P188" s="109">
        <v>2715</v>
      </c>
      <c r="Q188" s="109">
        <v>6713</v>
      </c>
      <c r="R188" s="109">
        <v>6830</v>
      </c>
      <c r="S188" s="109">
        <v>4290</v>
      </c>
      <c r="T188" s="109">
        <v>7700</v>
      </c>
      <c r="U188" s="109">
        <v>4024</v>
      </c>
      <c r="V188" s="109">
        <v>2805</v>
      </c>
      <c r="W188" s="109">
        <v>2128</v>
      </c>
      <c r="X188" s="109">
        <v>6076</v>
      </c>
      <c r="Y188" s="109">
        <v>6901</v>
      </c>
      <c r="Z188" s="109">
        <v>2850</v>
      </c>
    </row>
    <row r="189" spans="1:26" s="46" customFormat="1" ht="30" customHeight="1" x14ac:dyDescent="0.25">
      <c r="A189" s="13" t="s">
        <v>121</v>
      </c>
      <c r="B189" s="9">
        <f>B188/B191</f>
        <v>0.99857142857142855</v>
      </c>
      <c r="C189" s="9">
        <f>C188/C191</f>
        <v>0.93930476190476186</v>
      </c>
      <c r="D189" s="15">
        <f t="shared" ref="D189:D198" si="54">C189/B189</f>
        <v>0.94064854554124933</v>
      </c>
      <c r="E189" s="100"/>
      <c r="F189" s="30">
        <f>F188/F191</f>
        <v>1.0075198066335438</v>
      </c>
      <c r="G189" s="30">
        <f t="shared" ref="G189:Z189" si="55">G188/G191</f>
        <v>0.73494860499265791</v>
      </c>
      <c r="H189" s="30">
        <f t="shared" si="55"/>
        <v>0.96141947224749769</v>
      </c>
      <c r="I189" s="30">
        <f t="shared" si="55"/>
        <v>0.85434589142687634</v>
      </c>
      <c r="J189" s="30">
        <f t="shared" si="55"/>
        <v>1.0530999703352122</v>
      </c>
      <c r="K189" s="30">
        <f t="shared" si="55"/>
        <v>0.99460552933243429</v>
      </c>
      <c r="L189" s="30">
        <f t="shared" si="55"/>
        <v>0.90997906489881364</v>
      </c>
      <c r="M189" s="30">
        <f t="shared" si="55"/>
        <v>0.74203128093446846</v>
      </c>
      <c r="N189" s="30">
        <f t="shared" si="55"/>
        <v>1.1537270515372706</v>
      </c>
      <c r="O189" s="30">
        <f t="shared" si="55"/>
        <v>0.77164647824136379</v>
      </c>
      <c r="P189" s="30">
        <f t="shared" si="55"/>
        <v>0.87608906098741535</v>
      </c>
      <c r="Q189" s="30">
        <f t="shared" si="55"/>
        <v>0.95179356302282714</v>
      </c>
      <c r="R189" s="30">
        <f t="shared" si="55"/>
        <v>0.90427644644512117</v>
      </c>
      <c r="S189" s="30">
        <f t="shared" si="55"/>
        <v>0.83969465648854957</v>
      </c>
      <c r="T189" s="30">
        <f t="shared" si="55"/>
        <v>1.0048283961894819</v>
      </c>
      <c r="U189" s="30">
        <f t="shared" si="55"/>
        <v>0.98506731946144432</v>
      </c>
      <c r="V189" s="30">
        <f t="shared" si="55"/>
        <v>0.85180686304281805</v>
      </c>
      <c r="W189" s="30">
        <f t="shared" si="55"/>
        <v>1</v>
      </c>
      <c r="X189" s="30">
        <f t="shared" si="55"/>
        <v>0.99671916010498685</v>
      </c>
      <c r="Y189" s="30">
        <f t="shared" si="55"/>
        <v>1</v>
      </c>
      <c r="Z189" s="30">
        <f t="shared" si="55"/>
        <v>1.0010537407797682</v>
      </c>
    </row>
    <row r="190" spans="1:26" s="110" customFormat="1" ht="30" customHeight="1" x14ac:dyDescent="0.25">
      <c r="A190" s="104" t="s">
        <v>122</v>
      </c>
      <c r="B190" s="105">
        <v>133828</v>
      </c>
      <c r="C190" s="106">
        <f t="shared" ref="C190:C196" si="56">SUM(F190:Z190)</f>
        <v>118511</v>
      </c>
      <c r="D190" s="107">
        <f t="shared" si="54"/>
        <v>0.88554712018411696</v>
      </c>
      <c r="E190" s="108"/>
      <c r="F190" s="114">
        <v>6592</v>
      </c>
      <c r="G190" s="114">
        <v>3007</v>
      </c>
      <c r="H190" s="114">
        <v>4916</v>
      </c>
      <c r="I190" s="114">
        <v>8102</v>
      </c>
      <c r="J190" s="114">
        <v>5920</v>
      </c>
      <c r="K190" s="114">
        <v>16010</v>
      </c>
      <c r="L190" s="114">
        <v>6845</v>
      </c>
      <c r="M190" s="114">
        <v>5974</v>
      </c>
      <c r="N190" s="114">
        <v>1550</v>
      </c>
      <c r="O190" s="114">
        <v>2285</v>
      </c>
      <c r="P190" s="114">
        <v>4680</v>
      </c>
      <c r="Q190" s="114">
        <v>2387</v>
      </c>
      <c r="R190" s="114">
        <v>7322</v>
      </c>
      <c r="S190" s="114">
        <v>4300</v>
      </c>
      <c r="T190" s="114">
        <v>7357</v>
      </c>
      <c r="U190" s="114">
        <v>3039</v>
      </c>
      <c r="V190" s="114">
        <v>4120</v>
      </c>
      <c r="W190" s="114">
        <v>1380</v>
      </c>
      <c r="X190" s="114">
        <v>200</v>
      </c>
      <c r="Y190" s="114">
        <v>18275</v>
      </c>
      <c r="Z190" s="114">
        <v>4250</v>
      </c>
    </row>
    <row r="191" spans="1:26" s="12" customFormat="1" ht="30" customHeight="1" outlineLevel="1" x14ac:dyDescent="0.25">
      <c r="A191" s="32" t="s">
        <v>123</v>
      </c>
      <c r="B191" s="23">
        <v>105000</v>
      </c>
      <c r="C191" s="27">
        <f t="shared" si="56"/>
        <v>105000</v>
      </c>
      <c r="D191" s="15">
        <f t="shared" si="54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124</v>
      </c>
      <c r="B192" s="105">
        <v>102484</v>
      </c>
      <c r="C192" s="106">
        <f t="shared" si="56"/>
        <v>91032</v>
      </c>
      <c r="D192" s="107">
        <f t="shared" si="54"/>
        <v>0.88825572772335193</v>
      </c>
      <c r="E192" s="108"/>
      <c r="F192" s="115">
        <v>6058</v>
      </c>
      <c r="G192" s="115">
        <v>2930</v>
      </c>
      <c r="H192" s="115">
        <v>5100</v>
      </c>
      <c r="I192" s="115">
        <v>4969</v>
      </c>
      <c r="J192" s="115">
        <v>3001</v>
      </c>
      <c r="K192" s="115">
        <v>5940</v>
      </c>
      <c r="L192" s="115">
        <v>3195</v>
      </c>
      <c r="M192" s="115">
        <v>3595</v>
      </c>
      <c r="N192" s="115">
        <v>4792</v>
      </c>
      <c r="O192" s="115">
        <v>1272</v>
      </c>
      <c r="P192" s="115">
        <v>2530</v>
      </c>
      <c r="Q192" s="115">
        <v>5962</v>
      </c>
      <c r="R192" s="115">
        <v>6465</v>
      </c>
      <c r="S192" s="115">
        <v>3620</v>
      </c>
      <c r="T192" s="115">
        <v>7673</v>
      </c>
      <c r="U192" s="115">
        <v>4125</v>
      </c>
      <c r="V192" s="115">
        <v>2805</v>
      </c>
      <c r="W192" s="115">
        <v>1994</v>
      </c>
      <c r="X192" s="115">
        <v>5500</v>
      </c>
      <c r="Y192" s="115">
        <v>6901</v>
      </c>
      <c r="Z192" s="115">
        <v>2605</v>
      </c>
    </row>
    <row r="193" spans="1:36" s="12" customFormat="1" ht="28.8" customHeight="1" x14ac:dyDescent="0.25">
      <c r="A193" s="13" t="s">
        <v>51</v>
      </c>
      <c r="B193" s="87">
        <f>B192/B191</f>
        <v>0.97603809523809526</v>
      </c>
      <c r="C193" s="87">
        <f>C192/C191</f>
        <v>0.86697142857142862</v>
      </c>
      <c r="D193" s="15">
        <f t="shared" si="54"/>
        <v>0.88825572772335193</v>
      </c>
      <c r="E193" s="100"/>
      <c r="F193" s="16">
        <f>F192/F191</f>
        <v>0.81348193903585342</v>
      </c>
      <c r="G193" s="16">
        <f t="shared" ref="G193:Z193" si="57">G192/G191</f>
        <v>0.71708272148800778</v>
      </c>
      <c r="H193" s="16">
        <f t="shared" si="57"/>
        <v>0.9281164695177434</v>
      </c>
      <c r="I193" s="16">
        <f t="shared" si="57"/>
        <v>0.73702165529516461</v>
      </c>
      <c r="J193" s="16">
        <f t="shared" si="57"/>
        <v>0.89024028478196382</v>
      </c>
      <c r="K193" s="16">
        <f t="shared" si="57"/>
        <v>1.0013486176668915</v>
      </c>
      <c r="L193" s="16">
        <f t="shared" si="57"/>
        <v>0.74319609211444526</v>
      </c>
      <c r="M193" s="16">
        <f t="shared" si="57"/>
        <v>0.71174024945555336</v>
      </c>
      <c r="N193" s="16">
        <f t="shared" si="57"/>
        <v>1.0599424905994248</v>
      </c>
      <c r="O193" s="16">
        <f t="shared" si="57"/>
        <v>0.57065948855989235</v>
      </c>
      <c r="P193" s="16">
        <f t="shared" si="57"/>
        <v>0.81639238464020647</v>
      </c>
      <c r="Q193" s="16">
        <f t="shared" si="57"/>
        <v>0.84531405075854249</v>
      </c>
      <c r="R193" s="16">
        <f t="shared" si="57"/>
        <v>0.85595127763802459</v>
      </c>
      <c r="S193" s="16">
        <f t="shared" si="57"/>
        <v>0.70855353298101387</v>
      </c>
      <c r="T193" s="16">
        <f t="shared" si="57"/>
        <v>1.0013049719431033</v>
      </c>
      <c r="U193" s="16">
        <f t="shared" si="57"/>
        <v>1.0097919216646267</v>
      </c>
      <c r="V193" s="16">
        <f t="shared" si="57"/>
        <v>0.85180686304281805</v>
      </c>
      <c r="W193" s="16">
        <f t="shared" si="57"/>
        <v>0.93703007518796988</v>
      </c>
      <c r="X193" s="16">
        <f t="shared" si="57"/>
        <v>0.90223097112860895</v>
      </c>
      <c r="Y193" s="16">
        <f t="shared" si="57"/>
        <v>1</v>
      </c>
      <c r="Z193" s="16">
        <f t="shared" si="57"/>
        <v>0.91499824376536709</v>
      </c>
    </row>
    <row r="194" spans="1:36" s="12" customFormat="1" ht="31.8" customHeight="1" x14ac:dyDescent="0.25">
      <c r="A194" s="11" t="s">
        <v>125</v>
      </c>
      <c r="B194" s="26">
        <v>92509</v>
      </c>
      <c r="C194" s="27">
        <f t="shared" si="56"/>
        <v>80990</v>
      </c>
      <c r="D194" s="15">
        <f t="shared" si="54"/>
        <v>0.87548238549762725</v>
      </c>
      <c r="E194" s="100"/>
      <c r="F194" s="10">
        <v>6008</v>
      </c>
      <c r="G194" s="10">
        <v>2146</v>
      </c>
      <c r="H194" s="10">
        <v>4613</v>
      </c>
      <c r="I194" s="10">
        <v>4588</v>
      </c>
      <c r="J194" s="10">
        <v>2675</v>
      </c>
      <c r="K194" s="10">
        <v>5500</v>
      </c>
      <c r="L194" s="10">
        <v>1585</v>
      </c>
      <c r="M194" s="10">
        <v>3034</v>
      </c>
      <c r="N194" s="10">
        <v>4780</v>
      </c>
      <c r="O194" s="10">
        <v>1237</v>
      </c>
      <c r="P194" s="10">
        <v>2530</v>
      </c>
      <c r="Q194" s="10">
        <v>5832</v>
      </c>
      <c r="R194" s="10">
        <v>6270</v>
      </c>
      <c r="S194" s="10">
        <v>3370</v>
      </c>
      <c r="T194" s="10">
        <v>6468</v>
      </c>
      <c r="U194" s="10">
        <v>3999</v>
      </c>
      <c r="V194" s="10">
        <v>2775</v>
      </c>
      <c r="W194" s="10">
        <v>1977</v>
      </c>
      <c r="X194" s="10">
        <v>4850</v>
      </c>
      <c r="Y194" s="10">
        <v>5053</v>
      </c>
      <c r="Z194" s="10">
        <v>1700</v>
      </c>
    </row>
    <row r="195" spans="1:36" s="12" customFormat="1" ht="30" customHeight="1" x14ac:dyDescent="0.25">
      <c r="A195" s="11" t="s">
        <v>126</v>
      </c>
      <c r="B195" s="26">
        <v>7435</v>
      </c>
      <c r="C195" s="27">
        <f t="shared" si="56"/>
        <v>7626</v>
      </c>
      <c r="D195" s="15">
        <f t="shared" si="54"/>
        <v>1.0256893073301949</v>
      </c>
      <c r="E195" s="100"/>
      <c r="F195" s="10">
        <v>50</v>
      </c>
      <c r="G195" s="10">
        <v>694</v>
      </c>
      <c r="H195" s="10">
        <v>93</v>
      </c>
      <c r="I195" s="10">
        <v>299</v>
      </c>
      <c r="J195" s="10">
        <v>326</v>
      </c>
      <c r="K195" s="10">
        <v>440</v>
      </c>
      <c r="L195" s="10">
        <v>1580</v>
      </c>
      <c r="M195" s="10">
        <v>526</v>
      </c>
      <c r="N195" s="10">
        <v>12</v>
      </c>
      <c r="O195" s="10"/>
      <c r="P195" s="10"/>
      <c r="Q195" s="10"/>
      <c r="R195" s="10"/>
      <c r="S195" s="10">
        <v>250</v>
      </c>
      <c r="T195" s="10">
        <v>1205</v>
      </c>
      <c r="U195" s="10">
        <v>126</v>
      </c>
      <c r="V195" s="10">
        <v>30</v>
      </c>
      <c r="W195" s="10"/>
      <c r="X195" s="10">
        <v>200</v>
      </c>
      <c r="Y195" s="10">
        <v>955</v>
      </c>
      <c r="Z195" s="10">
        <v>840</v>
      </c>
    </row>
    <row r="196" spans="1:36" s="12" customFormat="1" ht="30" customHeight="1" x14ac:dyDescent="0.25">
      <c r="A196" s="32" t="s">
        <v>148</v>
      </c>
      <c r="B196" s="23">
        <v>2274</v>
      </c>
      <c r="C196" s="27">
        <f t="shared" si="56"/>
        <v>873</v>
      </c>
      <c r="D196" s="15">
        <f t="shared" si="54"/>
        <v>0.38390501319261211</v>
      </c>
      <c r="E196" s="100"/>
      <c r="F196" s="58">
        <v>600</v>
      </c>
      <c r="G196" s="58"/>
      <c r="H196" s="58"/>
      <c r="I196" s="58">
        <v>73</v>
      </c>
      <c r="J196" s="58"/>
      <c r="K196" s="58">
        <v>140</v>
      </c>
      <c r="L196" s="58">
        <v>60</v>
      </c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205</v>
      </c>
      <c r="B197" s="27">
        <v>101088</v>
      </c>
      <c r="C197" s="27">
        <f>SUM(F197:Z197)</f>
        <v>98768</v>
      </c>
      <c r="D197" s="15">
        <f t="shared" si="54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127</v>
      </c>
      <c r="B198" s="27">
        <v>99561</v>
      </c>
      <c r="C198" s="27">
        <f>SUM(F198:Z198)</f>
        <v>92746</v>
      </c>
      <c r="D198" s="15">
        <f t="shared" si="54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128</v>
      </c>
      <c r="B199" s="48">
        <f>B198/B197</f>
        <v>0.98489434947768284</v>
      </c>
      <c r="C199" s="48">
        <f>C198/C197</f>
        <v>0.93902883525028347</v>
      </c>
      <c r="D199" s="15">
        <f>C199/B199</f>
        <v>0.95343103120479555</v>
      </c>
      <c r="E199" s="15"/>
      <c r="F199" s="69">
        <f t="shared" ref="F199:Z199" si="58">F198/F197</f>
        <v>0.79857819905213268</v>
      </c>
      <c r="G199" s="69">
        <f t="shared" si="58"/>
        <v>0.98262646908533469</v>
      </c>
      <c r="H199" s="69">
        <f t="shared" si="58"/>
        <v>0.96862453531598514</v>
      </c>
      <c r="I199" s="69">
        <f t="shared" si="58"/>
        <v>0.99271291938667072</v>
      </c>
      <c r="J199" s="69">
        <f t="shared" si="58"/>
        <v>0.98004321850769038</v>
      </c>
      <c r="K199" s="69">
        <f t="shared" si="58"/>
        <v>1</v>
      </c>
      <c r="L199" s="69">
        <f t="shared" si="58"/>
        <v>0.93753565316600118</v>
      </c>
      <c r="M199" s="69">
        <f t="shared" si="58"/>
        <v>0.90211700432506259</v>
      </c>
      <c r="N199" s="69">
        <f t="shared" si="58"/>
        <v>0.98472727272727267</v>
      </c>
      <c r="O199" s="69">
        <f t="shared" si="58"/>
        <v>1</v>
      </c>
      <c r="P199" s="69">
        <f t="shared" si="58"/>
        <v>0.64637105669534523</v>
      </c>
      <c r="Q199" s="69">
        <f t="shared" si="58"/>
        <v>0.96254939013915131</v>
      </c>
      <c r="R199" s="69">
        <f t="shared" si="58"/>
        <v>0.98676037920889181</v>
      </c>
      <c r="S199" s="69">
        <f t="shared" si="58"/>
        <v>1</v>
      </c>
      <c r="T199" s="69">
        <f t="shared" si="58"/>
        <v>0.91279204256303492</v>
      </c>
      <c r="U199" s="69">
        <f t="shared" si="58"/>
        <v>0.86986439991904474</v>
      </c>
      <c r="V199" s="69">
        <f t="shared" si="58"/>
        <v>1</v>
      </c>
      <c r="W199" s="69">
        <f t="shared" si="58"/>
        <v>1</v>
      </c>
      <c r="X199" s="69">
        <f t="shared" si="58"/>
        <v>0.97443049744304977</v>
      </c>
      <c r="Y199" s="69">
        <f t="shared" si="58"/>
        <v>0.92559595473151934</v>
      </c>
      <c r="Z199" s="69">
        <f t="shared" si="58"/>
        <v>0.84661707403471487</v>
      </c>
    </row>
    <row r="200" spans="1:36" s="46" customFormat="1" ht="30" hidden="1" customHeight="1" outlineLevel="1" x14ac:dyDescent="0.25">
      <c r="A200" s="11" t="s">
        <v>129</v>
      </c>
      <c r="B200" s="27"/>
      <c r="C200" s="27">
        <f>SUM(F200:Z200)</f>
        <v>0</v>
      </c>
      <c r="D200" s="15" t="e">
        <f>C200/B200</f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130</v>
      </c>
      <c r="B201" s="23">
        <v>15599</v>
      </c>
      <c r="C201" s="27">
        <f>SUM(F201:Z201)</f>
        <v>14564</v>
      </c>
      <c r="D201" s="15">
        <f>C201/B201</f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131</v>
      </c>
      <c r="B202" s="15"/>
      <c r="C202" s="15" t="e">
        <f>C201/C200</f>
        <v>#DIV/0!</v>
      </c>
      <c r="D202" s="15" t="e">
        <f>C202/B202</f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132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133</v>
      </c>
      <c r="B204" s="23">
        <v>104475</v>
      </c>
      <c r="C204" s="27">
        <f>SUM(F204:Z204)</f>
        <v>100631</v>
      </c>
      <c r="D204" s="9">
        <f t="shared" ref="D204:D223" si="59">C204/B204</f>
        <v>0.96320650873414693</v>
      </c>
      <c r="E204" s="9"/>
      <c r="F204" s="26">
        <v>1820</v>
      </c>
      <c r="G204" s="26">
        <v>2180</v>
      </c>
      <c r="H204" s="26">
        <v>8243</v>
      </c>
      <c r="I204" s="26">
        <v>8810</v>
      </c>
      <c r="J204" s="26">
        <v>5338</v>
      </c>
      <c r="K204" s="26">
        <v>3745</v>
      </c>
      <c r="L204" s="26">
        <v>3504</v>
      </c>
      <c r="M204" s="31">
        <v>7435</v>
      </c>
      <c r="N204" s="26">
        <v>3680</v>
      </c>
      <c r="O204" s="26">
        <v>3700</v>
      </c>
      <c r="P204" s="26">
        <v>3150</v>
      </c>
      <c r="Q204" s="26">
        <v>5234</v>
      </c>
      <c r="R204" s="26">
        <v>7049</v>
      </c>
      <c r="S204" s="26">
        <v>2705</v>
      </c>
      <c r="T204" s="26">
        <v>4542</v>
      </c>
      <c r="U204" s="26">
        <v>4755</v>
      </c>
      <c r="V204" s="26">
        <v>1983</v>
      </c>
      <c r="W204" s="26">
        <v>1320</v>
      </c>
      <c r="X204" s="26">
        <v>5508</v>
      </c>
      <c r="Y204" s="26">
        <v>8000</v>
      </c>
      <c r="Z204" s="26">
        <v>7930</v>
      </c>
    </row>
    <row r="205" spans="1:36" s="46" customFormat="1" ht="21.6" hidden="1" customHeight="1" outlineLevel="1" x14ac:dyDescent="0.25">
      <c r="A205" s="13" t="s">
        <v>134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135</v>
      </c>
      <c r="B206" s="27">
        <f>B204*0.45</f>
        <v>47013.75</v>
      </c>
      <c r="C206" s="27">
        <f>C204*0.45</f>
        <v>45283.950000000004</v>
      </c>
      <c r="D206" s="9">
        <f t="shared" si="59"/>
        <v>0.96320650873414704</v>
      </c>
      <c r="E206" s="9"/>
      <c r="F206" s="26">
        <f>F204*0.45</f>
        <v>819</v>
      </c>
      <c r="G206" s="26">
        <f t="shared" ref="G206:Z206" si="60">G204*0.45</f>
        <v>981</v>
      </c>
      <c r="H206" s="26">
        <f t="shared" si="60"/>
        <v>3709.35</v>
      </c>
      <c r="I206" s="26">
        <f t="shared" si="60"/>
        <v>3964.5</v>
      </c>
      <c r="J206" s="26">
        <f t="shared" si="60"/>
        <v>2402.1</v>
      </c>
      <c r="K206" s="26">
        <f t="shared" si="60"/>
        <v>1685.25</v>
      </c>
      <c r="L206" s="26">
        <f t="shared" si="60"/>
        <v>1576.8</v>
      </c>
      <c r="M206" s="26">
        <f t="shared" si="60"/>
        <v>3345.75</v>
      </c>
      <c r="N206" s="26">
        <f t="shared" si="60"/>
        <v>1656</v>
      </c>
      <c r="O206" s="26">
        <f t="shared" si="60"/>
        <v>1665</v>
      </c>
      <c r="P206" s="26">
        <f t="shared" si="60"/>
        <v>1417.5</v>
      </c>
      <c r="Q206" s="26">
        <f t="shared" si="60"/>
        <v>2355.3000000000002</v>
      </c>
      <c r="R206" s="26">
        <f t="shared" si="60"/>
        <v>3172.05</v>
      </c>
      <c r="S206" s="26">
        <f t="shared" si="60"/>
        <v>1217.25</v>
      </c>
      <c r="T206" s="26">
        <f t="shared" si="60"/>
        <v>2043.9</v>
      </c>
      <c r="U206" s="26">
        <f t="shared" si="60"/>
        <v>2139.75</v>
      </c>
      <c r="V206" s="26">
        <f t="shared" si="60"/>
        <v>892.35</v>
      </c>
      <c r="W206" s="26">
        <f t="shared" si="60"/>
        <v>594</v>
      </c>
      <c r="X206" s="26">
        <f t="shared" si="60"/>
        <v>2478.6</v>
      </c>
      <c r="Y206" s="26">
        <f t="shared" si="60"/>
        <v>3600</v>
      </c>
      <c r="Z206" s="26">
        <f t="shared" si="60"/>
        <v>3568.5</v>
      </c>
      <c r="AA206" s="60"/>
    </row>
    <row r="207" spans="1:36" s="46" customFormat="1" ht="21.6" collapsed="1" x14ac:dyDescent="0.25">
      <c r="A207" s="13" t="s">
        <v>136</v>
      </c>
      <c r="B207" s="48">
        <f>B204/B205</f>
        <v>1.0375391032325338</v>
      </c>
      <c r="C207" s="48">
        <f>C204/C205</f>
        <v>1.03359059003334</v>
      </c>
      <c r="D207" s="9"/>
      <c r="E207" s="9"/>
      <c r="F207" s="69">
        <f t="shared" ref="F207:Z207" si="61">F204/F205</f>
        <v>1.5578190533253446</v>
      </c>
      <c r="G207" s="69">
        <f t="shared" si="61"/>
        <v>0.64340947995986075</v>
      </c>
      <c r="H207" s="69">
        <f t="shared" si="61"/>
        <v>1.0000242635997478</v>
      </c>
      <c r="I207" s="69">
        <f t="shared" si="61"/>
        <v>1.1471354166666667</v>
      </c>
      <c r="J207" s="69">
        <f t="shared" si="61"/>
        <v>1.0884991843393148</v>
      </c>
      <c r="K207" s="69">
        <f t="shared" si="61"/>
        <v>1.4201744406522563</v>
      </c>
      <c r="L207" s="69">
        <f t="shared" si="61"/>
        <v>4.3527950310559005</v>
      </c>
      <c r="M207" s="69">
        <f t="shared" si="61"/>
        <v>0.69905413791158166</v>
      </c>
      <c r="N207" s="69">
        <f t="shared" si="61"/>
        <v>0.89627121946467292</v>
      </c>
      <c r="O207" s="69">
        <f t="shared" si="61"/>
        <v>1.0526016329549657</v>
      </c>
      <c r="P207" s="69">
        <f t="shared" si="61"/>
        <v>1.004848794181447</v>
      </c>
      <c r="Q207" s="69">
        <f t="shared" si="61"/>
        <v>0.69375041420902639</v>
      </c>
      <c r="R207" s="69">
        <f t="shared" si="61"/>
        <v>1.6380071571315706</v>
      </c>
      <c r="S207" s="69">
        <f t="shared" si="61"/>
        <v>1.3963452405533761</v>
      </c>
      <c r="T207" s="69">
        <f t="shared" si="61"/>
        <v>1.2229731549045477</v>
      </c>
      <c r="U207" s="69">
        <f t="shared" si="61"/>
        <v>0.7175192394748755</v>
      </c>
      <c r="V207" s="69">
        <f t="shared" si="61"/>
        <v>1.3320346611137233</v>
      </c>
      <c r="W207" s="69">
        <f t="shared" si="61"/>
        <v>1.9984859954579863</v>
      </c>
      <c r="X207" s="69">
        <f t="shared" si="61"/>
        <v>1.1143932343301095</v>
      </c>
      <c r="Y207" s="69">
        <f t="shared" si="61"/>
        <v>1</v>
      </c>
      <c r="Z207" s="69">
        <f t="shared" si="61"/>
        <v>1.0005172914117009</v>
      </c>
    </row>
    <row r="208" spans="1:36" s="59" customFormat="1" ht="21.6" outlineLevel="1" x14ac:dyDescent="0.25">
      <c r="A208" s="51" t="s">
        <v>137</v>
      </c>
      <c r="B208" s="23">
        <v>234893</v>
      </c>
      <c r="C208" s="27">
        <f>SUM(F208:Z208)</f>
        <v>289206</v>
      </c>
      <c r="D208" s="9">
        <f t="shared" si="59"/>
        <v>1.2312244298467814</v>
      </c>
      <c r="E208" s="9"/>
      <c r="F208" s="26">
        <v>2341</v>
      </c>
      <c r="G208" s="26">
        <v>8000</v>
      </c>
      <c r="H208" s="26">
        <v>18663</v>
      </c>
      <c r="I208" s="26">
        <v>27068</v>
      </c>
      <c r="J208" s="26">
        <v>5878</v>
      </c>
      <c r="K208" s="26">
        <v>14750</v>
      </c>
      <c r="L208" s="26">
        <v>950</v>
      </c>
      <c r="M208" s="26">
        <v>26964</v>
      </c>
      <c r="N208" s="26">
        <v>9718</v>
      </c>
      <c r="O208" s="26">
        <v>14300</v>
      </c>
      <c r="P208" s="26">
        <v>6200</v>
      </c>
      <c r="Q208" s="26">
        <v>20220</v>
      </c>
      <c r="R208" s="26">
        <v>6382</v>
      </c>
      <c r="S208" s="26">
        <v>5200</v>
      </c>
      <c r="T208" s="26">
        <v>9686</v>
      </c>
      <c r="U208" s="26">
        <v>40200</v>
      </c>
      <c r="V208" s="26">
        <v>2300</v>
      </c>
      <c r="W208" s="26">
        <v>870</v>
      </c>
      <c r="X208" s="26">
        <v>9812</v>
      </c>
      <c r="Y208" s="26">
        <v>40684</v>
      </c>
      <c r="Z208" s="26">
        <v>19020</v>
      </c>
    </row>
    <row r="209" spans="1:26" s="46" customFormat="1" ht="21.6" hidden="1" customHeight="1" outlineLevel="1" x14ac:dyDescent="0.25">
      <c r="A209" s="13" t="s">
        <v>134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135</v>
      </c>
      <c r="B210" s="27">
        <f>B208*0.3</f>
        <v>70467.899999999994</v>
      </c>
      <c r="C210" s="27">
        <f>C208*0.3</f>
        <v>86761.8</v>
      </c>
      <c r="D210" s="9">
        <f t="shared" si="59"/>
        <v>1.2312244298467814</v>
      </c>
      <c r="E210" s="9"/>
      <c r="F210" s="26">
        <f>F208*0.3</f>
        <v>702.3</v>
      </c>
      <c r="G210" s="26">
        <f t="shared" ref="G210:Z210" si="62">G208*0.3</f>
        <v>2400</v>
      </c>
      <c r="H210" s="26">
        <f t="shared" si="62"/>
        <v>5598.9</v>
      </c>
      <c r="I210" s="26">
        <f t="shared" si="62"/>
        <v>8120.4</v>
      </c>
      <c r="J210" s="26">
        <f t="shared" si="62"/>
        <v>1763.3999999999999</v>
      </c>
      <c r="K210" s="26">
        <f t="shared" si="62"/>
        <v>4425</v>
      </c>
      <c r="L210" s="26">
        <f t="shared" si="62"/>
        <v>285</v>
      </c>
      <c r="M210" s="26">
        <f t="shared" si="62"/>
        <v>8089.2</v>
      </c>
      <c r="N210" s="26">
        <f t="shared" si="62"/>
        <v>2915.4</v>
      </c>
      <c r="O210" s="26">
        <f t="shared" si="62"/>
        <v>4290</v>
      </c>
      <c r="P210" s="26">
        <f t="shared" si="62"/>
        <v>1860</v>
      </c>
      <c r="Q210" s="26">
        <f t="shared" si="62"/>
        <v>6066</v>
      </c>
      <c r="R210" s="26">
        <f t="shared" si="62"/>
        <v>1914.6</v>
      </c>
      <c r="S210" s="26">
        <f t="shared" si="62"/>
        <v>1560</v>
      </c>
      <c r="T210" s="26">
        <f t="shared" si="62"/>
        <v>2905.7999999999997</v>
      </c>
      <c r="U210" s="26">
        <f t="shared" si="62"/>
        <v>12060</v>
      </c>
      <c r="V210" s="26">
        <f t="shared" si="62"/>
        <v>690</v>
      </c>
      <c r="W210" s="26">
        <f t="shared" si="62"/>
        <v>261</v>
      </c>
      <c r="X210" s="26">
        <f t="shared" si="62"/>
        <v>2943.6</v>
      </c>
      <c r="Y210" s="26">
        <f t="shared" si="62"/>
        <v>12205.199999999999</v>
      </c>
      <c r="Z210" s="26">
        <f t="shared" si="62"/>
        <v>5706</v>
      </c>
    </row>
    <row r="211" spans="1:26" s="59" customFormat="1" ht="21.6" collapsed="1" x14ac:dyDescent="0.25">
      <c r="A211" s="13" t="s">
        <v>136</v>
      </c>
      <c r="B211" s="9">
        <f>B208/B209</f>
        <v>0.97123825196713653</v>
      </c>
      <c r="C211" s="9">
        <f>C208/C209</f>
        <v>1.1985051320814768</v>
      </c>
      <c r="D211" s="9"/>
      <c r="E211" s="9"/>
      <c r="F211" s="30">
        <f t="shared" ref="F211:Z211" si="63">F208/F209</f>
        <v>1.0338736033211147</v>
      </c>
      <c r="G211" s="30">
        <f t="shared" si="63"/>
        <v>1.2181937232568409</v>
      </c>
      <c r="H211" s="30">
        <f t="shared" si="63"/>
        <v>1.1681605367917678</v>
      </c>
      <c r="I211" s="30">
        <f t="shared" si="63"/>
        <v>0.99281103286384975</v>
      </c>
      <c r="J211" s="30">
        <f t="shared" si="63"/>
        <v>0.61840485634028042</v>
      </c>
      <c r="K211" s="30">
        <f t="shared" si="63"/>
        <v>1.2005534755005698</v>
      </c>
      <c r="L211" s="30">
        <f t="shared" si="63"/>
        <v>0.60889629534675038</v>
      </c>
      <c r="M211" s="30">
        <f t="shared" si="63"/>
        <v>1.3080113512333551</v>
      </c>
      <c r="N211" s="30">
        <f t="shared" si="63"/>
        <v>1.2211304063733006</v>
      </c>
      <c r="O211" s="30">
        <f t="shared" si="63"/>
        <v>2.0989285190077793</v>
      </c>
      <c r="P211" s="30">
        <f t="shared" si="63"/>
        <v>1.0204249576194473</v>
      </c>
      <c r="Q211" s="30">
        <f t="shared" si="63"/>
        <v>1.3827721093087508</v>
      </c>
      <c r="R211" s="30">
        <f t="shared" si="63"/>
        <v>0.76513607481117374</v>
      </c>
      <c r="S211" s="30">
        <f t="shared" si="63"/>
        <v>1.3849308866221004</v>
      </c>
      <c r="T211" s="30">
        <f t="shared" si="63"/>
        <v>2.0740899357601714</v>
      </c>
      <c r="U211" s="30">
        <f t="shared" si="63"/>
        <v>1.2529219261337072</v>
      </c>
      <c r="V211" s="30">
        <f t="shared" si="63"/>
        <v>0.79714414445638226</v>
      </c>
      <c r="W211" s="30">
        <f t="shared" si="63"/>
        <v>0.67958131541946565</v>
      </c>
      <c r="X211" s="30">
        <f t="shared" si="63"/>
        <v>1.0242385018476379</v>
      </c>
      <c r="Y211" s="30">
        <f t="shared" si="63"/>
        <v>1.2777638190954774</v>
      </c>
      <c r="Z211" s="30">
        <f t="shared" si="63"/>
        <v>1.2381119768781612</v>
      </c>
    </row>
    <row r="212" spans="1:26" s="59" customFormat="1" ht="30" customHeight="1" outlineLevel="1" x14ac:dyDescent="0.25">
      <c r="A212" s="51" t="s">
        <v>138</v>
      </c>
      <c r="B212" s="23">
        <v>134586</v>
      </c>
      <c r="C212" s="27">
        <f>SUM(F212:Z212)</f>
        <v>196814</v>
      </c>
      <c r="D212" s="116">
        <f t="shared" si="59"/>
        <v>1.4623660707651613</v>
      </c>
      <c r="E212" s="9"/>
      <c r="F212" s="26"/>
      <c r="G212" s="26">
        <v>7500</v>
      </c>
      <c r="H212" s="26">
        <v>15750</v>
      </c>
      <c r="I212" s="26">
        <v>27000</v>
      </c>
      <c r="J212" s="26">
        <v>15500</v>
      </c>
      <c r="K212" s="26">
        <v>3600</v>
      </c>
      <c r="L212" s="26">
        <v>2250</v>
      </c>
      <c r="M212" s="26">
        <v>16562</v>
      </c>
      <c r="N212" s="26">
        <v>3672</v>
      </c>
      <c r="O212" s="26">
        <v>4600</v>
      </c>
      <c r="P212" s="26">
        <v>8264</v>
      </c>
      <c r="Q212" s="26">
        <v>9755</v>
      </c>
      <c r="R212" s="26">
        <v>4686</v>
      </c>
      <c r="S212" s="26">
        <v>1500</v>
      </c>
      <c r="T212" s="26">
        <v>3300</v>
      </c>
      <c r="U212" s="26">
        <v>17556</v>
      </c>
      <c r="V212" s="26">
        <v>4100</v>
      </c>
      <c r="W212" s="26"/>
      <c r="X212" s="26">
        <v>10822</v>
      </c>
      <c r="Y212" s="26">
        <v>32257</v>
      </c>
      <c r="Z212" s="26">
        <v>8140</v>
      </c>
    </row>
    <row r="213" spans="1:26" s="46" customFormat="1" ht="21.6" hidden="1" customHeight="1" outlineLevel="1" x14ac:dyDescent="0.25">
      <c r="A213" s="13" t="s">
        <v>134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139</v>
      </c>
      <c r="B214" s="27">
        <f>B212*0.19</f>
        <v>25571.34</v>
      </c>
      <c r="C214" s="27">
        <f>C212*0.19</f>
        <v>37394.660000000003</v>
      </c>
      <c r="D214" s="9"/>
      <c r="E214" s="9"/>
      <c r="F214" s="26">
        <f>F212*0.19</f>
        <v>0</v>
      </c>
      <c r="G214" s="26">
        <f t="shared" ref="G214:Z214" si="64">G212*0.19</f>
        <v>1425</v>
      </c>
      <c r="H214" s="26">
        <f t="shared" si="64"/>
        <v>2992.5</v>
      </c>
      <c r="I214" s="26">
        <f t="shared" si="64"/>
        <v>5130</v>
      </c>
      <c r="J214" s="26">
        <f t="shared" si="64"/>
        <v>2945</v>
      </c>
      <c r="K214" s="26">
        <f t="shared" si="64"/>
        <v>684</v>
      </c>
      <c r="L214" s="26">
        <f t="shared" si="64"/>
        <v>427.5</v>
      </c>
      <c r="M214" s="26">
        <f t="shared" si="64"/>
        <v>3146.78</v>
      </c>
      <c r="N214" s="26">
        <f t="shared" si="64"/>
        <v>697.68000000000006</v>
      </c>
      <c r="O214" s="26">
        <f t="shared" si="64"/>
        <v>874</v>
      </c>
      <c r="P214" s="26">
        <f t="shared" si="64"/>
        <v>1570.16</v>
      </c>
      <c r="Q214" s="26">
        <f t="shared" si="64"/>
        <v>1853.45</v>
      </c>
      <c r="R214" s="26">
        <f t="shared" si="64"/>
        <v>890.34</v>
      </c>
      <c r="S214" s="26">
        <f t="shared" si="64"/>
        <v>285</v>
      </c>
      <c r="T214" s="26">
        <f t="shared" si="64"/>
        <v>627</v>
      </c>
      <c r="U214" s="26">
        <f t="shared" si="64"/>
        <v>3335.64</v>
      </c>
      <c r="V214" s="26">
        <f t="shared" si="64"/>
        <v>779</v>
      </c>
      <c r="W214" s="26">
        <f t="shared" si="64"/>
        <v>0</v>
      </c>
      <c r="X214" s="26">
        <f t="shared" si="64"/>
        <v>2056.1799999999998</v>
      </c>
      <c r="Y214" s="26">
        <f t="shared" si="64"/>
        <v>6128.83</v>
      </c>
      <c r="Z214" s="26">
        <f t="shared" si="64"/>
        <v>1546.6</v>
      </c>
    </row>
    <row r="215" spans="1:26" s="59" customFormat="1" ht="21.6" collapsed="1" x14ac:dyDescent="0.25">
      <c r="A215" s="13" t="s">
        <v>140</v>
      </c>
      <c r="B215" s="9">
        <f>B212/B213</f>
        <v>0.5422241560607709</v>
      </c>
      <c r="C215" s="9">
        <f>C212/C213</f>
        <v>0.83774344654976829</v>
      </c>
      <c r="D215" s="9">
        <f t="shared" si="59"/>
        <v>1.5450131411258565</v>
      </c>
      <c r="E215" s="9"/>
      <c r="F215" s="30">
        <f>F212/F213</f>
        <v>0</v>
      </c>
      <c r="G215" s="30">
        <f>G212/G213</f>
        <v>1.0174320016278913</v>
      </c>
      <c r="H215" s="30">
        <f t="shared" ref="H215" si="65">H212/H213</f>
        <v>0.87824952323597305</v>
      </c>
      <c r="I215" s="30">
        <f t="shared" ref="I215:Z215" si="66">I212/I213</f>
        <v>1.1001682850006316</v>
      </c>
      <c r="J215" s="30">
        <f t="shared" si="66"/>
        <v>1.4527527321123963</v>
      </c>
      <c r="K215" s="30">
        <f t="shared" si="66"/>
        <v>1.411764705882353</v>
      </c>
      <c r="L215" s="30">
        <f t="shared" si="66"/>
        <v>1.2847598926511734</v>
      </c>
      <c r="M215" s="30">
        <f t="shared" si="66"/>
        <v>0.71573961633037586</v>
      </c>
      <c r="N215" s="30">
        <f t="shared" si="66"/>
        <v>0.41106011418336508</v>
      </c>
      <c r="O215" s="30">
        <f t="shared" si="66"/>
        <v>0.60149589413672255</v>
      </c>
      <c r="P215" s="30">
        <f t="shared" si="66"/>
        <v>1.211694671710507</v>
      </c>
      <c r="Q215" s="30">
        <f t="shared" si="66"/>
        <v>0.59430611486465912</v>
      </c>
      <c r="R215" s="30">
        <f t="shared" si="66"/>
        <v>1.007741935483871</v>
      </c>
      <c r="S215" s="30">
        <f t="shared" si="66"/>
        <v>0.35589721688376397</v>
      </c>
      <c r="T215" s="30">
        <f t="shared" si="66"/>
        <v>0.40841584158415839</v>
      </c>
      <c r="U215" s="30">
        <f t="shared" si="66"/>
        <v>0.70699097938144329</v>
      </c>
      <c r="V215" s="30">
        <f t="shared" si="66"/>
        <v>1.2659009509694947</v>
      </c>
      <c r="W215" s="30">
        <f t="shared" si="66"/>
        <v>0</v>
      </c>
      <c r="X215" s="30">
        <f t="shared" si="66"/>
        <v>1.0063887364808943</v>
      </c>
      <c r="Y215" s="30">
        <f t="shared" si="66"/>
        <v>1.0691675892105454</v>
      </c>
      <c r="Z215" s="30">
        <f t="shared" si="66"/>
        <v>0.47205372365719855</v>
      </c>
    </row>
    <row r="216" spans="1:26" s="46" customFormat="1" ht="21.6" x14ac:dyDescent="0.25">
      <c r="A216" s="51" t="s">
        <v>141</v>
      </c>
      <c r="B216" s="27">
        <v>870</v>
      </c>
      <c r="C216" s="27">
        <f>SUM(F216:Z216)</f>
        <v>432</v>
      </c>
      <c r="D216" s="9">
        <f t="shared" si="59"/>
        <v>0.49655172413793103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139</v>
      </c>
      <c r="B217" s="27">
        <f>B216*0.7</f>
        <v>609</v>
      </c>
      <c r="C217" s="27">
        <f>C216*0.7</f>
        <v>302.39999999999998</v>
      </c>
      <c r="D217" s="9">
        <f t="shared" si="59"/>
        <v>0.49655172413793097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206</v>
      </c>
      <c r="B218" s="27"/>
      <c r="C218" s="27">
        <f>SUM(F218:Z218)</f>
        <v>0</v>
      </c>
      <c r="D218" s="9" t="e">
        <f t="shared" si="59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139</v>
      </c>
      <c r="B219" s="27">
        <f>B218*0.2</f>
        <v>0</v>
      </c>
      <c r="C219" s="27">
        <f>C218*0.2</f>
        <v>0</v>
      </c>
      <c r="D219" s="9" t="e">
        <f t="shared" si="59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163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142</v>
      </c>
      <c r="B221" s="27">
        <f>B219+B217+B214+B210+B206</f>
        <v>143661.99</v>
      </c>
      <c r="C221" s="27">
        <f>C219+C217+C214+C210+C206</f>
        <v>169742.81000000003</v>
      </c>
      <c r="D221" s="9">
        <f t="shared" si="59"/>
        <v>1.1815429397852559</v>
      </c>
      <c r="E221" s="9"/>
      <c r="F221" s="26">
        <f>F219+F217+F214+F210+F206</f>
        <v>1521.3</v>
      </c>
      <c r="G221" s="26">
        <f t="shared" ref="G221:Z221" si="67">G219+G217+G214+G210+G206</f>
        <v>4806</v>
      </c>
      <c r="H221" s="26">
        <f t="shared" si="67"/>
        <v>12300.75</v>
      </c>
      <c r="I221" s="26">
        <f t="shared" si="67"/>
        <v>17214.900000000001</v>
      </c>
      <c r="J221" s="26">
        <f t="shared" si="67"/>
        <v>7110.5</v>
      </c>
      <c r="K221" s="26">
        <f t="shared" si="67"/>
        <v>6794.25</v>
      </c>
      <c r="L221" s="26">
        <f t="shared" si="67"/>
        <v>2401.3000000000002</v>
      </c>
      <c r="M221" s="26">
        <f t="shared" si="67"/>
        <v>14581.73</v>
      </c>
      <c r="N221" s="26">
        <f t="shared" si="67"/>
        <v>5269.08</v>
      </c>
      <c r="O221" s="26">
        <f t="shared" si="67"/>
        <v>6829</v>
      </c>
      <c r="P221" s="26">
        <f t="shared" si="67"/>
        <v>4847.66</v>
      </c>
      <c r="Q221" s="26">
        <f t="shared" si="67"/>
        <v>10344.75</v>
      </c>
      <c r="R221" s="26">
        <f t="shared" si="67"/>
        <v>5976.99</v>
      </c>
      <c r="S221" s="26">
        <f t="shared" si="67"/>
        <v>3182.65</v>
      </c>
      <c r="T221" s="26">
        <f t="shared" si="67"/>
        <v>5576.7</v>
      </c>
      <c r="U221" s="26">
        <f t="shared" si="67"/>
        <v>17535.39</v>
      </c>
      <c r="V221" s="26">
        <f t="shared" si="67"/>
        <v>2361.35</v>
      </c>
      <c r="W221" s="26">
        <f t="shared" si="67"/>
        <v>855</v>
      </c>
      <c r="X221" s="26">
        <f t="shared" si="67"/>
        <v>7478.3799999999992</v>
      </c>
      <c r="Y221" s="26">
        <f t="shared" si="67"/>
        <v>21934.03</v>
      </c>
      <c r="Z221" s="26">
        <f t="shared" si="67"/>
        <v>10821.1</v>
      </c>
    </row>
    <row r="222" spans="1:26" s="46" customFormat="1" ht="21.6" x14ac:dyDescent="0.25">
      <c r="A222" s="13" t="s">
        <v>207</v>
      </c>
      <c r="B222" s="26">
        <v>62592</v>
      </c>
      <c r="C222" s="26">
        <f>SUM(F222:Z222)</f>
        <v>62122</v>
      </c>
      <c r="D222" s="9">
        <f t="shared" si="59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162</v>
      </c>
      <c r="B223" s="49">
        <f>B221/B222*10</f>
        <v>22.952132860429447</v>
      </c>
      <c r="C223" s="49">
        <f>C221/C222*10</f>
        <v>27.324105791828988</v>
      </c>
      <c r="D223" s="9">
        <f t="shared" si="59"/>
        <v>1.1904822073828714</v>
      </c>
      <c r="E223" s="9"/>
      <c r="F223" s="50">
        <f>F221/F222*10</f>
        <v>25.96075085324232</v>
      </c>
      <c r="G223" s="50">
        <f>G221/G222*10</f>
        <v>25.673076923076927</v>
      </c>
      <c r="H223" s="50">
        <f t="shared" ref="H223:Z223" si="68">H221/H222*10</f>
        <v>27.010869565217391</v>
      </c>
      <c r="I223" s="50">
        <f t="shared" si="68"/>
        <v>27.623395378690631</v>
      </c>
      <c r="J223" s="50">
        <f t="shared" si="68"/>
        <v>26.247692875599853</v>
      </c>
      <c r="K223" s="50">
        <f t="shared" si="68"/>
        <v>26.131730769230771</v>
      </c>
      <c r="L223" s="50">
        <f t="shared" si="68"/>
        <v>53.961797752808991</v>
      </c>
      <c r="M223" s="50">
        <f t="shared" si="68"/>
        <v>24.815742001361471</v>
      </c>
      <c r="N223" s="50">
        <f t="shared" si="68"/>
        <v>23.232275132275131</v>
      </c>
      <c r="O223" s="50">
        <f t="shared" si="68"/>
        <v>32.565569861707203</v>
      </c>
      <c r="P223" s="50">
        <f t="shared" si="68"/>
        <v>27.988799076212469</v>
      </c>
      <c r="Q223" s="50">
        <f t="shared" si="68"/>
        <v>24.819457773512475</v>
      </c>
      <c r="R223" s="50">
        <f t="shared" si="68"/>
        <v>29.414320866141729</v>
      </c>
      <c r="S223" s="50">
        <f t="shared" si="68"/>
        <v>29.744392523364489</v>
      </c>
      <c r="T223" s="50">
        <f t="shared" si="68"/>
        <v>27.17690058479532</v>
      </c>
      <c r="U223" s="50">
        <f t="shared" si="68"/>
        <v>29.867807869187533</v>
      </c>
      <c r="V223" s="50">
        <f t="shared" si="68"/>
        <v>28.726885644768853</v>
      </c>
      <c r="W223" s="50">
        <f t="shared" si="68"/>
        <v>23.424657534246577</v>
      </c>
      <c r="X223" s="50">
        <f t="shared" si="68"/>
        <v>27.38330281948004</v>
      </c>
      <c r="Y223" s="50">
        <f t="shared" si="68"/>
        <v>28.630766218509333</v>
      </c>
      <c r="Z223" s="50">
        <f t="shared" si="68"/>
        <v>24.711349623201645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181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185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143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144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145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146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</row>
    <row r="234" spans="1:26" ht="16.2" hidden="1" customHeight="1" x14ac:dyDescent="0.3">
      <c r="A234" s="142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hidden="1" customHeight="1" x14ac:dyDescent="0.25">
      <c r="A238" s="32" t="s">
        <v>147</v>
      </c>
      <c r="B238" s="106">
        <v>261486</v>
      </c>
      <c r="C238" s="106">
        <f t="shared" ref="C238" si="69">SUM(F238:Z238)</f>
        <v>261548</v>
      </c>
      <c r="D238" s="107">
        <f t="shared" ref="D238" si="70">C238/B238</f>
        <v>1.0002371063842805</v>
      </c>
      <c r="E238" s="108"/>
      <c r="F238" s="109">
        <v>11522</v>
      </c>
      <c r="G238" s="109">
        <v>6704</v>
      </c>
      <c r="H238" s="109">
        <v>16915</v>
      </c>
      <c r="I238" s="109">
        <v>15507</v>
      </c>
      <c r="J238" s="109">
        <v>7679</v>
      </c>
      <c r="K238" s="109">
        <v>18861</v>
      </c>
      <c r="L238" s="109">
        <v>11701</v>
      </c>
      <c r="M238" s="109">
        <v>13627</v>
      </c>
      <c r="N238" s="109">
        <v>13522</v>
      </c>
      <c r="O238" s="109">
        <v>4309</v>
      </c>
      <c r="P238" s="109">
        <v>8681</v>
      </c>
      <c r="Q238" s="109">
        <v>12605</v>
      </c>
      <c r="R238" s="109">
        <v>16476</v>
      </c>
      <c r="S238" s="109">
        <v>15557</v>
      </c>
      <c r="T238" s="109">
        <v>17495</v>
      </c>
      <c r="U238" s="109">
        <v>11967</v>
      </c>
      <c r="V238" s="109">
        <v>10424</v>
      </c>
      <c r="W238" s="109">
        <v>3877</v>
      </c>
      <c r="X238" s="109">
        <v>11926</v>
      </c>
      <c r="Y238" s="109">
        <v>22153</v>
      </c>
      <c r="Z238" s="109">
        <v>10040</v>
      </c>
    </row>
    <row r="239" spans="1:26" ht="16.2" hidden="1" customHeight="1" x14ac:dyDescent="0.3">
      <c r="A239" s="61" t="s">
        <v>149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150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150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157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161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170</v>
      </c>
      <c r="T250" s="1" t="s">
        <v>173</v>
      </c>
      <c r="V250" s="1" t="s">
        <v>171</v>
      </c>
      <c r="Y250" s="1" t="s">
        <v>172</v>
      </c>
      <c r="Z250" s="1" t="s">
        <v>169</v>
      </c>
    </row>
    <row r="251" spans="1:26" ht="16.2" hidden="1" customHeight="1" x14ac:dyDescent="0.3"/>
    <row r="252" spans="1:26" ht="16.2" hidden="1" customHeight="1" x14ac:dyDescent="0.3">
      <c r="A252" s="13" t="s">
        <v>186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2019-10-02T11:32:59Z</cp:lastPrinted>
  <dcterms:created xsi:type="dcterms:W3CDTF">2017-06-08T05:54:08Z</dcterms:created>
  <dcterms:modified xsi:type="dcterms:W3CDTF">2019-10-02T14:17:17Z</dcterms:modified>
</cp:coreProperties>
</file>