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0 ок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W150" i="2" l="1"/>
  <c r="B138" i="2" l="1"/>
  <c r="C138" i="2"/>
  <c r="D138" i="2"/>
  <c r="E138" i="2"/>
  <c r="C123" i="2" l="1"/>
  <c r="W158" i="2" l="1"/>
  <c r="I158" i="2"/>
  <c r="I159" i="2" l="1"/>
  <c r="W159" i="2" l="1"/>
  <c r="Y158" i="2" l="1"/>
  <c r="Z158" i="2"/>
  <c r="S158" i="2"/>
  <c r="M158" i="2"/>
  <c r="T17" i="2" l="1"/>
  <c r="S159" i="2" l="1"/>
  <c r="E171" i="2" l="1"/>
  <c r="F171" i="2"/>
  <c r="K171" i="2"/>
  <c r="M171" i="2"/>
  <c r="Q171" i="2"/>
  <c r="R171" i="2"/>
  <c r="U171" i="2"/>
  <c r="W171" i="2"/>
  <c r="D175" i="2" l="1"/>
  <c r="D176" i="2"/>
  <c r="E180" i="2" l="1"/>
  <c r="H180" i="2"/>
  <c r="B180" i="2" l="1"/>
  <c r="U144" i="2" l="1"/>
  <c r="R174" i="2" l="1"/>
  <c r="K130" i="2" l="1"/>
  <c r="B155" i="2" l="1"/>
  <c r="B146" i="2"/>
  <c r="M159" i="2" l="1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83" i="2"/>
  <c r="H162" i="2"/>
  <c r="H153" i="2"/>
  <c r="H155" i="2" s="1"/>
  <c r="H150" i="2"/>
  <c r="H149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5" i="2"/>
  <c r="I108" i="2" s="1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T168" i="2" l="1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E159" i="2"/>
  <c r="F159" i="2"/>
  <c r="G159" i="2"/>
  <c r="J159" i="2"/>
  <c r="K159" i="2"/>
  <c r="L159" i="2"/>
  <c r="N159" i="2"/>
  <c r="O159" i="2"/>
  <c r="P159" i="2"/>
  <c r="Q159" i="2"/>
  <c r="T159" i="2"/>
  <c r="U159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O158" i="2" l="1"/>
  <c r="P124" i="2"/>
  <c r="Y130" i="2" l="1"/>
  <c r="P132" i="2" l="1"/>
  <c r="C156" i="2" l="1"/>
  <c r="D156" i="2" s="1"/>
  <c r="F158" i="2"/>
  <c r="C122" i="2" l="1"/>
  <c r="D122" i="2" s="1"/>
  <c r="Z174" i="2" l="1"/>
  <c r="B108" i="2" l="1"/>
  <c r="B116" i="2"/>
  <c r="B162" i="2"/>
  <c r="B174" i="2"/>
  <c r="B177" i="2"/>
  <c r="D177" i="2" s="1"/>
  <c r="B183" i="2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F153" i="2"/>
  <c r="G144" i="2"/>
  <c r="J144" i="2"/>
  <c r="K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7" i="2"/>
  <c r="D147" i="2" s="1"/>
  <c r="C148" i="2"/>
  <c r="C151" i="2"/>
  <c r="C152" i="2"/>
  <c r="C153" i="2"/>
  <c r="C149" i="2" l="1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Y183" i="2"/>
  <c r="V183" i="2"/>
  <c r="S183" i="2"/>
  <c r="M183" i="2"/>
  <c r="L183" i="2"/>
  <c r="K183" i="2"/>
  <c r="C182" i="2"/>
  <c r="C181" i="2"/>
  <c r="V180" i="2"/>
  <c r="C179" i="2"/>
  <c r="D179" i="2" s="1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D161" i="2" s="1"/>
  <c r="C160" i="2"/>
  <c r="D160" i="2" s="1"/>
  <c r="X158" i="2"/>
  <c r="U158" i="2"/>
  <c r="T158" i="2"/>
  <c r="Q158" i="2"/>
  <c r="P158" i="2"/>
  <c r="N158" i="2"/>
  <c r="L158" i="2"/>
  <c r="K158" i="2"/>
  <c r="J158" i="2"/>
  <c r="G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D180" i="2" l="1"/>
  <c r="C108" i="2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D162" i="2" s="1"/>
  <c r="C159" i="2"/>
  <c r="D159" i="2" s="1"/>
  <c r="C158" i="2"/>
  <c r="D158" i="2" s="1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69" i="2"/>
  <c r="D217" i="2"/>
  <c r="D155" i="2"/>
  <c r="D218" i="2"/>
  <c r="D172" i="2"/>
  <c r="D215" i="2"/>
  <c r="D199" i="2"/>
  <c r="D207" i="2"/>
  <c r="D209" i="2"/>
  <c r="D201" i="2"/>
  <c r="D185" i="2"/>
  <c r="D182" i="2"/>
  <c r="D183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68" i="2"/>
  <c r="D154" i="2"/>
  <c r="D220" i="2"/>
  <c r="D196" i="2"/>
  <c r="D192" i="2"/>
  <c r="D153" i="2"/>
  <c r="D157" i="2"/>
  <c r="D166" i="2"/>
  <c r="D197" i="2"/>
  <c r="D173" i="2"/>
  <c r="D181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71" i="2" l="1"/>
</calcChain>
</file>

<file path=xl/sharedStrings.xml><?xml version="1.0" encoding="utf-8"?>
<sst xmlns="http://schemas.openxmlformats.org/spreadsheetml/2006/main" count="266" uniqueCount="213">
  <si>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</si>
  <si>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</si>
  <si>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</si>
  <si>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</si>
  <si>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</si>
  <si>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</si>
  <si>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</si>
  <si>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</si>
  <si>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</si>
  <si>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</si>
  <si>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</si>
  <si>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</si>
  <si>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</si>
  <si>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</si>
  <si>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</si>
  <si>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</si>
  <si>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</si>
  <si>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</si>
  <si>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</si>
  <si>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</si>
  <si>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</si>
  <si>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</si>
  <si>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</si>
  <si>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</si>
  <si>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</si>
  <si>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</si>
  <si>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</si>
  <si>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</si>
  <si>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</si>
  <si>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</si>
  <si>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</si>
  <si>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</si>
  <si>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</si>
  <si>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</si>
  <si>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</si>
  <si>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</si>
  <si>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</si>
  <si>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</si>
  <si>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</si>
  <si>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</si>
  <si>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</si>
  <si>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</si>
  <si>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</si>
  <si>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</si>
  <si>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</si>
  <si>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</si>
  <si>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</si>
  <si>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</si>
  <si>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</si>
  <si>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</si>
  <si>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</si>
  <si>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</si>
  <si>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</si>
  <si>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</si>
  <si>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</si>
  <si>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</si>
  <si>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</si>
  <si>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</si>
  <si>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</si>
  <si>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</si>
  <si>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</si>
  <si>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</si>
  <si>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</si>
  <si>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</si>
  <si>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</si>
  <si>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</si>
  <si>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</si>
  <si>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</si>
  <si>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</si>
  <si>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</si>
  <si>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</si>
  <si>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</si>
  <si>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</si>
  <si>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</si>
  <si>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</si>
  <si>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</si>
  <si>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</si>
  <si>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</si>
  <si>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</si>
  <si>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</si>
  <si>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</si>
  <si>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</si>
  <si>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</si>
  <si>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</si>
  <si>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</si>
  <si>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</si>
  <si>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</si>
  <si>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</si>
  <si>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</si>
  <si>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</si>
  <si>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</si>
  <si>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</si>
  <si>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</si>
  <si>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</si>
  <si>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</si>
  <si>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</si>
  <si>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</si>
  <si>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</si>
  <si>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</si>
  <si>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</si>
  <si>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</si>
  <si>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</si>
  <si>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</si>
  <si>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</si>
  <si>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</si>
  <si>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</si>
  <si>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</si>
  <si>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</si>
  <si>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</si>
  <si>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</si>
  <si>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</si>
  <si>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</si>
  <si>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</si>
  <si>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</si>
  <si>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</si>
  <si>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</si>
  <si>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</si>
  <si>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</si>
  <si>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</si>
  <si>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</si>
  <si>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</si>
  <si>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</si>
  <si>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</si>
  <si>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</si>
  <si>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</si>
  <si>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</si>
  <si>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</si>
  <si>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</si>
  <si>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</si>
  <si>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</si>
  <si>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</si>
  <si>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</si>
  <si>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</si>
  <si>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</si>
  <si>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</si>
  <si>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</si>
  <si>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</si>
  <si>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</si>
  <si>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</si>
  <si>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</si>
  <si>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</si>
  <si>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</si>
  <si>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</si>
  <si>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</si>
  <si>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</si>
  <si>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</si>
  <si>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</si>
  <si>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</si>
  <si>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</si>
  <si>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</si>
  <si>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</si>
  <si>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</si>
  <si>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</si>
  <si>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</si>
  <si>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</si>
  <si>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</si>
  <si>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</si>
  <si>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</si>
  <si>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</si>
  <si>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</si>
  <si>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</si>
  <si>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</si>
  <si>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</si>
  <si>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</si>
  <si>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</si>
  <si>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</si>
  <si>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</si>
  <si>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</si>
  <si>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</si>
  <si>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</si>
  <si>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</si>
  <si>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</si>
  <si>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</si>
  <si>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</si>
  <si>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</si>
  <si>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</si>
  <si>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</si>
  <si>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</si>
  <si>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</si>
  <si>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</si>
  <si>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</si>
  <si>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</si>
  <si>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</si>
  <si>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</si>
  <si>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</si>
  <si>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</si>
  <si>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</si>
  <si>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</si>
  <si>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</si>
  <si>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</si>
  <si>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</si>
  <si>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</si>
  <si>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</si>
  <si>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</si>
  <si>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</si>
  <si>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</si>
  <si>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</si>
  <si>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</si>
  <si>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</si>
  <si>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</si>
  <si>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</si>
  <si>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</si>
  <si>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</si>
  <si>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</si>
  <si>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</si>
  <si>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</si>
  <si>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</si>
  <si>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</si>
  <si>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</si>
  <si>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</si>
  <si>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</si>
  <si>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</si>
  <si>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Информация о сельскохозяйственных работах по состоянию на 4 октября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</si>
</sst>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D127" activePane="bottomRight" state="frozen"/>
      <selection activeCell="A2" sqref="A2"/>
      <selection pane="topRight" activeCell="F2" sqref="F2"/>
      <selection pane="bottomLeft" activeCell="A7" sqref="A7"/>
      <selection pane="bottomRight" activeCell="H147" sqref="H147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5" t="s">
        <v>212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6" t="s">
        <v>0</v>
      </c>
      <c r="B4" s="139" t="s">
        <v>191</v>
      </c>
      <c r="C4" s="131" t="s">
        <v>192</v>
      </c>
      <c r="D4" s="131" t="s">
        <v>193</v>
      </c>
      <c r="E4" s="131" t="s">
        <v>203</v>
      </c>
      <c r="F4" s="142" t="s">
        <v>3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4"/>
    </row>
    <row r="5" spans="1:27" s="2" customFormat="1" ht="153" customHeight="1" x14ac:dyDescent="0.3">
      <c r="A5" s="137"/>
      <c r="B5" s="140"/>
      <c r="C5" s="132"/>
      <c r="D5" s="132"/>
      <c r="E5" s="132"/>
      <c r="F5" s="129" t="s">
        <v>4</v>
      </c>
      <c r="G5" s="129" t="s">
        <v>5</v>
      </c>
      <c r="H5" s="129" t="s">
        <v>6</v>
      </c>
      <c r="I5" s="129" t="s">
        <v>7</v>
      </c>
      <c r="J5" s="129" t="s">
        <v>8</v>
      </c>
      <c r="K5" s="129" t="s">
        <v>9</v>
      </c>
      <c r="L5" s="129" t="s">
        <v>10</v>
      </c>
      <c r="M5" s="129" t="s">
        <v>11</v>
      </c>
      <c r="N5" s="129" t="s">
        <v>12</v>
      </c>
      <c r="O5" s="129" t="s">
        <v>13</v>
      </c>
      <c r="P5" s="129" t="s">
        <v>14</v>
      </c>
      <c r="Q5" s="129" t="s">
        <v>15</v>
      </c>
      <c r="R5" s="129" t="s">
        <v>16</v>
      </c>
      <c r="S5" s="129" t="s">
        <v>17</v>
      </c>
      <c r="T5" s="129" t="s">
        <v>18</v>
      </c>
      <c r="U5" s="129" t="s">
        <v>19</v>
      </c>
      <c r="V5" s="129" t="s">
        <v>20</v>
      </c>
      <c r="W5" s="129" t="s">
        <v>21</v>
      </c>
      <c r="X5" s="129" t="s">
        <v>22</v>
      </c>
      <c r="Y5" s="129" t="s">
        <v>23</v>
      </c>
      <c r="Z5" s="129" t="s">
        <v>24</v>
      </c>
    </row>
    <row r="6" spans="1:27" s="2" customFormat="1" ht="10.8" hidden="1" customHeight="1" thickBot="1" x14ac:dyDescent="0.35">
      <c r="A6" s="138"/>
      <c r="B6" s="141"/>
      <c r="C6" s="133"/>
      <c r="D6" s="133"/>
      <c r="E6" s="133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194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204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197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195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198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200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199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201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196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202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271124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21.6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1.2" hidden="1" customHeight="1" outlineLevel="1" x14ac:dyDescent="0.25">
      <c r="A104" s="13" t="s">
        <v>88</v>
      </c>
      <c r="B104" s="38"/>
      <c r="C104" s="27">
        <f t="shared" si="22"/>
        <v>5112</v>
      </c>
      <c r="D104" s="15"/>
      <c r="E104" s="99"/>
      <c r="F104" s="31"/>
      <c r="G104" s="31">
        <v>359</v>
      </c>
      <c r="H104" s="31"/>
      <c r="I104" s="31">
        <v>51</v>
      </c>
      <c r="J104" s="31">
        <v>427</v>
      </c>
      <c r="K104" s="31"/>
      <c r="L104" s="31"/>
      <c r="M104" s="31">
        <v>359</v>
      </c>
      <c r="N104" s="31">
        <v>351</v>
      </c>
      <c r="O104" s="31"/>
      <c r="P104" s="31"/>
      <c r="Q104" s="31">
        <v>1008</v>
      </c>
      <c r="R104" s="31">
        <v>1012</v>
      </c>
      <c r="S104" s="31"/>
      <c r="T104" s="31">
        <v>562</v>
      </c>
      <c r="U104" s="31">
        <v>833</v>
      </c>
      <c r="V104" s="31"/>
      <c r="W104" s="31">
        <v>150</v>
      </c>
      <c r="X104" s="31"/>
      <c r="Y104" s="31"/>
      <c r="Z104" s="31"/>
    </row>
    <row r="105" spans="1:26" s="12" customFormat="1" ht="21.6" outlineLevel="1" x14ac:dyDescent="0.25">
      <c r="A105" s="11" t="s">
        <v>89</v>
      </c>
      <c r="B105" s="27">
        <v>270376</v>
      </c>
      <c r="C105" s="27">
        <f t="shared" si="22"/>
        <v>266012</v>
      </c>
      <c r="D105" s="118">
        <f t="shared" si="15"/>
        <v>0.98385951415806139</v>
      </c>
      <c r="E105" s="99"/>
      <c r="F105" s="31">
        <f>F99-F103-F104</f>
        <v>11642</v>
      </c>
      <c r="G105" s="31">
        <f t="shared" ref="G105:Z105" si="23">G99-G103-G104</f>
        <v>6724</v>
      </c>
      <c r="H105" s="31">
        <f t="shared" si="23"/>
        <v>17272</v>
      </c>
      <c r="I105" s="31">
        <f t="shared" si="23"/>
        <v>15801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13963</v>
      </c>
      <c r="N105" s="31">
        <f t="shared" si="23"/>
        <v>13677</v>
      </c>
      <c r="O105" s="31">
        <f t="shared" si="23"/>
        <v>4358</v>
      </c>
      <c r="P105" s="31">
        <f t="shared" si="23"/>
        <v>8763</v>
      </c>
      <c r="Q105" s="31">
        <f t="shared" si="23"/>
        <v>12742</v>
      </c>
      <c r="R105" s="31">
        <f t="shared" si="23"/>
        <v>16591</v>
      </c>
      <c r="S105" s="31">
        <f t="shared" si="23"/>
        <v>15672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22214</v>
      </c>
      <c r="Z105" s="31">
        <f t="shared" si="23"/>
        <v>10091</v>
      </c>
    </row>
    <row r="106" spans="1:26" s="109" customFormat="1" ht="36" customHeight="1" x14ac:dyDescent="0.25">
      <c r="A106" s="103" t="s">
        <v>90</v>
      </c>
      <c r="B106" s="104">
        <v>262517</v>
      </c>
      <c r="C106" s="105">
        <f t="shared" ref="C106:C153" si="24">SUM(F106:Z106)</f>
        <v>264476</v>
      </c>
      <c r="D106" s="106">
        <f t="shared" si="15"/>
        <v>1.0074623738653117</v>
      </c>
      <c r="E106" s="107"/>
      <c r="F106" s="108">
        <v>11522</v>
      </c>
      <c r="G106" s="108">
        <v>6704</v>
      </c>
      <c r="H106" s="108">
        <v>17190</v>
      </c>
      <c r="I106" s="108">
        <v>15538</v>
      </c>
      <c r="J106" s="108">
        <v>7679</v>
      </c>
      <c r="K106" s="108">
        <v>18994</v>
      </c>
      <c r="L106" s="108">
        <v>11977</v>
      </c>
      <c r="M106" s="108">
        <v>13681</v>
      </c>
      <c r="N106" s="108">
        <v>13677</v>
      </c>
      <c r="O106" s="108">
        <v>4358</v>
      </c>
      <c r="P106" s="108">
        <v>8743</v>
      </c>
      <c r="Q106" s="108">
        <v>12635</v>
      </c>
      <c r="R106" s="108">
        <v>16591</v>
      </c>
      <c r="S106" s="108">
        <v>15517</v>
      </c>
      <c r="T106" s="108">
        <v>18472</v>
      </c>
      <c r="U106" s="108">
        <v>12683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180</v>
      </c>
      <c r="B107" s="9">
        <f>B106/B105</f>
        <v>0.9709330709826316</v>
      </c>
      <c r="C107" s="9">
        <f>C106/C105</f>
        <v>0.99422582439889928</v>
      </c>
      <c r="D107" s="118">
        <f t="shared" si="15"/>
        <v>1.023990071110354</v>
      </c>
      <c r="E107" s="99"/>
      <c r="F107" s="29">
        <f>F106/F105</f>
        <v>0.98969249269884896</v>
      </c>
      <c r="G107" s="29">
        <f>G106/G105</f>
        <v>0.99702558001189767</v>
      </c>
      <c r="H107" s="29">
        <f t="shared" ref="H107" si="25">H106/H105</f>
        <v>0.99525243168133393</v>
      </c>
      <c r="I107" s="29">
        <f t="shared" ref="I107:Z107" si="26">I106/I105</f>
        <v>0.98335548383013738</v>
      </c>
      <c r="J107" s="29">
        <f t="shared" si="26"/>
        <v>1</v>
      </c>
      <c r="K107" s="29">
        <f t="shared" si="26"/>
        <v>0.99695570018895652</v>
      </c>
      <c r="L107" s="29">
        <f t="shared" si="26"/>
        <v>1</v>
      </c>
      <c r="M107" s="29">
        <f t="shared" si="26"/>
        <v>0.97980376709876105</v>
      </c>
      <c r="N107" s="29">
        <f t="shared" si="26"/>
        <v>1</v>
      </c>
      <c r="O107" s="29">
        <f t="shared" si="26"/>
        <v>1</v>
      </c>
      <c r="P107" s="29">
        <f t="shared" si="26"/>
        <v>0.99771767659477351</v>
      </c>
      <c r="Q107" s="29">
        <f t="shared" si="26"/>
        <v>0.99160257416418141</v>
      </c>
      <c r="R107" s="29">
        <f t="shared" si="26"/>
        <v>1</v>
      </c>
      <c r="S107" s="29">
        <f t="shared" si="26"/>
        <v>0.99010974987238387</v>
      </c>
      <c r="T107" s="29">
        <f t="shared" si="26"/>
        <v>0.98960677167041677</v>
      </c>
      <c r="U107" s="29">
        <f t="shared" si="26"/>
        <v>0.98646651629462545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0.99725398397407039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7859</v>
      </c>
      <c r="C108" s="27">
        <f t="shared" si="24"/>
        <v>1536</v>
      </c>
      <c r="D108" s="15">
        <f t="shared" si="15"/>
        <v>0.19544471306782032</v>
      </c>
      <c r="E108" s="99"/>
      <c r="F108" s="91">
        <f t="shared" ref="F108:Z108" si="27">F105-F106</f>
        <v>120</v>
      </c>
      <c r="G108" s="91">
        <f t="shared" si="27"/>
        <v>20</v>
      </c>
      <c r="H108" s="91">
        <f t="shared" si="27"/>
        <v>82</v>
      </c>
      <c r="I108" s="91">
        <f t="shared" si="27"/>
        <v>263</v>
      </c>
      <c r="J108" s="91">
        <f t="shared" si="27"/>
        <v>0</v>
      </c>
      <c r="K108" s="91">
        <f t="shared" si="27"/>
        <v>58</v>
      </c>
      <c r="L108" s="91">
        <f t="shared" si="27"/>
        <v>0</v>
      </c>
      <c r="M108" s="91">
        <f t="shared" si="27"/>
        <v>282</v>
      </c>
      <c r="N108" s="91">
        <f t="shared" si="27"/>
        <v>0</v>
      </c>
      <c r="O108" s="91">
        <f t="shared" si="27"/>
        <v>0</v>
      </c>
      <c r="P108" s="91">
        <f t="shared" si="27"/>
        <v>20</v>
      </c>
      <c r="Q108" s="91">
        <f t="shared" si="27"/>
        <v>107</v>
      </c>
      <c r="R108" s="91">
        <f t="shared" si="27"/>
        <v>0</v>
      </c>
      <c r="S108" s="91">
        <f t="shared" si="27"/>
        <v>155</v>
      </c>
      <c r="T108" s="91">
        <f t="shared" si="27"/>
        <v>194</v>
      </c>
      <c r="U108" s="91">
        <f t="shared" si="27"/>
        <v>174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61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126372</v>
      </c>
      <c r="D109" s="16">
        <f t="shared" si="15"/>
        <v>0.99292072945557974</v>
      </c>
      <c r="E109" s="99"/>
      <c r="F109" s="31">
        <v>5807</v>
      </c>
      <c r="G109" s="31">
        <v>3564</v>
      </c>
      <c r="H109" s="31">
        <v>8558</v>
      </c>
      <c r="I109" s="31">
        <v>5286</v>
      </c>
      <c r="J109" s="31">
        <v>3604</v>
      </c>
      <c r="K109" s="31">
        <v>9731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6423</v>
      </c>
      <c r="R109" s="31">
        <v>6145</v>
      </c>
      <c r="S109" s="31">
        <v>9269</v>
      </c>
      <c r="T109" s="31">
        <v>9904</v>
      </c>
      <c r="U109" s="31">
        <v>5508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3897</v>
      </c>
      <c r="D110" s="16">
        <f t="shared" si="15"/>
        <v>0.4890199523152215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197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211</v>
      </c>
      <c r="B111" s="38">
        <v>96309</v>
      </c>
      <c r="C111" s="26">
        <f t="shared" si="24"/>
        <v>106358</v>
      </c>
      <c r="D111" s="16">
        <f t="shared" si="15"/>
        <v>1.1043412349832311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2527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209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208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262517</v>
      </c>
      <c r="C115" s="105">
        <f t="shared" si="24"/>
        <v>264192</v>
      </c>
      <c r="D115" s="106">
        <f t="shared" ref="D115:D177" si="28">C115/B115</f>
        <v>1.0063805391650826</v>
      </c>
      <c r="E115" s="107"/>
      <c r="F115" s="108">
        <v>11522</v>
      </c>
      <c r="G115" s="108">
        <v>6704</v>
      </c>
      <c r="H115" s="108">
        <v>17075</v>
      </c>
      <c r="I115" s="108">
        <v>15538</v>
      </c>
      <c r="J115" s="108">
        <v>7679</v>
      </c>
      <c r="K115" s="108">
        <v>18994</v>
      </c>
      <c r="L115" s="108">
        <v>11977</v>
      </c>
      <c r="M115" s="108">
        <v>13627</v>
      </c>
      <c r="N115" s="108">
        <v>13677</v>
      </c>
      <c r="O115" s="108">
        <v>4358</v>
      </c>
      <c r="P115" s="108">
        <v>8743</v>
      </c>
      <c r="Q115" s="108">
        <v>12635</v>
      </c>
      <c r="R115" s="108">
        <v>16476</v>
      </c>
      <c r="S115" s="108">
        <v>15517</v>
      </c>
      <c r="T115" s="108">
        <v>18472</v>
      </c>
      <c r="U115" s="108">
        <v>12683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180</v>
      </c>
      <c r="B116" s="28">
        <f>B115/B105</f>
        <v>0.9709330709826316</v>
      </c>
      <c r="C116" s="9">
        <f>C115/C105</f>
        <v>0.99315820338932082</v>
      </c>
      <c r="D116" s="15">
        <f t="shared" si="28"/>
        <v>1.0228904886144174</v>
      </c>
      <c r="E116" s="99"/>
      <c r="F116" s="29">
        <f t="shared" ref="F116:Z116" si="29">F115/F105</f>
        <v>0.98969249269884896</v>
      </c>
      <c r="G116" s="29">
        <f t="shared" si="29"/>
        <v>0.99702558001189767</v>
      </c>
      <c r="H116" s="29">
        <f t="shared" si="29"/>
        <v>0.98859425660027789</v>
      </c>
      <c r="I116" s="29">
        <f t="shared" si="29"/>
        <v>0.98335548383013738</v>
      </c>
      <c r="J116" s="29">
        <f t="shared" si="29"/>
        <v>1</v>
      </c>
      <c r="K116" s="29">
        <f t="shared" si="29"/>
        <v>0.99695570018895652</v>
      </c>
      <c r="L116" s="29">
        <f t="shared" si="29"/>
        <v>1</v>
      </c>
      <c r="M116" s="29">
        <f t="shared" si="29"/>
        <v>0.97593640335171528</v>
      </c>
      <c r="N116" s="125">
        <f t="shared" si="29"/>
        <v>1</v>
      </c>
      <c r="O116" s="29">
        <f t="shared" si="29"/>
        <v>1</v>
      </c>
      <c r="P116" s="29">
        <f t="shared" si="29"/>
        <v>0.99771767659477351</v>
      </c>
      <c r="Q116" s="29">
        <f t="shared" si="29"/>
        <v>0.99160257416418141</v>
      </c>
      <c r="R116" s="29">
        <f t="shared" si="29"/>
        <v>0.99306853113133631</v>
      </c>
      <c r="S116" s="29">
        <f t="shared" si="29"/>
        <v>0.99010974987238387</v>
      </c>
      <c r="T116" s="29">
        <f t="shared" si="29"/>
        <v>0.98960677167041677</v>
      </c>
      <c r="U116" s="29">
        <f t="shared" si="29"/>
        <v>0.98646651629462545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0.99725398397407039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125908</v>
      </c>
      <c r="D117" s="16">
        <f t="shared" si="28"/>
        <v>0.98927502298209358</v>
      </c>
      <c r="E117" s="99"/>
      <c r="F117" s="31">
        <v>5807</v>
      </c>
      <c r="G117" s="31">
        <v>3564</v>
      </c>
      <c r="H117" s="31">
        <v>8448</v>
      </c>
      <c r="I117" s="31">
        <v>5286</v>
      </c>
      <c r="J117" s="31">
        <v>3604</v>
      </c>
      <c r="K117" s="31">
        <v>9731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5791</v>
      </c>
      <c r="S117" s="31">
        <v>9269</v>
      </c>
      <c r="T117" s="31">
        <v>9904</v>
      </c>
      <c r="U117" s="31">
        <v>5508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3897</v>
      </c>
      <c r="D118" s="16">
        <f t="shared" si="28"/>
        <v>0.4890199523152215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197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106306</v>
      </c>
      <c r="D119" s="16">
        <f t="shared" si="28"/>
        <v>1.1038013062122958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2527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208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189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190</v>
      </c>
      <c r="B123" s="105">
        <v>618672</v>
      </c>
      <c r="C123" s="105">
        <f>SUM(F123:Z123)</f>
        <v>708869</v>
      </c>
      <c r="D123" s="106">
        <f t="shared" si="28"/>
        <v>1.1457913078335531</v>
      </c>
      <c r="E123" s="107"/>
      <c r="F123" s="108">
        <v>33529</v>
      </c>
      <c r="G123" s="108">
        <v>16089</v>
      </c>
      <c r="H123" s="108">
        <v>46895</v>
      </c>
      <c r="I123" s="108">
        <v>48776</v>
      </c>
      <c r="J123" s="108">
        <v>23105</v>
      </c>
      <c r="K123" s="108">
        <v>51200</v>
      </c>
      <c r="L123" s="108">
        <v>31456</v>
      </c>
      <c r="M123" s="108">
        <v>37997</v>
      </c>
      <c r="N123" s="108">
        <v>34901</v>
      </c>
      <c r="O123" s="108">
        <v>9717</v>
      </c>
      <c r="P123" s="108">
        <v>23186</v>
      </c>
      <c r="Q123" s="108">
        <v>30416</v>
      </c>
      <c r="R123" s="108">
        <v>39818</v>
      </c>
      <c r="S123" s="108">
        <v>41110</v>
      </c>
      <c r="T123" s="108">
        <v>51903</v>
      </c>
      <c r="U123" s="108">
        <v>31615</v>
      </c>
      <c r="V123" s="108">
        <v>26228</v>
      </c>
      <c r="W123" s="108">
        <v>9082</v>
      </c>
      <c r="X123" s="108">
        <v>30586</v>
      </c>
      <c r="Y123" s="108">
        <v>67000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1.0394354838709678</v>
      </c>
      <c r="C124" s="9">
        <f>C123/C122</f>
        <v>1.1105577314742283</v>
      </c>
      <c r="D124" s="16">
        <f t="shared" si="28"/>
        <v>1.0684239173155736</v>
      </c>
      <c r="E124" s="99"/>
      <c r="F124" s="30">
        <f t="shared" ref="F124:Z124" si="30">F123/F122</f>
        <v>1.4452155172413792</v>
      </c>
      <c r="G124" s="30">
        <f t="shared" si="30"/>
        <v>0.88889502762430939</v>
      </c>
      <c r="H124" s="30">
        <f t="shared" si="30"/>
        <v>1.0682232346241458</v>
      </c>
      <c r="I124" s="30">
        <f t="shared" si="30"/>
        <v>1.0333898305084745</v>
      </c>
      <c r="J124" s="30">
        <f t="shared" si="30"/>
        <v>1.5717687074829931</v>
      </c>
      <c r="K124" s="30">
        <f t="shared" si="30"/>
        <v>1.2673267326732673</v>
      </c>
      <c r="L124" s="30">
        <f t="shared" si="30"/>
        <v>1.0450498338870431</v>
      </c>
      <c r="M124" s="30">
        <f t="shared" si="30"/>
        <v>1.1175588235294118</v>
      </c>
      <c r="N124" s="30">
        <f t="shared" si="30"/>
        <v>1.1405555555555555</v>
      </c>
      <c r="O124" s="30">
        <f t="shared" si="30"/>
        <v>1.0917977528089888</v>
      </c>
      <c r="P124" s="30">
        <f t="shared" si="30"/>
        <v>1.1769543147208121</v>
      </c>
      <c r="Q124" s="30">
        <f t="shared" si="30"/>
        <v>1.056111111111111</v>
      </c>
      <c r="R124" s="30">
        <f t="shared" si="30"/>
        <v>1.0879234972677596</v>
      </c>
      <c r="S124" s="30">
        <f t="shared" si="30"/>
        <v>1.0100737100737101</v>
      </c>
      <c r="T124" s="30">
        <f t="shared" si="30"/>
        <v>0.99051526717557248</v>
      </c>
      <c r="U124" s="30">
        <f t="shared" si="30"/>
        <v>0.92985294117647055</v>
      </c>
      <c r="V124" s="30">
        <f t="shared" si="30"/>
        <v>1.5992682926829269</v>
      </c>
      <c r="W124" s="30">
        <f>W123/W122</f>
        <v>1.1352500000000001</v>
      </c>
      <c r="X124" s="30">
        <f t="shared" si="30"/>
        <v>1.0962724014336918</v>
      </c>
      <c r="Y124" s="30">
        <f t="shared" si="30"/>
        <v>1.1056105610561056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313694</v>
      </c>
      <c r="C125" s="26">
        <f t="shared" si="24"/>
        <v>333965</v>
      </c>
      <c r="D125" s="16">
        <f t="shared" si="28"/>
        <v>1.0646202987624882</v>
      </c>
      <c r="E125" s="99"/>
      <c r="F125" s="31">
        <v>18480</v>
      </c>
      <c r="G125" s="31">
        <v>7830</v>
      </c>
      <c r="H125" s="31">
        <v>23519</v>
      </c>
      <c r="I125" s="31">
        <v>15371</v>
      </c>
      <c r="J125" s="31">
        <v>10709</v>
      </c>
      <c r="K125" s="31">
        <v>25177</v>
      </c>
      <c r="L125" s="31">
        <v>15100</v>
      </c>
      <c r="M125" s="31">
        <v>17733</v>
      </c>
      <c r="N125" s="124">
        <v>14776</v>
      </c>
      <c r="O125" s="31">
        <v>3977</v>
      </c>
      <c r="P125" s="31">
        <v>14488</v>
      </c>
      <c r="Q125" s="31">
        <v>15546</v>
      </c>
      <c r="R125" s="31">
        <v>16458</v>
      </c>
      <c r="S125" s="31">
        <v>24173</v>
      </c>
      <c r="T125" s="31">
        <v>26278</v>
      </c>
      <c r="U125" s="31">
        <v>12733</v>
      </c>
      <c r="V125" s="31">
        <v>13531</v>
      </c>
      <c r="W125" s="31">
        <v>2906</v>
      </c>
      <c r="X125" s="31">
        <v>15150</v>
      </c>
      <c r="Y125" s="31">
        <v>31200</v>
      </c>
      <c r="Z125" s="31">
        <v>8830</v>
      </c>
    </row>
    <row r="126" spans="1:26" s="12" customFormat="1" ht="30" customHeight="1" x14ac:dyDescent="0.25">
      <c r="A126" s="11" t="s">
        <v>92</v>
      </c>
      <c r="B126" s="26">
        <v>18987</v>
      </c>
      <c r="C126" s="26">
        <f t="shared" si="24"/>
        <v>9336</v>
      </c>
      <c r="D126" s="16">
        <f t="shared" si="28"/>
        <v>0.49170485068731234</v>
      </c>
      <c r="E126" s="99"/>
      <c r="F126" s="31"/>
      <c r="G126" s="31">
        <v>147</v>
      </c>
      <c r="H126" s="31">
        <v>50</v>
      </c>
      <c r="I126" s="31">
        <v>910</v>
      </c>
      <c r="J126" s="31">
        <v>77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588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223556</v>
      </c>
      <c r="C127" s="26">
        <f t="shared" si="24"/>
        <v>291998</v>
      </c>
      <c r="D127" s="16">
        <f t="shared" si="28"/>
        <v>1.3061514788240978</v>
      </c>
      <c r="E127" s="99"/>
      <c r="F127" s="31">
        <v>6086</v>
      </c>
      <c r="G127" s="31">
        <v>6500</v>
      </c>
      <c r="H127" s="31">
        <v>18951</v>
      </c>
      <c r="I127" s="31">
        <v>29933</v>
      </c>
      <c r="J127" s="31">
        <v>8432</v>
      </c>
      <c r="K127" s="31">
        <v>16888</v>
      </c>
      <c r="L127" s="31">
        <v>9515</v>
      </c>
      <c r="M127" s="31">
        <v>15322</v>
      </c>
      <c r="N127" s="31">
        <v>18622</v>
      </c>
      <c r="O127" s="31">
        <v>4594</v>
      </c>
      <c r="P127" s="31">
        <v>6944</v>
      </c>
      <c r="Q127" s="31">
        <v>11707</v>
      </c>
      <c r="R127" s="31">
        <v>18490</v>
      </c>
      <c r="S127" s="31">
        <v>13367</v>
      </c>
      <c r="T127" s="31">
        <v>21664</v>
      </c>
      <c r="U127" s="31">
        <v>16443</v>
      </c>
      <c r="V127" s="31">
        <v>10036</v>
      </c>
      <c r="W127" s="31">
        <v>5710</v>
      </c>
      <c r="X127" s="31">
        <v>11800</v>
      </c>
      <c r="Y127" s="31">
        <v>28474</v>
      </c>
      <c r="Z127" s="31">
        <v>12520</v>
      </c>
    </row>
    <row r="128" spans="1:26" s="12" customFormat="1" ht="31.2" hidden="1" customHeight="1" x14ac:dyDescent="0.25">
      <c r="A128" s="11" t="s">
        <v>208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23.56693090352244</v>
      </c>
      <c r="C130" s="110">
        <f>C123/C115*10</f>
        <v>26.83158460513566</v>
      </c>
      <c r="D130" s="106">
        <f t="shared" si="28"/>
        <v>1.1385268924060565</v>
      </c>
      <c r="E130" s="107"/>
      <c r="F130" s="111">
        <f>F123/F115*10</f>
        <v>29.099982641902447</v>
      </c>
      <c r="G130" s="111">
        <f>G123/G115*10</f>
        <v>23.999105011933175</v>
      </c>
      <c r="H130" s="111">
        <f>H123/H115*10</f>
        <v>27.464128843338216</v>
      </c>
      <c r="I130" s="111">
        <f>I123/I115*10</f>
        <v>31.391427468142616</v>
      </c>
      <c r="J130" s="111">
        <f t="shared" ref="J130:Z130" si="31">J123/J115*10</f>
        <v>30.088553197030862</v>
      </c>
      <c r="K130" s="111">
        <f t="shared" si="31"/>
        <v>26.95588080446457</v>
      </c>
      <c r="L130" s="111">
        <f t="shared" si="31"/>
        <v>26.263672038072976</v>
      </c>
      <c r="M130" s="111">
        <f t="shared" si="31"/>
        <v>27.883613414544651</v>
      </c>
      <c r="N130" s="111">
        <f>N123/N115*10</f>
        <v>25.51802295825108</v>
      </c>
      <c r="O130" s="111">
        <f>O123/O115*10</f>
        <v>22.296925195043599</v>
      </c>
      <c r="P130" s="111">
        <f t="shared" si="31"/>
        <v>26.519501315337983</v>
      </c>
      <c r="Q130" s="111">
        <f>Q123/Q115*10</f>
        <v>24.072813612979822</v>
      </c>
      <c r="R130" s="111">
        <f>R123/R115*10</f>
        <v>24.167273610099539</v>
      </c>
      <c r="S130" s="111">
        <f>S123/S115*10</f>
        <v>26.49352323258362</v>
      </c>
      <c r="T130" s="111">
        <f t="shared" si="31"/>
        <v>28.098202685145086</v>
      </c>
      <c r="U130" s="111">
        <f t="shared" si="31"/>
        <v>24.927067728455413</v>
      </c>
      <c r="V130" s="111">
        <f>V123/V115*10</f>
        <v>25.161166538756717</v>
      </c>
      <c r="W130" s="111">
        <f>W123/W115*10</f>
        <v>23.162458556490691</v>
      </c>
      <c r="X130" s="111">
        <f t="shared" si="31"/>
        <v>25.646486667784671</v>
      </c>
      <c r="Y130" s="111">
        <f t="shared" si="31"/>
        <v>30.244210716381531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24.647332898572358</v>
      </c>
      <c r="C131" s="50">
        <f t="shared" si="32"/>
        <v>26.524525844267242</v>
      </c>
      <c r="D131" s="16">
        <f t="shared" si="28"/>
        <v>1.0761621126886154</v>
      </c>
      <c r="E131" s="99"/>
      <c r="F131" s="50">
        <f t="shared" ref="F131:X133" si="33">F125/F117*10</f>
        <v>31.823661098674016</v>
      </c>
      <c r="G131" s="50">
        <f t="shared" si="33"/>
        <v>21.969696969696969</v>
      </c>
      <c r="H131" s="50">
        <f t="shared" si="33"/>
        <v>27.839725378787882</v>
      </c>
      <c r="I131" s="50">
        <f t="shared" si="33"/>
        <v>29.078698448732503</v>
      </c>
      <c r="J131" s="50">
        <f t="shared" si="33"/>
        <v>29.714206437291896</v>
      </c>
      <c r="K131" s="50">
        <f t="shared" si="33"/>
        <v>25.872983249409103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25.090847342502972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24.203643157403082</v>
      </c>
      <c r="R131" s="50">
        <f t="shared" si="33"/>
        <v>28.419962010015539</v>
      </c>
      <c r="S131" s="50">
        <f t="shared" si="33"/>
        <v>26.079404466501241</v>
      </c>
      <c r="T131" s="50">
        <f t="shared" si="33"/>
        <v>26.532714054927304</v>
      </c>
      <c r="U131" s="50">
        <f t="shared" si="33"/>
        <v>23.117283950617281</v>
      </c>
      <c r="V131" s="50">
        <f t="shared" si="33"/>
        <v>25.103896103896105</v>
      </c>
      <c r="W131" s="50">
        <f t="shared" si="33"/>
        <v>18.821243523316063</v>
      </c>
      <c r="X131" s="50">
        <f t="shared" si="33"/>
        <v>26.030927835051546</v>
      </c>
      <c r="Y131" s="50">
        <f t="shared" ref="Y131:Z133" si="34">Y125/Y117*10</f>
        <v>28.558352402745996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23.956889915319476</v>
      </c>
      <c r="D132" s="16">
        <f t="shared" si="28"/>
        <v>1.0054903656985352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40.990990990990994</v>
      </c>
      <c r="J132" s="50">
        <f t="shared" si="35"/>
        <v>21.388888888888889</v>
      </c>
      <c r="K132" s="50">
        <f t="shared" si="35"/>
        <v>21.979695431472081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37.935483870967744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23.212368522152651</v>
      </c>
      <c r="C133" s="50">
        <f t="shared" si="32"/>
        <v>27.467687618760937</v>
      </c>
      <c r="D133" s="16">
        <f t="shared" si="28"/>
        <v>1.1833211932917245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32.589003810560698</v>
      </c>
      <c r="J133" s="50">
        <f t="shared" si="36"/>
        <v>30.363701836514224</v>
      </c>
      <c r="K133" s="50">
        <f t="shared" si="36"/>
        <v>24.85722696496909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26.302259887005647</v>
      </c>
      <c r="O133" s="50">
        <f t="shared" si="36"/>
        <v>22.992992992992992</v>
      </c>
      <c r="P133" s="50">
        <f t="shared" si="36"/>
        <v>27.479224376731302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30.499788821624666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27.758872143898881</v>
      </c>
      <c r="X133" s="50">
        <f t="shared" si="36"/>
        <v>28.041825095057035</v>
      </c>
      <c r="Y133" s="50">
        <f t="shared" si="34"/>
        <v>32.706179646220995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208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319</v>
      </c>
      <c r="C136" s="27">
        <f t="shared" si="24"/>
        <v>31</v>
      </c>
      <c r="D136" s="15">
        <f t="shared" si="28"/>
        <v>9.7178683385579931E-2</v>
      </c>
      <c r="E136" s="99"/>
      <c r="F136" s="37"/>
      <c r="G136" s="36"/>
      <c r="H136" s="54"/>
      <c r="I136" s="36">
        <v>31</v>
      </c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1024</v>
      </c>
      <c r="C137" s="27">
        <f t="shared" si="24"/>
        <v>157</v>
      </c>
      <c r="D137" s="15">
        <f t="shared" si="28"/>
        <v>0.1533203125</v>
      </c>
      <c r="E137" s="99"/>
      <c r="F137" s="37"/>
      <c r="G137" s="36"/>
      <c r="H137" s="36"/>
      <c r="I137" s="36">
        <v>157</v>
      </c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32.100313479623821</v>
      </c>
      <c r="C138" s="54">
        <f t="shared" si="37"/>
        <v>50.645161290322577</v>
      </c>
      <c r="D138" s="54">
        <f t="shared" si="37"/>
        <v>15.777154737903228</v>
      </c>
      <c r="E138" s="54" t="e">
        <f t="shared" si="37"/>
        <v>#DIV/0!</v>
      </c>
      <c r="F138" s="54"/>
      <c r="G138" s="54"/>
      <c r="H138" s="54"/>
      <c r="I138" s="54">
        <f>I137/I136*10</f>
        <v>50.645161290322577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2618.5</v>
      </c>
      <c r="D139" s="16">
        <f t="shared" si="28"/>
        <v>2.6263791374122367</v>
      </c>
      <c r="E139" s="99"/>
      <c r="F139" s="47">
        <f>(F115-F237)/2</f>
        <v>0</v>
      </c>
      <c r="G139" s="47">
        <f>(G115-G237)/2</f>
        <v>0</v>
      </c>
      <c r="H139" s="47">
        <f t="shared" ref="H139:Y139" si="38">(H115-H237)</f>
        <v>160</v>
      </c>
      <c r="I139" s="47">
        <f t="shared" si="38"/>
        <v>31</v>
      </c>
      <c r="J139" s="47">
        <f t="shared" si="38"/>
        <v>0</v>
      </c>
      <c r="K139" s="47">
        <f t="shared" si="38"/>
        <v>133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49</v>
      </c>
      <c r="P139" s="47">
        <f t="shared" si="38"/>
        <v>62</v>
      </c>
      <c r="Q139" s="47">
        <f t="shared" si="38"/>
        <v>30</v>
      </c>
      <c r="R139" s="47">
        <f t="shared" si="38"/>
        <v>0</v>
      </c>
      <c r="S139" s="47">
        <f t="shared" si="38"/>
        <v>-40</v>
      </c>
      <c r="T139" s="47">
        <f t="shared" si="38"/>
        <v>977</v>
      </c>
      <c r="U139" s="47">
        <f t="shared" si="38"/>
        <v>716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210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hidden="1" customHeight="1" outlineLevel="1" x14ac:dyDescent="0.25">
      <c r="A144" s="13" t="s">
        <v>102</v>
      </c>
      <c r="B144" s="27">
        <v>7999</v>
      </c>
      <c r="C144" s="27">
        <f t="shared" si="24"/>
        <v>6410.7</v>
      </c>
      <c r="D144" s="15">
        <f t="shared" si="28"/>
        <v>0.80143767970996371</v>
      </c>
      <c r="E144" s="99"/>
      <c r="F144" s="47">
        <f>F142-F143</f>
        <v>108</v>
      </c>
      <c r="G144" s="47">
        <f t="shared" ref="G144:Z144" si="39">G142-G143</f>
        <v>322</v>
      </c>
      <c r="H144" s="47">
        <f t="shared" si="39"/>
        <v>1003</v>
      </c>
      <c r="I144" s="47">
        <f t="shared" si="39"/>
        <v>406</v>
      </c>
      <c r="J144" s="47">
        <f t="shared" si="39"/>
        <v>58</v>
      </c>
      <c r="K144" s="47">
        <f t="shared" si="39"/>
        <v>61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7099</v>
      </c>
      <c r="C145" s="27">
        <f t="shared" si="24"/>
        <v>5414.8</v>
      </c>
      <c r="D145" s="15">
        <f t="shared" si="28"/>
        <v>0.7627553176503733</v>
      </c>
      <c r="E145" s="99"/>
      <c r="F145" s="26">
        <v>108</v>
      </c>
      <c r="G145" s="26">
        <v>202</v>
      </c>
      <c r="H145" s="26">
        <v>738</v>
      </c>
      <c r="I145" s="26">
        <v>321</v>
      </c>
      <c r="J145" s="26">
        <v>58</v>
      </c>
      <c r="K145" s="26">
        <v>56.8</v>
      </c>
      <c r="L145" s="26">
        <v>629</v>
      </c>
      <c r="M145" s="26">
        <v>686</v>
      </c>
      <c r="N145" s="26">
        <v>314</v>
      </c>
      <c r="O145" s="26">
        <v>11</v>
      </c>
      <c r="P145" s="120">
        <v>130</v>
      </c>
      <c r="Q145" s="26">
        <v>281</v>
      </c>
      <c r="R145" s="26">
        <v>60</v>
      </c>
      <c r="S145" s="26">
        <v>591</v>
      </c>
      <c r="T145" s="26">
        <v>196</v>
      </c>
      <c r="U145" s="120">
        <v>41</v>
      </c>
      <c r="V145" s="26">
        <v>156</v>
      </c>
      <c r="W145" s="26">
        <v>7</v>
      </c>
      <c r="X145" s="26">
        <v>310</v>
      </c>
      <c r="Y145" s="26">
        <v>492</v>
      </c>
      <c r="Z145" s="120">
        <v>27</v>
      </c>
    </row>
    <row r="146" spans="1:27" s="12" customFormat="1" ht="28.8" customHeight="1" x14ac:dyDescent="0.25">
      <c r="A146" s="13" t="s">
        <v>184</v>
      </c>
      <c r="B146" s="9">
        <f>B145/B144</f>
        <v>0.88748593574196777</v>
      </c>
      <c r="C146" s="9">
        <f>C145/C144</f>
        <v>0.84465035019576651</v>
      </c>
      <c r="D146" s="15">
        <f t="shared" si="28"/>
        <v>0.95173378662007835</v>
      </c>
      <c r="E146" s="99"/>
      <c r="F146" s="35">
        <f t="shared" ref="F146:Z146" si="40">F145/F144</f>
        <v>1</v>
      </c>
      <c r="G146" s="35">
        <f t="shared" si="40"/>
        <v>0.62732919254658381</v>
      </c>
      <c r="H146" s="35">
        <f t="shared" si="40"/>
        <v>0.73579262213359919</v>
      </c>
      <c r="I146" s="35">
        <f t="shared" si="40"/>
        <v>0.79064039408866993</v>
      </c>
      <c r="J146" s="35">
        <f t="shared" si="40"/>
        <v>1</v>
      </c>
      <c r="K146" s="35">
        <f t="shared" si="40"/>
        <v>0.93114754098360653</v>
      </c>
      <c r="L146" s="35">
        <f t="shared" si="40"/>
        <v>0.98281249999999998</v>
      </c>
      <c r="M146" s="35">
        <f t="shared" si="40"/>
        <v>0.70503597122302153</v>
      </c>
      <c r="N146" s="35">
        <f t="shared" si="40"/>
        <v>1</v>
      </c>
      <c r="O146" s="35">
        <f t="shared" si="40"/>
        <v>1</v>
      </c>
      <c r="P146" s="35">
        <f t="shared" si="40"/>
        <v>0.74285714285714288</v>
      </c>
      <c r="Q146" s="35">
        <f t="shared" si="40"/>
        <v>0.94932432432432434</v>
      </c>
      <c r="R146" s="35">
        <f t="shared" si="40"/>
        <v>1</v>
      </c>
      <c r="S146" s="35">
        <f t="shared" si="40"/>
        <v>0.90091463414634143</v>
      </c>
      <c r="T146" s="35">
        <f t="shared" si="40"/>
        <v>1</v>
      </c>
      <c r="U146" s="35">
        <f t="shared" si="40"/>
        <v>0.64364207221350078</v>
      </c>
      <c r="V146" s="35">
        <f t="shared" si="40"/>
        <v>0.99363057324840764</v>
      </c>
      <c r="W146" s="35">
        <f t="shared" si="40"/>
        <v>1</v>
      </c>
      <c r="X146" s="35">
        <f t="shared" si="40"/>
        <v>0.87818696883852687</v>
      </c>
      <c r="Y146" s="35">
        <f t="shared" si="40"/>
        <v>0.93893129770992367</v>
      </c>
      <c r="Z146" s="35">
        <f t="shared" si="40"/>
        <v>1</v>
      </c>
    </row>
    <row r="147" spans="1:27" s="12" customFormat="1" ht="30" customHeight="1" x14ac:dyDescent="0.25">
      <c r="A147" s="13" t="s">
        <v>187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125678</v>
      </c>
      <c r="C148" s="27">
        <f t="shared" si="24"/>
        <v>141922</v>
      </c>
      <c r="D148" s="15">
        <f t="shared" si="28"/>
        <v>1.1292509428857875</v>
      </c>
      <c r="E148" s="99"/>
      <c r="F148" s="26">
        <v>2164</v>
      </c>
      <c r="G148" s="26">
        <v>4444</v>
      </c>
      <c r="H148" s="26">
        <v>16509</v>
      </c>
      <c r="I148" s="26">
        <v>8640</v>
      </c>
      <c r="J148" s="26">
        <v>1355</v>
      </c>
      <c r="K148" s="26">
        <v>1740</v>
      </c>
      <c r="L148" s="26">
        <v>19893</v>
      </c>
      <c r="M148" s="26">
        <v>21744</v>
      </c>
      <c r="N148" s="26">
        <v>7605</v>
      </c>
      <c r="O148" s="26">
        <v>310</v>
      </c>
      <c r="P148" s="26">
        <v>3080</v>
      </c>
      <c r="Q148" s="26">
        <v>7765</v>
      </c>
      <c r="R148" s="26">
        <v>1772</v>
      </c>
      <c r="S148" s="26">
        <v>14104</v>
      </c>
      <c r="T148" s="26">
        <v>5701</v>
      </c>
      <c r="U148" s="26">
        <v>1015</v>
      </c>
      <c r="V148" s="120">
        <v>3151</v>
      </c>
      <c r="W148" s="26">
        <v>200</v>
      </c>
      <c r="X148" s="26">
        <v>7890</v>
      </c>
      <c r="Y148" s="26">
        <v>12300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0.78548750000000001</v>
      </c>
      <c r="C149" s="9">
        <f>C148/C147</f>
        <v>0.83483529411764701</v>
      </c>
      <c r="D149" s="15">
        <f>C149/B149</f>
        <v>1.0628244168336822</v>
      </c>
      <c r="E149" s="99"/>
      <c r="F149" s="29">
        <f t="shared" ref="F149:Z149" si="41">F148/F147</f>
        <v>1.4426666666666668</v>
      </c>
      <c r="G149" s="29">
        <f t="shared" si="41"/>
        <v>0.62591549295774651</v>
      </c>
      <c r="H149" s="29">
        <f t="shared" si="41"/>
        <v>0.84229591836734696</v>
      </c>
      <c r="I149" s="29">
        <f t="shared" si="41"/>
        <v>0.70243902439024386</v>
      </c>
      <c r="J149" s="29">
        <f t="shared" si="41"/>
        <v>1.0423076923076924</v>
      </c>
      <c r="K149" s="29">
        <f t="shared" si="41"/>
        <v>0.48333333333333334</v>
      </c>
      <c r="L149" s="29">
        <f t="shared" si="41"/>
        <v>0.78011764705882358</v>
      </c>
      <c r="M149" s="29">
        <f t="shared" si="41"/>
        <v>0.88751020408163261</v>
      </c>
      <c r="N149" s="29">
        <f t="shared" si="41"/>
        <v>0.80904255319148932</v>
      </c>
      <c r="O149" s="29">
        <f t="shared" si="41"/>
        <v>1.0333333333333334</v>
      </c>
      <c r="P149" s="29">
        <f t="shared" si="41"/>
        <v>0.49677419354838709</v>
      </c>
      <c r="Q149" s="29">
        <f t="shared" si="41"/>
        <v>1.0493243243243244</v>
      </c>
      <c r="R149" s="29">
        <f t="shared" si="41"/>
        <v>1.0423529411764705</v>
      </c>
      <c r="S149" s="29">
        <f t="shared" si="41"/>
        <v>0.71232323232323236</v>
      </c>
      <c r="T149" s="29">
        <f t="shared" si="41"/>
        <v>1.0001754385964912</v>
      </c>
      <c r="U149" s="29">
        <f t="shared" si="41"/>
        <v>0.63437500000000002</v>
      </c>
      <c r="V149" s="29">
        <f t="shared" si="41"/>
        <v>2.1006666666666667</v>
      </c>
      <c r="W149" s="29">
        <f t="shared" si="41"/>
        <v>1</v>
      </c>
      <c r="X149" s="29">
        <f t="shared" si="41"/>
        <v>1.1954545454545455</v>
      </c>
      <c r="Y149" s="29">
        <f t="shared" si="41"/>
        <v>0.94615384615384612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177.03620228201157</v>
      </c>
      <c r="C150" s="49">
        <f>C148/C145*10</f>
        <v>262.10016990470558</v>
      </c>
      <c r="D150" s="15">
        <f>C150/B150</f>
        <v>1.4804891119794272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220</v>
      </c>
      <c r="H150" s="49">
        <f t="shared" si="42"/>
        <v>223.69918699186994</v>
      </c>
      <c r="I150" s="49">
        <f t="shared" si="42"/>
        <v>269.15887850467288</v>
      </c>
      <c r="J150" s="49">
        <f t="shared" si="42"/>
        <v>233.62068965517241</v>
      </c>
      <c r="K150" s="49">
        <f t="shared" si="42"/>
        <v>306.33802816901414</v>
      </c>
      <c r="L150" s="49">
        <f t="shared" si="42"/>
        <v>316.2639109697933</v>
      </c>
      <c r="M150" s="49">
        <f t="shared" si="42"/>
        <v>316.9679300291545</v>
      </c>
      <c r="N150" s="49">
        <f t="shared" si="42"/>
        <v>242.19745222929936</v>
      </c>
      <c r="O150" s="49">
        <f t="shared" si="42"/>
        <v>281.81818181818181</v>
      </c>
      <c r="P150" s="49">
        <f t="shared" si="42"/>
        <v>236.92307692307693</v>
      </c>
      <c r="Q150" s="49">
        <f t="shared" si="42"/>
        <v>276.33451957295375</v>
      </c>
      <c r="R150" s="49">
        <f t="shared" si="42"/>
        <v>295.33333333333337</v>
      </c>
      <c r="S150" s="49">
        <f t="shared" si="42"/>
        <v>238.64636209813875</v>
      </c>
      <c r="T150" s="49">
        <f t="shared" si="42"/>
        <v>290.86734693877554</v>
      </c>
      <c r="U150" s="49">
        <f t="shared" si="42"/>
        <v>247.5609756097561</v>
      </c>
      <c r="V150" s="49">
        <f t="shared" si="42"/>
        <v>201.9871794871795</v>
      </c>
      <c r="W150" s="49" t="b">
        <f>V148=W148/W145*10</f>
        <v>0</v>
      </c>
      <c r="X150" s="49">
        <f t="shared" si="42"/>
        <v>254.51612903225808</v>
      </c>
      <c r="Y150" s="49">
        <f t="shared" si="42"/>
        <v>250</v>
      </c>
      <c r="Z150" s="49">
        <f t="shared" si="42"/>
        <v>200</v>
      </c>
    </row>
    <row r="151" spans="1:27" s="12" customFormat="1" ht="30" hidden="1" customHeight="1" outlineLevel="1" x14ac:dyDescent="0.25">
      <c r="A151" s="11" t="s">
        <v>105</v>
      </c>
      <c r="B151" s="8">
        <v>954</v>
      </c>
      <c r="C151" s="27">
        <f t="shared" si="24"/>
        <v>962</v>
      </c>
      <c r="D151" s="15">
        <f t="shared" si="28"/>
        <v>1.0083857442348008</v>
      </c>
      <c r="E151" s="99"/>
      <c r="F151" s="47">
        <v>18</v>
      </c>
      <c r="G151" s="47">
        <v>147</v>
      </c>
      <c r="H151" s="47">
        <v>85</v>
      </c>
      <c r="I151" s="47">
        <v>11</v>
      </c>
      <c r="J151" s="47">
        <v>13</v>
      </c>
      <c r="K151" s="47">
        <v>10</v>
      </c>
      <c r="L151" s="47">
        <v>103</v>
      </c>
      <c r="M151" s="47">
        <v>100</v>
      </c>
      <c r="N151" s="47">
        <v>39</v>
      </c>
      <c r="O151" s="47">
        <v>14</v>
      </c>
      <c r="P151" s="47">
        <v>18</v>
      </c>
      <c r="Q151" s="47">
        <v>104</v>
      </c>
      <c r="R151" s="47">
        <v>0</v>
      </c>
      <c r="S151" s="47">
        <v>29</v>
      </c>
      <c r="T151" s="47">
        <v>66</v>
      </c>
      <c r="U151" s="47">
        <v>22</v>
      </c>
      <c r="V151" s="47">
        <v>10</v>
      </c>
      <c r="W151" s="47">
        <v>10</v>
      </c>
      <c r="X151" s="47">
        <v>94</v>
      </c>
      <c r="Y151" s="47">
        <v>65</v>
      </c>
      <c r="Z151" s="47">
        <v>4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customHeight="1" outlineLevel="1" x14ac:dyDescent="0.25">
      <c r="A153" s="11" t="s">
        <v>107</v>
      </c>
      <c r="B153" s="52">
        <v>954</v>
      </c>
      <c r="C153" s="27">
        <f t="shared" si="24"/>
        <v>962</v>
      </c>
      <c r="D153" s="15">
        <f t="shared" si="28"/>
        <v>1.0083857442348008</v>
      </c>
      <c r="E153" s="99"/>
      <c r="F153" s="47">
        <f>F151-F152</f>
        <v>18</v>
      </c>
      <c r="G153" s="47">
        <f t="shared" ref="G153:Z153" si="43">G151-G152</f>
        <v>147</v>
      </c>
      <c r="H153" s="47">
        <f t="shared" si="43"/>
        <v>85</v>
      </c>
      <c r="I153" s="47">
        <f t="shared" si="43"/>
        <v>11</v>
      </c>
      <c r="J153" s="47">
        <f t="shared" si="43"/>
        <v>13</v>
      </c>
      <c r="K153" s="47">
        <f t="shared" si="43"/>
        <v>10</v>
      </c>
      <c r="L153" s="47">
        <f t="shared" si="43"/>
        <v>103</v>
      </c>
      <c r="M153" s="47">
        <f t="shared" si="43"/>
        <v>100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f t="shared" si="43"/>
        <v>104</v>
      </c>
      <c r="R153" s="47">
        <f t="shared" si="43"/>
        <v>0</v>
      </c>
      <c r="S153" s="47">
        <f t="shared" si="43"/>
        <v>29</v>
      </c>
      <c r="T153" s="47">
        <f t="shared" si="43"/>
        <v>66</v>
      </c>
      <c r="U153" s="47">
        <f t="shared" si="43"/>
        <v>22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f t="shared" si="43"/>
        <v>65</v>
      </c>
      <c r="Z153" s="47">
        <f t="shared" si="43"/>
        <v>4</v>
      </c>
    </row>
    <row r="154" spans="1:27" s="12" customFormat="1" ht="30" customHeight="1" outlineLevel="1" x14ac:dyDescent="0.25">
      <c r="A154" s="51" t="s">
        <v>175</v>
      </c>
      <c r="B154" s="23">
        <v>353</v>
      </c>
      <c r="C154" s="27">
        <f>SUM(F154:Z154)</f>
        <v>211.7</v>
      </c>
      <c r="D154" s="15">
        <f t="shared" si="28"/>
        <v>0.59971671388101977</v>
      </c>
      <c r="E154" s="99"/>
      <c r="F154" s="26">
        <v>17</v>
      </c>
      <c r="G154" s="26">
        <v>8</v>
      </c>
      <c r="H154" s="26"/>
      <c r="I154" s="26">
        <v>3</v>
      </c>
      <c r="J154" s="26">
        <v>9</v>
      </c>
      <c r="K154" s="26">
        <v>1</v>
      </c>
      <c r="L154" s="26">
        <v>39</v>
      </c>
      <c r="M154" s="26">
        <v>14</v>
      </c>
      <c r="N154" s="26">
        <v>11</v>
      </c>
      <c r="O154" s="26">
        <v>9</v>
      </c>
      <c r="P154" s="26">
        <v>10</v>
      </c>
      <c r="Q154" s="26">
        <v>22.5</v>
      </c>
      <c r="R154" s="26"/>
      <c r="S154" s="26">
        <v>9</v>
      </c>
      <c r="T154" s="26">
        <v>7.2</v>
      </c>
      <c r="U154" s="50">
        <v>6</v>
      </c>
      <c r="V154" s="26"/>
      <c r="W154" s="26">
        <v>3</v>
      </c>
      <c r="X154" s="26">
        <v>41</v>
      </c>
      <c r="Y154" s="26"/>
      <c r="Z154" s="26">
        <v>2</v>
      </c>
    </row>
    <row r="155" spans="1:27" s="12" customFormat="1" ht="34.200000000000003" customHeight="1" x14ac:dyDescent="0.25">
      <c r="A155" s="13" t="s">
        <v>184</v>
      </c>
      <c r="B155" s="33">
        <f>B154/B153</f>
        <v>0.37002096436058701</v>
      </c>
      <c r="C155" s="33">
        <f>C154/C153</f>
        <v>0.22006237006237006</v>
      </c>
      <c r="D155" s="15">
        <f t="shared" si="28"/>
        <v>0.59472946470113608</v>
      </c>
      <c r="E155" s="99"/>
      <c r="F155" s="29">
        <f>F154/F153</f>
        <v>0.94444444444444442</v>
      </c>
      <c r="G155" s="29">
        <f t="shared" ref="G155:Z155" si="44">G154/G153</f>
        <v>5.4421768707482991E-2</v>
      </c>
      <c r="H155" s="29">
        <f t="shared" si="44"/>
        <v>0</v>
      </c>
      <c r="I155" s="29">
        <f t="shared" si="44"/>
        <v>0.27272727272727271</v>
      </c>
      <c r="J155" s="29">
        <f t="shared" si="44"/>
        <v>0.69230769230769229</v>
      </c>
      <c r="K155" s="29">
        <f t="shared" si="44"/>
        <v>0.1</v>
      </c>
      <c r="L155" s="29">
        <f t="shared" si="44"/>
        <v>0.37864077669902912</v>
      </c>
      <c r="M155" s="29">
        <f t="shared" si="44"/>
        <v>0.14000000000000001</v>
      </c>
      <c r="N155" s="29">
        <f t="shared" si="44"/>
        <v>0.28205128205128205</v>
      </c>
      <c r="O155" s="29">
        <f t="shared" si="44"/>
        <v>0.6428571428571429</v>
      </c>
      <c r="P155" s="29">
        <f t="shared" si="44"/>
        <v>0.55555555555555558</v>
      </c>
      <c r="Q155" s="29">
        <f t="shared" si="44"/>
        <v>0.21634615384615385</v>
      </c>
      <c r="R155" s="29"/>
      <c r="S155" s="29">
        <f t="shared" si="44"/>
        <v>0.31034482758620691</v>
      </c>
      <c r="T155" s="29">
        <f t="shared" si="44"/>
        <v>0.1090909090909091</v>
      </c>
      <c r="U155" s="29">
        <f t="shared" si="44"/>
        <v>0.27272727272727271</v>
      </c>
      <c r="V155" s="29">
        <f t="shared" si="44"/>
        <v>0</v>
      </c>
      <c r="W155" s="29">
        <f t="shared" si="44"/>
        <v>0.3</v>
      </c>
      <c r="X155" s="29">
        <f t="shared" si="44"/>
        <v>0.43617021276595747</v>
      </c>
      <c r="Y155" s="29">
        <f t="shared" si="44"/>
        <v>0</v>
      </c>
      <c r="Z155" s="29">
        <f t="shared" si="44"/>
        <v>0.5</v>
      </c>
    </row>
    <row r="156" spans="1:27" s="12" customFormat="1" ht="31.8" customHeight="1" x14ac:dyDescent="0.25">
      <c r="A156" s="13" t="s">
        <v>188</v>
      </c>
      <c r="B156" s="38">
        <v>22000</v>
      </c>
      <c r="C156" s="38">
        <f>SUM(F156:Z156)</f>
        <v>27122</v>
      </c>
      <c r="D156" s="15">
        <f t="shared" si="28"/>
        <v>1.2328181818181818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5049</v>
      </c>
      <c r="M156" s="26">
        <v>3372</v>
      </c>
      <c r="N156" s="26">
        <v>1037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6113</v>
      </c>
      <c r="C157" s="27">
        <f>SUM(F157:Z157)</f>
        <v>7557</v>
      </c>
      <c r="D157" s="15">
        <f t="shared" si="28"/>
        <v>1.2362178962866024</v>
      </c>
      <c r="E157" s="99"/>
      <c r="F157" s="26">
        <v>85</v>
      </c>
      <c r="G157" s="26">
        <v>240</v>
      </c>
      <c r="H157" s="26"/>
      <c r="I157" s="26">
        <v>180</v>
      </c>
      <c r="J157" s="26">
        <v>133</v>
      </c>
      <c r="K157" s="26">
        <v>25</v>
      </c>
      <c r="L157" s="26">
        <v>2390</v>
      </c>
      <c r="M157" s="26">
        <v>1013</v>
      </c>
      <c r="N157" s="26">
        <v>270</v>
      </c>
      <c r="O157" s="26">
        <v>55</v>
      </c>
      <c r="P157" s="26">
        <v>380</v>
      </c>
      <c r="Q157" s="26">
        <v>705</v>
      </c>
      <c r="R157" s="26"/>
      <c r="S157" s="26">
        <v>270</v>
      </c>
      <c r="T157" s="26">
        <v>63</v>
      </c>
      <c r="U157" s="26">
        <v>228</v>
      </c>
      <c r="V157" s="26"/>
      <c r="W157" s="26">
        <v>30</v>
      </c>
      <c r="X157" s="26">
        <v>1440</v>
      </c>
      <c r="Y157" s="26"/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0.27786363636363637</v>
      </c>
      <c r="C158" s="30">
        <f>C157/C156</f>
        <v>0.27862989455054937</v>
      </c>
      <c r="D158" s="15">
        <f t="shared" si="28"/>
        <v>1.0027576770999651</v>
      </c>
      <c r="E158" s="99"/>
      <c r="F158" s="30">
        <f>F157/F156</f>
        <v>0.21794871794871795</v>
      </c>
      <c r="G158" s="30">
        <f t="shared" ref="G158:N158" si="45">G157/G156</f>
        <v>4.596820532465045E-2</v>
      </c>
      <c r="H158" s="30"/>
      <c r="I158" s="30">
        <f t="shared" si="45"/>
        <v>0.44009779951100242</v>
      </c>
      <c r="J158" s="30">
        <f t="shared" si="45"/>
        <v>0.97080291970802923</v>
      </c>
      <c r="K158" s="30">
        <f t="shared" si="45"/>
        <v>0.1</v>
      </c>
      <c r="L158" s="30">
        <f t="shared" si="45"/>
        <v>0.47336106159635571</v>
      </c>
      <c r="M158" s="30">
        <f t="shared" si="45"/>
        <v>0.30041518386714117</v>
      </c>
      <c r="N158" s="30">
        <f t="shared" si="45"/>
        <v>0.26036644165863065</v>
      </c>
      <c r="O158" s="30">
        <f>O157/O156</f>
        <v>13.75</v>
      </c>
      <c r="P158" s="30">
        <f>P157/P156</f>
        <v>0.53146853146853146</v>
      </c>
      <c r="Q158" s="30">
        <f>Q157/Q156</f>
        <v>0.33349101229895933</v>
      </c>
      <c r="R158" s="30"/>
      <c r="S158" s="30">
        <f>S157/S156</f>
        <v>0.44776119402985076</v>
      </c>
      <c r="T158" s="30">
        <f>T157/T156</f>
        <v>3.1866464339908952E-2</v>
      </c>
      <c r="U158" s="30">
        <f>U157/U156</f>
        <v>0.33677991137370755</v>
      </c>
      <c r="V158" s="30"/>
      <c r="W158" s="30">
        <f>W157/W156</f>
        <v>0.42857142857142855</v>
      </c>
      <c r="X158" s="30">
        <f>X157/X156</f>
        <v>0.54319124858543943</v>
      </c>
      <c r="Y158" s="30">
        <f t="shared" ref="Y158:Z158" si="46">Y157/Y156</f>
        <v>0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173.17280453257791</v>
      </c>
      <c r="C159" s="56">
        <f>C157/C154*10</f>
        <v>356.96740670760511</v>
      </c>
      <c r="D159" s="15">
        <f t="shared" si="28"/>
        <v>2.0613364071288172</v>
      </c>
      <c r="E159" s="56" t="e">
        <f t="shared" ref="E159:Z159" si="47">E157/E154*10</f>
        <v>#DIV/0!</v>
      </c>
      <c r="F159" s="56">
        <f t="shared" si="47"/>
        <v>50</v>
      </c>
      <c r="G159" s="56">
        <f t="shared" si="47"/>
        <v>300</v>
      </c>
      <c r="H159" s="56"/>
      <c r="I159" s="56">
        <f t="shared" si="47"/>
        <v>600</v>
      </c>
      <c r="J159" s="56">
        <f t="shared" si="47"/>
        <v>147.77777777777777</v>
      </c>
      <c r="K159" s="56">
        <f t="shared" si="47"/>
        <v>250</v>
      </c>
      <c r="L159" s="56">
        <f t="shared" si="47"/>
        <v>612.82051282051282</v>
      </c>
      <c r="M159" s="56">
        <f t="shared" si="47"/>
        <v>723.57142857142867</v>
      </c>
      <c r="N159" s="56">
        <f t="shared" si="47"/>
        <v>245.45454545454547</v>
      </c>
      <c r="O159" s="56">
        <f t="shared" si="47"/>
        <v>61.111111111111107</v>
      </c>
      <c r="P159" s="56">
        <f t="shared" si="47"/>
        <v>380</v>
      </c>
      <c r="Q159" s="56">
        <f t="shared" si="47"/>
        <v>313.33333333333331</v>
      </c>
      <c r="R159" s="56"/>
      <c r="S159" s="56">
        <f t="shared" si="47"/>
        <v>300</v>
      </c>
      <c r="T159" s="56">
        <f t="shared" si="47"/>
        <v>87.5</v>
      </c>
      <c r="U159" s="56">
        <f t="shared" si="47"/>
        <v>380</v>
      </c>
      <c r="V159" s="56"/>
      <c r="W159" s="56">
        <f t="shared" si="47"/>
        <v>100</v>
      </c>
      <c r="X159" s="56">
        <f t="shared" si="47"/>
        <v>351.21951219512198</v>
      </c>
      <c r="Y159" s="56"/>
      <c r="Z159" s="56">
        <f t="shared" si="47"/>
        <v>250</v>
      </c>
    </row>
    <row r="160" spans="1:27" s="12" customFormat="1" ht="30" hidden="1" customHeight="1" outlineLevel="1" x14ac:dyDescent="0.25">
      <c r="A160" s="51" t="s">
        <v>176</v>
      </c>
      <c r="B160" s="23">
        <v>525</v>
      </c>
      <c r="C160" s="27">
        <f>SUM(F160:Z160)</f>
        <v>435</v>
      </c>
      <c r="D160" s="15">
        <f t="shared" si="28"/>
        <v>0.82857142857142863</v>
      </c>
      <c r="E160" s="99"/>
      <c r="F160" s="37"/>
      <c r="G160" s="36"/>
      <c r="H160" s="53">
        <v>382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hidden="1" customHeight="1" x14ac:dyDescent="0.25">
      <c r="A161" s="32" t="s">
        <v>177</v>
      </c>
      <c r="B161" s="23">
        <v>3020</v>
      </c>
      <c r="C161" s="27">
        <f>SUM(F161:Z161)</f>
        <v>4607</v>
      </c>
      <c r="D161" s="15">
        <f t="shared" si="28"/>
        <v>1.5254966887417218</v>
      </c>
      <c r="E161" s="99"/>
      <c r="F161" s="37"/>
      <c r="G161" s="36"/>
      <c r="H161" s="36">
        <v>4144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410</v>
      </c>
      <c r="Z161" s="36">
        <v>35</v>
      </c>
    </row>
    <row r="162" spans="1:26" s="12" customFormat="1" ht="30" hidden="1" customHeight="1" x14ac:dyDescent="0.25">
      <c r="A162" s="32" t="s">
        <v>97</v>
      </c>
      <c r="B162" s="56">
        <f>B161/B160*10</f>
        <v>57.523809523809526</v>
      </c>
      <c r="C162" s="56">
        <f>C161/C160*10</f>
        <v>105.9080459770115</v>
      </c>
      <c r="D162" s="15">
        <f t="shared" si="28"/>
        <v>1.8411166933089747</v>
      </c>
      <c r="E162" s="99"/>
      <c r="F162" s="37"/>
      <c r="G162" s="54"/>
      <c r="H162" s="54">
        <f>H161/H160*10</f>
        <v>108.48167539267016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89.130434782608688</v>
      </c>
      <c r="Z162" s="54"/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140</v>
      </c>
      <c r="C166" s="49">
        <f>SUM(F166:Z166)</f>
        <v>80</v>
      </c>
      <c r="D166" s="15">
        <f t="shared" si="28"/>
        <v>0.5714285714285714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80</v>
      </c>
      <c r="U166" s="54"/>
      <c r="V166" s="53"/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106</v>
      </c>
      <c r="C167" s="49">
        <f>SUM(F167:Z167)</f>
        <v>95</v>
      </c>
      <c r="D167" s="15">
        <f t="shared" si="28"/>
        <v>0.89622641509433965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95</v>
      </c>
      <c r="U167" s="54"/>
      <c r="V167" s="53"/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7.5714285714285712</v>
      </c>
      <c r="C168" s="56">
        <f>C167/C166*10</f>
        <v>11.875</v>
      </c>
      <c r="D168" s="15">
        <f t="shared" si="28"/>
        <v>1.5683962264150944</v>
      </c>
      <c r="E168" s="99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>
        <f>T167/T166*10</f>
        <v>11.875</v>
      </c>
      <c r="U168" s="54"/>
      <c r="V168" s="54"/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6661</v>
      </c>
      <c r="C169" s="27">
        <f>SUM(F169:Z169)</f>
        <v>8068</v>
      </c>
      <c r="D169" s="15">
        <f t="shared" si="28"/>
        <v>1.2112295451133464</v>
      </c>
      <c r="E169" s="99"/>
      <c r="F169" s="36">
        <v>3415</v>
      </c>
      <c r="G169" s="36"/>
      <c r="H169" s="36"/>
      <c r="I169" s="36"/>
      <c r="J169" s="36"/>
      <c r="K169" s="36">
        <v>1430</v>
      </c>
      <c r="L169" s="36"/>
      <c r="M169" s="36">
        <v>165</v>
      </c>
      <c r="N169" s="36"/>
      <c r="O169" s="36"/>
      <c r="P169" s="36"/>
      <c r="Q169" s="36">
        <v>256</v>
      </c>
      <c r="R169" s="36">
        <v>1713</v>
      </c>
      <c r="S169" s="36"/>
      <c r="T169" s="36"/>
      <c r="U169" s="36">
        <v>301</v>
      </c>
      <c r="V169" s="36"/>
      <c r="W169" s="36">
        <v>220</v>
      </c>
      <c r="X169" s="36">
        <v>503</v>
      </c>
      <c r="Y169" s="36">
        <v>65</v>
      </c>
      <c r="Z169" s="36"/>
    </row>
    <row r="170" spans="1:26" s="12" customFormat="1" ht="30" customHeight="1" x14ac:dyDescent="0.25">
      <c r="A170" s="32" t="s">
        <v>112</v>
      </c>
      <c r="B170" s="27">
        <v>6444</v>
      </c>
      <c r="C170" s="27">
        <f>SUM(F170:Z170)</f>
        <v>6572</v>
      </c>
      <c r="D170" s="15">
        <f t="shared" si="28"/>
        <v>1.0198634388578522</v>
      </c>
      <c r="E170" s="99"/>
      <c r="F170" s="36">
        <v>3039</v>
      </c>
      <c r="G170" s="35"/>
      <c r="H170" s="54"/>
      <c r="I170" s="26"/>
      <c r="J170" s="26"/>
      <c r="K170" s="26">
        <v>1001</v>
      </c>
      <c r="L170" s="26"/>
      <c r="M170" s="37">
        <v>147</v>
      </c>
      <c r="N170" s="37"/>
      <c r="O170" s="35"/>
      <c r="P170" s="35"/>
      <c r="Q170" s="37">
        <v>245</v>
      </c>
      <c r="R170" s="37">
        <v>1199</v>
      </c>
      <c r="S170" s="37"/>
      <c r="T170" s="37" t="s">
        <v>0</v>
      </c>
      <c r="U170" s="37">
        <v>303</v>
      </c>
      <c r="V170" s="37"/>
      <c r="W170" s="37">
        <v>220</v>
      </c>
      <c r="X170" s="37">
        <v>380</v>
      </c>
      <c r="Y170" s="37">
        <v>38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9.6742230896261834</v>
      </c>
      <c r="C171" s="49">
        <f>C170/C169*10</f>
        <v>8.1457610312345068</v>
      </c>
      <c r="D171" s="49">
        <f t="shared" ref="D171:W171" si="48">D170/D169*10</f>
        <v>8.4200673850175427</v>
      </c>
      <c r="E171" s="49" t="e">
        <f t="shared" si="48"/>
        <v>#DIV/0!</v>
      </c>
      <c r="F171" s="49">
        <f t="shared" si="48"/>
        <v>8.8989751098096637</v>
      </c>
      <c r="G171" s="49"/>
      <c r="H171" s="49"/>
      <c r="I171" s="49"/>
      <c r="J171" s="49"/>
      <c r="K171" s="49">
        <f t="shared" si="48"/>
        <v>7</v>
      </c>
      <c r="L171" s="49"/>
      <c r="M171" s="49">
        <f t="shared" si="48"/>
        <v>8.9090909090909083</v>
      </c>
      <c r="N171" s="49"/>
      <c r="O171" s="49"/>
      <c r="P171" s="49"/>
      <c r="Q171" s="49">
        <f t="shared" si="48"/>
        <v>9.5703125</v>
      </c>
      <c r="R171" s="49">
        <f t="shared" si="48"/>
        <v>6.999416228838296</v>
      </c>
      <c r="S171" s="49"/>
      <c r="T171" s="49"/>
      <c r="U171" s="49">
        <f t="shared" si="48"/>
        <v>10.066445182724253</v>
      </c>
      <c r="V171" s="49"/>
      <c r="W171" s="49">
        <f t="shared" si="48"/>
        <v>10</v>
      </c>
      <c r="X171" s="49">
        <f t="shared" ref="X171" si="49">X170/X169*10</f>
        <v>7.5546719681908545</v>
      </c>
      <c r="Y171" s="50"/>
      <c r="Z171" s="26"/>
    </row>
    <row r="172" spans="1:26" s="12" customFormat="1" ht="30" customHeight="1" x14ac:dyDescent="0.25">
      <c r="A172" s="51" t="s">
        <v>182</v>
      </c>
      <c r="B172" s="27">
        <v>4344</v>
      </c>
      <c r="C172" s="27">
        <f>SUM(F172:Z172)</f>
        <v>8173</v>
      </c>
      <c r="D172" s="15">
        <f t="shared" si="28"/>
        <v>1.8814456721915285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1769</v>
      </c>
      <c r="O172" s="36">
        <v>140</v>
      </c>
      <c r="P172" s="36"/>
      <c r="Q172" s="36"/>
      <c r="R172" s="36">
        <v>364</v>
      </c>
      <c r="S172" s="36">
        <v>498</v>
      </c>
      <c r="T172" s="36">
        <v>50</v>
      </c>
      <c r="U172" s="36">
        <v>105</v>
      </c>
      <c r="V172" s="36"/>
      <c r="W172" s="36"/>
      <c r="X172" s="36">
        <v>60</v>
      </c>
      <c r="Y172" s="36">
        <v>240</v>
      </c>
      <c r="Z172" s="36">
        <v>163</v>
      </c>
    </row>
    <row r="173" spans="1:26" s="12" customFormat="1" ht="30" customHeight="1" x14ac:dyDescent="0.25">
      <c r="A173" s="32" t="s">
        <v>183</v>
      </c>
      <c r="B173" s="27">
        <v>3918</v>
      </c>
      <c r="C173" s="27">
        <f>SUM(F173:Z173)</f>
        <v>7142.9</v>
      </c>
      <c r="D173" s="15">
        <f t="shared" si="28"/>
        <v>1.8230985196528839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7</v>
      </c>
      <c r="U173" s="37">
        <v>66</v>
      </c>
      <c r="V173" s="35"/>
      <c r="W173" s="37"/>
      <c r="X173" s="37">
        <v>8.9</v>
      </c>
      <c r="Y173" s="37">
        <v>167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9.0193370165745854</v>
      </c>
      <c r="C174" s="49">
        <f>C173/C172*10</f>
        <v>8.7396304906399109</v>
      </c>
      <c r="D174" s="15">
        <f t="shared" si="28"/>
        <v>0.96898812790555833</v>
      </c>
      <c r="E174" s="49" t="e">
        <f t="shared" ref="E174:X174" si="50">E173/E172*10</f>
        <v>#DIV/0!</v>
      </c>
      <c r="F174" s="49"/>
      <c r="G174" s="49"/>
      <c r="H174" s="49"/>
      <c r="I174" s="49">
        <f t="shared" si="50"/>
        <v>10</v>
      </c>
      <c r="J174" s="49">
        <f t="shared" si="50"/>
        <v>7.3786407766990294</v>
      </c>
      <c r="K174" s="49">
        <f t="shared" si="50"/>
        <v>7</v>
      </c>
      <c r="L174" s="49">
        <f t="shared" si="50"/>
        <v>9.3220338983050848</v>
      </c>
      <c r="M174" s="49">
        <f t="shared" si="50"/>
        <v>6</v>
      </c>
      <c r="N174" s="49">
        <f t="shared" si="50"/>
        <v>11.842849067269643</v>
      </c>
      <c r="O174" s="49">
        <f t="shared" si="50"/>
        <v>3.2142857142857144</v>
      </c>
      <c r="P174" s="49"/>
      <c r="Q174" s="49"/>
      <c r="R174" s="49">
        <f t="shared" si="50"/>
        <v>10.989010989010989</v>
      </c>
      <c r="S174" s="49">
        <f t="shared" si="50"/>
        <v>6.4457831325301207</v>
      </c>
      <c r="T174" s="49">
        <f t="shared" si="50"/>
        <v>1.4000000000000001</v>
      </c>
      <c r="U174" s="49">
        <f t="shared" si="50"/>
        <v>6.2857142857142856</v>
      </c>
      <c r="V174" s="49"/>
      <c r="W174" s="49"/>
      <c r="X174" s="49">
        <f t="shared" si="50"/>
        <v>1.4833333333333334</v>
      </c>
      <c r="Y174" s="50">
        <f>Y173/Y172*10</f>
        <v>6.958333333333333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178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179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200</v>
      </c>
      <c r="C178" s="27">
        <f>SUM(F178:Z178)</f>
        <v>501</v>
      </c>
      <c r="D178" s="15">
        <f t="shared" ref="D178:D179" si="51">C178/B178</f>
        <v>2.5049999999999999</v>
      </c>
      <c r="E178" s="99"/>
      <c r="F178" s="36"/>
      <c r="G178" s="36"/>
      <c r="H178" s="36">
        <v>94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407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4093</v>
      </c>
      <c r="C179" s="27">
        <f>SUM(F179:Z179)</f>
        <v>15844</v>
      </c>
      <c r="D179" s="15">
        <f t="shared" si="51"/>
        <v>3.8709992670412898</v>
      </c>
      <c r="E179" s="99"/>
      <c r="F179" s="36"/>
      <c r="G179" s="36"/>
      <c r="H179" s="36">
        <v>2820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13024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204.65</v>
      </c>
      <c r="C180" s="56">
        <f>C179/C178*10</f>
        <v>316.24750499001999</v>
      </c>
      <c r="D180" s="56">
        <f t="shared" ref="D180:H180" si="52">D179/D178*10</f>
        <v>15.453090886392376</v>
      </c>
      <c r="E180" s="56" t="e">
        <f t="shared" si="52"/>
        <v>#DIV/0!</v>
      </c>
      <c r="F180" s="56"/>
      <c r="G180" s="56"/>
      <c r="H180" s="56">
        <f t="shared" si="52"/>
        <v>300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hidden="1" customHeight="1" outlineLevel="1" x14ac:dyDescent="0.25">
      <c r="A181" s="51" t="s">
        <v>115</v>
      </c>
      <c r="B181" s="27"/>
      <c r="C181" s="27">
        <f>SUM(F181:Z181)</f>
        <v>0</v>
      </c>
      <c r="D181" s="15" t="e">
        <f t="shared" ref="D181:D186" si="53">C181/B181</f>
        <v>#DIV/0!</v>
      </c>
      <c r="E181" s="99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outlineLevel="1" x14ac:dyDescent="0.25">
      <c r="A182" s="32" t="s">
        <v>116</v>
      </c>
      <c r="B182" s="27"/>
      <c r="C182" s="27">
        <f>SUM(F182:Z182)</f>
        <v>0</v>
      </c>
      <c r="D182" s="15" t="e">
        <f t="shared" si="53"/>
        <v>#DIV/0!</v>
      </c>
      <c r="E182" s="99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x14ac:dyDescent="0.25">
      <c r="A183" s="32" t="s">
        <v>97</v>
      </c>
      <c r="B183" s="56" t="e">
        <f>B182/B181*10</f>
        <v>#DIV/0!</v>
      </c>
      <c r="C183" s="56" t="e">
        <f>C182/C181*10</f>
        <v>#DIV/0!</v>
      </c>
      <c r="D183" s="15" t="e">
        <f t="shared" si="53"/>
        <v>#DIV/0!</v>
      </c>
      <c r="E183" s="99"/>
      <c r="F183" s="56"/>
      <c r="G183" s="56"/>
      <c r="H183" s="54" t="e">
        <f>H182/H181*10</f>
        <v>#DIV/0!</v>
      </c>
      <c r="I183" s="56"/>
      <c r="J183" s="56"/>
      <c r="K183" s="54" t="e">
        <f>K182/K181*10</f>
        <v>#DIV/0!</v>
      </c>
      <c r="L183" s="54" t="e">
        <f>L182/L181*10</f>
        <v>#DIV/0!</v>
      </c>
      <c r="M183" s="54" t="e">
        <f>M182/M181*10</f>
        <v>#DIV/0!</v>
      </c>
      <c r="N183" s="54"/>
      <c r="O183" s="54"/>
      <c r="P183" s="54"/>
      <c r="Q183" s="54"/>
      <c r="R183" s="54"/>
      <c r="S183" s="54" t="e">
        <f>S182/S181*10</f>
        <v>#DIV/0!</v>
      </c>
      <c r="T183" s="54"/>
      <c r="U183" s="54"/>
      <c r="V183" s="54" t="e">
        <f>V182/V181*10</f>
        <v>#DIV/0!</v>
      </c>
      <c r="W183" s="54"/>
      <c r="X183" s="54"/>
      <c r="Y183" s="54" t="e">
        <f>Y182/Y181*10</f>
        <v>#DIV/0!</v>
      </c>
      <c r="Z183" s="54"/>
    </row>
    <row r="184" spans="1:26" s="12" customFormat="1" ht="30" customHeight="1" x14ac:dyDescent="0.25">
      <c r="A184" s="51" t="s">
        <v>117</v>
      </c>
      <c r="B184" s="23">
        <v>6462</v>
      </c>
      <c r="C184" s="27">
        <f>SUM(F184:Z184)</f>
        <v>7097</v>
      </c>
      <c r="D184" s="15">
        <f t="shared" si="53"/>
        <v>1.0982667904673475</v>
      </c>
      <c r="E184" s="99"/>
      <c r="F184" s="36"/>
      <c r="G184" s="36">
        <v>170</v>
      </c>
      <c r="H184" s="36">
        <v>831</v>
      </c>
      <c r="I184" s="36">
        <v>1012</v>
      </c>
      <c r="J184" s="36">
        <v>305</v>
      </c>
      <c r="K184" s="36">
        <v>150</v>
      </c>
      <c r="L184" s="36"/>
      <c r="M184" s="36"/>
      <c r="N184" s="36">
        <v>178</v>
      </c>
      <c r="O184" s="36">
        <v>405</v>
      </c>
      <c r="P184" s="36">
        <v>125</v>
      </c>
      <c r="Q184" s="53">
        <v>392</v>
      </c>
      <c r="R184" s="36">
        <v>409</v>
      </c>
      <c r="S184" s="36">
        <v>155</v>
      </c>
      <c r="T184" s="36">
        <v>83</v>
      </c>
      <c r="U184" s="36">
        <v>715</v>
      </c>
      <c r="V184" s="36">
        <v>145</v>
      </c>
      <c r="W184" s="36">
        <v>50</v>
      </c>
      <c r="X184" s="36">
        <v>349</v>
      </c>
      <c r="Y184" s="36">
        <v>1208</v>
      </c>
      <c r="Z184" s="36">
        <v>415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3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3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98627</v>
      </c>
      <c r="D187" s="106">
        <f>C187/B187</f>
        <v>0.93969854034071421</v>
      </c>
      <c r="E187" s="107"/>
      <c r="F187" s="108">
        <v>7503</v>
      </c>
      <c r="G187" s="108">
        <v>3003</v>
      </c>
      <c r="H187" s="108">
        <v>5283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0.93930476190476186</v>
      </c>
      <c r="D188" s="15">
        <f t="shared" ref="D188:D197" si="54">C188/B188</f>
        <v>0.93969854034071421</v>
      </c>
      <c r="E188" s="99"/>
      <c r="F188" s="30">
        <f>F187/F190</f>
        <v>1.0075198066335438</v>
      </c>
      <c r="G188" s="30">
        <f t="shared" ref="G188:Z188" si="55">G187/G190</f>
        <v>0.73494860499265791</v>
      </c>
      <c r="H188" s="30">
        <f t="shared" si="55"/>
        <v>0.96141947224749769</v>
      </c>
      <c r="I188" s="30">
        <f t="shared" si="55"/>
        <v>0.85434589142687634</v>
      </c>
      <c r="J188" s="30">
        <f t="shared" si="55"/>
        <v>1.0530999703352122</v>
      </c>
      <c r="K188" s="30">
        <f t="shared" si="55"/>
        <v>0.99460552933243429</v>
      </c>
      <c r="L188" s="30">
        <f t="shared" si="55"/>
        <v>0.90997906489881364</v>
      </c>
      <c r="M188" s="30">
        <f t="shared" si="55"/>
        <v>0.74203128093446846</v>
      </c>
      <c r="N188" s="30">
        <f t="shared" si="55"/>
        <v>1.1537270515372706</v>
      </c>
      <c r="O188" s="30">
        <f t="shared" si="55"/>
        <v>0.77164647824136379</v>
      </c>
      <c r="P188" s="30">
        <f t="shared" si="55"/>
        <v>0.87608906098741535</v>
      </c>
      <c r="Q188" s="30">
        <f t="shared" si="55"/>
        <v>0.95179356302282714</v>
      </c>
      <c r="R188" s="30">
        <f t="shared" si="55"/>
        <v>0.90427644644512117</v>
      </c>
      <c r="S188" s="30">
        <f t="shared" si="55"/>
        <v>0.83969465648854957</v>
      </c>
      <c r="T188" s="30">
        <f t="shared" si="55"/>
        <v>1.0048283961894819</v>
      </c>
      <c r="U188" s="30">
        <f t="shared" si="55"/>
        <v>0.98506731946144432</v>
      </c>
      <c r="V188" s="30">
        <f t="shared" si="55"/>
        <v>0.85180686304281805</v>
      </c>
      <c r="W188" s="30">
        <f t="shared" si="55"/>
        <v>1</v>
      </c>
      <c r="X188" s="30">
        <f t="shared" si="55"/>
        <v>0.99671916010498685</v>
      </c>
      <c r="Y188" s="30">
        <f t="shared" si="55"/>
        <v>1</v>
      </c>
      <c r="Z188" s="30">
        <f t="shared" si="55"/>
        <v>1.0010537407797682</v>
      </c>
    </row>
    <row r="189" spans="1:26" s="109" customFormat="1" ht="30" customHeight="1" x14ac:dyDescent="0.25">
      <c r="A189" s="103" t="s">
        <v>122</v>
      </c>
      <c r="B189" s="104">
        <v>136116</v>
      </c>
      <c r="C189" s="105">
        <f t="shared" ref="C189:C195" si="56">SUM(F189:Z189)</f>
        <v>127032</v>
      </c>
      <c r="D189" s="106">
        <f t="shared" si="54"/>
        <v>0.93326280525434191</v>
      </c>
      <c r="E189" s="107"/>
      <c r="F189" s="113">
        <v>6592</v>
      </c>
      <c r="G189" s="113">
        <v>3007</v>
      </c>
      <c r="H189" s="113">
        <v>5553</v>
      </c>
      <c r="I189" s="113">
        <v>8522</v>
      </c>
      <c r="J189" s="113">
        <v>5920</v>
      </c>
      <c r="K189" s="113">
        <v>17200</v>
      </c>
      <c r="L189" s="113">
        <v>7019</v>
      </c>
      <c r="M189" s="113">
        <v>6979</v>
      </c>
      <c r="N189" s="113">
        <v>1640</v>
      </c>
      <c r="O189" s="113">
        <v>2785</v>
      </c>
      <c r="P189" s="113">
        <v>4905</v>
      </c>
      <c r="Q189" s="113">
        <v>2387</v>
      </c>
      <c r="R189" s="113">
        <v>7659</v>
      </c>
      <c r="S189" s="113">
        <v>4300</v>
      </c>
      <c r="T189" s="113">
        <v>8634</v>
      </c>
      <c r="U189" s="113">
        <v>3369</v>
      </c>
      <c r="V189" s="113">
        <v>4450</v>
      </c>
      <c r="W189" s="113">
        <v>1400</v>
      </c>
      <c r="X189" s="113">
        <v>1672</v>
      </c>
      <c r="Y189" s="113">
        <v>18789</v>
      </c>
      <c r="Z189" s="113">
        <v>4250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56"/>
        <v>105000</v>
      </c>
      <c r="D190" s="15">
        <f t="shared" si="54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102593</v>
      </c>
      <c r="C191" s="105">
        <f t="shared" si="56"/>
        <v>91847</v>
      </c>
      <c r="D191" s="106">
        <f t="shared" si="54"/>
        <v>0.89525601161872648</v>
      </c>
      <c r="E191" s="107"/>
      <c r="F191" s="114">
        <v>6823</v>
      </c>
      <c r="G191" s="114">
        <v>2930</v>
      </c>
      <c r="H191" s="114">
        <v>5100</v>
      </c>
      <c r="I191" s="114">
        <v>4969</v>
      </c>
      <c r="J191" s="114">
        <v>3031</v>
      </c>
      <c r="K191" s="114">
        <v>5940</v>
      </c>
      <c r="L191" s="114">
        <v>3195</v>
      </c>
      <c r="M191" s="114">
        <v>3615</v>
      </c>
      <c r="N191" s="114">
        <v>4792</v>
      </c>
      <c r="O191" s="114">
        <v>1272</v>
      </c>
      <c r="P191" s="114">
        <v>2530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5500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0.97707619047619043</v>
      </c>
      <c r="C192" s="87">
        <f>C191/C190</f>
        <v>0.87473333333333336</v>
      </c>
      <c r="D192" s="15">
        <f t="shared" si="54"/>
        <v>0.89525601161872648</v>
      </c>
      <c r="E192" s="99"/>
      <c r="F192" s="16">
        <f>F191/F190</f>
        <v>0.91620786894051298</v>
      </c>
      <c r="G192" s="16">
        <f t="shared" ref="G192:Z192" si="57">G191/G190</f>
        <v>0.71708272148800778</v>
      </c>
      <c r="H192" s="16">
        <f t="shared" si="57"/>
        <v>0.9281164695177434</v>
      </c>
      <c r="I192" s="16">
        <f t="shared" si="57"/>
        <v>0.73702165529516461</v>
      </c>
      <c r="J192" s="16">
        <f t="shared" si="57"/>
        <v>0.89913972115099372</v>
      </c>
      <c r="K192" s="16">
        <f t="shared" si="57"/>
        <v>1.0013486176668915</v>
      </c>
      <c r="L192" s="16">
        <f t="shared" si="57"/>
        <v>0.74319609211444526</v>
      </c>
      <c r="M192" s="16">
        <f t="shared" si="57"/>
        <v>0.71569986141358144</v>
      </c>
      <c r="N192" s="16">
        <f t="shared" si="57"/>
        <v>1.0599424905994248</v>
      </c>
      <c r="O192" s="16">
        <f t="shared" si="57"/>
        <v>0.57065948855989235</v>
      </c>
      <c r="P192" s="16">
        <f t="shared" si="57"/>
        <v>0.81639238464020647</v>
      </c>
      <c r="Q192" s="16">
        <f t="shared" si="57"/>
        <v>0.84531405075854249</v>
      </c>
      <c r="R192" s="16">
        <f t="shared" si="57"/>
        <v>0.85595127763802459</v>
      </c>
      <c r="S192" s="16">
        <f t="shared" si="57"/>
        <v>0.70855353298101387</v>
      </c>
      <c r="T192" s="16">
        <f t="shared" si="57"/>
        <v>1.0013049719431033</v>
      </c>
      <c r="U192" s="16">
        <f t="shared" si="57"/>
        <v>1.0097919216646267</v>
      </c>
      <c r="V192" s="16">
        <f t="shared" si="57"/>
        <v>0.85180686304281805</v>
      </c>
      <c r="W192" s="16">
        <f t="shared" si="57"/>
        <v>0.93703007518796988</v>
      </c>
      <c r="X192" s="16">
        <f t="shared" si="57"/>
        <v>0.90223097112860895</v>
      </c>
      <c r="Y192" s="16">
        <f t="shared" si="57"/>
        <v>1</v>
      </c>
      <c r="Z192" s="16">
        <f t="shared" si="57"/>
        <v>0.91499824376536709</v>
      </c>
    </row>
    <row r="193" spans="1:36" s="12" customFormat="1" ht="31.8" customHeight="1" x14ac:dyDescent="0.25">
      <c r="A193" s="11" t="s">
        <v>125</v>
      </c>
      <c r="B193" s="26">
        <v>92615</v>
      </c>
      <c r="C193" s="27">
        <f t="shared" si="56"/>
        <v>81840</v>
      </c>
      <c r="D193" s="15">
        <f t="shared" si="54"/>
        <v>0.88365815472655618</v>
      </c>
      <c r="E193" s="99"/>
      <c r="F193" s="10">
        <v>6773</v>
      </c>
      <c r="G193" s="10">
        <v>2146</v>
      </c>
      <c r="H193" s="10">
        <v>4613</v>
      </c>
      <c r="I193" s="10">
        <v>4588</v>
      </c>
      <c r="J193" s="10">
        <v>2705</v>
      </c>
      <c r="K193" s="10">
        <v>5500</v>
      </c>
      <c r="L193" s="10">
        <v>1585</v>
      </c>
      <c r="M193" s="10">
        <v>3089</v>
      </c>
      <c r="N193" s="10">
        <v>4780</v>
      </c>
      <c r="O193" s="10">
        <v>1237</v>
      </c>
      <c r="P193" s="10">
        <v>2530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56"/>
        <v>7626</v>
      </c>
      <c r="D194" s="15">
        <f t="shared" si="54"/>
        <v>1.0256893073301949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526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56"/>
        <v>873</v>
      </c>
      <c r="D195" s="15">
        <f t="shared" si="54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205</v>
      </c>
      <c r="B196" s="27">
        <v>101088</v>
      </c>
      <c r="C196" s="27">
        <f>SUM(F196:Z196)</f>
        <v>98768</v>
      </c>
      <c r="D196" s="15">
        <f t="shared" si="54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4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58">F197/F196</f>
        <v>0.79857819905213268</v>
      </c>
      <c r="G198" s="69">
        <f t="shared" si="58"/>
        <v>0.98262646908533469</v>
      </c>
      <c r="H198" s="69">
        <f t="shared" si="58"/>
        <v>0.96862453531598514</v>
      </c>
      <c r="I198" s="69">
        <f t="shared" si="58"/>
        <v>0.99271291938667072</v>
      </c>
      <c r="J198" s="69">
        <f t="shared" si="58"/>
        <v>0.98004321850769038</v>
      </c>
      <c r="K198" s="69">
        <f t="shared" si="58"/>
        <v>1</v>
      </c>
      <c r="L198" s="69">
        <f t="shared" si="58"/>
        <v>0.93753565316600118</v>
      </c>
      <c r="M198" s="69">
        <f t="shared" si="58"/>
        <v>0.90211700432506259</v>
      </c>
      <c r="N198" s="69">
        <f t="shared" si="58"/>
        <v>0.98472727272727267</v>
      </c>
      <c r="O198" s="69">
        <f t="shared" si="58"/>
        <v>1</v>
      </c>
      <c r="P198" s="69">
        <f t="shared" si="58"/>
        <v>0.64637105669534523</v>
      </c>
      <c r="Q198" s="69">
        <f t="shared" si="58"/>
        <v>0.96254939013915131</v>
      </c>
      <c r="R198" s="69">
        <f t="shared" si="58"/>
        <v>0.98676037920889181</v>
      </c>
      <c r="S198" s="69">
        <f t="shared" si="58"/>
        <v>1</v>
      </c>
      <c r="T198" s="69">
        <f t="shared" si="58"/>
        <v>0.91279204256303492</v>
      </c>
      <c r="U198" s="69">
        <f t="shared" si="58"/>
        <v>0.86986439991904474</v>
      </c>
      <c r="V198" s="69">
        <f t="shared" si="58"/>
        <v>1</v>
      </c>
      <c r="W198" s="69">
        <f t="shared" si="58"/>
        <v>1</v>
      </c>
      <c r="X198" s="69">
        <f t="shared" si="58"/>
        <v>0.97443049744304977</v>
      </c>
      <c r="Y198" s="69">
        <f t="shared" si="58"/>
        <v>0.92559595473151934</v>
      </c>
      <c r="Z198" s="69">
        <f t="shared" si="58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105373</v>
      </c>
      <c r="C203" s="27">
        <f>SUM(F203:Z203)</f>
        <v>100944</v>
      </c>
      <c r="D203" s="9">
        <f t="shared" ref="D203:D222" si="59">C203/B203</f>
        <v>0.95796836001632302</v>
      </c>
      <c r="E203" s="9"/>
      <c r="F203" s="26">
        <v>1820</v>
      </c>
      <c r="G203" s="26">
        <v>2180</v>
      </c>
      <c r="H203" s="26">
        <v>8243</v>
      </c>
      <c r="I203" s="26">
        <v>8810</v>
      </c>
      <c r="J203" s="26">
        <v>5341</v>
      </c>
      <c r="K203" s="26">
        <v>3980</v>
      </c>
      <c r="L203" s="26">
        <v>3504</v>
      </c>
      <c r="M203" s="31">
        <v>7435</v>
      </c>
      <c r="N203" s="26">
        <v>3680</v>
      </c>
      <c r="O203" s="26">
        <v>3700</v>
      </c>
      <c r="P203" s="26">
        <v>3150</v>
      </c>
      <c r="Q203" s="26">
        <v>5234</v>
      </c>
      <c r="R203" s="26">
        <v>7049</v>
      </c>
      <c r="S203" s="26">
        <v>2705</v>
      </c>
      <c r="T203" s="26">
        <v>4617</v>
      </c>
      <c r="U203" s="26">
        <v>4755</v>
      </c>
      <c r="V203" s="26">
        <v>1983</v>
      </c>
      <c r="W203" s="26">
        <v>1320</v>
      </c>
      <c r="X203" s="26">
        <v>5508</v>
      </c>
      <c r="Y203" s="26">
        <v>8000</v>
      </c>
      <c r="Z203" s="26">
        <v>7930</v>
      </c>
    </row>
    <row r="204" spans="1:36" s="46" customFormat="1" ht="21.6" hidden="1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hidden="1" customHeight="1" outlineLevel="1" x14ac:dyDescent="0.25">
      <c r="A205" s="13" t="s">
        <v>135</v>
      </c>
      <c r="B205" s="27">
        <f>B203*0.45</f>
        <v>47417.85</v>
      </c>
      <c r="C205" s="27">
        <f>C203*0.45</f>
        <v>45424.800000000003</v>
      </c>
      <c r="D205" s="9">
        <f t="shared" si="59"/>
        <v>0.95796836001632302</v>
      </c>
      <c r="E205" s="9"/>
      <c r="F205" s="26">
        <f>F203*0.45</f>
        <v>819</v>
      </c>
      <c r="G205" s="26">
        <f t="shared" ref="G205:Z205" si="60">G203*0.45</f>
        <v>981</v>
      </c>
      <c r="H205" s="26">
        <f t="shared" si="60"/>
        <v>3709.35</v>
      </c>
      <c r="I205" s="26">
        <f t="shared" si="60"/>
        <v>3964.5</v>
      </c>
      <c r="J205" s="26">
        <f t="shared" si="60"/>
        <v>2403.4500000000003</v>
      </c>
      <c r="K205" s="26">
        <f t="shared" si="60"/>
        <v>1791</v>
      </c>
      <c r="L205" s="26">
        <f t="shared" si="60"/>
        <v>1576.8</v>
      </c>
      <c r="M205" s="26">
        <f t="shared" si="60"/>
        <v>3345.75</v>
      </c>
      <c r="N205" s="26">
        <f t="shared" si="60"/>
        <v>1656</v>
      </c>
      <c r="O205" s="26">
        <f t="shared" si="60"/>
        <v>1665</v>
      </c>
      <c r="P205" s="26">
        <f t="shared" si="60"/>
        <v>1417.5</v>
      </c>
      <c r="Q205" s="26">
        <f t="shared" si="60"/>
        <v>2355.3000000000002</v>
      </c>
      <c r="R205" s="26">
        <f t="shared" si="60"/>
        <v>3172.05</v>
      </c>
      <c r="S205" s="26">
        <f t="shared" si="60"/>
        <v>1217.25</v>
      </c>
      <c r="T205" s="26">
        <f t="shared" si="60"/>
        <v>2077.65</v>
      </c>
      <c r="U205" s="26">
        <f t="shared" si="60"/>
        <v>2139.75</v>
      </c>
      <c r="V205" s="26">
        <f t="shared" si="60"/>
        <v>892.35</v>
      </c>
      <c r="W205" s="26">
        <f t="shared" si="60"/>
        <v>594</v>
      </c>
      <c r="X205" s="26">
        <f t="shared" si="60"/>
        <v>2478.6</v>
      </c>
      <c r="Y205" s="26">
        <f t="shared" si="60"/>
        <v>3600</v>
      </c>
      <c r="Z205" s="26">
        <f t="shared" si="60"/>
        <v>3568.5</v>
      </c>
      <c r="AA205" s="60"/>
    </row>
    <row r="206" spans="1:36" s="46" customFormat="1" ht="21.6" collapsed="1" x14ac:dyDescent="0.25">
      <c r="A206" s="13" t="s">
        <v>136</v>
      </c>
      <c r="B206" s="48">
        <f>B203/B204</f>
        <v>1.0464571229951836</v>
      </c>
      <c r="C206" s="48">
        <f>C203/C204</f>
        <v>1.0368054428588156</v>
      </c>
      <c r="D206" s="9"/>
      <c r="E206" s="9"/>
      <c r="F206" s="69">
        <f t="shared" ref="F206:Z206" si="61">F203/F204</f>
        <v>1.5578190533253446</v>
      </c>
      <c r="G206" s="69">
        <f t="shared" si="61"/>
        <v>0.64340947995986075</v>
      </c>
      <c r="H206" s="69">
        <f t="shared" si="61"/>
        <v>1.0000242635997478</v>
      </c>
      <c r="I206" s="69">
        <f t="shared" si="61"/>
        <v>1.1471354166666667</v>
      </c>
      <c r="J206" s="69">
        <f t="shared" si="61"/>
        <v>1.0891109298531811</v>
      </c>
      <c r="K206" s="69">
        <f t="shared" si="61"/>
        <v>1.5092908608266971</v>
      </c>
      <c r="L206" s="69">
        <f t="shared" si="61"/>
        <v>4.3527950310559005</v>
      </c>
      <c r="M206" s="69">
        <f t="shared" si="61"/>
        <v>0.69905413791158166</v>
      </c>
      <c r="N206" s="69">
        <f t="shared" si="61"/>
        <v>0.89627121946467292</v>
      </c>
      <c r="O206" s="69">
        <f t="shared" si="61"/>
        <v>1.0526016329549657</v>
      </c>
      <c r="P206" s="69">
        <f t="shared" si="61"/>
        <v>1.004848794181447</v>
      </c>
      <c r="Q206" s="69">
        <f t="shared" si="61"/>
        <v>0.69375041420902639</v>
      </c>
      <c r="R206" s="69">
        <f t="shared" si="61"/>
        <v>1.6380071571315706</v>
      </c>
      <c r="S206" s="69">
        <f t="shared" si="61"/>
        <v>1.3963452405533761</v>
      </c>
      <c r="T206" s="69">
        <f t="shared" si="61"/>
        <v>1.2431675597081235</v>
      </c>
      <c r="U206" s="69">
        <f t="shared" si="61"/>
        <v>0.7175192394748755</v>
      </c>
      <c r="V206" s="69">
        <f t="shared" si="61"/>
        <v>1.3320346611137233</v>
      </c>
      <c r="W206" s="69">
        <f t="shared" si="61"/>
        <v>1.9984859954579863</v>
      </c>
      <c r="X206" s="69">
        <f t="shared" si="61"/>
        <v>1.1143932343301095</v>
      </c>
      <c r="Y206" s="69">
        <f t="shared" si="61"/>
        <v>1</v>
      </c>
      <c r="Z206" s="69">
        <f t="shared" si="61"/>
        <v>1.0005172914117009</v>
      </c>
    </row>
    <row r="207" spans="1:36" s="59" customFormat="1" ht="21.6" outlineLevel="1" x14ac:dyDescent="0.25">
      <c r="A207" s="51" t="s">
        <v>137</v>
      </c>
      <c r="B207" s="23">
        <v>235393</v>
      </c>
      <c r="C207" s="27">
        <f>SUM(F207:Z207)</f>
        <v>292584</v>
      </c>
      <c r="D207" s="9">
        <f t="shared" si="59"/>
        <v>1.2429596462086807</v>
      </c>
      <c r="E207" s="9"/>
      <c r="F207" s="26">
        <v>2341</v>
      </c>
      <c r="G207" s="26">
        <v>8000</v>
      </c>
      <c r="H207" s="26">
        <v>18663</v>
      </c>
      <c r="I207" s="26">
        <v>29576</v>
      </c>
      <c r="J207" s="26">
        <v>5878</v>
      </c>
      <c r="K207" s="26">
        <v>14980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20220</v>
      </c>
      <c r="R207" s="26">
        <v>6382</v>
      </c>
      <c r="S207" s="26">
        <v>5200</v>
      </c>
      <c r="T207" s="26">
        <v>9686</v>
      </c>
      <c r="U207" s="26">
        <v>40200</v>
      </c>
      <c r="V207" s="26">
        <v>2300</v>
      </c>
      <c r="W207" s="26">
        <v>870</v>
      </c>
      <c r="X207" s="26">
        <v>10452</v>
      </c>
      <c r="Y207" s="26">
        <v>40684</v>
      </c>
      <c r="Z207" s="26">
        <v>19020</v>
      </c>
    </row>
    <row r="208" spans="1:36" s="46" customFormat="1" ht="21.6" hidden="1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hidden="1" customHeight="1" outlineLevel="1" x14ac:dyDescent="0.25">
      <c r="A209" s="13" t="s">
        <v>135</v>
      </c>
      <c r="B209" s="27">
        <f>B207*0.3</f>
        <v>70617.899999999994</v>
      </c>
      <c r="C209" s="27">
        <f>C207*0.3</f>
        <v>87775.2</v>
      </c>
      <c r="D209" s="9">
        <f t="shared" si="59"/>
        <v>1.2429596462086809</v>
      </c>
      <c r="E209" s="9"/>
      <c r="F209" s="26">
        <f>F207*0.3</f>
        <v>702.3</v>
      </c>
      <c r="G209" s="26">
        <f t="shared" ref="G209:Z209" si="62">G207*0.3</f>
        <v>2400</v>
      </c>
      <c r="H209" s="26">
        <f t="shared" si="62"/>
        <v>5598.9</v>
      </c>
      <c r="I209" s="26">
        <f t="shared" si="62"/>
        <v>8872.7999999999993</v>
      </c>
      <c r="J209" s="26">
        <f t="shared" si="62"/>
        <v>1763.3999999999999</v>
      </c>
      <c r="K209" s="26">
        <f t="shared" si="62"/>
        <v>4494</v>
      </c>
      <c r="L209" s="26">
        <f t="shared" si="62"/>
        <v>285</v>
      </c>
      <c r="M209" s="26">
        <f t="shared" si="62"/>
        <v>8089.2</v>
      </c>
      <c r="N209" s="26">
        <f t="shared" si="62"/>
        <v>2915.4</v>
      </c>
      <c r="O209" s="26">
        <f t="shared" si="62"/>
        <v>4290</v>
      </c>
      <c r="P209" s="26">
        <f t="shared" si="62"/>
        <v>1860</v>
      </c>
      <c r="Q209" s="26">
        <f t="shared" si="62"/>
        <v>6066</v>
      </c>
      <c r="R209" s="26">
        <f t="shared" si="62"/>
        <v>1914.6</v>
      </c>
      <c r="S209" s="26">
        <f t="shared" si="62"/>
        <v>1560</v>
      </c>
      <c r="T209" s="26">
        <f t="shared" si="62"/>
        <v>2905.7999999999997</v>
      </c>
      <c r="U209" s="26">
        <f t="shared" si="62"/>
        <v>12060</v>
      </c>
      <c r="V209" s="26">
        <f t="shared" si="62"/>
        <v>690</v>
      </c>
      <c r="W209" s="26">
        <f t="shared" si="62"/>
        <v>261</v>
      </c>
      <c r="X209" s="26">
        <f t="shared" si="62"/>
        <v>3135.6</v>
      </c>
      <c r="Y209" s="26">
        <f t="shared" si="62"/>
        <v>12205.199999999999</v>
      </c>
      <c r="Z209" s="26">
        <f t="shared" si="62"/>
        <v>5706</v>
      </c>
    </row>
    <row r="210" spans="1:26" s="59" customFormat="1" ht="21.6" collapsed="1" x14ac:dyDescent="0.25">
      <c r="A210" s="13" t="s">
        <v>136</v>
      </c>
      <c r="B210" s="9">
        <f>B207/B208</f>
        <v>0.97330565766242572</v>
      </c>
      <c r="C210" s="9">
        <f>C207/C208</f>
        <v>1.212503978357734</v>
      </c>
      <c r="D210" s="9"/>
      <c r="E210" s="9"/>
      <c r="F210" s="30">
        <f t="shared" ref="F210:Z210" si="63">F207/F208</f>
        <v>1.0338736033211147</v>
      </c>
      <c r="G210" s="30">
        <f t="shared" si="63"/>
        <v>1.2181937232568409</v>
      </c>
      <c r="H210" s="30">
        <f t="shared" si="63"/>
        <v>1.1681605367917678</v>
      </c>
      <c r="I210" s="30">
        <f t="shared" si="63"/>
        <v>1.084800469483568</v>
      </c>
      <c r="J210" s="30">
        <f t="shared" si="63"/>
        <v>0.61840485634028042</v>
      </c>
      <c r="K210" s="30">
        <f t="shared" si="63"/>
        <v>1.219273970372782</v>
      </c>
      <c r="L210" s="30">
        <f t="shared" si="63"/>
        <v>0.60889629534675038</v>
      </c>
      <c r="M210" s="30">
        <f t="shared" si="63"/>
        <v>1.3080113512333551</v>
      </c>
      <c r="N210" s="30">
        <f t="shared" si="63"/>
        <v>1.2211304063733006</v>
      </c>
      <c r="O210" s="30">
        <f t="shared" si="63"/>
        <v>2.0989285190077793</v>
      </c>
      <c r="P210" s="30">
        <f t="shared" si="63"/>
        <v>1.0204249576194473</v>
      </c>
      <c r="Q210" s="30">
        <f t="shared" si="63"/>
        <v>1.3827721093087508</v>
      </c>
      <c r="R210" s="30">
        <f t="shared" si="63"/>
        <v>0.76513607481117374</v>
      </c>
      <c r="S210" s="30">
        <f t="shared" si="63"/>
        <v>1.3849308866221004</v>
      </c>
      <c r="T210" s="30">
        <f t="shared" si="63"/>
        <v>2.0740899357601714</v>
      </c>
      <c r="U210" s="30">
        <f t="shared" si="63"/>
        <v>1.2529219261337072</v>
      </c>
      <c r="V210" s="30">
        <f t="shared" si="63"/>
        <v>0.79714414445638226</v>
      </c>
      <c r="W210" s="30">
        <f t="shared" si="63"/>
        <v>0.67958131541946565</v>
      </c>
      <c r="X210" s="30">
        <f t="shared" si="63"/>
        <v>1.0910457420822983</v>
      </c>
      <c r="Y210" s="30">
        <f t="shared" si="63"/>
        <v>1.2777638190954774</v>
      </c>
      <c r="Z210" s="30">
        <f t="shared" si="63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140966</v>
      </c>
      <c r="C211" s="27">
        <f>SUM(F211:Z211)</f>
        <v>220011</v>
      </c>
      <c r="D211" s="115">
        <f t="shared" si="59"/>
        <v>1.5607380503100039</v>
      </c>
      <c r="E211" s="9"/>
      <c r="F211" s="26"/>
      <c r="G211" s="26">
        <v>7500</v>
      </c>
      <c r="H211" s="26">
        <v>16710</v>
      </c>
      <c r="I211" s="26">
        <v>30396</v>
      </c>
      <c r="J211" s="26">
        <v>15856</v>
      </c>
      <c r="K211" s="26">
        <v>3800</v>
      </c>
      <c r="L211" s="26">
        <v>2250</v>
      </c>
      <c r="M211" s="26">
        <v>23136</v>
      </c>
      <c r="N211" s="26">
        <v>3672</v>
      </c>
      <c r="O211" s="26">
        <v>5700</v>
      </c>
      <c r="P211" s="26">
        <v>8864</v>
      </c>
      <c r="Q211" s="26">
        <v>10380</v>
      </c>
      <c r="R211" s="26">
        <v>5068</v>
      </c>
      <c r="S211" s="26">
        <v>1500</v>
      </c>
      <c r="T211" s="26">
        <v>6670</v>
      </c>
      <c r="U211" s="26">
        <v>22200</v>
      </c>
      <c r="V211" s="26">
        <v>4100</v>
      </c>
      <c r="W211" s="26"/>
      <c r="X211" s="26">
        <v>10822</v>
      </c>
      <c r="Y211" s="26">
        <v>32257</v>
      </c>
      <c r="Z211" s="26">
        <v>9130</v>
      </c>
    </row>
    <row r="212" spans="1:26" s="46" customFormat="1" ht="21.6" hidden="1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hidden="1" customHeight="1" outlineLevel="1" x14ac:dyDescent="0.25">
      <c r="A213" s="13" t="s">
        <v>139</v>
      </c>
      <c r="B213" s="27">
        <f>B211*0.19</f>
        <v>26783.54</v>
      </c>
      <c r="C213" s="27">
        <f>C211*0.19</f>
        <v>41802.090000000004</v>
      </c>
      <c r="D213" s="9"/>
      <c r="E213" s="9"/>
      <c r="F213" s="26">
        <f>F211*0.19</f>
        <v>0</v>
      </c>
      <c r="G213" s="26">
        <f t="shared" ref="G213:Z213" si="64">G211*0.19</f>
        <v>1425</v>
      </c>
      <c r="H213" s="26">
        <f t="shared" si="64"/>
        <v>3174.9</v>
      </c>
      <c r="I213" s="26">
        <f t="shared" si="64"/>
        <v>5775.24</v>
      </c>
      <c r="J213" s="26">
        <f t="shared" si="64"/>
        <v>3012.64</v>
      </c>
      <c r="K213" s="26">
        <f t="shared" si="64"/>
        <v>722</v>
      </c>
      <c r="L213" s="26">
        <f t="shared" si="64"/>
        <v>427.5</v>
      </c>
      <c r="M213" s="26">
        <f t="shared" si="64"/>
        <v>4395.84</v>
      </c>
      <c r="N213" s="26">
        <f t="shared" si="64"/>
        <v>697.68000000000006</v>
      </c>
      <c r="O213" s="26">
        <f t="shared" si="64"/>
        <v>1083</v>
      </c>
      <c r="P213" s="26">
        <f t="shared" si="64"/>
        <v>1684.16</v>
      </c>
      <c r="Q213" s="26">
        <f t="shared" si="64"/>
        <v>1972.2</v>
      </c>
      <c r="R213" s="26">
        <f t="shared" si="64"/>
        <v>962.92</v>
      </c>
      <c r="S213" s="26">
        <f t="shared" si="64"/>
        <v>285</v>
      </c>
      <c r="T213" s="26">
        <f t="shared" si="64"/>
        <v>1267.3</v>
      </c>
      <c r="U213" s="26">
        <f t="shared" si="64"/>
        <v>4218</v>
      </c>
      <c r="V213" s="26">
        <f t="shared" si="64"/>
        <v>779</v>
      </c>
      <c r="W213" s="26">
        <f t="shared" si="64"/>
        <v>0</v>
      </c>
      <c r="X213" s="26">
        <f t="shared" si="64"/>
        <v>2056.1799999999998</v>
      </c>
      <c r="Y213" s="26">
        <f t="shared" si="64"/>
        <v>6128.83</v>
      </c>
      <c r="Z213" s="26">
        <f t="shared" si="64"/>
        <v>1734.7</v>
      </c>
    </row>
    <row r="214" spans="1:26" s="59" customFormat="1" ht="21.6" collapsed="1" x14ac:dyDescent="0.25">
      <c r="A214" s="13" t="s">
        <v>140</v>
      </c>
      <c r="B214" s="9">
        <f>B211/B212</f>
        <v>0.56792809343663253</v>
      </c>
      <c r="C214" s="9">
        <f>C211/C212</f>
        <v>0.93648202576473771</v>
      </c>
      <c r="D214" s="9">
        <f t="shared" si="59"/>
        <v>1.6489447107606892</v>
      </c>
      <c r="E214" s="9"/>
      <c r="F214" s="30">
        <f>F211/F212</f>
        <v>0</v>
      </c>
      <c r="G214" s="30">
        <f>G211/G212</f>
        <v>1.0174320016278913</v>
      </c>
      <c r="H214" s="30">
        <f t="shared" ref="H214" si="65">H211/H212</f>
        <v>0.93178092274749902</v>
      </c>
      <c r="I214" s="30">
        <f t="shared" ref="I214:Z214" si="66">I211/I212</f>
        <v>1.2385450070695998</v>
      </c>
      <c r="J214" s="30">
        <f t="shared" si="66"/>
        <v>1.4861191819596229</v>
      </c>
      <c r="K214" s="30">
        <f t="shared" si="66"/>
        <v>1.4901960784313726</v>
      </c>
      <c r="L214" s="30">
        <f t="shared" si="66"/>
        <v>1.2847598926511734</v>
      </c>
      <c r="M214" s="30">
        <f t="shared" si="66"/>
        <v>0.99984010164349579</v>
      </c>
      <c r="N214" s="30">
        <f t="shared" si="66"/>
        <v>0.41106011418336508</v>
      </c>
      <c r="O214" s="30">
        <f t="shared" si="66"/>
        <v>0.74533186882159108</v>
      </c>
      <c r="P214" s="30">
        <f t="shared" si="66"/>
        <v>1.2996686314184336</v>
      </c>
      <c r="Q214" s="30">
        <f t="shared" si="66"/>
        <v>0.63238313401283053</v>
      </c>
      <c r="R214" s="30">
        <f t="shared" si="66"/>
        <v>1.0898924731182795</v>
      </c>
      <c r="S214" s="30">
        <f t="shared" si="66"/>
        <v>0.35589721688376397</v>
      </c>
      <c r="T214" s="30">
        <f t="shared" si="66"/>
        <v>0.82549504950495045</v>
      </c>
      <c r="U214" s="30">
        <f t="shared" si="66"/>
        <v>0.89400773195876293</v>
      </c>
      <c r="V214" s="30">
        <f t="shared" si="66"/>
        <v>1.2659009509694947</v>
      </c>
      <c r="W214" s="30">
        <f t="shared" si="66"/>
        <v>0</v>
      </c>
      <c r="X214" s="30">
        <f t="shared" si="66"/>
        <v>1.0063887364808943</v>
      </c>
      <c r="Y214" s="30">
        <f t="shared" si="66"/>
        <v>1.0691675892105454</v>
      </c>
      <c r="Z214" s="30">
        <f t="shared" si="66"/>
        <v>0.52946566302091191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59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59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26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206</v>
      </c>
      <c r="B217" s="27"/>
      <c r="C217" s="27">
        <f>SUM(F217:Z217)</f>
        <v>0</v>
      </c>
      <c r="D217" s="9" t="e">
        <f t="shared" si="59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59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145428.29</v>
      </c>
      <c r="C220" s="27">
        <f>C218+C216+C213+C209+C205</f>
        <v>175339.49</v>
      </c>
      <c r="D220" s="9">
        <f t="shared" si="59"/>
        <v>1.2056766259164566</v>
      </c>
      <c r="E220" s="9"/>
      <c r="F220" s="26">
        <f>F218+F216+F213+F209+F205</f>
        <v>1521.3</v>
      </c>
      <c r="G220" s="26">
        <f t="shared" ref="G220:Z220" si="67">G218+G216+G213+G209+G205</f>
        <v>4806</v>
      </c>
      <c r="H220" s="26">
        <f t="shared" si="67"/>
        <v>12483.15</v>
      </c>
      <c r="I220" s="26">
        <f t="shared" si="67"/>
        <v>18612.54</v>
      </c>
      <c r="J220" s="26">
        <f t="shared" si="67"/>
        <v>7179.49</v>
      </c>
      <c r="K220" s="26">
        <f t="shared" si="67"/>
        <v>7007</v>
      </c>
      <c r="L220" s="26">
        <f t="shared" si="67"/>
        <v>2401.3000000000002</v>
      </c>
      <c r="M220" s="26">
        <f t="shared" si="67"/>
        <v>15830.79</v>
      </c>
      <c r="N220" s="26">
        <f t="shared" si="67"/>
        <v>5269.08</v>
      </c>
      <c r="O220" s="26">
        <f t="shared" si="67"/>
        <v>7038</v>
      </c>
      <c r="P220" s="26">
        <f t="shared" si="67"/>
        <v>4961.66</v>
      </c>
      <c r="Q220" s="26">
        <f t="shared" si="67"/>
        <v>10498.5</v>
      </c>
      <c r="R220" s="26">
        <f t="shared" si="67"/>
        <v>6049.57</v>
      </c>
      <c r="S220" s="26">
        <f t="shared" si="67"/>
        <v>3182.65</v>
      </c>
      <c r="T220" s="26">
        <f t="shared" si="67"/>
        <v>6250.75</v>
      </c>
      <c r="U220" s="26">
        <f t="shared" si="67"/>
        <v>18417.75</v>
      </c>
      <c r="V220" s="26">
        <f t="shared" si="67"/>
        <v>2361.35</v>
      </c>
      <c r="W220" s="26">
        <f t="shared" si="67"/>
        <v>855</v>
      </c>
      <c r="X220" s="26">
        <f t="shared" si="67"/>
        <v>7670.3799999999992</v>
      </c>
      <c r="Y220" s="26">
        <f t="shared" si="67"/>
        <v>21934.03</v>
      </c>
      <c r="Z220" s="26">
        <f t="shared" si="67"/>
        <v>11009.2</v>
      </c>
    </row>
    <row r="221" spans="1:26" s="46" customFormat="1" ht="21.6" x14ac:dyDescent="0.25">
      <c r="A221" s="13" t="s">
        <v>207</v>
      </c>
      <c r="B221" s="26">
        <v>62592</v>
      </c>
      <c r="C221" s="26">
        <f>SUM(F221:Z221)</f>
        <v>62122</v>
      </c>
      <c r="D221" s="9">
        <f t="shared" si="59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23.234325472903883</v>
      </c>
      <c r="C222" s="49">
        <f>C220/C221*10</f>
        <v>28.225023341167379</v>
      </c>
      <c r="D222" s="9">
        <f t="shared" si="59"/>
        <v>1.2147984831358114</v>
      </c>
      <c r="E222" s="9"/>
      <c r="F222" s="50">
        <f>F220/F221*10</f>
        <v>25.96075085324232</v>
      </c>
      <c r="G222" s="50">
        <f>G220/G221*10</f>
        <v>25.673076923076927</v>
      </c>
      <c r="H222" s="50">
        <f t="shared" ref="H222:Z222" si="68">H220/H221*10</f>
        <v>27.411396574440051</v>
      </c>
      <c r="I222" s="50">
        <f t="shared" si="68"/>
        <v>29.866078305519899</v>
      </c>
      <c r="J222" s="50">
        <f t="shared" si="68"/>
        <v>26.502362495385754</v>
      </c>
      <c r="K222" s="50">
        <f t="shared" si="68"/>
        <v>26.95</v>
      </c>
      <c r="L222" s="50">
        <f t="shared" si="68"/>
        <v>53.961797752808991</v>
      </c>
      <c r="M222" s="50">
        <f t="shared" si="68"/>
        <v>26.941439754935331</v>
      </c>
      <c r="N222" s="50">
        <f t="shared" si="68"/>
        <v>23.232275132275131</v>
      </c>
      <c r="O222" s="50">
        <f t="shared" si="68"/>
        <v>33.562231759656655</v>
      </c>
      <c r="P222" s="50">
        <f t="shared" si="68"/>
        <v>28.646997690531176</v>
      </c>
      <c r="Q222" s="50">
        <f t="shared" si="68"/>
        <v>25.188339731285989</v>
      </c>
      <c r="R222" s="50">
        <f t="shared" si="68"/>
        <v>29.771505905511809</v>
      </c>
      <c r="S222" s="50">
        <f t="shared" si="68"/>
        <v>29.744392523364489</v>
      </c>
      <c r="T222" s="50">
        <f t="shared" si="68"/>
        <v>30.461744639376217</v>
      </c>
      <c r="U222" s="50">
        <f t="shared" si="68"/>
        <v>31.370720490546759</v>
      </c>
      <c r="V222" s="50">
        <f t="shared" si="68"/>
        <v>28.726885644768853</v>
      </c>
      <c r="W222" s="50">
        <f t="shared" si="68"/>
        <v>23.424657534246577</v>
      </c>
      <c r="X222" s="50">
        <f t="shared" si="68"/>
        <v>28.086341999267663</v>
      </c>
      <c r="Y222" s="50">
        <f t="shared" si="68"/>
        <v>28.630766218509333</v>
      </c>
      <c r="Z222" s="50">
        <f t="shared" si="68"/>
        <v>25.140899748801097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181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185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spans="1:26" ht="16.2" hidden="1" customHeight="1" x14ac:dyDescent="0.3">
      <c r="A233" s="127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69">SUM(F237:Z237)</f>
        <v>261548</v>
      </c>
      <c r="D237" s="106">
        <f t="shared" ref="D237" si="70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186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2019-10-04T12:24:34Z</cp:lastPrinted>
  <dcterms:created xsi:type="dcterms:W3CDTF">2017-06-08T05:54:08Z</dcterms:created>
  <dcterms:modified xsi:type="dcterms:W3CDTF">2019-10-04T12:28:13Z</dcterms:modified>
</cp:coreProperties>
</file>