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B183" i="2" l="1"/>
  <c r="E159" i="2" l="1"/>
  <c r="F159" i="2"/>
  <c r="G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U168" i="2" l="1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K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8" i="2" l="1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38" i="2" l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D161" i="2" s="1"/>
  <c r="C160" i="2"/>
  <c r="D160" i="2" s="1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D162" i="2" s="1"/>
  <c r="C159" i="2"/>
  <c r="D159" i="2" s="1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38" i="2" s="1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68" i="2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1" i="2" l="1"/>
</calcChain>
</file>

<file path=xl/sharedStrings.xml><?xml version="1.0" encoding="utf-8"?>
<sst xmlns="http://schemas.openxmlformats.org/spreadsheetml/2006/main" count="266" uniqueCount="213">
  <si>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</si>
  <si>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</si>
  <si>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</si>
  <si>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</si>
  <si>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</si>
  <si>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</si>
  <si>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</si>
  <si>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</si>
  <si>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</si>
  <si>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</si>
  <si>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</si>
  <si>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</si>
  <si>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</si>
  <si>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</si>
  <si>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</si>
  <si>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</si>
  <si>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</si>
  <si>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</si>
  <si>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</si>
  <si>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</si>
  <si>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</si>
  <si>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</si>
  <si>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</si>
  <si>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</si>
  <si>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</si>
  <si>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</si>
  <si>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</si>
  <si>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</si>
  <si>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</si>
  <si>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</si>
  <si>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</si>
  <si>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</si>
  <si>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</si>
  <si>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</si>
  <si>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</si>
  <si>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</si>
  <si>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</si>
  <si>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</si>
  <si>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</si>
  <si>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</si>
  <si>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</si>
  <si>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</si>
  <si>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</si>
  <si>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</si>
  <si>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</si>
  <si>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</si>
  <si>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</si>
  <si>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</si>
  <si>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</si>
  <si>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</si>
  <si>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</si>
  <si>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</si>
  <si>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</si>
  <si>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</si>
  <si>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</si>
  <si>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</si>
  <si>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</si>
  <si>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</si>
  <si>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</si>
  <si>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</si>
  <si>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</si>
  <si>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</si>
  <si>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</si>
  <si>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</si>
  <si>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</si>
  <si>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</si>
  <si>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</si>
  <si>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</si>
  <si>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</si>
  <si>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</si>
  <si>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</si>
  <si>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</si>
  <si>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</si>
  <si>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</si>
  <si>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</si>
  <si>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</si>
  <si>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</si>
  <si>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</si>
  <si>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</si>
  <si>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</si>
  <si>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</si>
  <si>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</si>
  <si>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</si>
  <si>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</si>
  <si>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</si>
  <si>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</si>
  <si>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</si>
  <si>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</si>
  <si>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</si>
  <si>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</si>
  <si>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</si>
  <si>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</si>
  <si>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</si>
  <si>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</si>
  <si>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</si>
  <si>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</si>
  <si>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</si>
  <si>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</si>
  <si>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</si>
  <si>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</si>
  <si>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</si>
  <si>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</si>
  <si>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</si>
  <si>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</si>
  <si>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</si>
  <si>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</si>
  <si>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</si>
  <si>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</si>
  <si>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</si>
  <si>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</si>
  <si>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</si>
  <si>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</si>
  <si>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</si>
  <si>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</si>
  <si>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</si>
  <si>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</si>
  <si>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</si>
  <si>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</si>
  <si>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</si>
  <si>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</si>
  <si>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</si>
  <si>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</si>
  <si>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</si>
  <si>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</si>
  <si>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</si>
  <si>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</si>
  <si>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</si>
  <si>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</si>
  <si>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</si>
  <si>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</si>
  <si>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</si>
  <si>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</si>
  <si>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</si>
  <si>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</si>
  <si>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</si>
  <si>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</si>
  <si>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</si>
  <si>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</si>
  <si>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</si>
  <si>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</si>
  <si>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</si>
  <si>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</si>
  <si>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</si>
  <si>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</si>
  <si>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</si>
  <si>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</si>
  <si>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</si>
  <si>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</si>
  <si>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</si>
  <si>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</si>
  <si>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</si>
  <si>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</si>
  <si>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</si>
  <si>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</si>
  <si>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</si>
  <si>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</si>
  <si>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</si>
  <si>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</si>
  <si>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</si>
  <si>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</si>
  <si>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</si>
  <si>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</si>
  <si>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</si>
  <si>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</si>
  <si>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</si>
  <si>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</si>
  <si>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</si>
  <si>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</si>
  <si>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</si>
  <si>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</si>
  <si>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</si>
  <si>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</si>
  <si>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</si>
  <si>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</si>
  <si>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</si>
  <si>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</si>
  <si>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</si>
  <si>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</si>
  <si>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</si>
  <si>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</si>
  <si>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</si>
  <si>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</si>
  <si>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</si>
  <si>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</si>
  <si>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</si>
  <si>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</si>
  <si>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</si>
  <si>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</si>
  <si>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</si>
  <si>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</si>
  <si>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</si>
  <si>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</si>
  <si>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</si>
  <si>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</si>
  <si>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</si>
  <si>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</si>
  <si>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</si>
  <si>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</si>
  <si>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</si>
  <si>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</si>
  <si>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</si>
  <si>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</si>
  <si>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</si>
  <si>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</si>
  <si>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</si>
  <si>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</si>
  <si>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</si>
  <si>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</si>
  <si>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</si>
  <si>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</si>
  <si>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</si>
  <si>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Информация о сельскохозяйственных работах по состоянию на 11 октября 2019 г. (сельскохозяйственные организации и крупные К(Ф)Х)</t>
  </si>
  <si>
    <t>ржи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</si>
</sst>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M7" activePane="bottomRight" state="frozen"/>
      <selection activeCell="A2" sqref="A2"/>
      <selection pane="topRight" activeCell="F2" sqref="F2"/>
      <selection pane="bottomLeft" activeCell="A7" sqref="A7"/>
      <selection pane="bottomRight" activeCell="A106" sqref="A106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8" t="s">
        <v>211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9" t="s">
        <v>0</v>
      </c>
      <c r="B4" s="132" t="s">
        <v>190</v>
      </c>
      <c r="C4" s="135" t="s">
        <v>191</v>
      </c>
      <c r="D4" s="135" t="s">
        <v>192</v>
      </c>
      <c r="E4" s="135" t="s">
        <v>202</v>
      </c>
      <c r="F4" s="138" t="s">
        <v>3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40"/>
    </row>
    <row r="5" spans="1:27" s="2" customFormat="1" ht="153" customHeight="1" x14ac:dyDescent="0.3">
      <c r="A5" s="130"/>
      <c r="B5" s="133"/>
      <c r="C5" s="136"/>
      <c r="D5" s="136"/>
      <c r="E5" s="136"/>
      <c r="F5" s="141" t="s">
        <v>4</v>
      </c>
      <c r="G5" s="141" t="s">
        <v>5</v>
      </c>
      <c r="H5" s="141" t="s">
        <v>6</v>
      </c>
      <c r="I5" s="141" t="s">
        <v>7</v>
      </c>
      <c r="J5" s="141" t="s">
        <v>8</v>
      </c>
      <c r="K5" s="141" t="s">
        <v>9</v>
      </c>
      <c r="L5" s="141" t="s">
        <v>10</v>
      </c>
      <c r="M5" s="141" t="s">
        <v>11</v>
      </c>
      <c r="N5" s="141" t="s">
        <v>12</v>
      </c>
      <c r="O5" s="141" t="s">
        <v>13</v>
      </c>
      <c r="P5" s="141" t="s">
        <v>14</v>
      </c>
      <c r="Q5" s="141" t="s">
        <v>15</v>
      </c>
      <c r="R5" s="141" t="s">
        <v>16</v>
      </c>
      <c r="S5" s="141" t="s">
        <v>17</v>
      </c>
      <c r="T5" s="141" t="s">
        <v>18</v>
      </c>
      <c r="U5" s="141" t="s">
        <v>19</v>
      </c>
      <c r="V5" s="141" t="s">
        <v>20</v>
      </c>
      <c r="W5" s="141" t="s">
        <v>21</v>
      </c>
      <c r="X5" s="141" t="s">
        <v>22</v>
      </c>
      <c r="Y5" s="141" t="s">
        <v>23</v>
      </c>
      <c r="Z5" s="141" t="s">
        <v>24</v>
      </c>
    </row>
    <row r="6" spans="1:27" s="2" customFormat="1" ht="10.8" customHeight="1" thickBot="1" x14ac:dyDescent="0.35">
      <c r="A6" s="131"/>
      <c r="B6" s="134"/>
      <c r="C6" s="137"/>
      <c r="D6" s="137"/>
      <c r="E6" s="137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271095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5610</v>
      </c>
      <c r="D104" s="15"/>
      <c r="E104" s="99"/>
      <c r="F104" s="31"/>
      <c r="G104" s="31">
        <v>359</v>
      </c>
      <c r="H104" s="31"/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/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265485</v>
      </c>
      <c r="D105" s="118">
        <f t="shared" si="15"/>
        <v>0.9819103766606504</v>
      </c>
      <c r="E105" s="99"/>
      <c r="F105" s="31">
        <f>F99-F103-F104</f>
        <v>11642</v>
      </c>
      <c r="G105" s="31">
        <f t="shared" ref="G105:Z105" si="23">G99-G103-G104</f>
        <v>6724</v>
      </c>
      <c r="H105" s="31">
        <f t="shared" si="23"/>
        <v>17272</v>
      </c>
      <c r="I105" s="127">
        <f t="shared" si="23"/>
        <v>15801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262517</v>
      </c>
      <c r="C106" s="105">
        <f t="shared" ref="C106:C153" si="24">SUM(F106:Z106)</f>
        <v>264859</v>
      </c>
      <c r="D106" s="106">
        <f t="shared" si="15"/>
        <v>1.0089213269997752</v>
      </c>
      <c r="E106" s="107"/>
      <c r="F106" s="108">
        <v>11522</v>
      </c>
      <c r="G106" s="108">
        <v>6724</v>
      </c>
      <c r="H106" s="108">
        <v>17190</v>
      </c>
      <c r="I106" s="108">
        <v>15538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4358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12746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0.9709330709826316</v>
      </c>
      <c r="C107" s="9">
        <f>C106/C105</f>
        <v>0.99764205134000039</v>
      </c>
      <c r="D107" s="118">
        <f t="shared" si="15"/>
        <v>1.0275085700091955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0.99525243168133393</v>
      </c>
      <c r="I107" s="29">
        <f t="shared" ref="I107:Z107" si="26">I106/I105</f>
        <v>0.98335548383013738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0.99136657073967493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7859</v>
      </c>
      <c r="C108" s="27">
        <f t="shared" si="24"/>
        <v>626</v>
      </c>
      <c r="D108" s="15">
        <f t="shared" si="15"/>
        <v>7.9653899987275734E-2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82</v>
      </c>
      <c r="I108" s="91">
        <f t="shared" si="27"/>
        <v>263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111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126621</v>
      </c>
      <c r="D109" s="16">
        <f t="shared" si="15"/>
        <v>0.99487715383467035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5571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262517</v>
      </c>
      <c r="C115" s="105">
        <f t="shared" si="24"/>
        <v>264690</v>
      </c>
      <c r="D115" s="106">
        <f t="shared" ref="D115:D177" si="28">C115/B115</f>
        <v>1.0082775591675968</v>
      </c>
      <c r="E115" s="107"/>
      <c r="F115" s="108">
        <v>11522</v>
      </c>
      <c r="G115" s="108">
        <v>6724</v>
      </c>
      <c r="H115" s="108">
        <v>17075</v>
      </c>
      <c r="I115" s="108">
        <v>15538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4358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12746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0.9709330709826316</v>
      </c>
      <c r="C116" s="9">
        <f>C115/C105</f>
        <v>0.99700548053562343</v>
      </c>
      <c r="D116" s="15">
        <f t="shared" si="28"/>
        <v>1.0268529421153667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0.98859425660027789</v>
      </c>
      <c r="I116" s="29">
        <f t="shared" si="29"/>
        <v>0.98335548383013738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0.99136657073967493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126434</v>
      </c>
      <c r="D117" s="16">
        <f t="shared" si="28"/>
        <v>0.99340787126884733</v>
      </c>
      <c r="E117" s="99"/>
      <c r="F117" s="31">
        <v>5807</v>
      </c>
      <c r="G117" s="31">
        <v>3584</v>
      </c>
      <c r="H117" s="31">
        <v>8448</v>
      </c>
      <c r="I117" s="31">
        <v>5286</v>
      </c>
      <c r="J117" s="31">
        <v>3604</v>
      </c>
      <c r="K117" s="31">
        <v>9731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5571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623224</v>
      </c>
      <c r="C123" s="105">
        <f>SUM(F123:Z123)</f>
        <v>730010</v>
      </c>
      <c r="D123" s="106">
        <f t="shared" si="28"/>
        <v>1.1713444925099161</v>
      </c>
      <c r="E123" s="107"/>
      <c r="F123" s="108">
        <v>33529</v>
      </c>
      <c r="G123" s="108">
        <v>16129</v>
      </c>
      <c r="H123" s="108">
        <v>47219</v>
      </c>
      <c r="I123" s="108">
        <v>53926</v>
      </c>
      <c r="J123" s="108">
        <v>24978</v>
      </c>
      <c r="K123" s="108">
        <v>53323</v>
      </c>
      <c r="L123" s="108">
        <v>31456</v>
      </c>
      <c r="M123" s="108">
        <v>37997</v>
      </c>
      <c r="N123" s="108">
        <v>38191</v>
      </c>
      <c r="O123" s="108">
        <v>9717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52682</v>
      </c>
      <c r="U123" s="108">
        <v>31856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1.0470833333333334</v>
      </c>
      <c r="C124" s="9">
        <f>C123/C122</f>
        <v>1.1436785210715965</v>
      </c>
      <c r="D124" s="16">
        <f t="shared" si="28"/>
        <v>1.0922516715367416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1.0756036446469248</v>
      </c>
      <c r="I124" s="30">
        <f t="shared" si="30"/>
        <v>1.1425000000000001</v>
      </c>
      <c r="J124" s="30">
        <f t="shared" si="30"/>
        <v>1.6991836734693877</v>
      </c>
      <c r="K124" s="30">
        <f t="shared" si="30"/>
        <v>1.3198762376237623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1.2480718954248367</v>
      </c>
      <c r="O124" s="30">
        <f t="shared" si="30"/>
        <v>1.0917977528089888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1.0053816793893129</v>
      </c>
      <c r="U124" s="30">
        <f t="shared" si="30"/>
        <v>0.93694117647058828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314256</v>
      </c>
      <c r="C125" s="26">
        <f t="shared" si="24"/>
        <v>345132</v>
      </c>
      <c r="D125" s="16">
        <f t="shared" si="28"/>
        <v>1.0982511073774248</v>
      </c>
      <c r="E125" s="99"/>
      <c r="F125" s="31">
        <v>18480</v>
      </c>
      <c r="G125" s="31">
        <v>7870</v>
      </c>
      <c r="H125" s="31">
        <v>23519</v>
      </c>
      <c r="I125" s="31">
        <v>17920</v>
      </c>
      <c r="J125" s="31">
        <v>10709</v>
      </c>
      <c r="K125" s="31">
        <v>27384</v>
      </c>
      <c r="L125" s="31">
        <v>15100</v>
      </c>
      <c r="M125" s="31">
        <v>17733</v>
      </c>
      <c r="N125" s="124">
        <v>15638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26759</v>
      </c>
      <c r="U125" s="31">
        <v>12977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212</v>
      </c>
      <c r="B126" s="26">
        <v>18987</v>
      </c>
      <c r="C126" s="26">
        <f t="shared" si="24"/>
        <v>9407</v>
      </c>
      <c r="D126" s="16">
        <f t="shared" si="28"/>
        <v>0.49544425132985725</v>
      </c>
      <c r="E126" s="99"/>
      <c r="F126" s="31"/>
      <c r="G126" s="31">
        <v>147</v>
      </c>
      <c r="H126" s="31">
        <v>50</v>
      </c>
      <c r="I126" s="31">
        <v>990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225426</v>
      </c>
      <c r="C127" s="26">
        <f t="shared" si="24"/>
        <v>302342</v>
      </c>
      <c r="D127" s="16">
        <f t="shared" si="28"/>
        <v>1.341202878106341</v>
      </c>
      <c r="E127" s="99"/>
      <c r="F127" s="31">
        <v>6086</v>
      </c>
      <c r="G127" s="31">
        <v>6500</v>
      </c>
      <c r="H127" s="31">
        <v>18951</v>
      </c>
      <c r="I127" s="31">
        <v>32786</v>
      </c>
      <c r="J127" s="31">
        <v>8432</v>
      </c>
      <c r="K127" s="31">
        <v>19799</v>
      </c>
      <c r="L127" s="31">
        <v>9515</v>
      </c>
      <c r="M127" s="31">
        <v>15322</v>
      </c>
      <c r="N127" s="31">
        <v>20760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21772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23.740329197728144</v>
      </c>
      <c r="C130" s="110">
        <f>C123/C115*10</f>
        <v>27.579810344176209</v>
      </c>
      <c r="D130" s="106">
        <f t="shared" si="28"/>
        <v>1.1617282184450706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27.653879941434845</v>
      </c>
      <c r="I130" s="111">
        <f>I123/I115*10</f>
        <v>34.705882352941174</v>
      </c>
      <c r="J130" s="111">
        <f t="shared" ref="J130:Z130" si="31">J123/J115*10</f>
        <v>32.527672874072145</v>
      </c>
      <c r="K130" s="111">
        <f t="shared" si="31"/>
        <v>27.988137728322485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27.923521240038021</v>
      </c>
      <c r="O130" s="111">
        <f>O123/O115*10</f>
        <v>22.296925195043599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28.223507982427943</v>
      </c>
      <c r="U130" s="111">
        <f t="shared" si="31"/>
        <v>24.992938961242743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24.691489946807259</v>
      </c>
      <c r="C131" s="50">
        <f t="shared" si="32"/>
        <v>27.297404179255583</v>
      </c>
      <c r="D131" s="16">
        <f t="shared" si="28"/>
        <v>1.1055389625357657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27.839725378787882</v>
      </c>
      <c r="I131" s="50">
        <f t="shared" si="33"/>
        <v>33.90087022323118</v>
      </c>
      <c r="J131" s="50">
        <f t="shared" si="33"/>
        <v>29.714206437291896</v>
      </c>
      <c r="K131" s="50">
        <f t="shared" si="33"/>
        <v>28.140992703730348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26.554593309560197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26.777744421094766</v>
      </c>
      <c r="U131" s="50">
        <f t="shared" si="33"/>
        <v>23.29384311613714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23.905972045743333</v>
      </c>
      <c r="D132" s="16">
        <f t="shared" si="28"/>
        <v>1.0033533008507327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21.388888888888889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23.406535214777435</v>
      </c>
      <c r="C133" s="50">
        <f t="shared" si="32"/>
        <v>28.435377988450611</v>
      </c>
      <c r="D133" s="16">
        <f t="shared" si="28"/>
        <v>1.2148478075686433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35.695155144256944</v>
      </c>
      <c r="J133" s="50">
        <f t="shared" si="36"/>
        <v>30.363701836514224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29.322033898305087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30.651837251865409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652</v>
      </c>
      <c r="C136" s="27">
        <f t="shared" si="24"/>
        <v>158</v>
      </c>
      <c r="D136" s="15">
        <f t="shared" si="28"/>
        <v>0.24233128834355827</v>
      </c>
      <c r="E136" s="99"/>
      <c r="F136" s="37"/>
      <c r="G136" s="36"/>
      <c r="H136" s="54"/>
      <c r="I136" s="36">
        <v>158</v>
      </c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2257</v>
      </c>
      <c r="C137" s="27">
        <f t="shared" si="24"/>
        <v>825</v>
      </c>
      <c r="D137" s="15">
        <f t="shared" si="28"/>
        <v>0.36552946389011964</v>
      </c>
      <c r="E137" s="99"/>
      <c r="F137" s="37"/>
      <c r="G137" s="36"/>
      <c r="H137" s="36"/>
      <c r="I137" s="36">
        <v>825</v>
      </c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34.616564417177912</v>
      </c>
      <c r="C138" s="54">
        <f t="shared" si="37"/>
        <v>52.215189873417728</v>
      </c>
      <c r="D138" s="54">
        <f t="shared" si="37"/>
        <v>15.083874079516331</v>
      </c>
      <c r="E138" s="54" t="e">
        <f t="shared" si="37"/>
        <v>#DIV/0!</v>
      </c>
      <c r="F138" s="54"/>
      <c r="G138" s="54"/>
      <c r="H138" s="54"/>
      <c r="I138" s="54">
        <f>I137/I136*10</f>
        <v>52.215189873417728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3106.5</v>
      </c>
      <c r="D139" s="16">
        <f t="shared" si="28"/>
        <v>3.1158475426278835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160</v>
      </c>
      <c r="I139" s="47">
        <f t="shared" si="38"/>
        <v>31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49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779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6410.7</v>
      </c>
      <c r="D144" s="15">
        <f t="shared" si="28"/>
        <v>0.80143767970996371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f t="shared" si="39"/>
        <v>61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7569</v>
      </c>
      <c r="C145" s="27">
        <f t="shared" si="24"/>
        <v>5896.8</v>
      </c>
      <c r="D145" s="15">
        <f t="shared" si="28"/>
        <v>0.77907253269916765</v>
      </c>
      <c r="E145" s="99"/>
      <c r="F145" s="26">
        <v>108</v>
      </c>
      <c r="G145" s="26">
        <v>256</v>
      </c>
      <c r="H145" s="26">
        <v>859</v>
      </c>
      <c r="I145" s="26">
        <v>358</v>
      </c>
      <c r="J145" s="26">
        <v>58</v>
      </c>
      <c r="K145" s="26">
        <v>56.8</v>
      </c>
      <c r="L145" s="26">
        <v>640</v>
      </c>
      <c r="M145" s="26">
        <v>894</v>
      </c>
      <c r="N145" s="26">
        <v>314</v>
      </c>
      <c r="O145" s="26">
        <v>11</v>
      </c>
      <c r="P145" s="120">
        <v>140</v>
      </c>
      <c r="Q145" s="26">
        <v>286</v>
      </c>
      <c r="R145" s="26">
        <v>60</v>
      </c>
      <c r="S145" s="26">
        <v>591</v>
      </c>
      <c r="T145" s="26">
        <v>196</v>
      </c>
      <c r="U145" s="120">
        <v>44</v>
      </c>
      <c r="V145" s="26">
        <v>157</v>
      </c>
      <c r="W145" s="26">
        <v>7</v>
      </c>
      <c r="X145" s="26">
        <v>310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0.94624328041005124</v>
      </c>
      <c r="C146" s="9">
        <f>C145/C144</f>
        <v>0.91983714726940902</v>
      </c>
      <c r="D146" s="15">
        <f t="shared" si="28"/>
        <v>0.97209371660827093</v>
      </c>
      <c r="E146" s="99"/>
      <c r="F146" s="35">
        <f t="shared" ref="F146:Z146" si="40">F145/F144</f>
        <v>1</v>
      </c>
      <c r="G146" s="35">
        <f t="shared" si="40"/>
        <v>0.79503105590062106</v>
      </c>
      <c r="H146" s="35">
        <f t="shared" si="40"/>
        <v>0.85643070787637088</v>
      </c>
      <c r="I146" s="35">
        <f t="shared" si="40"/>
        <v>0.88177339901477836</v>
      </c>
      <c r="J146" s="35">
        <f t="shared" si="40"/>
        <v>1</v>
      </c>
      <c r="K146" s="35">
        <f t="shared" si="40"/>
        <v>0.93114754098360653</v>
      </c>
      <c r="L146" s="35">
        <f t="shared" si="40"/>
        <v>1</v>
      </c>
      <c r="M146" s="35">
        <f t="shared" si="40"/>
        <v>0.91880781089414187</v>
      </c>
      <c r="N146" s="35">
        <f t="shared" si="40"/>
        <v>1</v>
      </c>
      <c r="O146" s="35">
        <f t="shared" si="40"/>
        <v>1</v>
      </c>
      <c r="P146" s="35">
        <f t="shared" si="40"/>
        <v>0.8</v>
      </c>
      <c r="Q146" s="35">
        <f t="shared" si="40"/>
        <v>0.96621621621621623</v>
      </c>
      <c r="R146" s="35">
        <f t="shared" si="40"/>
        <v>1</v>
      </c>
      <c r="S146" s="35">
        <f t="shared" si="40"/>
        <v>0.90091463414634143</v>
      </c>
      <c r="T146" s="35">
        <f t="shared" si="40"/>
        <v>1</v>
      </c>
      <c r="U146" s="35">
        <f t="shared" si="40"/>
        <v>0.69073783359497642</v>
      </c>
      <c r="V146" s="35">
        <f t="shared" si="40"/>
        <v>1</v>
      </c>
      <c r="W146" s="35">
        <f t="shared" si="40"/>
        <v>1</v>
      </c>
      <c r="X146" s="35">
        <f t="shared" si="40"/>
        <v>0.87818696883852687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138145</v>
      </c>
      <c r="C148" s="27">
        <f t="shared" si="24"/>
        <v>158082</v>
      </c>
      <c r="D148" s="15">
        <f t="shared" si="28"/>
        <v>1.1443193745701981</v>
      </c>
      <c r="E148" s="99"/>
      <c r="F148" s="26">
        <v>2164</v>
      </c>
      <c r="G148" s="26">
        <v>5632</v>
      </c>
      <c r="H148" s="26">
        <v>19880</v>
      </c>
      <c r="I148" s="26">
        <v>10657</v>
      </c>
      <c r="J148" s="26">
        <v>1470</v>
      </c>
      <c r="K148" s="26">
        <v>2092</v>
      </c>
      <c r="L148" s="26">
        <v>20253</v>
      </c>
      <c r="M148" s="26">
        <v>27538</v>
      </c>
      <c r="N148" s="26">
        <v>8605</v>
      </c>
      <c r="O148" s="26">
        <v>310</v>
      </c>
      <c r="P148" s="26">
        <v>3275</v>
      </c>
      <c r="Q148" s="26">
        <v>7915</v>
      </c>
      <c r="R148" s="26">
        <v>1772</v>
      </c>
      <c r="S148" s="26">
        <v>14104</v>
      </c>
      <c r="T148" s="26">
        <v>5739</v>
      </c>
      <c r="U148" s="26">
        <v>1075</v>
      </c>
      <c r="V148" s="120">
        <v>3171</v>
      </c>
      <c r="W148" s="26">
        <v>200</v>
      </c>
      <c r="X148" s="26">
        <v>7890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0.86340625000000004</v>
      </c>
      <c r="C149" s="9">
        <f>C148/C147</f>
        <v>0.92989411764705887</v>
      </c>
      <c r="D149" s="15">
        <f>C149/B149</f>
        <v>1.0770064701837156</v>
      </c>
      <c r="E149" s="99"/>
      <c r="F149" s="29">
        <f t="shared" ref="F149:Z149" si="41">F148/F147</f>
        <v>1.4426666666666668</v>
      </c>
      <c r="G149" s="29">
        <f t="shared" si="41"/>
        <v>0.7932394366197183</v>
      </c>
      <c r="H149" s="29">
        <f t="shared" si="41"/>
        <v>1.0142857142857142</v>
      </c>
      <c r="I149" s="29">
        <f t="shared" si="41"/>
        <v>0.86642276422764231</v>
      </c>
      <c r="J149" s="29">
        <f t="shared" si="41"/>
        <v>1.1307692307692307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1.1240000000000001</v>
      </c>
      <c r="N149" s="29">
        <f t="shared" si="41"/>
        <v>0.91542553191489362</v>
      </c>
      <c r="O149" s="29">
        <f t="shared" si="41"/>
        <v>1.0333333333333334</v>
      </c>
      <c r="P149" s="29">
        <f t="shared" si="41"/>
        <v>0.52822580645161288</v>
      </c>
      <c r="Q149" s="29">
        <f t="shared" si="41"/>
        <v>1.0695945945945946</v>
      </c>
      <c r="R149" s="29">
        <f t="shared" si="41"/>
        <v>1.0423529411764705</v>
      </c>
      <c r="S149" s="29">
        <f t="shared" si="41"/>
        <v>0.71232323232323236</v>
      </c>
      <c r="T149" s="29">
        <f t="shared" si="41"/>
        <v>1.006842105263158</v>
      </c>
      <c r="U149" s="29">
        <f t="shared" si="41"/>
        <v>0.671875</v>
      </c>
      <c r="V149" s="29">
        <f t="shared" si="41"/>
        <v>2.1139999999999999</v>
      </c>
      <c r="W149" s="29">
        <f t="shared" si="41"/>
        <v>1</v>
      </c>
      <c r="X149" s="29">
        <f t="shared" si="41"/>
        <v>1.1954545454545455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182.51420266878057</v>
      </c>
      <c r="C150" s="49">
        <f>C148/C145*10</f>
        <v>268.0809930809931</v>
      </c>
      <c r="D150" s="15">
        <f>C150/B150</f>
        <v>1.4688226404358005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220</v>
      </c>
      <c r="H150" s="49">
        <f t="shared" si="42"/>
        <v>231.43189755529687</v>
      </c>
      <c r="I150" s="49">
        <f t="shared" si="42"/>
        <v>297.68156424581002</v>
      </c>
      <c r="J150" s="49">
        <f t="shared" si="42"/>
        <v>253.44827586206895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308.03131991051453</v>
      </c>
      <c r="N150" s="49">
        <f t="shared" si="42"/>
        <v>274.04458598726114</v>
      </c>
      <c r="O150" s="49">
        <f t="shared" si="42"/>
        <v>281.81818181818181</v>
      </c>
      <c r="P150" s="49">
        <f t="shared" si="42"/>
        <v>233.92857142857142</v>
      </c>
      <c r="Q150" s="49">
        <f t="shared" si="42"/>
        <v>276.74825174825173</v>
      </c>
      <c r="R150" s="49">
        <f t="shared" si="42"/>
        <v>295.33333333333337</v>
      </c>
      <c r="S150" s="49">
        <f t="shared" si="42"/>
        <v>238.64636209813875</v>
      </c>
      <c r="T150" s="49">
        <f t="shared" si="42"/>
        <v>292.80612244897958</v>
      </c>
      <c r="U150" s="49">
        <f t="shared" si="42"/>
        <v>244.31818181818184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254.51612903225808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hidden="1" customHeight="1" outlineLevel="1" x14ac:dyDescent="0.25">
      <c r="A151" s="11" t="s">
        <v>105</v>
      </c>
      <c r="B151" s="8">
        <v>954</v>
      </c>
      <c r="C151" s="27">
        <f t="shared" si="24"/>
        <v>962</v>
      </c>
      <c r="D151" s="15">
        <f t="shared" si="28"/>
        <v>1.0083857442348008</v>
      </c>
      <c r="E151" s="99"/>
      <c r="F151" s="47">
        <v>18</v>
      </c>
      <c r="G151" s="47">
        <v>147</v>
      </c>
      <c r="H151" s="47">
        <v>85</v>
      </c>
      <c r="I151" s="47">
        <v>11</v>
      </c>
      <c r="J151" s="47">
        <v>13</v>
      </c>
      <c r="K151" s="47">
        <v>10</v>
      </c>
      <c r="L151" s="47">
        <v>103</v>
      </c>
      <c r="M151" s="47">
        <v>100</v>
      </c>
      <c r="N151" s="47">
        <v>39</v>
      </c>
      <c r="O151" s="47">
        <v>14</v>
      </c>
      <c r="P151" s="47">
        <v>18</v>
      </c>
      <c r="Q151" s="47">
        <v>104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4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customHeight="1" outlineLevel="1" x14ac:dyDescent="0.25">
      <c r="A153" s="11" t="s">
        <v>107</v>
      </c>
      <c r="B153" s="52">
        <v>954</v>
      </c>
      <c r="C153" s="27">
        <f t="shared" si="24"/>
        <v>958.5</v>
      </c>
      <c r="D153" s="15">
        <f t="shared" si="28"/>
        <v>1.0047169811320755</v>
      </c>
      <c r="E153" s="99"/>
      <c r="F153" s="47">
        <f>F151-F152</f>
        <v>18</v>
      </c>
      <c r="G153" s="47">
        <f t="shared" ref="G153:X153" si="43">G151-G152</f>
        <v>147</v>
      </c>
      <c r="H153" s="47">
        <f t="shared" si="43"/>
        <v>85</v>
      </c>
      <c r="I153" s="47">
        <f t="shared" si="43"/>
        <v>11</v>
      </c>
      <c r="J153" s="47">
        <f t="shared" si="43"/>
        <v>13</v>
      </c>
      <c r="K153" s="47">
        <f t="shared" si="43"/>
        <v>10</v>
      </c>
      <c r="L153" s="47">
        <f t="shared" si="43"/>
        <v>103</v>
      </c>
      <c r="M153" s="47">
        <f t="shared" si="43"/>
        <v>100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515</v>
      </c>
      <c r="C154" s="27">
        <f>SUM(F154:Z154)</f>
        <v>449.35</v>
      </c>
      <c r="D154" s="15">
        <f t="shared" si="28"/>
        <v>0.87252427184466019</v>
      </c>
      <c r="E154" s="99"/>
      <c r="F154" s="26">
        <v>17</v>
      </c>
      <c r="G154" s="26">
        <v>25</v>
      </c>
      <c r="H154" s="26"/>
      <c r="I154" s="26">
        <v>4.3</v>
      </c>
      <c r="J154" s="26">
        <v>12.95</v>
      </c>
      <c r="K154" s="26">
        <v>7.5</v>
      </c>
      <c r="L154" s="26">
        <v>43</v>
      </c>
      <c r="M154" s="26">
        <v>76</v>
      </c>
      <c r="N154" s="26">
        <v>17</v>
      </c>
      <c r="O154" s="26">
        <v>14</v>
      </c>
      <c r="P154" s="26">
        <v>11.3</v>
      </c>
      <c r="Q154" s="26">
        <v>56</v>
      </c>
      <c r="R154" s="26"/>
      <c r="S154" s="26">
        <v>21</v>
      </c>
      <c r="T154" s="26">
        <v>16.2</v>
      </c>
      <c r="U154" s="50">
        <v>6</v>
      </c>
      <c r="V154" s="26">
        <v>4</v>
      </c>
      <c r="W154" s="26">
        <v>10</v>
      </c>
      <c r="X154" s="26">
        <v>41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0.53983228511530401</v>
      </c>
      <c r="C155" s="33">
        <f>C154/C153</f>
        <v>0.46880542514345336</v>
      </c>
      <c r="D155" s="15">
        <f t="shared" si="28"/>
        <v>0.86842791376088246</v>
      </c>
      <c r="E155" s="99"/>
      <c r="F155" s="29">
        <f>F154/F153</f>
        <v>0.94444444444444442</v>
      </c>
      <c r="G155" s="29">
        <f t="shared" ref="G155:Z155" si="44">G154/G153</f>
        <v>0.17006802721088435</v>
      </c>
      <c r="H155" s="29">
        <f t="shared" si="44"/>
        <v>0</v>
      </c>
      <c r="I155" s="29">
        <f t="shared" si="44"/>
        <v>0.39090909090909087</v>
      </c>
      <c r="J155" s="29">
        <f t="shared" si="44"/>
        <v>0.99615384615384606</v>
      </c>
      <c r="K155" s="29">
        <f t="shared" si="44"/>
        <v>0.75</v>
      </c>
      <c r="L155" s="29">
        <f t="shared" si="44"/>
        <v>0.41747572815533979</v>
      </c>
      <c r="M155" s="29">
        <f t="shared" si="44"/>
        <v>0.76</v>
      </c>
      <c r="N155" s="29">
        <f t="shared" si="44"/>
        <v>0.4358974358974359</v>
      </c>
      <c r="O155" s="29">
        <f t="shared" si="44"/>
        <v>1</v>
      </c>
      <c r="P155" s="29">
        <f t="shared" si="44"/>
        <v>0.62777777777777777</v>
      </c>
      <c r="Q155" s="29">
        <f t="shared" si="44"/>
        <v>0.546875</v>
      </c>
      <c r="R155" s="29"/>
      <c r="S155" s="29">
        <f t="shared" si="44"/>
        <v>0.72413793103448276</v>
      </c>
      <c r="T155" s="29">
        <f t="shared" si="44"/>
        <v>0.24545454545454545</v>
      </c>
      <c r="U155" s="29">
        <f t="shared" si="44"/>
        <v>0.27272727272727271</v>
      </c>
      <c r="V155" s="29">
        <f t="shared" si="44"/>
        <v>0.4</v>
      </c>
      <c r="W155" s="29">
        <f t="shared" si="44"/>
        <v>1</v>
      </c>
      <c r="X155" s="29">
        <f t="shared" si="44"/>
        <v>0.43617021276595747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27122</v>
      </c>
      <c r="D156" s="15">
        <f t="shared" si="28"/>
        <v>1.2328181818181818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1037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9908</v>
      </c>
      <c r="C157" s="27">
        <f>SUM(F157:Z157)</f>
        <v>14854</v>
      </c>
      <c r="D157" s="15">
        <f t="shared" si="28"/>
        <v>1.4991925716592653</v>
      </c>
      <c r="E157" s="99"/>
      <c r="F157" s="26">
        <v>85</v>
      </c>
      <c r="G157" s="26">
        <v>750</v>
      </c>
      <c r="H157" s="26"/>
      <c r="I157" s="26">
        <v>213</v>
      </c>
      <c r="J157" s="26">
        <v>239</v>
      </c>
      <c r="K157" s="26">
        <v>125</v>
      </c>
      <c r="L157" s="26">
        <v>2620</v>
      </c>
      <c r="M157" s="26">
        <v>4525</v>
      </c>
      <c r="N157" s="26">
        <v>450</v>
      </c>
      <c r="O157" s="26">
        <v>150</v>
      </c>
      <c r="P157" s="26">
        <v>432</v>
      </c>
      <c r="Q157" s="26">
        <v>1217</v>
      </c>
      <c r="R157" s="26"/>
      <c r="S157" s="26">
        <v>630</v>
      </c>
      <c r="T157" s="26">
        <v>240</v>
      </c>
      <c r="U157" s="26">
        <v>228</v>
      </c>
      <c r="V157" s="26">
        <v>180</v>
      </c>
      <c r="W157" s="26">
        <v>104</v>
      </c>
      <c r="X157" s="26">
        <v>1440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0.45036363636363635</v>
      </c>
      <c r="C158" s="30">
        <f>C157/C156</f>
        <v>0.54767347540741829</v>
      </c>
      <c r="D158" s="30">
        <f t="shared" ref="D158:V158" si="45">D157/D156</f>
        <v>1.2160694851597904</v>
      </c>
      <c r="E158" s="30" t="e">
        <f t="shared" si="45"/>
        <v>#DIV/0!</v>
      </c>
      <c r="F158" s="30">
        <f t="shared" si="45"/>
        <v>0.21794871794871795</v>
      </c>
      <c r="G158" s="30">
        <f t="shared" si="45"/>
        <v>0.14365064163953264</v>
      </c>
      <c r="H158" s="30">
        <f t="shared" si="45"/>
        <v>0</v>
      </c>
      <c r="I158" s="30">
        <f t="shared" si="45"/>
        <v>0.52078239608801957</v>
      </c>
      <c r="J158" s="30">
        <f t="shared" si="45"/>
        <v>1.7445255474452555</v>
      </c>
      <c r="K158" s="30">
        <f t="shared" si="45"/>
        <v>0.5</v>
      </c>
      <c r="L158" s="30">
        <f t="shared" si="45"/>
        <v>0.51891463656169534</v>
      </c>
      <c r="M158" s="30">
        <f t="shared" si="45"/>
        <v>1.3419335705812574</v>
      </c>
      <c r="N158" s="30">
        <f t="shared" si="45"/>
        <v>0.43394406943105113</v>
      </c>
      <c r="O158" s="30">
        <f t="shared" si="45"/>
        <v>37.5</v>
      </c>
      <c r="P158" s="30">
        <f t="shared" si="45"/>
        <v>0.60419580419580421</v>
      </c>
      <c r="Q158" s="30">
        <f t="shared" si="45"/>
        <v>0.575685903500473</v>
      </c>
      <c r="R158" s="30" t="e">
        <f t="shared" si="45"/>
        <v>#DIV/0!</v>
      </c>
      <c r="S158" s="30">
        <f t="shared" si="45"/>
        <v>1.044776119402985</v>
      </c>
      <c r="T158" s="30">
        <f t="shared" si="45"/>
        <v>0.12139605462822459</v>
      </c>
      <c r="U158" s="30">
        <f t="shared" si="45"/>
        <v>0.33677991137370755</v>
      </c>
      <c r="V158" s="30">
        <f t="shared" si="45"/>
        <v>0.91370558375634514</v>
      </c>
      <c r="W158" s="30">
        <f>W157/W156</f>
        <v>1.4857142857142858</v>
      </c>
      <c r="X158" s="30">
        <f>X157/X156</f>
        <v>0.54319124858543943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192.38834951456312</v>
      </c>
      <c r="C159" s="56">
        <f>C157/C154*10</f>
        <v>330.56637365082901</v>
      </c>
      <c r="D159" s="15">
        <f t="shared" si="28"/>
        <v>1.7182244896061458</v>
      </c>
      <c r="E159" s="56" t="e">
        <f t="shared" ref="E159:Z159" si="47">E157/E154*10</f>
        <v>#DIV/0!</v>
      </c>
      <c r="F159" s="56">
        <f t="shared" si="47"/>
        <v>50</v>
      </c>
      <c r="G159" s="56">
        <f t="shared" si="47"/>
        <v>300</v>
      </c>
      <c r="H159" s="56"/>
      <c r="I159" s="56">
        <f t="shared" si="47"/>
        <v>495.3488372093023</v>
      </c>
      <c r="J159" s="56">
        <f t="shared" si="47"/>
        <v>184.55598455598454</v>
      </c>
      <c r="K159" s="56">
        <f t="shared" si="47"/>
        <v>166.66666666666669</v>
      </c>
      <c r="L159" s="56">
        <f t="shared" si="47"/>
        <v>609.30232558139539</v>
      </c>
      <c r="M159" s="56">
        <f t="shared" si="47"/>
        <v>595.39473684210532</v>
      </c>
      <c r="N159" s="56">
        <f t="shared" si="47"/>
        <v>264.70588235294116</v>
      </c>
      <c r="O159" s="56">
        <f t="shared" si="47"/>
        <v>107.14285714285714</v>
      </c>
      <c r="P159" s="56">
        <f t="shared" si="47"/>
        <v>382.30088495575217</v>
      </c>
      <c r="Q159" s="56">
        <f t="shared" si="47"/>
        <v>217.32142857142858</v>
      </c>
      <c r="R159" s="56"/>
      <c r="S159" s="56">
        <f t="shared" si="47"/>
        <v>300</v>
      </c>
      <c r="T159" s="56">
        <f t="shared" si="47"/>
        <v>148.14814814814815</v>
      </c>
      <c r="U159" s="56">
        <f t="shared" si="47"/>
        <v>380</v>
      </c>
      <c r="V159" s="56"/>
      <c r="W159" s="56">
        <f t="shared" si="47"/>
        <v>104</v>
      </c>
      <c r="X159" s="56">
        <f t="shared" si="47"/>
        <v>351.21951219512198</v>
      </c>
      <c r="Y159" s="56">
        <f t="shared" si="47"/>
        <v>180.64516129032259</v>
      </c>
      <c r="Z159" s="56">
        <f t="shared" si="47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83</v>
      </c>
      <c r="D166" s="15">
        <f t="shared" si="28"/>
        <v>0.59285714285714286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80</v>
      </c>
      <c r="U166" s="54">
        <v>3</v>
      </c>
      <c r="V166" s="53"/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100</v>
      </c>
      <c r="D167" s="15">
        <f t="shared" si="28"/>
        <v>0.94339622641509435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95</v>
      </c>
      <c r="U167" s="54">
        <v>5</v>
      </c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12.048192771084338</v>
      </c>
      <c r="D168" s="15">
        <f t="shared" si="28"/>
        <v>1.5912707433507616</v>
      </c>
      <c r="E168" s="99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f>T167/T166*10</f>
        <v>11.875</v>
      </c>
      <c r="U168" s="54">
        <f>U167/U166*10</f>
        <v>16.666666666666668</v>
      </c>
      <c r="V168" s="54"/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6768</v>
      </c>
      <c r="C169" s="27">
        <f>SUM(F169:Z169)</f>
        <v>8945</v>
      </c>
      <c r="D169" s="15">
        <f t="shared" si="28"/>
        <v>1.321660756501182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/>
      <c r="M169" s="36">
        <v>165</v>
      </c>
      <c r="N169" s="36"/>
      <c r="O169" s="36"/>
      <c r="P169" s="36"/>
      <c r="Q169" s="36">
        <v>287</v>
      </c>
      <c r="R169" s="36">
        <v>1713</v>
      </c>
      <c r="S169" s="36"/>
      <c r="T169" s="36"/>
      <c r="U169" s="36">
        <v>361</v>
      </c>
      <c r="V169" s="36"/>
      <c r="W169" s="36">
        <v>365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6452</v>
      </c>
      <c r="C170" s="27">
        <f>SUM(F170:Z170)</f>
        <v>7052</v>
      </c>
      <c r="D170" s="15">
        <f t="shared" si="28"/>
        <v>1.0929944203347799</v>
      </c>
      <c r="E170" s="99"/>
      <c r="F170" s="36">
        <v>3118</v>
      </c>
      <c r="G170" s="35"/>
      <c r="H170" s="54"/>
      <c r="I170" s="26"/>
      <c r="J170" s="26"/>
      <c r="K170" s="26">
        <v>1001</v>
      </c>
      <c r="L170" s="26"/>
      <c r="M170" s="37">
        <v>147</v>
      </c>
      <c r="N170" s="37"/>
      <c r="O170" s="35"/>
      <c r="P170" s="35"/>
      <c r="Q170" s="37">
        <v>267</v>
      </c>
      <c r="R170" s="37">
        <v>1199</v>
      </c>
      <c r="S170" s="37"/>
      <c r="T170" s="37" t="s">
        <v>0</v>
      </c>
      <c r="U170" s="37">
        <v>401</v>
      </c>
      <c r="V170" s="37"/>
      <c r="W170" s="37">
        <v>365</v>
      </c>
      <c r="X170" s="37">
        <v>380</v>
      </c>
      <c r="Y170" s="37">
        <v>174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9.5330969267139469</v>
      </c>
      <c r="C171" s="49">
        <f>C170/C169*10</f>
        <v>7.8837339295695923</v>
      </c>
      <c r="D171" s="49">
        <f t="shared" ref="D171:W171" si="48">D170/D169*10</f>
        <v>8.2698560501126792</v>
      </c>
      <c r="E171" s="49" t="e">
        <f t="shared" si="48"/>
        <v>#DIV/0!</v>
      </c>
      <c r="F171" s="49">
        <f t="shared" si="48"/>
        <v>8.8984018264840188</v>
      </c>
      <c r="G171" s="49"/>
      <c r="H171" s="49"/>
      <c r="I171" s="49"/>
      <c r="J171" s="49"/>
      <c r="K171" s="49">
        <f t="shared" si="48"/>
        <v>6.3636363636363633</v>
      </c>
      <c r="L171" s="49"/>
      <c r="M171" s="49">
        <f t="shared" si="48"/>
        <v>8.9090909090909083</v>
      </c>
      <c r="N171" s="49"/>
      <c r="O171" s="49"/>
      <c r="P171" s="49"/>
      <c r="Q171" s="49">
        <f t="shared" si="48"/>
        <v>9.3031358885017426</v>
      </c>
      <c r="R171" s="49">
        <f t="shared" si="48"/>
        <v>6.999416228838296</v>
      </c>
      <c r="S171" s="49"/>
      <c r="T171" s="49"/>
      <c r="U171" s="49">
        <f t="shared" si="48"/>
        <v>11.10803324099723</v>
      </c>
      <c r="V171" s="49"/>
      <c r="W171" s="49">
        <f t="shared" si="48"/>
        <v>10</v>
      </c>
      <c r="X171" s="49">
        <f t="shared" ref="X171:Y171" si="49">X170/X169*10</f>
        <v>7.5546719681908545</v>
      </c>
      <c r="Y171" s="49">
        <f t="shared" si="49"/>
        <v>3.6708860759493671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8277</v>
      </c>
      <c r="D172" s="15">
        <f t="shared" si="28"/>
        <v>1.8923182441700961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3946</v>
      </c>
      <c r="C173" s="27">
        <f>SUM(F173:Z173)</f>
        <v>7073.9</v>
      </c>
      <c r="D173" s="15">
        <f t="shared" si="28"/>
        <v>1.7926761277242778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98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9.0214906264288981</v>
      </c>
      <c r="C174" s="49">
        <f>C173/C172*10</f>
        <v>8.5464540292376459</v>
      </c>
      <c r="D174" s="15">
        <f t="shared" si="28"/>
        <v>0.9473438906205135</v>
      </c>
      <c r="E174" s="49" t="e">
        <f t="shared" ref="E174:X174" si="50">E173/E172*10</f>
        <v>#DIV/0!</v>
      </c>
      <c r="F174" s="49"/>
      <c r="G174" s="49"/>
      <c r="H174" s="49"/>
      <c r="I174" s="49">
        <f t="shared" si="50"/>
        <v>10</v>
      </c>
      <c r="J174" s="49">
        <f t="shared" si="50"/>
        <v>7.3786407766990294</v>
      </c>
      <c r="K174" s="49">
        <f t="shared" si="50"/>
        <v>7</v>
      </c>
      <c r="L174" s="49">
        <f t="shared" si="50"/>
        <v>9.3220338983050848</v>
      </c>
      <c r="M174" s="49">
        <f t="shared" si="50"/>
        <v>6</v>
      </c>
      <c r="N174" s="49">
        <f t="shared" si="50"/>
        <v>11.842849067269643</v>
      </c>
      <c r="O174" s="49">
        <f t="shared" si="50"/>
        <v>3.2142857142857144</v>
      </c>
      <c r="P174" s="49"/>
      <c r="Q174" s="116"/>
      <c r="R174" s="49">
        <f t="shared" si="50"/>
        <v>10.989010989010989</v>
      </c>
      <c r="S174" s="49">
        <f t="shared" si="50"/>
        <v>6.4457831325301207</v>
      </c>
      <c r="T174" s="49">
        <f t="shared" si="50"/>
        <v>1.4000000000000001</v>
      </c>
      <c r="U174" s="49">
        <f t="shared" si="50"/>
        <v>6.2857142857142856</v>
      </c>
      <c r="V174" s="49"/>
      <c r="W174" s="49"/>
      <c r="X174" s="49">
        <f t="shared" si="50"/>
        <v>1.4833333333333334</v>
      </c>
      <c r="Y174" s="50">
        <f>Y173/Y172*10</f>
        <v>2.8488372093023258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335</v>
      </c>
      <c r="C178" s="27">
        <f>SUM(F178:Z178)</f>
        <v>717</v>
      </c>
      <c r="D178" s="15">
        <f t="shared" ref="D178:D179" si="51">C178/B178</f>
        <v>2.1402985074626866</v>
      </c>
      <c r="E178" s="99"/>
      <c r="F178" s="36"/>
      <c r="G178" s="36"/>
      <c r="H178" s="36">
        <v>310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407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7468</v>
      </c>
      <c r="C179" s="27">
        <f>SUM(F179:Z179)</f>
        <v>15844</v>
      </c>
      <c r="D179" s="15">
        <f t="shared" si="51"/>
        <v>2.1215854311730049</v>
      </c>
      <c r="E179" s="99"/>
      <c r="F179" s="36"/>
      <c r="G179" s="36"/>
      <c r="H179" s="36">
        <v>2820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13024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222.92537313432834</v>
      </c>
      <c r="C180" s="56">
        <f>C179/C178*10</f>
        <v>220.976290097629</v>
      </c>
      <c r="D180" s="56">
        <f t="shared" ref="D180:H180" si="52">D179/D178*10</f>
        <v>9.9125679141277079</v>
      </c>
      <c r="E180" s="56" t="e">
        <f t="shared" si="52"/>
        <v>#DIV/0!</v>
      </c>
      <c r="F180" s="56"/>
      <c r="G180" s="56"/>
      <c r="H180" s="56">
        <f t="shared" si="52"/>
        <v>90.967741935483872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73</v>
      </c>
      <c r="C181" s="27">
        <f>SUM(F181:Z181)</f>
        <v>785</v>
      </c>
      <c r="D181" s="15"/>
      <c r="E181" s="9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>
        <v>785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70</v>
      </c>
      <c r="C182" s="27">
        <f>SUM(F182:Z182)</f>
        <v>1727</v>
      </c>
      <c r="D182" s="15"/>
      <c r="E182" s="9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>
        <v>1727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9.5890410958904102</v>
      </c>
      <c r="C183" s="56">
        <f>C182/C181*10</f>
        <v>22</v>
      </c>
      <c r="D183" s="15"/>
      <c r="E183" s="99"/>
      <c r="F183" s="56"/>
      <c r="G183" s="56"/>
      <c r="H183" s="54"/>
      <c r="I183" s="56"/>
      <c r="J183" s="56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22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7860</v>
      </c>
      <c r="C184" s="27">
        <f>SUM(F184:Z184)</f>
        <v>9437</v>
      </c>
      <c r="D184" s="15">
        <f t="shared" ref="D184:D186" si="53">C184/B184</f>
        <v>1.2006361323155217</v>
      </c>
      <c r="E184" s="99"/>
      <c r="F184" s="36"/>
      <c r="G184" s="36">
        <v>200</v>
      </c>
      <c r="H184" s="36">
        <v>913</v>
      </c>
      <c r="I184" s="36">
        <v>1037</v>
      </c>
      <c r="J184" s="36">
        <v>386</v>
      </c>
      <c r="K184" s="36">
        <v>180</v>
      </c>
      <c r="L184" s="36"/>
      <c r="M184" s="36">
        <v>1000</v>
      </c>
      <c r="N184" s="36">
        <v>298</v>
      </c>
      <c r="O184" s="36">
        <v>435</v>
      </c>
      <c r="P184" s="36">
        <v>149</v>
      </c>
      <c r="Q184" s="53">
        <v>442</v>
      </c>
      <c r="R184" s="36">
        <v>409</v>
      </c>
      <c r="S184" s="36">
        <v>155</v>
      </c>
      <c r="T184" s="36">
        <v>103</v>
      </c>
      <c r="U184" s="36">
        <v>1060</v>
      </c>
      <c r="V184" s="36">
        <v>170</v>
      </c>
      <c r="W184" s="36">
        <v>212</v>
      </c>
      <c r="X184" s="36">
        <v>387</v>
      </c>
      <c r="Y184" s="36">
        <v>1336</v>
      </c>
      <c r="Z184" s="36">
        <v>565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3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3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98627</v>
      </c>
      <c r="D187" s="106">
        <f>C187/B187</f>
        <v>0.93969854034071421</v>
      </c>
      <c r="E187" s="107"/>
      <c r="F187" s="108">
        <v>7503</v>
      </c>
      <c r="G187" s="108">
        <v>3003</v>
      </c>
      <c r="H187" s="108">
        <v>5283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0.93930476190476186</v>
      </c>
      <c r="D188" s="15">
        <f t="shared" ref="D188:D197" si="54">C188/B188</f>
        <v>0.93969854034071421</v>
      </c>
      <c r="E188" s="99"/>
      <c r="F188" s="30">
        <f>F187/F190</f>
        <v>1.0075198066335438</v>
      </c>
      <c r="G188" s="30">
        <f t="shared" ref="G188:Z188" si="55">G187/G190</f>
        <v>0.73494860499265791</v>
      </c>
      <c r="H188" s="30">
        <f t="shared" si="55"/>
        <v>0.96141947224749769</v>
      </c>
      <c r="I188" s="30">
        <f t="shared" si="55"/>
        <v>0.85434589142687634</v>
      </c>
      <c r="J188" s="30">
        <f t="shared" si="55"/>
        <v>1.0530999703352122</v>
      </c>
      <c r="K188" s="30">
        <f t="shared" si="55"/>
        <v>0.99460552933243429</v>
      </c>
      <c r="L188" s="30">
        <f t="shared" si="55"/>
        <v>0.90997906489881364</v>
      </c>
      <c r="M188" s="30">
        <f t="shared" si="55"/>
        <v>0.74203128093446846</v>
      </c>
      <c r="N188" s="30">
        <f t="shared" si="55"/>
        <v>1.1537270515372706</v>
      </c>
      <c r="O188" s="30">
        <f t="shared" si="55"/>
        <v>0.77164647824136379</v>
      </c>
      <c r="P188" s="30">
        <f t="shared" si="55"/>
        <v>0.87608906098741535</v>
      </c>
      <c r="Q188" s="30">
        <f t="shared" si="55"/>
        <v>0.95179356302282714</v>
      </c>
      <c r="R188" s="30">
        <f t="shared" si="55"/>
        <v>0.90427644644512117</v>
      </c>
      <c r="S188" s="30">
        <f t="shared" si="55"/>
        <v>0.83969465648854957</v>
      </c>
      <c r="T188" s="30">
        <f t="shared" si="55"/>
        <v>1.0048283961894819</v>
      </c>
      <c r="U188" s="30">
        <f t="shared" si="55"/>
        <v>0.98506731946144432</v>
      </c>
      <c r="V188" s="30">
        <f t="shared" si="55"/>
        <v>0.85180686304281805</v>
      </c>
      <c r="W188" s="30">
        <f t="shared" si="55"/>
        <v>1</v>
      </c>
      <c r="X188" s="30">
        <f t="shared" si="55"/>
        <v>0.99671916010498685</v>
      </c>
      <c r="Y188" s="30">
        <f t="shared" si="55"/>
        <v>1</v>
      </c>
      <c r="Z188" s="30">
        <f t="shared" si="55"/>
        <v>1.0010537407797682</v>
      </c>
    </row>
    <row r="189" spans="1:26" s="109" customFormat="1" ht="30" customHeight="1" x14ac:dyDescent="0.25">
      <c r="A189" s="103" t="s">
        <v>122</v>
      </c>
      <c r="B189" s="104">
        <v>149450</v>
      </c>
      <c r="C189" s="105">
        <f t="shared" ref="C189:C195" si="56">SUM(F189:Z189)</f>
        <v>141794</v>
      </c>
      <c r="D189" s="106">
        <f t="shared" si="54"/>
        <v>0.9487721646035463</v>
      </c>
      <c r="E189" s="107"/>
      <c r="F189" s="113">
        <v>6592</v>
      </c>
      <c r="G189" s="113">
        <v>3213</v>
      </c>
      <c r="H189" s="113">
        <v>7961</v>
      </c>
      <c r="I189" s="113">
        <v>9518</v>
      </c>
      <c r="J189" s="113">
        <v>6450</v>
      </c>
      <c r="K189" s="113">
        <v>18200</v>
      </c>
      <c r="L189" s="113">
        <v>8570</v>
      </c>
      <c r="M189" s="113">
        <v>7564</v>
      </c>
      <c r="N189" s="113">
        <v>2590</v>
      </c>
      <c r="O189" s="113">
        <v>3300</v>
      </c>
      <c r="P189" s="113">
        <v>5230</v>
      </c>
      <c r="Q189" s="113">
        <v>3881</v>
      </c>
      <c r="R189" s="113">
        <v>8159</v>
      </c>
      <c r="S189" s="113">
        <v>4300</v>
      </c>
      <c r="T189" s="113">
        <v>9004</v>
      </c>
      <c r="U189" s="113">
        <v>3592</v>
      </c>
      <c r="V189" s="113">
        <v>4890</v>
      </c>
      <c r="W189" s="113">
        <v>1626</v>
      </c>
      <c r="X189" s="113">
        <v>1832</v>
      </c>
      <c r="Y189" s="113">
        <v>20100</v>
      </c>
      <c r="Z189" s="113">
        <v>5222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6"/>
        <v>105000</v>
      </c>
      <c r="D190" s="15">
        <f t="shared" si="54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102654</v>
      </c>
      <c r="C191" s="105">
        <f t="shared" si="56"/>
        <v>91944</v>
      </c>
      <c r="D191" s="106">
        <f t="shared" si="54"/>
        <v>0.8956689461686832</v>
      </c>
      <c r="E191" s="107"/>
      <c r="F191" s="114">
        <v>6823</v>
      </c>
      <c r="G191" s="114">
        <v>3040</v>
      </c>
      <c r="H191" s="114">
        <v>5100</v>
      </c>
      <c r="I191" s="114">
        <v>4956</v>
      </c>
      <c r="J191" s="114">
        <v>3031</v>
      </c>
      <c r="K191" s="114">
        <v>5940</v>
      </c>
      <c r="L191" s="114">
        <v>3195</v>
      </c>
      <c r="M191" s="114">
        <v>3615</v>
      </c>
      <c r="N191" s="114">
        <v>4792</v>
      </c>
      <c r="O191" s="114">
        <v>1272</v>
      </c>
      <c r="P191" s="114">
        <v>2530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5500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0.97765714285714289</v>
      </c>
      <c r="C192" s="87">
        <f>C191/C190</f>
        <v>0.87565714285714291</v>
      </c>
      <c r="D192" s="15">
        <f t="shared" si="54"/>
        <v>0.8956689461686832</v>
      </c>
      <c r="E192" s="99"/>
      <c r="F192" s="16">
        <f>F191/F190</f>
        <v>0.91620786894051298</v>
      </c>
      <c r="G192" s="16">
        <f t="shared" ref="G192:Z192" si="57">G191/G190</f>
        <v>0.74400391581008318</v>
      </c>
      <c r="H192" s="16">
        <f t="shared" si="57"/>
        <v>0.9281164695177434</v>
      </c>
      <c r="I192" s="16">
        <f t="shared" si="57"/>
        <v>0.73509344408187483</v>
      </c>
      <c r="J192" s="16">
        <f t="shared" si="57"/>
        <v>0.89913972115099372</v>
      </c>
      <c r="K192" s="16">
        <f t="shared" si="57"/>
        <v>1.0013486176668915</v>
      </c>
      <c r="L192" s="16">
        <f t="shared" si="57"/>
        <v>0.74319609211444526</v>
      </c>
      <c r="M192" s="16">
        <f t="shared" si="57"/>
        <v>0.71569986141358144</v>
      </c>
      <c r="N192" s="16">
        <f t="shared" si="57"/>
        <v>1.0599424905994248</v>
      </c>
      <c r="O192" s="16">
        <f t="shared" si="57"/>
        <v>0.57065948855989235</v>
      </c>
      <c r="P192" s="16">
        <f t="shared" si="57"/>
        <v>0.81639238464020647</v>
      </c>
      <c r="Q192" s="16">
        <f t="shared" si="57"/>
        <v>0.84531405075854249</v>
      </c>
      <c r="R192" s="16">
        <f t="shared" si="57"/>
        <v>0.85595127763802459</v>
      </c>
      <c r="S192" s="16">
        <f t="shared" si="57"/>
        <v>0.70855353298101387</v>
      </c>
      <c r="T192" s="16">
        <f t="shared" si="57"/>
        <v>1.0013049719431033</v>
      </c>
      <c r="U192" s="16">
        <f t="shared" si="57"/>
        <v>1.0097919216646267</v>
      </c>
      <c r="V192" s="16">
        <f t="shared" si="57"/>
        <v>0.85180686304281805</v>
      </c>
      <c r="W192" s="16">
        <f t="shared" si="57"/>
        <v>0.93703007518796988</v>
      </c>
      <c r="X192" s="16">
        <f t="shared" si="57"/>
        <v>0.90223097112860895</v>
      </c>
      <c r="Y192" s="16">
        <f t="shared" si="57"/>
        <v>1</v>
      </c>
      <c r="Z192" s="16">
        <f t="shared" si="57"/>
        <v>0.91499824376536709</v>
      </c>
    </row>
    <row r="193" spans="1:36" s="12" customFormat="1" ht="31.8" customHeight="1" x14ac:dyDescent="0.25">
      <c r="A193" s="11" t="s">
        <v>125</v>
      </c>
      <c r="B193" s="26">
        <v>92615</v>
      </c>
      <c r="C193" s="27">
        <f t="shared" si="56"/>
        <v>81865</v>
      </c>
      <c r="D193" s="15">
        <f t="shared" si="54"/>
        <v>0.88392808940236467</v>
      </c>
      <c r="E193" s="99"/>
      <c r="F193" s="10">
        <v>6773</v>
      </c>
      <c r="G193" s="10">
        <v>2186</v>
      </c>
      <c r="H193" s="10">
        <v>4613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3089</v>
      </c>
      <c r="N193" s="10">
        <v>4780</v>
      </c>
      <c r="O193" s="10">
        <v>1237</v>
      </c>
      <c r="P193" s="10">
        <v>2530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6"/>
        <v>7626</v>
      </c>
      <c r="D194" s="15">
        <f t="shared" si="54"/>
        <v>1.0256893073301949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526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6"/>
        <v>873</v>
      </c>
      <c r="D195" s="15">
        <f t="shared" si="54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4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4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58">F197/F196</f>
        <v>0.79857819905213268</v>
      </c>
      <c r="G198" s="69">
        <f t="shared" si="58"/>
        <v>0.98262646908533469</v>
      </c>
      <c r="H198" s="69">
        <f t="shared" si="58"/>
        <v>0.96862453531598514</v>
      </c>
      <c r="I198" s="69">
        <f t="shared" si="58"/>
        <v>0.99271291938667072</v>
      </c>
      <c r="J198" s="69">
        <f t="shared" si="58"/>
        <v>0.98004321850769038</v>
      </c>
      <c r="K198" s="69">
        <f t="shared" si="58"/>
        <v>1</v>
      </c>
      <c r="L198" s="69">
        <f t="shared" si="58"/>
        <v>0.93753565316600118</v>
      </c>
      <c r="M198" s="69">
        <f t="shared" si="58"/>
        <v>0.90211700432506259</v>
      </c>
      <c r="N198" s="69">
        <f t="shared" si="58"/>
        <v>0.98472727272727267</v>
      </c>
      <c r="O198" s="69">
        <f t="shared" si="58"/>
        <v>1</v>
      </c>
      <c r="P198" s="69">
        <f t="shared" si="58"/>
        <v>0.64637105669534523</v>
      </c>
      <c r="Q198" s="69">
        <f t="shared" si="58"/>
        <v>0.96254939013915131</v>
      </c>
      <c r="R198" s="69">
        <f t="shared" si="58"/>
        <v>0.98676037920889181</v>
      </c>
      <c r="S198" s="69">
        <f t="shared" si="58"/>
        <v>1</v>
      </c>
      <c r="T198" s="69">
        <f t="shared" si="58"/>
        <v>0.91279204256303492</v>
      </c>
      <c r="U198" s="69">
        <f t="shared" si="58"/>
        <v>0.86986439991904474</v>
      </c>
      <c r="V198" s="69">
        <f t="shared" si="58"/>
        <v>1</v>
      </c>
      <c r="W198" s="69">
        <f t="shared" si="58"/>
        <v>1</v>
      </c>
      <c r="X198" s="69">
        <f t="shared" si="58"/>
        <v>0.97443049744304977</v>
      </c>
      <c r="Y198" s="69">
        <f t="shared" si="58"/>
        <v>0.92559595473151934</v>
      </c>
      <c r="Z198" s="69">
        <f t="shared" si="58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110509</v>
      </c>
      <c r="C203" s="27">
        <f>SUM(F203:Z203)</f>
        <v>105422</v>
      </c>
      <c r="D203" s="9">
        <f t="shared" ref="D203:D222" si="59">C203/B203</f>
        <v>0.95396755015428603</v>
      </c>
      <c r="E203" s="9"/>
      <c r="F203" s="26">
        <v>1820</v>
      </c>
      <c r="G203" s="26">
        <v>2180</v>
      </c>
      <c r="H203" s="26">
        <v>8243</v>
      </c>
      <c r="I203" s="26">
        <v>9200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3770</v>
      </c>
      <c r="O203" s="26">
        <v>3700</v>
      </c>
      <c r="P203" s="26">
        <v>3150</v>
      </c>
      <c r="Q203" s="26">
        <v>5569</v>
      </c>
      <c r="R203" s="26">
        <v>7049</v>
      </c>
      <c r="S203" s="26">
        <v>2705</v>
      </c>
      <c r="T203" s="26">
        <v>4617</v>
      </c>
      <c r="U203" s="26">
        <v>4755</v>
      </c>
      <c r="V203" s="26">
        <v>1983</v>
      </c>
      <c r="W203" s="26">
        <v>1670</v>
      </c>
      <c r="X203" s="26">
        <v>5508</v>
      </c>
      <c r="Y203" s="26">
        <v>11313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49729.05</v>
      </c>
      <c r="C205" s="27">
        <f>C203*0.45</f>
        <v>47439.9</v>
      </c>
      <c r="D205" s="9">
        <f t="shared" si="59"/>
        <v>0.95396755015428603</v>
      </c>
      <c r="E205" s="9"/>
      <c r="F205" s="26">
        <f>F203*0.45</f>
        <v>819</v>
      </c>
      <c r="G205" s="26">
        <f t="shared" ref="G205:Z205" si="60">G203*0.45</f>
        <v>981</v>
      </c>
      <c r="H205" s="26">
        <f t="shared" si="60"/>
        <v>3709.35</v>
      </c>
      <c r="I205" s="26">
        <f t="shared" si="60"/>
        <v>4140</v>
      </c>
      <c r="J205" s="26">
        <f t="shared" si="60"/>
        <v>2403.4500000000003</v>
      </c>
      <c r="K205" s="26">
        <f t="shared" si="60"/>
        <v>1791</v>
      </c>
      <c r="L205" s="26">
        <f t="shared" si="60"/>
        <v>1576.8</v>
      </c>
      <c r="M205" s="26">
        <f t="shared" si="60"/>
        <v>3345.75</v>
      </c>
      <c r="N205" s="26">
        <f t="shared" si="60"/>
        <v>1696.5</v>
      </c>
      <c r="O205" s="26">
        <f t="shared" si="60"/>
        <v>1665</v>
      </c>
      <c r="P205" s="26">
        <f t="shared" si="60"/>
        <v>1417.5</v>
      </c>
      <c r="Q205" s="26">
        <f t="shared" si="60"/>
        <v>2506.0500000000002</v>
      </c>
      <c r="R205" s="26">
        <f t="shared" si="60"/>
        <v>3172.05</v>
      </c>
      <c r="S205" s="26">
        <f t="shared" si="60"/>
        <v>1217.25</v>
      </c>
      <c r="T205" s="26">
        <f t="shared" si="60"/>
        <v>2077.65</v>
      </c>
      <c r="U205" s="26">
        <f t="shared" si="60"/>
        <v>2139.75</v>
      </c>
      <c r="V205" s="26">
        <f t="shared" si="60"/>
        <v>892.35</v>
      </c>
      <c r="W205" s="26">
        <f t="shared" si="60"/>
        <v>751.5</v>
      </c>
      <c r="X205" s="26">
        <f t="shared" si="60"/>
        <v>2478.6</v>
      </c>
      <c r="Y205" s="26">
        <f t="shared" si="60"/>
        <v>5090.8500000000004</v>
      </c>
      <c r="Z205" s="26">
        <f t="shared" si="60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1.097462634688912</v>
      </c>
      <c r="C206" s="48">
        <f>C203/C204</f>
        <v>1.0827994075632239</v>
      </c>
      <c r="D206" s="9"/>
      <c r="E206" s="9"/>
      <c r="F206" s="69">
        <f t="shared" ref="F206:Z206" si="61">F203/F204</f>
        <v>1.5578190533253446</v>
      </c>
      <c r="G206" s="69">
        <f t="shared" si="61"/>
        <v>0.64340947995986075</v>
      </c>
      <c r="H206" s="69">
        <f t="shared" si="61"/>
        <v>1.0000242635997478</v>
      </c>
      <c r="I206" s="69">
        <f t="shared" si="61"/>
        <v>1.1979166666666667</v>
      </c>
      <c r="J206" s="69">
        <f t="shared" si="61"/>
        <v>1.0891109298531811</v>
      </c>
      <c r="K206" s="69">
        <f t="shared" si="61"/>
        <v>1.5092908608266971</v>
      </c>
      <c r="L206" s="69">
        <f t="shared" si="61"/>
        <v>4.3527950310559005</v>
      </c>
      <c r="M206" s="69">
        <f t="shared" si="61"/>
        <v>0.69905413791158166</v>
      </c>
      <c r="N206" s="69">
        <f t="shared" si="61"/>
        <v>0.91819089602766757</v>
      </c>
      <c r="O206" s="69">
        <f t="shared" si="61"/>
        <v>1.0526016329549657</v>
      </c>
      <c r="P206" s="69">
        <f t="shared" si="61"/>
        <v>1.004848794181447</v>
      </c>
      <c r="Q206" s="69">
        <f t="shared" si="61"/>
        <v>0.73815362184372724</v>
      </c>
      <c r="R206" s="69">
        <f t="shared" si="61"/>
        <v>1.6380071571315706</v>
      </c>
      <c r="S206" s="69">
        <f t="shared" si="61"/>
        <v>1.3963452405533761</v>
      </c>
      <c r="T206" s="69">
        <f t="shared" si="61"/>
        <v>1.2431675597081235</v>
      </c>
      <c r="U206" s="69">
        <f t="shared" si="61"/>
        <v>0.7175192394748755</v>
      </c>
      <c r="V206" s="69">
        <f t="shared" si="61"/>
        <v>1.3320346611137233</v>
      </c>
      <c r="W206" s="69">
        <f t="shared" si="61"/>
        <v>2.5283875851627555</v>
      </c>
      <c r="X206" s="69">
        <f t="shared" si="61"/>
        <v>1.1143932343301095</v>
      </c>
      <c r="Y206" s="69">
        <f t="shared" si="61"/>
        <v>1.4141250000000001</v>
      </c>
      <c r="Z206" s="69">
        <f t="shared" si="61"/>
        <v>1.0005172914117009</v>
      </c>
    </row>
    <row r="207" spans="1:36" s="59" customFormat="1" ht="21.6" outlineLevel="1" x14ac:dyDescent="0.25">
      <c r="A207" s="51" t="s">
        <v>137</v>
      </c>
      <c r="B207" s="23">
        <v>243012</v>
      </c>
      <c r="C207" s="27">
        <f>SUM(F207:Z207)</f>
        <v>296254</v>
      </c>
      <c r="D207" s="9">
        <f t="shared" si="59"/>
        <v>1.2190920612973846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6306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10090</v>
      </c>
      <c r="U207" s="26">
        <v>40200</v>
      </c>
      <c r="V207" s="26">
        <v>2300</v>
      </c>
      <c r="W207" s="26">
        <v>870</v>
      </c>
      <c r="X207" s="26">
        <v>10732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72903.599999999991</v>
      </c>
      <c r="C209" s="27">
        <f>C207*0.3</f>
        <v>88876.2</v>
      </c>
      <c r="D209" s="9">
        <f t="shared" si="59"/>
        <v>1.2190920612973846</v>
      </c>
      <c r="E209" s="9"/>
      <c r="F209" s="26">
        <f>F207*0.3</f>
        <v>702.3</v>
      </c>
      <c r="G209" s="26">
        <f t="shared" ref="G209:Z209" si="62">G207*0.3</f>
        <v>2400</v>
      </c>
      <c r="H209" s="26">
        <f t="shared" si="62"/>
        <v>5598.9</v>
      </c>
      <c r="I209" s="26">
        <f t="shared" si="62"/>
        <v>8879.6999999999989</v>
      </c>
      <c r="J209" s="26">
        <f t="shared" si="62"/>
        <v>1891.8</v>
      </c>
      <c r="K209" s="26">
        <f t="shared" si="62"/>
        <v>4680</v>
      </c>
      <c r="L209" s="26">
        <f t="shared" si="62"/>
        <v>285</v>
      </c>
      <c r="M209" s="26">
        <f t="shared" si="62"/>
        <v>8089.2</v>
      </c>
      <c r="N209" s="26">
        <f t="shared" si="62"/>
        <v>2915.4</v>
      </c>
      <c r="O209" s="26">
        <f t="shared" si="62"/>
        <v>4290</v>
      </c>
      <c r="P209" s="26">
        <f t="shared" si="62"/>
        <v>1860</v>
      </c>
      <c r="Q209" s="26">
        <f t="shared" si="62"/>
        <v>6640.5</v>
      </c>
      <c r="R209" s="26">
        <f t="shared" si="62"/>
        <v>1914.6</v>
      </c>
      <c r="S209" s="26">
        <f t="shared" si="62"/>
        <v>1560</v>
      </c>
      <c r="T209" s="26">
        <f t="shared" si="62"/>
        <v>3027</v>
      </c>
      <c r="U209" s="26">
        <f t="shared" si="62"/>
        <v>12060</v>
      </c>
      <c r="V209" s="26">
        <f t="shared" si="62"/>
        <v>690</v>
      </c>
      <c r="W209" s="26">
        <f t="shared" si="62"/>
        <v>261</v>
      </c>
      <c r="X209" s="26">
        <f t="shared" si="62"/>
        <v>3219.6</v>
      </c>
      <c r="Y209" s="26">
        <f t="shared" si="62"/>
        <v>12205.199999999999</v>
      </c>
      <c r="Z209" s="26">
        <f t="shared" si="62"/>
        <v>5706</v>
      </c>
    </row>
    <row r="210" spans="1:26" s="59" customFormat="1" ht="21.6" collapsed="1" x14ac:dyDescent="0.25">
      <c r="A210" s="13" t="s">
        <v>136</v>
      </c>
      <c r="B210" s="9">
        <f>B207/B208</f>
        <v>1.0048087856472427</v>
      </c>
      <c r="C210" s="9">
        <f>C207/C208</f>
        <v>1.2277129084447274</v>
      </c>
      <c r="D210" s="9"/>
      <c r="E210" s="9"/>
      <c r="F210" s="30">
        <f t="shared" ref="F210:Z210" si="63">F207/F208</f>
        <v>1.0338736033211147</v>
      </c>
      <c r="G210" s="30">
        <f t="shared" si="63"/>
        <v>1.2181937232568409</v>
      </c>
      <c r="H210" s="30">
        <f t="shared" si="63"/>
        <v>1.1681605367917678</v>
      </c>
      <c r="I210" s="30">
        <f t="shared" si="63"/>
        <v>1.085644072769953</v>
      </c>
      <c r="J210" s="30">
        <f t="shared" si="63"/>
        <v>0.6634333147468201</v>
      </c>
      <c r="K210" s="30">
        <f t="shared" si="63"/>
        <v>1.269737913071789</v>
      </c>
      <c r="L210" s="30">
        <f t="shared" si="63"/>
        <v>0.60889629534675038</v>
      </c>
      <c r="M210" s="30">
        <f t="shared" si="63"/>
        <v>1.3080113512333551</v>
      </c>
      <c r="N210" s="30">
        <f t="shared" si="63"/>
        <v>1.2211304063733006</v>
      </c>
      <c r="O210" s="30">
        <f t="shared" si="63"/>
        <v>2.0989285190077793</v>
      </c>
      <c r="P210" s="30">
        <f t="shared" si="63"/>
        <v>1.0204249576194473</v>
      </c>
      <c r="Q210" s="30">
        <f t="shared" si="63"/>
        <v>1.5137319801953115</v>
      </c>
      <c r="R210" s="30">
        <f t="shared" si="63"/>
        <v>0.76513607481117374</v>
      </c>
      <c r="S210" s="30">
        <f t="shared" si="63"/>
        <v>1.3849308866221004</v>
      </c>
      <c r="T210" s="30">
        <f t="shared" si="63"/>
        <v>2.1605995717344753</v>
      </c>
      <c r="U210" s="30">
        <f t="shared" si="63"/>
        <v>1.2529219261337072</v>
      </c>
      <c r="V210" s="30">
        <f t="shared" si="63"/>
        <v>0.79714414445638226</v>
      </c>
      <c r="W210" s="30">
        <f t="shared" si="63"/>
        <v>0.67958131541946565</v>
      </c>
      <c r="X210" s="30">
        <f t="shared" si="63"/>
        <v>1.1202739096849621</v>
      </c>
      <c r="Y210" s="30">
        <f t="shared" si="63"/>
        <v>1.2777638190954774</v>
      </c>
      <c r="Z210" s="30">
        <f t="shared" si="63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171771</v>
      </c>
      <c r="C211" s="27">
        <f>SUM(F211:Z211)</f>
        <v>249832</v>
      </c>
      <c r="D211" s="115">
        <f t="shared" si="59"/>
        <v>1.4544480733069027</v>
      </c>
      <c r="E211" s="9"/>
      <c r="F211" s="26"/>
      <c r="G211" s="26">
        <v>8500</v>
      </c>
      <c r="H211" s="26">
        <v>19170</v>
      </c>
      <c r="I211" s="26">
        <v>35230</v>
      </c>
      <c r="J211" s="26">
        <v>17326</v>
      </c>
      <c r="K211" s="26">
        <v>3800</v>
      </c>
      <c r="L211" s="26">
        <v>2250</v>
      </c>
      <c r="M211" s="26">
        <v>24106</v>
      </c>
      <c r="N211" s="26">
        <v>5638</v>
      </c>
      <c r="O211" s="26">
        <v>6000</v>
      </c>
      <c r="P211" s="26">
        <v>10055</v>
      </c>
      <c r="Q211" s="26">
        <v>11230</v>
      </c>
      <c r="R211" s="26">
        <v>5068</v>
      </c>
      <c r="S211" s="26">
        <v>1500</v>
      </c>
      <c r="T211" s="26">
        <v>6880</v>
      </c>
      <c r="U211" s="26">
        <v>33120</v>
      </c>
      <c r="V211" s="26">
        <v>4450</v>
      </c>
      <c r="W211" s="26"/>
      <c r="X211" s="26">
        <v>10822</v>
      </c>
      <c r="Y211" s="26">
        <v>32257</v>
      </c>
      <c r="Z211" s="26">
        <v>12430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32636.49</v>
      </c>
      <c r="C213" s="27">
        <f>C211*0.19</f>
        <v>47468.08</v>
      </c>
      <c r="D213" s="9"/>
      <c r="E213" s="9"/>
      <c r="F213" s="26">
        <f>F211*0.19</f>
        <v>0</v>
      </c>
      <c r="G213" s="26">
        <f t="shared" ref="G213:Z213" si="64">G211*0.19</f>
        <v>1615</v>
      </c>
      <c r="H213" s="26">
        <f t="shared" si="64"/>
        <v>3642.3</v>
      </c>
      <c r="I213" s="26">
        <f t="shared" si="64"/>
        <v>6693.7</v>
      </c>
      <c r="J213" s="26">
        <f t="shared" si="64"/>
        <v>3291.94</v>
      </c>
      <c r="K213" s="26">
        <f t="shared" si="64"/>
        <v>722</v>
      </c>
      <c r="L213" s="26">
        <f t="shared" si="64"/>
        <v>427.5</v>
      </c>
      <c r="M213" s="26">
        <f t="shared" si="64"/>
        <v>4580.1400000000003</v>
      </c>
      <c r="N213" s="26">
        <f t="shared" si="64"/>
        <v>1071.22</v>
      </c>
      <c r="O213" s="26">
        <f t="shared" si="64"/>
        <v>1140</v>
      </c>
      <c r="P213" s="26">
        <f t="shared" si="64"/>
        <v>1910.45</v>
      </c>
      <c r="Q213" s="26">
        <f t="shared" si="64"/>
        <v>2133.6999999999998</v>
      </c>
      <c r="R213" s="26">
        <f t="shared" si="64"/>
        <v>962.92</v>
      </c>
      <c r="S213" s="26">
        <f t="shared" si="64"/>
        <v>285</v>
      </c>
      <c r="T213" s="26">
        <f t="shared" si="64"/>
        <v>1307.2</v>
      </c>
      <c r="U213" s="26">
        <f t="shared" si="64"/>
        <v>6292.8</v>
      </c>
      <c r="V213" s="26">
        <f t="shared" si="64"/>
        <v>845.5</v>
      </c>
      <c r="W213" s="26">
        <f t="shared" si="64"/>
        <v>0</v>
      </c>
      <c r="X213" s="26">
        <f t="shared" si="64"/>
        <v>2056.1799999999998</v>
      </c>
      <c r="Y213" s="26">
        <f t="shared" si="64"/>
        <v>6128.83</v>
      </c>
      <c r="Z213" s="26">
        <f t="shared" si="64"/>
        <v>2361.6999999999998</v>
      </c>
    </row>
    <row r="214" spans="1:26" s="59" customFormat="1" ht="21.6" collapsed="1" x14ac:dyDescent="0.25">
      <c r="A214" s="13" t="s">
        <v>140</v>
      </c>
      <c r="B214" s="9">
        <f>B211/B212</f>
        <v>0.69203621112682356</v>
      </c>
      <c r="C214" s="9">
        <f>C211/C212</f>
        <v>1.0634158176675528</v>
      </c>
      <c r="D214" s="9">
        <f t="shared" si="59"/>
        <v>1.5366476501800708</v>
      </c>
      <c r="E214" s="9"/>
      <c r="F214" s="30">
        <f>F211/F212</f>
        <v>0</v>
      </c>
      <c r="G214" s="30">
        <f>G211/G212</f>
        <v>1.1530896018449435</v>
      </c>
      <c r="H214" s="30">
        <f t="shared" ref="H214" si="65">H211/H212</f>
        <v>1.0689551339957843</v>
      </c>
      <c r="I214" s="30">
        <f t="shared" ref="I214:Z214" si="66">I211/I212</f>
        <v>1.4355158770582315</v>
      </c>
      <c r="J214" s="30">
        <f t="shared" si="66"/>
        <v>1.6238963765535082</v>
      </c>
      <c r="K214" s="30">
        <f t="shared" si="66"/>
        <v>1.4901960784313726</v>
      </c>
      <c r="L214" s="30">
        <f t="shared" si="66"/>
        <v>1.2847598926511734</v>
      </c>
      <c r="M214" s="30">
        <f t="shared" si="66"/>
        <v>1.0417594005108104</v>
      </c>
      <c r="N214" s="30">
        <f t="shared" si="66"/>
        <v>0.6311429530952648</v>
      </c>
      <c r="O214" s="30">
        <f t="shared" si="66"/>
        <v>0.7845598619174643</v>
      </c>
      <c r="P214" s="30">
        <f t="shared" si="66"/>
        <v>1.4742969414386675</v>
      </c>
      <c r="Q214" s="30">
        <f t="shared" si="66"/>
        <v>0.68416788005434359</v>
      </c>
      <c r="R214" s="30">
        <f t="shared" si="66"/>
        <v>1.0898924731182795</v>
      </c>
      <c r="S214" s="30">
        <f t="shared" si="66"/>
        <v>0.35589721688376397</v>
      </c>
      <c r="T214" s="30">
        <f t="shared" si="66"/>
        <v>0.85148514851485146</v>
      </c>
      <c r="U214" s="30">
        <f t="shared" si="66"/>
        <v>1.3337628865979381</v>
      </c>
      <c r="V214" s="30">
        <f t="shared" si="66"/>
        <v>1.373965666296159</v>
      </c>
      <c r="W214" s="30">
        <f t="shared" si="66"/>
        <v>0</v>
      </c>
      <c r="X214" s="30">
        <f t="shared" si="66"/>
        <v>1.0063887364808943</v>
      </c>
      <c r="Y214" s="30">
        <f t="shared" si="66"/>
        <v>1.0691675892105454</v>
      </c>
      <c r="Z214" s="30">
        <f t="shared" si="66"/>
        <v>0.72083879423328967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59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59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26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59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59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155878.14000000001</v>
      </c>
      <c r="C220" s="27">
        <f>C218+C216+C213+C209+C205</f>
        <v>184121.58</v>
      </c>
      <c r="D220" s="9">
        <f t="shared" si="59"/>
        <v>1.1811892289707844</v>
      </c>
      <c r="E220" s="9"/>
      <c r="F220" s="26">
        <f>F218+F216+F213+F209+F205</f>
        <v>1521.3</v>
      </c>
      <c r="G220" s="26">
        <f t="shared" ref="G220:Z220" si="67">G218+G216+G213+G209+G205</f>
        <v>4996</v>
      </c>
      <c r="H220" s="26">
        <f t="shared" si="67"/>
        <v>12950.550000000001</v>
      </c>
      <c r="I220" s="26">
        <f t="shared" si="67"/>
        <v>19713.399999999998</v>
      </c>
      <c r="J220" s="26">
        <f t="shared" si="67"/>
        <v>7587.1900000000005</v>
      </c>
      <c r="K220" s="26">
        <f t="shared" si="67"/>
        <v>7193</v>
      </c>
      <c r="L220" s="26">
        <f t="shared" si="67"/>
        <v>2401.3000000000002</v>
      </c>
      <c r="M220" s="26">
        <f t="shared" si="67"/>
        <v>16015.09</v>
      </c>
      <c r="N220" s="26">
        <f t="shared" si="67"/>
        <v>5683.12</v>
      </c>
      <c r="O220" s="26">
        <f t="shared" si="67"/>
        <v>7095</v>
      </c>
      <c r="P220" s="26">
        <f t="shared" si="67"/>
        <v>5187.95</v>
      </c>
      <c r="Q220" s="26">
        <f t="shared" si="67"/>
        <v>11385.25</v>
      </c>
      <c r="R220" s="26">
        <f t="shared" si="67"/>
        <v>6049.57</v>
      </c>
      <c r="S220" s="26">
        <f t="shared" si="67"/>
        <v>3182.65</v>
      </c>
      <c r="T220" s="26">
        <f t="shared" si="67"/>
        <v>6411.85</v>
      </c>
      <c r="U220" s="26">
        <f t="shared" si="67"/>
        <v>20492.55</v>
      </c>
      <c r="V220" s="26">
        <f t="shared" si="67"/>
        <v>2427.85</v>
      </c>
      <c r="W220" s="26">
        <f t="shared" si="67"/>
        <v>1012.5</v>
      </c>
      <c r="X220" s="26">
        <f t="shared" si="67"/>
        <v>7754.3799999999992</v>
      </c>
      <c r="Y220" s="26">
        <f t="shared" si="67"/>
        <v>23424.879999999997</v>
      </c>
      <c r="Z220" s="26">
        <f t="shared" si="67"/>
        <v>11636.2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59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24.903843941717795</v>
      </c>
      <c r="C222" s="49">
        <f>C220/C221*10</f>
        <v>29.638707704194971</v>
      </c>
      <c r="D222" s="9">
        <f t="shared" si="59"/>
        <v>1.1901258204780807</v>
      </c>
      <c r="E222" s="9"/>
      <c r="F222" s="50">
        <f>F220/F221*10</f>
        <v>25.96075085324232</v>
      </c>
      <c r="G222" s="50">
        <f>G220/G221*10</f>
        <v>26.688034188034187</v>
      </c>
      <c r="H222" s="50">
        <f t="shared" ref="H222:Z222" si="68">H220/H221*10</f>
        <v>28.437747035573125</v>
      </c>
      <c r="I222" s="50">
        <f t="shared" si="68"/>
        <v>31.632541720154038</v>
      </c>
      <c r="J222" s="50">
        <f t="shared" si="68"/>
        <v>28.007345884090071</v>
      </c>
      <c r="K222" s="50">
        <f t="shared" si="68"/>
        <v>27.665384615384614</v>
      </c>
      <c r="L222" s="50">
        <f t="shared" si="68"/>
        <v>53.961797752808991</v>
      </c>
      <c r="M222" s="50">
        <f t="shared" si="68"/>
        <v>27.255088495575222</v>
      </c>
      <c r="N222" s="50">
        <f t="shared" si="68"/>
        <v>25.057848324514993</v>
      </c>
      <c r="O222" s="50">
        <f t="shared" si="68"/>
        <v>33.83404864091559</v>
      </c>
      <c r="P222" s="50">
        <f t="shared" si="68"/>
        <v>29.953521939953809</v>
      </c>
      <c r="Q222" s="50">
        <f t="shared" si="68"/>
        <v>27.315858925143953</v>
      </c>
      <c r="R222" s="50">
        <f t="shared" si="68"/>
        <v>29.771505905511809</v>
      </c>
      <c r="S222" s="50">
        <f t="shared" si="68"/>
        <v>29.744392523364489</v>
      </c>
      <c r="T222" s="50">
        <f t="shared" si="68"/>
        <v>31.246832358674467</v>
      </c>
      <c r="U222" s="50">
        <f t="shared" si="68"/>
        <v>34.904701073071024</v>
      </c>
      <c r="V222" s="50">
        <f t="shared" si="68"/>
        <v>29.535888077858878</v>
      </c>
      <c r="W222" s="50">
        <f t="shared" si="68"/>
        <v>27.739726027397261</v>
      </c>
      <c r="X222" s="50">
        <f t="shared" si="68"/>
        <v>28.39392164042475</v>
      </c>
      <c r="Y222" s="50">
        <f t="shared" si="68"/>
        <v>30.576791541574202</v>
      </c>
      <c r="Z222" s="50">
        <f t="shared" si="68"/>
        <v>26.572733500799274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1:26" ht="16.2" hidden="1" customHeight="1" x14ac:dyDescent="0.3">
      <c r="A233" s="143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69">SUM(F237:Z237)</f>
        <v>261548</v>
      </c>
      <c r="D237" s="106">
        <f t="shared" ref="D237" si="70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2019-10-11T12:53:20Z</cp:lastPrinted>
  <dcterms:created xsi:type="dcterms:W3CDTF">2017-06-08T05:54:08Z</dcterms:created>
  <dcterms:modified xsi:type="dcterms:W3CDTF">2019-10-11T12:53:54Z</dcterms:modified>
</cp:coreProperties>
</file>