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11 ноября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оперативка!$A$2:$Z$235</definedName>
  </definedNames>
  <calcPr calcId="152511"/>
</workbook>
</file>

<file path=xl/calcChain.xml><?xml version="1.0" encoding="utf-8"?>
<calcChain xmlns="http://schemas.openxmlformats.org/spreadsheetml/2006/main">
  <c r="D179" i="2" l="1"/>
  <c r="D180" i="2"/>
  <c r="D183" i="2"/>
  <c r="E183" i="2"/>
  <c r="H183" i="2"/>
  <c r="M183" i="2"/>
  <c r="B180" i="2" l="1"/>
  <c r="C145" i="2" l="1"/>
  <c r="O158" i="2" l="1"/>
  <c r="I105" i="2" l="1"/>
  <c r="C137" i="2" l="1"/>
  <c r="C136" i="2" l="1"/>
  <c r="K171" i="2"/>
  <c r="L171" i="2"/>
  <c r="D160" i="2" l="1"/>
  <c r="D161" i="2"/>
  <c r="D162" i="2"/>
  <c r="E168" i="2" l="1"/>
  <c r="T168" i="2"/>
  <c r="U168" i="2"/>
  <c r="V168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S159" i="2"/>
  <c r="T159" i="2"/>
  <c r="U159" i="2"/>
  <c r="V159" i="2"/>
  <c r="T171" i="2" l="1"/>
  <c r="B183" i="2" l="1"/>
  <c r="E158" i="2" l="1"/>
  <c r="F158" i="2"/>
  <c r="G158" i="2"/>
  <c r="H158" i="2"/>
  <c r="I158" i="2"/>
  <c r="J158" i="2"/>
  <c r="K158" i="2"/>
  <c r="L158" i="2"/>
  <c r="M158" i="2"/>
  <c r="N158" i="2"/>
  <c r="P158" i="2"/>
  <c r="Q158" i="2"/>
  <c r="S158" i="2"/>
  <c r="T158" i="2"/>
  <c r="U158" i="2"/>
  <c r="V158" i="2"/>
  <c r="Y171" i="2" l="1"/>
  <c r="Z162" i="2" l="1"/>
  <c r="Y159" i="2"/>
  <c r="W150" i="2" l="1"/>
  <c r="B138" i="2" l="1"/>
  <c r="E138" i="2"/>
  <c r="C123" i="2" l="1"/>
  <c r="W158" i="2" l="1"/>
  <c r="W159" i="2" l="1"/>
  <c r="Y158" i="2" l="1"/>
  <c r="Z158" i="2"/>
  <c r="T17" i="2" l="1"/>
  <c r="E171" i="2" l="1"/>
  <c r="F171" i="2"/>
  <c r="M171" i="2"/>
  <c r="Q171" i="2"/>
  <c r="R171" i="2"/>
  <c r="U171" i="2"/>
  <c r="W171" i="2"/>
  <c r="D175" i="2" l="1"/>
  <c r="D176" i="2"/>
  <c r="E180" i="2" l="1"/>
  <c r="H180" i="2"/>
  <c r="U144" i="2" l="1"/>
  <c r="R174" i="2" l="1"/>
  <c r="K130" i="2" l="1"/>
  <c r="B155" i="2" l="1"/>
  <c r="B146" i="2"/>
  <c r="B206" i="2" l="1"/>
  <c r="C237" i="2" l="1"/>
  <c r="D237" i="2" s="1"/>
  <c r="E174" i="2" l="1"/>
  <c r="I174" i="2"/>
  <c r="J174" i="2"/>
  <c r="K174" i="2"/>
  <c r="L174" i="2"/>
  <c r="M174" i="2"/>
  <c r="N174" i="2"/>
  <c r="O174" i="2"/>
  <c r="S174" i="2"/>
  <c r="T174" i="2"/>
  <c r="U174" i="2"/>
  <c r="X174" i="2"/>
  <c r="X171" i="2"/>
  <c r="H214" i="2" l="1"/>
  <c r="H213" i="2"/>
  <c r="H210" i="2"/>
  <c r="H209" i="2"/>
  <c r="H206" i="2"/>
  <c r="H205" i="2"/>
  <c r="H198" i="2"/>
  <c r="H192" i="2"/>
  <c r="H188" i="2"/>
  <c r="H162" i="2"/>
  <c r="H153" i="2"/>
  <c r="H155" i="2" s="1"/>
  <c r="H150" i="2"/>
  <c r="H149" i="2"/>
  <c r="H146" i="2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0" i="2" l="1"/>
  <c r="H107" i="2"/>
  <c r="H108" i="2"/>
  <c r="I214" i="2" l="1"/>
  <c r="I213" i="2"/>
  <c r="I210" i="2"/>
  <c r="I209" i="2"/>
  <c r="I206" i="2"/>
  <c r="I205" i="2"/>
  <c r="I198" i="2"/>
  <c r="I192" i="2"/>
  <c r="I188" i="2"/>
  <c r="I165" i="2"/>
  <c r="I153" i="2"/>
  <c r="I155" i="2" s="1"/>
  <c r="I150" i="2"/>
  <c r="I149" i="2"/>
  <c r="I144" i="2"/>
  <c r="I139" i="2"/>
  <c r="I138" i="2"/>
  <c r="I133" i="2"/>
  <c r="I132" i="2"/>
  <c r="I131" i="2"/>
  <c r="I130" i="2"/>
  <c r="I124" i="2"/>
  <c r="I108" i="2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0" i="2"/>
  <c r="I222" i="2" s="1"/>
  <c r="I146" i="2"/>
  <c r="I107" i="2"/>
  <c r="B168" i="2" l="1"/>
  <c r="M105" i="2" l="1"/>
  <c r="C104" i="2" l="1"/>
  <c r="O165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E150" i="2" l="1"/>
  <c r="F150" i="2"/>
  <c r="G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X150" i="2"/>
  <c r="Y150" i="2"/>
  <c r="Z150" i="2"/>
  <c r="X159" i="2"/>
  <c r="Z159" i="2"/>
  <c r="F105" i="2" l="1"/>
  <c r="G139" i="2" l="1"/>
  <c r="Z139" i="2"/>
  <c r="F139" i="2"/>
  <c r="B171" i="2" l="1"/>
  <c r="T133" i="2" l="1"/>
  <c r="J132" i="2"/>
  <c r="W124" i="2" l="1"/>
  <c r="V214" i="2"/>
  <c r="C106" i="2" l="1"/>
  <c r="Y162" i="2" l="1"/>
  <c r="V162" i="2" l="1"/>
  <c r="S165" i="2" l="1"/>
  <c r="B158" i="2" l="1"/>
  <c r="B149" i="2"/>
  <c r="B124" i="2"/>
  <c r="B107" i="2"/>
  <c r="X165" i="2" l="1"/>
  <c r="B165" i="2" l="1"/>
  <c r="B159" i="2"/>
  <c r="B150" i="2"/>
  <c r="B133" i="2"/>
  <c r="B132" i="2"/>
  <c r="B131" i="2"/>
  <c r="B130" i="2"/>
  <c r="W133" i="2" l="1"/>
  <c r="P124" i="2" l="1"/>
  <c r="Y130" i="2" l="1"/>
  <c r="P132" i="2" l="1"/>
  <c r="C156" i="2" l="1"/>
  <c r="D156" i="2" s="1"/>
  <c r="C122" i="2" l="1"/>
  <c r="D122" i="2" s="1"/>
  <c r="Z174" i="2" l="1"/>
  <c r="B108" i="2" l="1"/>
  <c r="B116" i="2"/>
  <c r="B162" i="2"/>
  <c r="B174" i="2"/>
  <c r="B177" i="2"/>
  <c r="D177" i="2" s="1"/>
  <c r="B188" i="2"/>
  <c r="B192" i="2"/>
  <c r="B198" i="2"/>
  <c r="B205" i="2"/>
  <c r="B209" i="2"/>
  <c r="B210" i="2"/>
  <c r="B213" i="2"/>
  <c r="B214" i="2"/>
  <c r="B216" i="2"/>
  <c r="B218" i="2"/>
  <c r="B220" i="2" l="1"/>
  <c r="B222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5" i="2" l="1"/>
  <c r="Z133" i="2" l="1"/>
  <c r="Y174" i="2" l="1"/>
  <c r="Z131" i="2" l="1"/>
  <c r="G153" i="2" l="1"/>
  <c r="J153" i="2"/>
  <c r="K153" i="2"/>
  <c r="L153" i="2"/>
  <c r="M153" i="2"/>
  <c r="N153" i="2"/>
  <c r="O153" i="2"/>
  <c r="P153" i="2"/>
  <c r="R153" i="2"/>
  <c r="S153" i="2"/>
  <c r="T153" i="2"/>
  <c r="U153" i="2"/>
  <c r="V153" i="2"/>
  <c r="W153" i="2"/>
  <c r="X153" i="2"/>
  <c r="F153" i="2"/>
  <c r="G144" i="2"/>
  <c r="J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C105" i="2"/>
  <c r="D105" i="2" s="1"/>
  <c r="C193" i="2" l="1"/>
  <c r="C194" i="2"/>
  <c r="W130" i="2" l="1"/>
  <c r="Y132" i="2" l="1"/>
  <c r="Y131" i="2"/>
  <c r="C191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8" i="2" l="1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F188" i="2"/>
  <c r="C187" i="2"/>
  <c r="C189" i="2"/>
  <c r="D189" i="2" s="1"/>
  <c r="C190" i="2"/>
  <c r="C192" i="2" s="1"/>
  <c r="C188" i="2" l="1"/>
  <c r="D188" i="2" s="1"/>
  <c r="C109" i="2" l="1"/>
  <c r="C110" i="2"/>
  <c r="C111" i="2"/>
  <c r="C114" i="2"/>
  <c r="C115" i="2"/>
  <c r="C117" i="2"/>
  <c r="C118" i="2"/>
  <c r="C119" i="2"/>
  <c r="C121" i="2"/>
  <c r="D121" i="2" s="1"/>
  <c r="C124" i="2"/>
  <c r="D124" i="2" s="1"/>
  <c r="C125" i="2"/>
  <c r="C126" i="2"/>
  <c r="C127" i="2"/>
  <c r="C129" i="2"/>
  <c r="C139" i="2"/>
  <c r="C140" i="2"/>
  <c r="C141" i="2"/>
  <c r="C142" i="2"/>
  <c r="C143" i="2"/>
  <c r="C144" i="2"/>
  <c r="C147" i="2"/>
  <c r="D147" i="2" s="1"/>
  <c r="C148" i="2"/>
  <c r="C151" i="2"/>
  <c r="C152" i="2"/>
  <c r="C153" i="2"/>
  <c r="C138" i="2" l="1"/>
  <c r="D138" i="2" s="1"/>
  <c r="C149" i="2"/>
  <c r="D149" i="2" s="1"/>
  <c r="C116" i="2"/>
  <c r="C107" i="2"/>
  <c r="D107" i="2" s="1"/>
  <c r="C146" i="2"/>
  <c r="D146" i="2" s="1"/>
  <c r="C132" i="2"/>
  <c r="C133" i="2"/>
  <c r="C130" i="2"/>
  <c r="C131" i="2"/>
  <c r="C150" i="2"/>
  <c r="D150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6" i="2" l="1"/>
  <c r="Q216" i="2"/>
  <c r="L216" i="2"/>
  <c r="P206" i="2" l="1"/>
  <c r="F214" i="2" l="1"/>
  <c r="F44" i="2" l="1"/>
  <c r="G213" i="2" l="1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F213" i="2"/>
  <c r="G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28" i="2"/>
  <c r="C227" i="2"/>
  <c r="C226" i="2"/>
  <c r="C225" i="2"/>
  <c r="C224" i="2"/>
  <c r="C221" i="2"/>
  <c r="Z220" i="2"/>
  <c r="Z222" i="2" s="1"/>
  <c r="Y220" i="2"/>
  <c r="Y222" i="2" s="1"/>
  <c r="X220" i="2"/>
  <c r="X222" i="2" s="1"/>
  <c r="W220" i="2"/>
  <c r="W222" i="2" s="1"/>
  <c r="V220" i="2"/>
  <c r="V222" i="2" s="1"/>
  <c r="U220" i="2"/>
  <c r="U222" i="2" s="1"/>
  <c r="T220" i="2"/>
  <c r="T222" i="2" s="1"/>
  <c r="S220" i="2"/>
  <c r="S222" i="2" s="1"/>
  <c r="R220" i="2"/>
  <c r="R222" i="2" s="1"/>
  <c r="Q220" i="2"/>
  <c r="Q222" i="2" s="1"/>
  <c r="P220" i="2"/>
  <c r="P222" i="2" s="1"/>
  <c r="O220" i="2"/>
  <c r="O222" i="2" s="1"/>
  <c r="N220" i="2"/>
  <c r="N222" i="2" s="1"/>
  <c r="M220" i="2"/>
  <c r="M222" i="2" s="1"/>
  <c r="L220" i="2"/>
  <c r="L222" i="2" s="1"/>
  <c r="K220" i="2"/>
  <c r="K222" i="2" s="1"/>
  <c r="J220" i="2"/>
  <c r="J222" i="2" s="1"/>
  <c r="H222" i="2"/>
  <c r="G220" i="2"/>
  <c r="G222" i="2" s="1"/>
  <c r="F220" i="2"/>
  <c r="F222" i="2" s="1"/>
  <c r="C219" i="2"/>
  <c r="C217" i="2"/>
  <c r="C218" i="2" s="1"/>
  <c r="C215" i="2"/>
  <c r="C216" i="2" s="1"/>
  <c r="Z214" i="2"/>
  <c r="Y214" i="2"/>
  <c r="X214" i="2"/>
  <c r="W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G214" i="2"/>
  <c r="C212" i="2"/>
  <c r="C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G210" i="2"/>
  <c r="F210" i="2"/>
  <c r="C208" i="2"/>
  <c r="C207" i="2"/>
  <c r="Z206" i="2"/>
  <c r="Y206" i="2"/>
  <c r="X206" i="2"/>
  <c r="W206" i="2"/>
  <c r="V206" i="2"/>
  <c r="U206" i="2"/>
  <c r="T206" i="2"/>
  <c r="S206" i="2"/>
  <c r="R206" i="2"/>
  <c r="Q206" i="2"/>
  <c r="O206" i="2"/>
  <c r="N206" i="2"/>
  <c r="M206" i="2"/>
  <c r="L206" i="2"/>
  <c r="K206" i="2"/>
  <c r="J206" i="2"/>
  <c r="G206" i="2"/>
  <c r="F206" i="2"/>
  <c r="C204" i="2"/>
  <c r="C203" i="2"/>
  <c r="C205" i="2" s="1"/>
  <c r="C200" i="2"/>
  <c r="C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G198" i="2"/>
  <c r="F198" i="2"/>
  <c r="C197" i="2"/>
  <c r="C196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G192" i="2"/>
  <c r="F192" i="2"/>
  <c r="C184" i="2"/>
  <c r="V183" i="2"/>
  <c r="C182" i="2"/>
  <c r="D182" i="2" s="1"/>
  <c r="C181" i="2"/>
  <c r="D181" i="2" s="1"/>
  <c r="V180" i="2"/>
  <c r="C179" i="2"/>
  <c r="C178" i="2"/>
  <c r="D178" i="2" s="1"/>
  <c r="C173" i="2"/>
  <c r="C172" i="2"/>
  <c r="C170" i="2"/>
  <c r="C169" i="2"/>
  <c r="C167" i="2"/>
  <c r="C166" i="2"/>
  <c r="T165" i="2"/>
  <c r="C164" i="2"/>
  <c r="D164" i="2" s="1"/>
  <c r="C163" i="2"/>
  <c r="D163" i="2" s="1"/>
  <c r="C161" i="2"/>
  <c r="C160" i="2"/>
  <c r="X158" i="2"/>
  <c r="C157" i="2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G155" i="2"/>
  <c r="F155" i="2"/>
  <c r="C154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G149" i="2"/>
  <c r="F149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C108" i="2" l="1"/>
  <c r="C213" i="2"/>
  <c r="C214" i="2"/>
  <c r="C47" i="2"/>
  <c r="C180" i="2"/>
  <c r="C174" i="2"/>
  <c r="D174" i="2" s="1"/>
  <c r="C183" i="2"/>
  <c r="C165" i="2"/>
  <c r="D165" i="2" s="1"/>
  <c r="C198" i="2"/>
  <c r="D205" i="2"/>
  <c r="C210" i="2"/>
  <c r="C201" i="2"/>
  <c r="D62" i="2"/>
  <c r="D63" i="2" s="1"/>
  <c r="C63" i="2"/>
  <c r="C59" i="2"/>
  <c r="D59" i="2" s="1"/>
  <c r="D45" i="2"/>
  <c r="C89" i="2"/>
  <c r="D89" i="2" s="1"/>
  <c r="C171" i="2"/>
  <c r="C44" i="2"/>
  <c r="C48" i="2" s="1"/>
  <c r="C162" i="2"/>
  <c r="C159" i="2"/>
  <c r="D159" i="2" s="1"/>
  <c r="C158" i="2"/>
  <c r="C209" i="2"/>
  <c r="C168" i="2"/>
  <c r="C206" i="2"/>
  <c r="C155" i="2" l="1"/>
  <c r="C220" i="2"/>
  <c r="C222" i="2" l="1"/>
  <c r="D222" i="2" s="1"/>
  <c r="D211" i="2"/>
  <c r="D203" i="2"/>
  <c r="D195" i="2"/>
  <c r="D186" i="2"/>
  <c r="D184" i="2"/>
  <c r="D148" i="2"/>
  <c r="D141" i="2"/>
  <c r="D142" i="2"/>
  <c r="D137" i="2"/>
  <c r="D152" i="2"/>
  <c r="D145" i="2"/>
  <c r="D221" i="2"/>
  <c r="D194" i="2"/>
  <c r="D190" i="2"/>
  <c r="D191" i="2"/>
  <c r="D134" i="2"/>
  <c r="D136" i="2"/>
  <c r="D169" i="2"/>
  <c r="D217" i="2"/>
  <c r="D155" i="2"/>
  <c r="D218" i="2"/>
  <c r="D172" i="2"/>
  <c r="D215" i="2"/>
  <c r="D199" i="2"/>
  <c r="D207" i="2"/>
  <c r="D209" i="2"/>
  <c r="D201" i="2"/>
  <c r="D185" i="2"/>
  <c r="D193" i="2"/>
  <c r="D133" i="2"/>
  <c r="D143" i="2"/>
  <c r="D131" i="2"/>
  <c r="D139" i="2"/>
  <c r="D151" i="2"/>
  <c r="D132" i="2"/>
  <c r="D140" i="2"/>
  <c r="D144" i="2"/>
  <c r="D216" i="2"/>
  <c r="D214" i="2"/>
  <c r="D167" i="2"/>
  <c r="D154" i="2"/>
  <c r="D220" i="2"/>
  <c r="D196" i="2"/>
  <c r="D192" i="2"/>
  <c r="D153" i="2"/>
  <c r="D157" i="2"/>
  <c r="D158" i="2" s="1"/>
  <c r="D166" i="2"/>
  <c r="D197" i="2"/>
  <c r="D173" i="2"/>
  <c r="D187" i="2"/>
  <c r="D170" i="2"/>
  <c r="D198" i="2"/>
  <c r="D200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68" i="2" l="1"/>
  <c r="D171" i="2"/>
</calcChain>
</file>

<file path=xl/sharedStrings.xml><?xml version="1.0" encoding="utf-8"?>
<sst xmlns="http://schemas.openxmlformats.org/spreadsheetml/2006/main" count="265" uniqueCount="213">
  <si>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</si>
  <si>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</si>
  <si>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</si>
  <si>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</si>
  <si>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</si>
  <si>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</si>
  <si>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</si>
  <si>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</si>
  <si>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</si>
  <si>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</si>
  <si>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</si>
  <si>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</si>
  <si>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</si>
  <si>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</si>
  <si>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</si>
  <si>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</si>
  <si>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</si>
  <si>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</si>
  <si>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</si>
  <si>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</si>
  <si>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</si>
  <si>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</si>
  <si>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</si>
  <si>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</si>
  <si>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</si>
  <si>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</si>
  <si>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</si>
  <si>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</si>
  <si>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</si>
  <si>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</si>
  <si>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</si>
  <si>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</si>
  <si>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</si>
  <si>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</si>
  <si>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</si>
  <si>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</si>
  <si>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</si>
  <si>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</si>
  <si>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</si>
  <si>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</si>
  <si>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</si>
  <si>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</si>
  <si>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</si>
  <si>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</si>
  <si>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</si>
  <si>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</si>
  <si>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</si>
  <si>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</si>
  <si>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</si>
  <si>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</si>
  <si>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</si>
  <si>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</si>
  <si>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</si>
  <si>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</si>
  <si>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</si>
  <si>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</si>
  <si>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</si>
  <si>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</si>
  <si>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</si>
  <si>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</si>
  <si>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</si>
  <si>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</si>
  <si>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</si>
  <si>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</si>
  <si>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</si>
  <si>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</si>
  <si>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</si>
  <si>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</si>
  <si>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</si>
  <si>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</si>
  <si>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</si>
  <si>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</si>
  <si>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</si>
  <si>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</si>
  <si>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</si>
  <si>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</si>
  <si>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</si>
  <si>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</si>
  <si>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</si>
  <si>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</si>
  <si>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</si>
  <si>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</si>
  <si>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</si>
  <si>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</si>
  <si>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</si>
  <si>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</si>
  <si>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</si>
  <si>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</si>
  <si>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</si>
  <si>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</si>
  <si>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</si>
  <si>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</si>
  <si>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</si>
  <si>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</si>
  <si>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</si>
  <si>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</si>
  <si>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</si>
  <si>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</si>
  <si>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</si>
  <si>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</si>
  <si>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</si>
  <si>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</si>
  <si>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</si>
  <si>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</si>
  <si>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</si>
  <si>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</si>
  <si>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</si>
  <si>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</si>
  <si>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</si>
  <si>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</si>
  <si>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</si>
  <si>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</si>
  <si>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</si>
  <si>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</si>
  <si>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</si>
  <si>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</si>
  <si>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</si>
  <si>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</si>
  <si>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</si>
  <si>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</si>
  <si>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</si>
  <si>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</si>
  <si>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</si>
  <si>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</si>
  <si>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</si>
  <si>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</si>
  <si>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</si>
  <si>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</si>
  <si>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</si>
  <si>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</si>
  <si>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</si>
  <si>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</si>
  <si>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</si>
  <si>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</si>
  <si>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</si>
  <si>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</si>
  <si>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</si>
  <si>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</si>
  <si>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</si>
  <si>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</si>
  <si>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</si>
  <si>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</si>
  <si>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</si>
  <si>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</si>
  <si>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</si>
  <si>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</si>
  <si>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</si>
  <si>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</si>
  <si>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</si>
  <si>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</si>
  <si>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</si>
  <si>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</si>
  <si>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</si>
  <si>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</si>
  <si>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</si>
  <si>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</si>
  <si>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</si>
  <si>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</si>
  <si>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</si>
  <si>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</si>
  <si>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</si>
  <si>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</si>
  <si>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</si>
  <si>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</si>
  <si>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</si>
  <si>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</si>
  <si>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</si>
  <si>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</si>
  <si>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</si>
  <si>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</si>
  <si>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</si>
  <si>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</si>
  <si>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</si>
  <si>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</si>
  <si>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</si>
  <si>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</si>
  <si>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</si>
  <si>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</si>
  <si>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</si>
  <si>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</si>
  <si>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</si>
  <si>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</si>
  <si>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</si>
  <si>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</si>
  <si>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</si>
  <si>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</si>
  <si>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</si>
  <si>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</si>
  <si>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</si>
  <si>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</si>
  <si>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</si>
  <si>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</si>
  <si>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</si>
  <si>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</si>
  <si>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</si>
  <si>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</si>
  <si>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</si>
  <si>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</si>
  <si>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</si>
  <si>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</si>
  <si>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</si>
  <si>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</si>
  <si>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</si>
  <si>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</si>
  <si>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</si>
  <si>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</si>
  <si>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</si>
  <si>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</si>
  <si>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</si>
  <si>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</si>
  <si>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ячмень</t>
  </si>
  <si>
    <t>ржи</t>
  </si>
  <si>
    <t>Информация о сельскохозяйственных работах по состоянию на 13 ноября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</si>
</sst>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11" fillId="3" borderId="3" xfId="2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5"/>
  <sheetViews>
    <sheetView tabSelected="1" topLeftCell="A2" zoomScale="60" zoomScaleNormal="60" zoomScaleSheetLayoutView="50" zoomScalePageLayoutView="82" workbookViewId="0">
      <pane xSplit="3" ySplit="5" topLeftCell="D159" activePane="bottomRight" state="frozen"/>
      <selection activeCell="A2" sqref="A2"/>
      <selection pane="topRight" activeCell="F2" sqref="F2"/>
      <selection pane="bottomLeft" activeCell="A7" sqref="A7"/>
      <selection pane="bottomRight" activeCell="G146" sqref="G146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4" width="13.6640625" style="1" customWidth="1"/>
    <col min="15" max="15" width="16.109375" style="1" customWidth="1"/>
    <col min="16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2" t="s">
        <v>212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28" customFormat="1" ht="17.399999999999999" customHeight="1" thickBot="1" x14ac:dyDescent="0.4">
      <c r="A4" s="133" t="s">
        <v>0</v>
      </c>
      <c r="B4" s="136" t="s">
        <v>190</v>
      </c>
      <c r="C4" s="139" t="s">
        <v>191</v>
      </c>
      <c r="D4" s="139" t="s">
        <v>192</v>
      </c>
      <c r="E4" s="139" t="s">
        <v>202</v>
      </c>
      <c r="F4" s="142" t="s">
        <v>3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4"/>
    </row>
    <row r="5" spans="1:27" s="128" customFormat="1" ht="153" customHeight="1" x14ac:dyDescent="0.3">
      <c r="A5" s="134"/>
      <c r="B5" s="137"/>
      <c r="C5" s="140"/>
      <c r="D5" s="140"/>
      <c r="E5" s="140"/>
      <c r="F5" s="130" t="s">
        <v>4</v>
      </c>
      <c r="G5" s="130" t="s">
        <v>5</v>
      </c>
      <c r="H5" s="130" t="s">
        <v>6</v>
      </c>
      <c r="I5" s="130" t="s">
        <v>7</v>
      </c>
      <c r="J5" s="130" t="s">
        <v>8</v>
      </c>
      <c r="K5" s="130" t="s">
        <v>9</v>
      </c>
      <c r="L5" s="130" t="s">
        <v>10</v>
      </c>
      <c r="M5" s="130" t="s">
        <v>11</v>
      </c>
      <c r="N5" s="130" t="s">
        <v>12</v>
      </c>
      <c r="O5" s="130" t="s">
        <v>13</v>
      </c>
      <c r="P5" s="130" t="s">
        <v>14</v>
      </c>
      <c r="Q5" s="130" t="s">
        <v>15</v>
      </c>
      <c r="R5" s="130" t="s">
        <v>16</v>
      </c>
      <c r="S5" s="130" t="s">
        <v>17</v>
      </c>
      <c r="T5" s="130" t="s">
        <v>18</v>
      </c>
      <c r="U5" s="130" t="s">
        <v>19</v>
      </c>
      <c r="V5" s="130" t="s">
        <v>20</v>
      </c>
      <c r="W5" s="130" t="s">
        <v>21</v>
      </c>
      <c r="X5" s="130" t="s">
        <v>22</v>
      </c>
      <c r="Y5" s="130" t="s">
        <v>23</v>
      </c>
      <c r="Z5" s="130" t="s">
        <v>24</v>
      </c>
    </row>
    <row r="6" spans="1:27" s="2" customFormat="1" ht="10.8" customHeight="1" thickBot="1" x14ac:dyDescent="0.35">
      <c r="A6" s="135"/>
      <c r="B6" s="138"/>
      <c r="C6" s="141"/>
      <c r="D6" s="141"/>
      <c r="E6" s="14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26">
        <v>2341</v>
      </c>
      <c r="G7" s="126">
        <v>1953</v>
      </c>
      <c r="H7" s="126">
        <v>3437</v>
      </c>
      <c r="I7" s="126">
        <v>2776</v>
      </c>
      <c r="J7" s="126">
        <v>1520</v>
      </c>
      <c r="K7" s="126">
        <v>3092</v>
      </c>
      <c r="L7" s="126">
        <v>2190</v>
      </c>
      <c r="M7" s="126">
        <v>2784</v>
      </c>
      <c r="N7" s="126">
        <v>2272</v>
      </c>
      <c r="O7" s="126">
        <v>917</v>
      </c>
      <c r="P7" s="126">
        <v>1364</v>
      </c>
      <c r="Q7" s="126">
        <v>1923</v>
      </c>
      <c r="R7" s="126">
        <v>2737</v>
      </c>
      <c r="S7" s="126">
        <v>3068</v>
      </c>
      <c r="T7" s="126">
        <v>3588</v>
      </c>
      <c r="U7" s="126">
        <v>2552</v>
      </c>
      <c r="V7" s="126">
        <v>1811</v>
      </c>
      <c r="W7" s="126">
        <v>640</v>
      </c>
      <c r="X7" s="126">
        <v>2157</v>
      </c>
      <c r="Y7" s="126">
        <v>3852</v>
      </c>
      <c r="Z7" s="12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26">
        <v>2258</v>
      </c>
      <c r="G8" s="126">
        <v>1967</v>
      </c>
      <c r="H8" s="126">
        <v>3768</v>
      </c>
      <c r="I8" s="126">
        <v>3294</v>
      </c>
      <c r="J8" s="126">
        <v>1614</v>
      </c>
      <c r="K8" s="126">
        <v>3095</v>
      </c>
      <c r="L8" s="126">
        <v>2190</v>
      </c>
      <c r="M8" s="126">
        <v>3066</v>
      </c>
      <c r="N8" s="126">
        <v>2272</v>
      </c>
      <c r="O8" s="126">
        <v>1009</v>
      </c>
      <c r="P8" s="126">
        <v>1461</v>
      </c>
      <c r="Q8" s="126">
        <v>2083</v>
      </c>
      <c r="R8" s="126">
        <v>2736</v>
      </c>
      <c r="S8" s="126">
        <v>3068</v>
      </c>
      <c r="T8" s="126">
        <v>3471</v>
      </c>
      <c r="U8" s="126">
        <v>2576</v>
      </c>
      <c r="V8" s="126">
        <v>1808</v>
      </c>
      <c r="W8" s="126">
        <v>429</v>
      </c>
      <c r="X8" s="126">
        <v>2085</v>
      </c>
      <c r="Y8" s="126">
        <v>4083</v>
      </c>
      <c r="Z8" s="12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193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203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196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5" customFormat="1" ht="30" hidden="1" customHeight="1" x14ac:dyDescent="0.3">
      <c r="A43" s="13" t="s">
        <v>194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4"/>
    </row>
    <row r="44" spans="1:30" s="95" customFormat="1" ht="30" hidden="1" customHeight="1" x14ac:dyDescent="0.3">
      <c r="A44" s="13" t="s">
        <v>197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4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0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199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198</v>
      </c>
      <c r="B48" s="96"/>
      <c r="C48" s="96">
        <f>C45/C44</f>
        <v>0.94900518106262111</v>
      </c>
      <c r="D48" s="15"/>
      <c r="E48" s="9"/>
      <c r="F48" s="97">
        <f>F45/F44</f>
        <v>0.8803064155761251</v>
      </c>
      <c r="G48" s="97">
        <f t="shared" ref="G48:Z48" si="14">G45/G44</f>
        <v>0.9530043199371645</v>
      </c>
      <c r="H48" s="97">
        <f t="shared" si="14"/>
        <v>0.92818192365703678</v>
      </c>
      <c r="I48" s="97">
        <f t="shared" si="14"/>
        <v>0.92769669518537157</v>
      </c>
      <c r="J48" s="97">
        <f t="shared" si="14"/>
        <v>0.96712396489927077</v>
      </c>
      <c r="K48" s="97">
        <f t="shared" si="14"/>
        <v>1.0123784880061544</v>
      </c>
      <c r="L48" s="97">
        <f t="shared" si="14"/>
        <v>0.98540293151071601</v>
      </c>
      <c r="M48" s="97">
        <f t="shared" si="14"/>
        <v>0.96341743998772911</v>
      </c>
      <c r="N48" s="97">
        <f t="shared" si="14"/>
        <v>0.9237160120845922</v>
      </c>
      <c r="O48" s="97">
        <f t="shared" si="14"/>
        <v>0.99462890625</v>
      </c>
      <c r="P48" s="97">
        <f t="shared" si="14"/>
        <v>0.84470989761092152</v>
      </c>
      <c r="Q48" s="97">
        <f t="shared" si="14"/>
        <v>0.92141117026075969</v>
      </c>
      <c r="R48" s="97">
        <f t="shared" si="14"/>
        <v>0.98116309336255902</v>
      </c>
      <c r="S48" s="97">
        <f t="shared" si="14"/>
        <v>0.93327828241123034</v>
      </c>
      <c r="T48" s="97">
        <f t="shared" si="14"/>
        <v>0.94460936934327711</v>
      </c>
      <c r="U48" s="97">
        <f t="shared" si="14"/>
        <v>0.92178930997789965</v>
      </c>
      <c r="V48" s="97">
        <f t="shared" si="14"/>
        <v>1.0021413276231264</v>
      </c>
      <c r="W48" s="97">
        <f t="shared" si="14"/>
        <v>0.95541022592152203</v>
      </c>
      <c r="X48" s="97">
        <f t="shared" si="14"/>
        <v>0.99414981559201321</v>
      </c>
      <c r="Y48" s="97">
        <f t="shared" si="14"/>
        <v>0.99580742415677403</v>
      </c>
      <c r="Z48" s="97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0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0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0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99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99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99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99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99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99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99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99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99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99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99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99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9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99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9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9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8" t="s">
        <v>200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99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99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99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99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99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99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99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99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99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99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9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99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9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99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9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9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9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99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9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9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99"/>
      <c r="F89" s="93">
        <f>(F45-F90)/2</f>
        <v>-48</v>
      </c>
      <c r="G89" s="93">
        <f t="shared" ref="G89:Z89" si="21">(G45-G90)/2</f>
        <v>0</v>
      </c>
      <c r="H89" s="93">
        <f t="shared" si="21"/>
        <v>0</v>
      </c>
      <c r="I89" s="93">
        <f t="shared" si="21"/>
        <v>335</v>
      </c>
      <c r="J89" s="93">
        <f t="shared" si="21"/>
        <v>0</v>
      </c>
      <c r="K89" s="93">
        <f t="shared" si="21"/>
        <v>1249.5</v>
      </c>
      <c r="L89" s="93">
        <f t="shared" si="21"/>
        <v>566.5</v>
      </c>
      <c r="M89" s="93">
        <f t="shared" si="21"/>
        <v>-217</v>
      </c>
      <c r="N89" s="93">
        <f t="shared" si="21"/>
        <v>456</v>
      </c>
      <c r="O89" s="93">
        <f t="shared" si="21"/>
        <v>0</v>
      </c>
      <c r="P89" s="93">
        <f t="shared" si="21"/>
        <v>340</v>
      </c>
      <c r="Q89" s="93">
        <f t="shared" si="21"/>
        <v>138.5</v>
      </c>
      <c r="R89" s="93">
        <f t="shared" si="21"/>
        <v>0</v>
      </c>
      <c r="S89" s="93">
        <f t="shared" si="21"/>
        <v>0</v>
      </c>
      <c r="T89" s="93">
        <f t="shared" si="21"/>
        <v>329</v>
      </c>
      <c r="U89" s="93">
        <f t="shared" si="21"/>
        <v>964.75</v>
      </c>
      <c r="V89" s="93">
        <f t="shared" si="21"/>
        <v>0</v>
      </c>
      <c r="W89" s="93">
        <f t="shared" si="21"/>
        <v>24.5</v>
      </c>
      <c r="X89" s="93">
        <f t="shared" si="21"/>
        <v>240</v>
      </c>
      <c r="Y89" s="93">
        <f t="shared" si="21"/>
        <v>0</v>
      </c>
      <c r="Z89" s="93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99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195</v>
      </c>
      <c r="B91" s="33"/>
      <c r="C91" s="41">
        <f>SUM(F91:Z91)</f>
        <v>563</v>
      </c>
      <c r="D91" s="15" t="e">
        <f t="shared" si="15"/>
        <v>#DIV/0!</v>
      </c>
      <c r="E91" s="99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201</v>
      </c>
      <c r="B92" s="33"/>
      <c r="C92" s="41">
        <f>SUM(F92:Z92)</f>
        <v>11</v>
      </c>
      <c r="D92" s="15" t="e">
        <f t="shared" si="15"/>
        <v>#DIV/0!</v>
      </c>
      <c r="E92" s="99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9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99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9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9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99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271319</v>
      </c>
      <c r="D99" s="15" t="e">
        <f t="shared" si="15"/>
        <v>#DIV/0!</v>
      </c>
      <c r="E99" s="99"/>
      <c r="F99" s="31">
        <v>11642</v>
      </c>
      <c r="G99" s="31">
        <v>7083</v>
      </c>
      <c r="H99" s="31">
        <v>17272</v>
      </c>
      <c r="I99" s="31">
        <v>16076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13721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99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99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99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32.4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99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32.4" hidden="1" customHeight="1" outlineLevel="1" x14ac:dyDescent="0.25">
      <c r="A104" s="13" t="s">
        <v>88</v>
      </c>
      <c r="B104" s="38"/>
      <c r="C104" s="27">
        <f t="shared" si="22"/>
        <v>6065</v>
      </c>
      <c r="D104" s="15"/>
      <c r="E104" s="99"/>
      <c r="F104" s="31"/>
      <c r="G104" s="31">
        <v>359</v>
      </c>
      <c r="H104" s="31">
        <v>110</v>
      </c>
      <c r="I104" s="31">
        <v>51</v>
      </c>
      <c r="J104" s="31">
        <v>427</v>
      </c>
      <c r="K104" s="31"/>
      <c r="L104" s="31"/>
      <c r="M104" s="31">
        <v>641</v>
      </c>
      <c r="N104" s="31">
        <v>351</v>
      </c>
      <c r="O104" s="31">
        <v>345</v>
      </c>
      <c r="P104" s="31"/>
      <c r="Q104" s="31">
        <v>1008</v>
      </c>
      <c r="R104" s="31">
        <v>1012</v>
      </c>
      <c r="S104" s="31">
        <v>155</v>
      </c>
      <c r="T104" s="31">
        <v>562</v>
      </c>
      <c r="U104" s="31">
        <v>833</v>
      </c>
      <c r="V104" s="31"/>
      <c r="W104" s="31">
        <v>150</v>
      </c>
      <c r="X104" s="31"/>
      <c r="Y104" s="31">
        <v>61</v>
      </c>
      <c r="Z104" s="31"/>
    </row>
    <row r="105" spans="1:26" s="12" customFormat="1" ht="32.4" hidden="1" customHeight="1" outlineLevel="1" x14ac:dyDescent="0.25">
      <c r="A105" s="11" t="s">
        <v>89</v>
      </c>
      <c r="B105" s="27">
        <v>270376</v>
      </c>
      <c r="C105" s="27">
        <f t="shared" si="22"/>
        <v>265254</v>
      </c>
      <c r="D105" s="118">
        <f t="shared" si="15"/>
        <v>0.98105601088854044</v>
      </c>
      <c r="E105" s="99"/>
      <c r="F105" s="31">
        <f>F99-F103-F104</f>
        <v>11642</v>
      </c>
      <c r="G105" s="31">
        <f t="shared" ref="G105:Z105" si="23">G99-G103-G104</f>
        <v>6724</v>
      </c>
      <c r="H105" s="127">
        <f t="shared" si="23"/>
        <v>17162</v>
      </c>
      <c r="I105" s="127">
        <f t="shared" si="23"/>
        <v>16025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13681</v>
      </c>
      <c r="N105" s="31">
        <f t="shared" si="23"/>
        <v>13677</v>
      </c>
      <c r="O105" s="31">
        <f t="shared" si="23"/>
        <v>4013</v>
      </c>
      <c r="P105" s="31">
        <f t="shared" si="23"/>
        <v>8763</v>
      </c>
      <c r="Q105" s="31">
        <f t="shared" si="23"/>
        <v>12713</v>
      </c>
      <c r="R105" s="31">
        <f t="shared" si="23"/>
        <v>16591</v>
      </c>
      <c r="S105" s="31">
        <f t="shared" si="23"/>
        <v>15517</v>
      </c>
      <c r="T105" s="31">
        <f t="shared" si="23"/>
        <v>18666</v>
      </c>
      <c r="U105" s="31">
        <f t="shared" si="23"/>
        <v>12857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22153</v>
      </c>
      <c r="Z105" s="31">
        <f t="shared" si="23"/>
        <v>10091</v>
      </c>
    </row>
    <row r="106" spans="1:26" s="109" customFormat="1" ht="36" customHeight="1" collapsed="1" x14ac:dyDescent="0.25">
      <c r="A106" s="103" t="s">
        <v>90</v>
      </c>
      <c r="B106" s="104">
        <v>263290</v>
      </c>
      <c r="C106" s="105">
        <f t="shared" ref="C106:C153" si="24">SUM(F106:Z106)</f>
        <v>265084</v>
      </c>
      <c r="D106" s="106">
        <f t="shared" si="15"/>
        <v>1.0068137794826997</v>
      </c>
      <c r="E106" s="107"/>
      <c r="F106" s="108">
        <v>11522</v>
      </c>
      <c r="G106" s="108">
        <v>6724</v>
      </c>
      <c r="H106" s="108">
        <v>17162</v>
      </c>
      <c r="I106" s="108">
        <v>16025</v>
      </c>
      <c r="J106" s="108">
        <v>7679</v>
      </c>
      <c r="K106" s="108">
        <v>19052</v>
      </c>
      <c r="L106" s="108">
        <v>11977</v>
      </c>
      <c r="M106" s="108">
        <v>13681</v>
      </c>
      <c r="N106" s="108">
        <v>13677</v>
      </c>
      <c r="O106" s="108">
        <v>4013</v>
      </c>
      <c r="P106" s="108">
        <v>8763</v>
      </c>
      <c r="Q106" s="108">
        <v>12663</v>
      </c>
      <c r="R106" s="108">
        <v>16591</v>
      </c>
      <c r="S106" s="108">
        <v>15517</v>
      </c>
      <c r="T106" s="108">
        <v>18666</v>
      </c>
      <c r="U106" s="108">
        <v>12857</v>
      </c>
      <c r="V106" s="108">
        <v>10424</v>
      </c>
      <c r="W106" s="108">
        <v>3921</v>
      </c>
      <c r="X106" s="108">
        <v>11926</v>
      </c>
      <c r="Y106" s="108">
        <v>22153</v>
      </c>
      <c r="Z106" s="108">
        <v>10091</v>
      </c>
    </row>
    <row r="107" spans="1:26" s="12" customFormat="1" ht="30" customHeight="1" x14ac:dyDescent="0.25">
      <c r="A107" s="13" t="s">
        <v>179</v>
      </c>
      <c r="B107" s="9">
        <f>B106/B105</f>
        <v>0.97379205254904277</v>
      </c>
      <c r="C107" s="9">
        <f>C106/C105</f>
        <v>0.99935910485798518</v>
      </c>
      <c r="D107" s="118">
        <f t="shared" si="15"/>
        <v>1.0262551457901272</v>
      </c>
      <c r="E107" s="99"/>
      <c r="F107" s="29">
        <f>F106/F105</f>
        <v>0.98969249269884896</v>
      </c>
      <c r="G107" s="29">
        <f>G106/G105</f>
        <v>1</v>
      </c>
      <c r="H107" s="29">
        <f t="shared" ref="H107" si="25">H106/H105</f>
        <v>1</v>
      </c>
      <c r="I107" s="29">
        <f t="shared" ref="I107:Z107" si="26">I106/I105</f>
        <v>1</v>
      </c>
      <c r="J107" s="29">
        <f t="shared" si="26"/>
        <v>1</v>
      </c>
      <c r="K107" s="29">
        <f t="shared" si="26"/>
        <v>1</v>
      </c>
      <c r="L107" s="29">
        <f t="shared" si="26"/>
        <v>1</v>
      </c>
      <c r="M107" s="29">
        <f t="shared" si="26"/>
        <v>1</v>
      </c>
      <c r="N107" s="29">
        <f t="shared" si="26"/>
        <v>1</v>
      </c>
      <c r="O107" s="29">
        <f t="shared" si="26"/>
        <v>1</v>
      </c>
      <c r="P107" s="29">
        <f t="shared" si="26"/>
        <v>1</v>
      </c>
      <c r="Q107" s="29">
        <f t="shared" si="26"/>
        <v>0.99606701801305753</v>
      </c>
      <c r="R107" s="29">
        <f t="shared" si="26"/>
        <v>1</v>
      </c>
      <c r="S107" s="29">
        <f t="shared" si="26"/>
        <v>1</v>
      </c>
      <c r="T107" s="29">
        <f t="shared" si="26"/>
        <v>1</v>
      </c>
      <c r="U107" s="29">
        <f t="shared" si="26"/>
        <v>1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1</v>
      </c>
      <c r="Z107" s="29">
        <f t="shared" si="26"/>
        <v>1</v>
      </c>
    </row>
    <row r="108" spans="1:26" s="90" customFormat="1" ht="30" hidden="1" customHeight="1" x14ac:dyDescent="0.25">
      <c r="A108" s="89" t="s">
        <v>95</v>
      </c>
      <c r="B108" s="102">
        <f>B105-B106</f>
        <v>7086</v>
      </c>
      <c r="C108" s="27">
        <f t="shared" si="24"/>
        <v>170</v>
      </c>
      <c r="D108" s="15">
        <f t="shared" si="15"/>
        <v>2.3990968106124753E-2</v>
      </c>
      <c r="E108" s="99"/>
      <c r="F108" s="91">
        <f t="shared" ref="F108:Z108" si="27">F105-F106</f>
        <v>120</v>
      </c>
      <c r="G108" s="91">
        <f t="shared" si="27"/>
        <v>0</v>
      </c>
      <c r="H108" s="91">
        <f t="shared" si="27"/>
        <v>0</v>
      </c>
      <c r="I108" s="91">
        <f t="shared" si="27"/>
        <v>0</v>
      </c>
      <c r="J108" s="91">
        <f t="shared" si="27"/>
        <v>0</v>
      </c>
      <c r="K108" s="91">
        <f t="shared" si="27"/>
        <v>0</v>
      </c>
      <c r="L108" s="91">
        <f t="shared" si="27"/>
        <v>0</v>
      </c>
      <c r="M108" s="91">
        <f t="shared" si="27"/>
        <v>0</v>
      </c>
      <c r="N108" s="91">
        <f t="shared" si="27"/>
        <v>0</v>
      </c>
      <c r="O108" s="91">
        <f t="shared" si="27"/>
        <v>0</v>
      </c>
      <c r="P108" s="91">
        <f t="shared" si="27"/>
        <v>0</v>
      </c>
      <c r="Q108" s="91">
        <f t="shared" si="27"/>
        <v>50</v>
      </c>
      <c r="R108" s="91">
        <f t="shared" si="27"/>
        <v>0</v>
      </c>
      <c r="S108" s="91">
        <f t="shared" si="27"/>
        <v>0</v>
      </c>
      <c r="T108" s="91">
        <f t="shared" si="27"/>
        <v>0</v>
      </c>
      <c r="U108" s="91">
        <f t="shared" si="27"/>
        <v>0</v>
      </c>
      <c r="V108" s="91">
        <f t="shared" si="27"/>
        <v>0</v>
      </c>
      <c r="W108" s="91">
        <f t="shared" si="27"/>
        <v>0</v>
      </c>
      <c r="X108" s="91">
        <f t="shared" si="27"/>
        <v>0</v>
      </c>
      <c r="Y108" s="91">
        <f t="shared" si="27"/>
        <v>0</v>
      </c>
      <c r="Z108" s="91">
        <f t="shared" si="27"/>
        <v>0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126731</v>
      </c>
      <c r="D109" s="16">
        <f t="shared" si="15"/>
        <v>0.99574143769691925</v>
      </c>
      <c r="E109" s="99"/>
      <c r="F109" s="31">
        <v>5807</v>
      </c>
      <c r="G109" s="31">
        <v>3584</v>
      </c>
      <c r="H109" s="31">
        <v>8558</v>
      </c>
      <c r="I109" s="31">
        <v>5286</v>
      </c>
      <c r="J109" s="31">
        <v>3604</v>
      </c>
      <c r="K109" s="31">
        <v>9780</v>
      </c>
      <c r="L109" s="31">
        <v>5783</v>
      </c>
      <c r="M109" s="31">
        <v>6055</v>
      </c>
      <c r="N109" s="31">
        <v>5889</v>
      </c>
      <c r="O109" s="31">
        <v>1773</v>
      </c>
      <c r="P109" s="31">
        <v>5393</v>
      </c>
      <c r="Q109" s="31">
        <v>6451</v>
      </c>
      <c r="R109" s="31">
        <v>6145</v>
      </c>
      <c r="S109" s="31">
        <v>9269</v>
      </c>
      <c r="T109" s="31">
        <v>9993</v>
      </c>
      <c r="U109" s="31">
        <v>5681</v>
      </c>
      <c r="V109" s="31">
        <v>5390</v>
      </c>
      <c r="W109" s="31">
        <v>1544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3935</v>
      </c>
      <c r="D110" s="16">
        <f t="shared" si="15"/>
        <v>0.49378843016689672</v>
      </c>
      <c r="E110" s="99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235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210</v>
      </c>
      <c r="B111" s="38">
        <v>96309</v>
      </c>
      <c r="C111" s="26">
        <f t="shared" si="24"/>
        <v>106378</v>
      </c>
      <c r="D111" s="16">
        <f t="shared" si="15"/>
        <v>1.1045488998951292</v>
      </c>
      <c r="E111" s="99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5670</v>
      </c>
      <c r="N111" s="31">
        <v>7080</v>
      </c>
      <c r="O111" s="31">
        <v>1998</v>
      </c>
      <c r="P111" s="31">
        <v>2547</v>
      </c>
      <c r="Q111" s="31">
        <v>4728</v>
      </c>
      <c r="R111" s="31">
        <v>8453</v>
      </c>
      <c r="S111" s="31">
        <v>5159</v>
      </c>
      <c r="T111" s="31">
        <v>7103</v>
      </c>
      <c r="U111" s="31">
        <v>6295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4805</v>
      </c>
    </row>
    <row r="112" spans="1:26" s="12" customFormat="1" ht="30" hidden="1" customHeight="1" x14ac:dyDescent="0.25">
      <c r="A112" s="11" t="s">
        <v>208</v>
      </c>
      <c r="B112" s="23"/>
      <c r="C112" s="27">
        <f t="shared" si="24"/>
        <v>225</v>
      </c>
      <c r="D112" s="15"/>
      <c r="E112" s="99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207</v>
      </c>
      <c r="B113" s="23"/>
      <c r="C113" s="27">
        <f t="shared" si="24"/>
        <v>20</v>
      </c>
      <c r="D113" s="15" t="e">
        <f t="shared" si="15"/>
        <v>#DIV/0!</v>
      </c>
      <c r="E113" s="99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9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09" customFormat="1" ht="30" customHeight="1" x14ac:dyDescent="0.25">
      <c r="A115" s="103" t="s">
        <v>96</v>
      </c>
      <c r="B115" s="105">
        <v>263290</v>
      </c>
      <c r="C115" s="105">
        <f t="shared" si="24"/>
        <v>265005</v>
      </c>
      <c r="D115" s="106">
        <f t="shared" ref="D115:D177" si="28">C115/B115</f>
        <v>1.006513730107486</v>
      </c>
      <c r="E115" s="107"/>
      <c r="F115" s="108">
        <v>11522</v>
      </c>
      <c r="G115" s="108">
        <v>6724</v>
      </c>
      <c r="H115" s="108">
        <v>17137</v>
      </c>
      <c r="I115" s="108">
        <v>16025</v>
      </c>
      <c r="J115" s="108">
        <v>7679</v>
      </c>
      <c r="K115" s="108">
        <v>19052</v>
      </c>
      <c r="L115" s="108">
        <v>11977</v>
      </c>
      <c r="M115" s="108">
        <v>13627</v>
      </c>
      <c r="N115" s="108">
        <v>13677</v>
      </c>
      <c r="O115" s="108">
        <v>4013</v>
      </c>
      <c r="P115" s="108">
        <v>8763</v>
      </c>
      <c r="Q115" s="108">
        <v>12663</v>
      </c>
      <c r="R115" s="108">
        <v>16591</v>
      </c>
      <c r="S115" s="108">
        <v>15517</v>
      </c>
      <c r="T115" s="108">
        <v>18666</v>
      </c>
      <c r="U115" s="108">
        <v>12857</v>
      </c>
      <c r="V115" s="108">
        <v>10424</v>
      </c>
      <c r="W115" s="108">
        <v>3921</v>
      </c>
      <c r="X115" s="108">
        <v>11926</v>
      </c>
      <c r="Y115" s="108">
        <v>22153</v>
      </c>
      <c r="Z115" s="108">
        <v>10091</v>
      </c>
    </row>
    <row r="116" spans="1:26" s="12" customFormat="1" ht="28.2" customHeight="1" x14ac:dyDescent="0.25">
      <c r="A116" s="13" t="s">
        <v>179</v>
      </c>
      <c r="B116" s="28">
        <f>B115/B105</f>
        <v>0.97379205254904277</v>
      </c>
      <c r="C116" s="9">
        <f>C115/C105</f>
        <v>0.99906127711551951</v>
      </c>
      <c r="D116" s="15">
        <f t="shared" si="28"/>
        <v>1.025949302523399</v>
      </c>
      <c r="E116" s="99"/>
      <c r="F116" s="29">
        <f t="shared" ref="F116:Z116" si="29">F115/F105</f>
        <v>0.98969249269884896</v>
      </c>
      <c r="G116" s="29">
        <f t="shared" si="29"/>
        <v>1</v>
      </c>
      <c r="H116" s="29">
        <f t="shared" si="29"/>
        <v>0.99854329332245662</v>
      </c>
      <c r="I116" s="29">
        <f t="shared" si="29"/>
        <v>1</v>
      </c>
      <c r="J116" s="29">
        <f t="shared" si="29"/>
        <v>1</v>
      </c>
      <c r="K116" s="29">
        <f t="shared" si="29"/>
        <v>1</v>
      </c>
      <c r="L116" s="29">
        <f t="shared" si="29"/>
        <v>1</v>
      </c>
      <c r="M116" s="29">
        <f t="shared" si="29"/>
        <v>0.99605292010817925</v>
      </c>
      <c r="N116" s="125">
        <f t="shared" si="29"/>
        <v>1</v>
      </c>
      <c r="O116" s="29">
        <f t="shared" si="29"/>
        <v>1</v>
      </c>
      <c r="P116" s="29">
        <f t="shared" si="29"/>
        <v>1</v>
      </c>
      <c r="Q116" s="29">
        <f t="shared" si="29"/>
        <v>0.99606701801305753</v>
      </c>
      <c r="R116" s="29">
        <f t="shared" si="29"/>
        <v>1</v>
      </c>
      <c r="S116" s="29">
        <f t="shared" si="29"/>
        <v>1</v>
      </c>
      <c r="T116" s="29">
        <f t="shared" si="29"/>
        <v>1</v>
      </c>
      <c r="U116" s="29">
        <f t="shared" si="29"/>
        <v>1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1</v>
      </c>
      <c r="Z116" s="29">
        <f t="shared" si="29"/>
        <v>1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126703</v>
      </c>
      <c r="D117" s="16">
        <f t="shared" si="28"/>
        <v>0.99552143816834682</v>
      </c>
      <c r="E117" s="99"/>
      <c r="F117" s="31">
        <v>5807</v>
      </c>
      <c r="G117" s="31">
        <v>3584</v>
      </c>
      <c r="H117" s="31">
        <v>8558</v>
      </c>
      <c r="I117" s="31">
        <v>5286</v>
      </c>
      <c r="J117" s="31">
        <v>3604</v>
      </c>
      <c r="K117" s="31">
        <v>9780</v>
      </c>
      <c r="L117" s="31">
        <v>5783</v>
      </c>
      <c r="M117" s="31">
        <v>6055</v>
      </c>
      <c r="N117" s="31">
        <v>5889</v>
      </c>
      <c r="O117" s="31">
        <v>1773</v>
      </c>
      <c r="P117" s="31">
        <v>5393</v>
      </c>
      <c r="Q117" s="31">
        <v>6423</v>
      </c>
      <c r="R117" s="31">
        <v>6145</v>
      </c>
      <c r="S117" s="31">
        <v>9269</v>
      </c>
      <c r="T117" s="31">
        <v>9993</v>
      </c>
      <c r="U117" s="31">
        <v>5681</v>
      </c>
      <c r="V117" s="31">
        <v>5390</v>
      </c>
      <c r="W117" s="31">
        <v>1544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3935</v>
      </c>
      <c r="D118" s="16">
        <f t="shared" si="28"/>
        <v>0.49378843016689672</v>
      </c>
      <c r="E118" s="99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235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106326</v>
      </c>
      <c r="D119" s="16">
        <f t="shared" si="28"/>
        <v>1.104008971124194</v>
      </c>
      <c r="E119" s="99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7080</v>
      </c>
      <c r="O119" s="31">
        <v>1998</v>
      </c>
      <c r="P119" s="31">
        <v>2547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6295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4805</v>
      </c>
    </row>
    <row r="120" spans="1:26" s="12" customFormat="1" ht="30" hidden="1" customHeight="1" x14ac:dyDescent="0.25">
      <c r="A120" s="11" t="s">
        <v>207</v>
      </c>
      <c r="B120" s="23"/>
      <c r="C120" s="27">
        <f t="shared" si="24"/>
        <v>0</v>
      </c>
      <c r="D120" s="16" t="e">
        <f t="shared" si="28"/>
        <v>#DIV/0!</v>
      </c>
      <c r="E120" s="9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9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188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99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09" customFormat="1" ht="30" customHeight="1" x14ac:dyDescent="0.25">
      <c r="A123" s="103" t="s">
        <v>189</v>
      </c>
      <c r="B123" s="105">
        <v>628202</v>
      </c>
      <c r="C123" s="105">
        <f>SUM(F123:Z123)</f>
        <v>737387</v>
      </c>
      <c r="D123" s="106">
        <f t="shared" si="28"/>
        <v>1.1738055593582957</v>
      </c>
      <c r="E123" s="107"/>
      <c r="F123" s="108">
        <v>33529</v>
      </c>
      <c r="G123" s="108">
        <v>16129</v>
      </c>
      <c r="H123" s="108">
        <v>48536</v>
      </c>
      <c r="I123" s="108">
        <v>55262</v>
      </c>
      <c r="J123" s="108">
        <v>24978</v>
      </c>
      <c r="K123" s="108">
        <v>55456</v>
      </c>
      <c r="L123" s="108">
        <v>31456</v>
      </c>
      <c r="M123" s="108">
        <v>38112</v>
      </c>
      <c r="N123" s="108">
        <v>38627</v>
      </c>
      <c r="O123" s="108">
        <v>10302</v>
      </c>
      <c r="P123" s="108">
        <v>23226</v>
      </c>
      <c r="Q123" s="108">
        <v>30569</v>
      </c>
      <c r="R123" s="108">
        <v>40151</v>
      </c>
      <c r="S123" s="108">
        <v>41110</v>
      </c>
      <c r="T123" s="108">
        <v>53880</v>
      </c>
      <c r="U123" s="108">
        <v>32113</v>
      </c>
      <c r="V123" s="108">
        <v>26228</v>
      </c>
      <c r="W123" s="108">
        <v>9377</v>
      </c>
      <c r="X123" s="108">
        <v>30586</v>
      </c>
      <c r="Y123" s="108">
        <v>73500</v>
      </c>
      <c r="Z123" s="108">
        <v>24260</v>
      </c>
    </row>
    <row r="124" spans="1:26" s="12" customFormat="1" ht="27" customHeight="1" x14ac:dyDescent="0.25">
      <c r="A124" s="13" t="s">
        <v>51</v>
      </c>
      <c r="B124" s="9">
        <f>B123/B122</f>
        <v>1.0554469086021505</v>
      </c>
      <c r="C124" s="9">
        <f>C123/C122</f>
        <v>1.1552357825473916</v>
      </c>
      <c r="D124" s="16">
        <f t="shared" si="28"/>
        <v>1.0945465595018919</v>
      </c>
      <c r="E124" s="99"/>
      <c r="F124" s="30">
        <f t="shared" ref="F124:Z124" si="30">F123/F122</f>
        <v>1.4452155172413792</v>
      </c>
      <c r="G124" s="30">
        <f t="shared" si="30"/>
        <v>0.89110497237569064</v>
      </c>
      <c r="H124" s="30">
        <f t="shared" si="30"/>
        <v>1.1056036446469248</v>
      </c>
      <c r="I124" s="30">
        <f t="shared" si="30"/>
        <v>1.1708050847457627</v>
      </c>
      <c r="J124" s="30">
        <f t="shared" si="30"/>
        <v>1.6991836734693877</v>
      </c>
      <c r="K124" s="30">
        <f t="shared" si="30"/>
        <v>1.3726732673267328</v>
      </c>
      <c r="L124" s="30">
        <f t="shared" si="30"/>
        <v>1.0450498338870431</v>
      </c>
      <c r="M124" s="30">
        <f t="shared" si="30"/>
        <v>1.1209411764705883</v>
      </c>
      <c r="N124" s="30">
        <f t="shared" si="30"/>
        <v>1.2623202614379085</v>
      </c>
      <c r="O124" s="30">
        <f t="shared" si="30"/>
        <v>1.1575280898876406</v>
      </c>
      <c r="P124" s="30">
        <f t="shared" si="30"/>
        <v>1.1789847715736042</v>
      </c>
      <c r="Q124" s="30">
        <f t="shared" si="30"/>
        <v>1.0614236111111111</v>
      </c>
      <c r="R124" s="30">
        <f t="shared" si="30"/>
        <v>1.0970218579234974</v>
      </c>
      <c r="S124" s="30">
        <f t="shared" si="30"/>
        <v>1.0100737100737101</v>
      </c>
      <c r="T124" s="30">
        <f t="shared" si="30"/>
        <v>1.0282442748091603</v>
      </c>
      <c r="U124" s="30">
        <f t="shared" si="30"/>
        <v>0.94450000000000001</v>
      </c>
      <c r="V124" s="30">
        <f t="shared" si="30"/>
        <v>1.5992682926829269</v>
      </c>
      <c r="W124" s="30">
        <f>W123/W122</f>
        <v>1.1721250000000001</v>
      </c>
      <c r="X124" s="30">
        <f t="shared" si="30"/>
        <v>1.0962724014336918</v>
      </c>
      <c r="Y124" s="30">
        <f t="shared" si="30"/>
        <v>1.2128712871287128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314328</v>
      </c>
      <c r="C125" s="26">
        <f t="shared" si="24"/>
        <v>348229</v>
      </c>
      <c r="D125" s="16">
        <f t="shared" si="28"/>
        <v>1.1078523071441297</v>
      </c>
      <c r="E125" s="99"/>
      <c r="F125" s="31">
        <v>18480</v>
      </c>
      <c r="G125" s="31">
        <v>7870</v>
      </c>
      <c r="H125" s="31">
        <v>23519</v>
      </c>
      <c r="I125" s="31">
        <v>18368</v>
      </c>
      <c r="J125" s="31">
        <v>12219</v>
      </c>
      <c r="K125" s="31">
        <v>27384</v>
      </c>
      <c r="L125" s="31">
        <v>15100</v>
      </c>
      <c r="M125" s="31">
        <v>17733</v>
      </c>
      <c r="N125" s="124">
        <v>15889</v>
      </c>
      <c r="O125" s="31">
        <v>3977</v>
      </c>
      <c r="P125" s="31">
        <v>14488</v>
      </c>
      <c r="Q125" s="31">
        <v>15699</v>
      </c>
      <c r="R125" s="31">
        <v>16591</v>
      </c>
      <c r="S125" s="31">
        <v>24173</v>
      </c>
      <c r="T125" s="31">
        <v>27390</v>
      </c>
      <c r="U125" s="31">
        <v>13234</v>
      </c>
      <c r="V125" s="31">
        <v>13531</v>
      </c>
      <c r="W125" s="31">
        <v>3003</v>
      </c>
      <c r="X125" s="31">
        <v>15150</v>
      </c>
      <c r="Y125" s="31">
        <v>35601</v>
      </c>
      <c r="Z125" s="31">
        <v>8830</v>
      </c>
    </row>
    <row r="126" spans="1:26" s="12" customFormat="1" ht="30" customHeight="1" x14ac:dyDescent="0.25">
      <c r="A126" s="11" t="s">
        <v>211</v>
      </c>
      <c r="B126" s="26">
        <v>18987</v>
      </c>
      <c r="C126" s="26">
        <f t="shared" si="24"/>
        <v>9415.7000000000007</v>
      </c>
      <c r="D126" s="16">
        <f t="shared" si="28"/>
        <v>0.49590245957760576</v>
      </c>
      <c r="E126" s="99"/>
      <c r="F126" s="31"/>
      <c r="G126" s="31">
        <v>147</v>
      </c>
      <c r="H126" s="31">
        <v>50</v>
      </c>
      <c r="I126" s="31">
        <v>990</v>
      </c>
      <c r="J126" s="31">
        <v>85.7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579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225956</v>
      </c>
      <c r="C127" s="26">
        <f t="shared" si="24"/>
        <v>303131</v>
      </c>
      <c r="D127" s="16">
        <f t="shared" si="28"/>
        <v>1.3415487971109419</v>
      </c>
      <c r="E127" s="99"/>
      <c r="F127" s="31">
        <v>6086</v>
      </c>
      <c r="G127" s="31">
        <v>6500</v>
      </c>
      <c r="H127" s="31">
        <v>18951</v>
      </c>
      <c r="I127" s="31">
        <v>33429</v>
      </c>
      <c r="J127" s="31">
        <v>8158</v>
      </c>
      <c r="K127" s="31">
        <v>19799</v>
      </c>
      <c r="L127" s="31">
        <v>9515</v>
      </c>
      <c r="M127" s="31">
        <v>15322</v>
      </c>
      <c r="N127" s="31">
        <v>20929</v>
      </c>
      <c r="O127" s="31">
        <v>4594</v>
      </c>
      <c r="P127" s="31">
        <v>6984</v>
      </c>
      <c r="Q127" s="31">
        <v>11707</v>
      </c>
      <c r="R127" s="31">
        <v>18490</v>
      </c>
      <c r="S127" s="31">
        <v>13367</v>
      </c>
      <c r="T127" s="31">
        <v>22023</v>
      </c>
      <c r="U127" s="31">
        <v>16443</v>
      </c>
      <c r="V127" s="31">
        <v>10036</v>
      </c>
      <c r="W127" s="31">
        <v>5810</v>
      </c>
      <c r="X127" s="31">
        <v>11800</v>
      </c>
      <c r="Y127" s="31">
        <v>30668</v>
      </c>
      <c r="Z127" s="31">
        <v>12520</v>
      </c>
    </row>
    <row r="128" spans="1:26" s="12" customFormat="1" ht="31.2" hidden="1" customHeight="1" x14ac:dyDescent="0.25">
      <c r="A128" s="11" t="s">
        <v>207</v>
      </c>
      <c r="B128" s="23"/>
      <c r="C128" s="27">
        <f t="shared" si="24"/>
        <v>0</v>
      </c>
      <c r="D128" s="15" t="e">
        <f t="shared" si="28"/>
        <v>#DIV/0!</v>
      </c>
      <c r="E128" s="9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99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09" customFormat="1" ht="31.2" customHeight="1" x14ac:dyDescent="0.25">
      <c r="A130" s="103" t="s">
        <v>97</v>
      </c>
      <c r="B130" s="110">
        <f>B123/B115*10</f>
        <v>23.859698431387443</v>
      </c>
      <c r="C130" s="110">
        <f>C123/C115*10</f>
        <v>27.82539952076376</v>
      </c>
      <c r="D130" s="106">
        <f t="shared" si="28"/>
        <v>1.1662091874622957</v>
      </c>
      <c r="E130" s="107"/>
      <c r="F130" s="111">
        <f>F123/F115*10</f>
        <v>29.099982641902447</v>
      </c>
      <c r="G130" s="111">
        <f>G123/G115*10</f>
        <v>23.98720999405116</v>
      </c>
      <c r="H130" s="111">
        <f>H123/H115*10</f>
        <v>28.322343467351345</v>
      </c>
      <c r="I130" s="111">
        <f>I123/I115*10</f>
        <v>34.48486739469579</v>
      </c>
      <c r="J130" s="111">
        <f t="shared" ref="J130:Z130" si="31">J123/J115*10</f>
        <v>32.527672874072145</v>
      </c>
      <c r="K130" s="111">
        <f t="shared" si="31"/>
        <v>29.107705227797606</v>
      </c>
      <c r="L130" s="111">
        <f t="shared" si="31"/>
        <v>26.263672038072976</v>
      </c>
      <c r="M130" s="111">
        <f t="shared" si="31"/>
        <v>27.968004696558303</v>
      </c>
      <c r="N130" s="111">
        <f>N123/N115*10</f>
        <v>28.242304598961763</v>
      </c>
      <c r="O130" s="111">
        <f>O123/O115*10</f>
        <v>25.671567405930723</v>
      </c>
      <c r="P130" s="111">
        <f t="shared" si="31"/>
        <v>26.504621704895584</v>
      </c>
      <c r="Q130" s="111">
        <f>Q123/Q115*10</f>
        <v>24.140409065782201</v>
      </c>
      <c r="R130" s="111">
        <f>R123/R115*10</f>
        <v>24.200470134410224</v>
      </c>
      <c r="S130" s="111">
        <f>S123/S115*10</f>
        <v>26.49352323258362</v>
      </c>
      <c r="T130" s="111">
        <f t="shared" si="31"/>
        <v>28.86531661845066</v>
      </c>
      <c r="U130" s="111">
        <f t="shared" si="31"/>
        <v>24.977055300614452</v>
      </c>
      <c r="V130" s="111">
        <f>V123/V115*10</f>
        <v>25.161166538756717</v>
      </c>
      <c r="W130" s="111">
        <f>W123/W115*10</f>
        <v>23.91481764855904</v>
      </c>
      <c r="X130" s="111">
        <f t="shared" si="31"/>
        <v>25.646486667784671</v>
      </c>
      <c r="Y130" s="111">
        <f t="shared" si="31"/>
        <v>33.178350562000631</v>
      </c>
      <c r="Z130" s="111">
        <f t="shared" si="31"/>
        <v>24.041224853830148</v>
      </c>
    </row>
    <row r="131" spans="1:27" s="12" customFormat="1" ht="30" customHeight="1" x14ac:dyDescent="0.25">
      <c r="A131" s="11" t="s">
        <v>91</v>
      </c>
      <c r="B131" s="116">
        <f t="shared" ref="B131:C133" si="32">B125/B117*10</f>
        <v>24.697147077541977</v>
      </c>
      <c r="C131" s="50">
        <f t="shared" si="32"/>
        <v>27.483879624002586</v>
      </c>
      <c r="D131" s="16">
        <f t="shared" si="28"/>
        <v>1.1128362129322495</v>
      </c>
      <c r="E131" s="99"/>
      <c r="F131" s="50">
        <f t="shared" ref="F131:X133" si="33">F125/F117*10</f>
        <v>31.823661098674016</v>
      </c>
      <c r="G131" s="50">
        <f t="shared" si="33"/>
        <v>21.958705357142854</v>
      </c>
      <c r="H131" s="50">
        <f t="shared" si="33"/>
        <v>27.481888291656929</v>
      </c>
      <c r="I131" s="50">
        <f t="shared" si="33"/>
        <v>34.748391978811959</v>
      </c>
      <c r="J131" s="50">
        <f t="shared" si="33"/>
        <v>33.903995560488347</v>
      </c>
      <c r="K131" s="50">
        <f t="shared" si="33"/>
        <v>28</v>
      </c>
      <c r="L131" s="50">
        <f t="shared" si="33"/>
        <v>26.11101504409476</v>
      </c>
      <c r="M131" s="50">
        <f t="shared" si="33"/>
        <v>29.286540049545827</v>
      </c>
      <c r="N131" s="50">
        <f t="shared" si="33"/>
        <v>26.980811682798436</v>
      </c>
      <c r="O131" s="50">
        <f t="shared" si="33"/>
        <v>22.430908065425829</v>
      </c>
      <c r="P131" s="50">
        <f t="shared" si="33"/>
        <v>26.864453921750417</v>
      </c>
      <c r="Q131" s="50">
        <f t="shared" si="33"/>
        <v>24.441849602989258</v>
      </c>
      <c r="R131" s="50">
        <f t="shared" si="33"/>
        <v>26.999186330349879</v>
      </c>
      <c r="S131" s="50">
        <f t="shared" si="33"/>
        <v>26.079404466501241</v>
      </c>
      <c r="T131" s="50">
        <f t="shared" si="33"/>
        <v>27.40918643050135</v>
      </c>
      <c r="U131" s="50">
        <f t="shared" si="33"/>
        <v>23.295194508009153</v>
      </c>
      <c r="V131" s="50">
        <f t="shared" si="33"/>
        <v>25.103896103896105</v>
      </c>
      <c r="W131" s="50">
        <f t="shared" si="33"/>
        <v>19.449481865284973</v>
      </c>
      <c r="X131" s="50">
        <f t="shared" si="33"/>
        <v>26.030927835051546</v>
      </c>
      <c r="Y131" s="50">
        <f t="shared" ref="Y131:Z133" si="34">Y125/Y117*10</f>
        <v>32.586727688787185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6">
        <f t="shared" si="32"/>
        <v>23.826076044673108</v>
      </c>
      <c r="C132" s="50">
        <f t="shared" si="32"/>
        <v>23.928081321473954</v>
      </c>
      <c r="D132" s="16">
        <f t="shared" si="28"/>
        <v>1.0042812453300991</v>
      </c>
      <c r="E132" s="99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44.594594594594597</v>
      </c>
      <c r="J132" s="50">
        <f t="shared" si="35"/>
        <v>23.805555555555557</v>
      </c>
      <c r="K132" s="50">
        <f t="shared" si="35"/>
        <v>18.425531914893618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37.354838709677416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6">
        <f t="shared" si="32"/>
        <v>23.461566416430447</v>
      </c>
      <c r="C133" s="50">
        <f t="shared" si="32"/>
        <v>28.509583733047421</v>
      </c>
      <c r="D133" s="16">
        <f t="shared" si="28"/>
        <v>1.2151611374542231</v>
      </c>
      <c r="E133" s="99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36.395209580838326</v>
      </c>
      <c r="J133" s="50">
        <f t="shared" si="36"/>
        <v>29.377025567158803</v>
      </c>
      <c r="K133" s="50">
        <f t="shared" si="36"/>
        <v>29.141889902855461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29.560734463276837</v>
      </c>
      <c r="O133" s="50">
        <f t="shared" si="36"/>
        <v>22.992992992992992</v>
      </c>
      <c r="P133" s="50">
        <f t="shared" si="36"/>
        <v>27.420494699646643</v>
      </c>
      <c r="Q133" s="50">
        <f t="shared" si="36"/>
        <v>24.760998307952626</v>
      </c>
      <c r="R133" s="50">
        <f t="shared" si="36"/>
        <v>22.009284608975122</v>
      </c>
      <c r="S133" s="50">
        <f>S127/S119*10</f>
        <v>25.910060089164567</v>
      </c>
      <c r="T133" s="50">
        <f t="shared" si="36"/>
        <v>31.005209066591579</v>
      </c>
      <c r="U133" s="50">
        <f t="shared" si="36"/>
        <v>26.120730738681495</v>
      </c>
      <c r="V133" s="50">
        <f t="shared" si="36"/>
        <v>26.299790356394126</v>
      </c>
      <c r="W133" s="50">
        <f t="shared" si="36"/>
        <v>28.245017015070491</v>
      </c>
      <c r="X133" s="50">
        <f t="shared" si="36"/>
        <v>28.041825095057035</v>
      </c>
      <c r="Y133" s="50">
        <f t="shared" si="34"/>
        <v>35.226280725936135</v>
      </c>
      <c r="Z133" s="50">
        <f t="shared" si="34"/>
        <v>26.056191467221645</v>
      </c>
    </row>
    <row r="134" spans="1:27" s="12" customFormat="1" ht="30" hidden="1" customHeight="1" x14ac:dyDescent="0.25">
      <c r="A134" s="11" t="s">
        <v>207</v>
      </c>
      <c r="B134" s="50"/>
      <c r="C134" s="49" t="e">
        <f>C128/C120*10</f>
        <v>#DIV/0!</v>
      </c>
      <c r="D134" s="15" t="e">
        <f t="shared" si="28"/>
        <v>#DIV/0!</v>
      </c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99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customHeight="1" outlineLevel="1" x14ac:dyDescent="0.25">
      <c r="A136" s="51" t="s">
        <v>155</v>
      </c>
      <c r="B136" s="23">
        <v>1099</v>
      </c>
      <c r="C136" s="27">
        <f>SUM(F136:Z136)</f>
        <v>640</v>
      </c>
      <c r="D136" s="15">
        <f t="shared" si="28"/>
        <v>0.58234758871701542</v>
      </c>
      <c r="E136" s="99"/>
      <c r="F136" s="37"/>
      <c r="G136" s="36"/>
      <c r="H136" s="54"/>
      <c r="I136" s="36">
        <v>600</v>
      </c>
      <c r="J136" s="36"/>
      <c r="K136" s="36"/>
      <c r="L136" s="36"/>
      <c r="M136" s="50"/>
      <c r="N136" s="36">
        <v>40</v>
      </c>
      <c r="O136" s="36"/>
      <c r="P136" s="36"/>
      <c r="Q136" s="36"/>
      <c r="R136" s="36"/>
      <c r="S136" s="36"/>
      <c r="T136" s="50"/>
      <c r="U136" s="26"/>
      <c r="V136" s="92"/>
      <c r="W136" s="92"/>
      <c r="X136" s="92"/>
      <c r="Y136" s="26"/>
      <c r="Z136" s="36"/>
    </row>
    <row r="137" spans="1:27" s="12" customFormat="1" ht="30" customHeight="1" x14ac:dyDescent="0.25">
      <c r="A137" s="32" t="s">
        <v>156</v>
      </c>
      <c r="B137" s="23">
        <v>3976</v>
      </c>
      <c r="C137" s="27">
        <f>SUM(F137:Z137)</f>
        <v>4708</v>
      </c>
      <c r="D137" s="15">
        <f t="shared" si="28"/>
        <v>1.1841046277665996</v>
      </c>
      <c r="E137" s="99"/>
      <c r="F137" s="37"/>
      <c r="G137" s="36"/>
      <c r="H137" s="36"/>
      <c r="I137" s="36">
        <v>4435</v>
      </c>
      <c r="J137" s="36"/>
      <c r="K137" s="36"/>
      <c r="L137" s="36"/>
      <c r="M137" s="50"/>
      <c r="N137" s="36">
        <v>273</v>
      </c>
      <c r="O137" s="36"/>
      <c r="P137" s="36"/>
      <c r="Q137" s="36"/>
      <c r="R137" s="36"/>
      <c r="S137" s="36"/>
      <c r="T137" s="50"/>
      <c r="U137" s="26"/>
      <c r="V137" s="92"/>
      <c r="W137" s="92"/>
      <c r="X137" s="92"/>
      <c r="Y137" s="26"/>
      <c r="Z137" s="36"/>
    </row>
    <row r="138" spans="1:27" s="12" customFormat="1" ht="30" customHeight="1" x14ac:dyDescent="0.25">
      <c r="A138" s="32" t="s">
        <v>97</v>
      </c>
      <c r="B138" s="54">
        <f t="shared" ref="B138:E138" si="37">B137/B136*10</f>
        <v>36.178343949044589</v>
      </c>
      <c r="C138" s="54">
        <f t="shared" si="37"/>
        <v>73.5625</v>
      </c>
      <c r="D138" s="15">
        <f t="shared" si="28"/>
        <v>2.0333296654929578</v>
      </c>
      <c r="E138" s="54" t="e">
        <f t="shared" si="37"/>
        <v>#DIV/0!</v>
      </c>
      <c r="F138" s="54"/>
      <c r="G138" s="54"/>
      <c r="H138" s="54"/>
      <c r="I138" s="54">
        <f>I137/I136*10</f>
        <v>73.916666666666671</v>
      </c>
      <c r="J138" s="54"/>
      <c r="K138" s="54"/>
      <c r="L138" s="54"/>
      <c r="M138" s="54"/>
      <c r="N138" s="54">
        <v>68.3</v>
      </c>
      <c r="O138" s="54"/>
      <c r="P138" s="54"/>
      <c r="Q138" s="54"/>
      <c r="R138" s="54"/>
      <c r="S138" s="50"/>
      <c r="T138" s="50"/>
      <c r="U138" s="50"/>
      <c r="V138" s="54"/>
      <c r="W138" s="54"/>
      <c r="X138" s="54"/>
      <c r="Y138" s="50"/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3421.5</v>
      </c>
      <c r="D139" s="16">
        <f t="shared" si="28"/>
        <v>3.4317953861584756</v>
      </c>
      <c r="E139" s="99"/>
      <c r="F139" s="47">
        <f>(F115-F237)/2</f>
        <v>0</v>
      </c>
      <c r="G139" s="47">
        <f>(G115-G237)/2</f>
        <v>10</v>
      </c>
      <c r="H139" s="47">
        <f t="shared" ref="H139:Y139" si="38">(H115-H237)</f>
        <v>222</v>
      </c>
      <c r="I139" s="47">
        <f t="shared" si="38"/>
        <v>518</v>
      </c>
      <c r="J139" s="47">
        <f t="shared" si="38"/>
        <v>0</v>
      </c>
      <c r="K139" s="47">
        <f t="shared" si="38"/>
        <v>191</v>
      </c>
      <c r="L139" s="47">
        <f t="shared" si="38"/>
        <v>276</v>
      </c>
      <c r="M139" s="47">
        <f t="shared" si="38"/>
        <v>0</v>
      </c>
      <c r="N139" s="47">
        <f t="shared" si="38"/>
        <v>155</v>
      </c>
      <c r="O139" s="47">
        <f t="shared" si="38"/>
        <v>-296</v>
      </c>
      <c r="P139" s="47">
        <f t="shared" si="38"/>
        <v>82</v>
      </c>
      <c r="Q139" s="47">
        <f t="shared" si="38"/>
        <v>58</v>
      </c>
      <c r="R139" s="47">
        <f t="shared" si="38"/>
        <v>115</v>
      </c>
      <c r="S139" s="47">
        <f t="shared" si="38"/>
        <v>-40</v>
      </c>
      <c r="T139" s="47">
        <f t="shared" si="38"/>
        <v>1171</v>
      </c>
      <c r="U139" s="47">
        <f t="shared" si="38"/>
        <v>890</v>
      </c>
      <c r="V139" s="47">
        <f t="shared" si="38"/>
        <v>0</v>
      </c>
      <c r="W139" s="47">
        <f t="shared" si="38"/>
        <v>44</v>
      </c>
      <c r="X139" s="47">
        <f t="shared" si="38"/>
        <v>0</v>
      </c>
      <c r="Y139" s="47">
        <f t="shared" si="38"/>
        <v>0</v>
      </c>
      <c r="Z139" s="47">
        <f>(Z115-Z237)/2</f>
        <v>25.5</v>
      </c>
    </row>
    <row r="140" spans="1:27" s="109" customFormat="1" ht="30" hidden="1" customHeight="1" x14ac:dyDescent="0.25">
      <c r="A140" s="119" t="s">
        <v>99</v>
      </c>
      <c r="B140" s="120">
        <v>65</v>
      </c>
      <c r="C140" s="120">
        <f t="shared" si="24"/>
        <v>317</v>
      </c>
      <c r="D140" s="121">
        <f t="shared" si="28"/>
        <v>4.8769230769230774</v>
      </c>
      <c r="E140" s="122"/>
      <c r="F140" s="123">
        <v>14</v>
      </c>
      <c r="G140" s="123">
        <v>7</v>
      </c>
      <c r="H140" s="123">
        <v>25</v>
      </c>
      <c r="I140" s="123">
        <v>31</v>
      </c>
      <c r="J140" s="123">
        <v>2</v>
      </c>
      <c r="K140" s="123">
        <v>10</v>
      </c>
      <c r="L140" s="120">
        <v>26</v>
      </c>
      <c r="M140" s="120">
        <v>7</v>
      </c>
      <c r="N140" s="120">
        <v>28</v>
      </c>
      <c r="O140" s="123">
        <v>7</v>
      </c>
      <c r="P140" s="123">
        <v>6</v>
      </c>
      <c r="Q140" s="123">
        <v>14</v>
      </c>
      <c r="R140" s="123">
        <v>18</v>
      </c>
      <c r="S140" s="123">
        <v>5</v>
      </c>
      <c r="T140" s="123">
        <v>25</v>
      </c>
      <c r="U140" s="123">
        <v>30</v>
      </c>
      <c r="V140" s="123">
        <v>2</v>
      </c>
      <c r="W140" s="123">
        <v>5</v>
      </c>
      <c r="X140" s="123">
        <v>15</v>
      </c>
      <c r="Y140" s="123">
        <v>15</v>
      </c>
      <c r="Z140" s="123">
        <v>25</v>
      </c>
    </row>
    <row r="141" spans="1:27" s="12" customFormat="1" ht="31.2" hidden="1" customHeight="1" x14ac:dyDescent="0.25">
      <c r="A141" s="32" t="s">
        <v>209</v>
      </c>
      <c r="B141" s="50"/>
      <c r="C141" s="27">
        <f t="shared" si="24"/>
        <v>0</v>
      </c>
      <c r="D141" s="15" t="e">
        <f t="shared" si="28"/>
        <v>#DIV/0!</v>
      </c>
      <c r="E141" s="9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99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99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customHeight="1" outlineLevel="1" x14ac:dyDescent="0.25">
      <c r="A144" s="13" t="s">
        <v>102</v>
      </c>
      <c r="B144" s="27">
        <v>7999</v>
      </c>
      <c r="C144" s="27">
        <f t="shared" si="24"/>
        <v>6405.7</v>
      </c>
      <c r="D144" s="15">
        <f t="shared" si="28"/>
        <v>0.80081260157519685</v>
      </c>
      <c r="E144" s="99"/>
      <c r="F144" s="47">
        <f>F142-F143</f>
        <v>108</v>
      </c>
      <c r="G144" s="47">
        <f t="shared" ref="G144:Z144" si="39">G142-G143</f>
        <v>322</v>
      </c>
      <c r="H144" s="47">
        <v>1002</v>
      </c>
      <c r="I144" s="47">
        <f t="shared" si="39"/>
        <v>406</v>
      </c>
      <c r="J144" s="47">
        <f t="shared" si="39"/>
        <v>58</v>
      </c>
      <c r="K144" s="47">
        <v>57</v>
      </c>
      <c r="L144" s="47">
        <f t="shared" si="39"/>
        <v>640</v>
      </c>
      <c r="M144" s="47">
        <f t="shared" si="39"/>
        <v>973</v>
      </c>
      <c r="N144" s="47">
        <f t="shared" si="39"/>
        <v>314</v>
      </c>
      <c r="O144" s="47">
        <f t="shared" si="39"/>
        <v>11</v>
      </c>
      <c r="P144" s="47">
        <f t="shared" si="39"/>
        <v>175</v>
      </c>
      <c r="Q144" s="47">
        <f t="shared" si="39"/>
        <v>296</v>
      </c>
      <c r="R144" s="47">
        <f t="shared" si="39"/>
        <v>60</v>
      </c>
      <c r="S144" s="47">
        <f t="shared" si="39"/>
        <v>656</v>
      </c>
      <c r="T144" s="47">
        <f t="shared" si="39"/>
        <v>196</v>
      </c>
      <c r="U144" s="47">
        <f t="shared" si="39"/>
        <v>63.7</v>
      </c>
      <c r="V144" s="47">
        <f t="shared" si="39"/>
        <v>157</v>
      </c>
      <c r="W144" s="47">
        <f t="shared" si="39"/>
        <v>7</v>
      </c>
      <c r="X144" s="47">
        <f t="shared" si="39"/>
        <v>353</v>
      </c>
      <c r="Y144" s="47">
        <f t="shared" si="39"/>
        <v>524</v>
      </c>
      <c r="Z144" s="47">
        <f t="shared" si="39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7786</v>
      </c>
      <c r="C145" s="27">
        <f t="shared" si="24"/>
        <v>6405.6</v>
      </c>
      <c r="D145" s="15">
        <f t="shared" si="28"/>
        <v>0.82270742358078608</v>
      </c>
      <c r="E145" s="99"/>
      <c r="F145" s="26">
        <v>108</v>
      </c>
      <c r="G145" s="26">
        <v>322</v>
      </c>
      <c r="H145" s="26">
        <v>1002</v>
      </c>
      <c r="I145" s="26">
        <v>406</v>
      </c>
      <c r="J145" s="26">
        <v>58</v>
      </c>
      <c r="K145" s="26">
        <v>56.8</v>
      </c>
      <c r="L145" s="26">
        <v>640</v>
      </c>
      <c r="M145" s="26">
        <v>973</v>
      </c>
      <c r="N145" s="26">
        <v>314</v>
      </c>
      <c r="O145" s="26">
        <v>11</v>
      </c>
      <c r="P145" s="120">
        <v>175</v>
      </c>
      <c r="Q145" s="26">
        <v>296.10000000000002</v>
      </c>
      <c r="R145" s="26">
        <v>60</v>
      </c>
      <c r="S145" s="26">
        <v>656</v>
      </c>
      <c r="T145" s="26">
        <v>196</v>
      </c>
      <c r="U145" s="120">
        <v>63.7</v>
      </c>
      <c r="V145" s="26">
        <v>157</v>
      </c>
      <c r="W145" s="26">
        <v>7</v>
      </c>
      <c r="X145" s="26">
        <v>353</v>
      </c>
      <c r="Y145" s="26">
        <v>524</v>
      </c>
      <c r="Z145" s="120">
        <v>27</v>
      </c>
    </row>
    <row r="146" spans="1:27" s="12" customFormat="1" ht="28.8" customHeight="1" x14ac:dyDescent="0.25">
      <c r="A146" s="13" t="s">
        <v>183</v>
      </c>
      <c r="B146" s="9">
        <f>B145/B144</f>
        <v>0.97337167145893233</v>
      </c>
      <c r="C146" s="9">
        <f>C145/C144</f>
        <v>0.99998438890363284</v>
      </c>
      <c r="D146" s="15">
        <f t="shared" si="28"/>
        <v>1.0273407560801644</v>
      </c>
      <c r="E146" s="99"/>
      <c r="F146" s="35">
        <f t="shared" ref="F146:Z146" si="40">F145/F144</f>
        <v>1</v>
      </c>
      <c r="G146" s="35">
        <f t="shared" si="40"/>
        <v>1</v>
      </c>
      <c r="H146" s="35">
        <f t="shared" si="40"/>
        <v>1</v>
      </c>
      <c r="I146" s="35">
        <f t="shared" si="40"/>
        <v>1</v>
      </c>
      <c r="J146" s="35">
        <f t="shared" si="40"/>
        <v>1</v>
      </c>
      <c r="K146" s="35">
        <f t="shared" si="40"/>
        <v>0.99649122807017543</v>
      </c>
      <c r="L146" s="35">
        <f t="shared" si="40"/>
        <v>1</v>
      </c>
      <c r="M146" s="35">
        <f t="shared" si="40"/>
        <v>1</v>
      </c>
      <c r="N146" s="35">
        <f t="shared" si="40"/>
        <v>1</v>
      </c>
      <c r="O146" s="35">
        <f t="shared" si="40"/>
        <v>1</v>
      </c>
      <c r="P146" s="35">
        <f t="shared" si="40"/>
        <v>1</v>
      </c>
      <c r="Q146" s="35">
        <f t="shared" si="40"/>
        <v>1.0003378378378378</v>
      </c>
      <c r="R146" s="35">
        <f t="shared" si="40"/>
        <v>1</v>
      </c>
      <c r="S146" s="35">
        <f t="shared" si="40"/>
        <v>1</v>
      </c>
      <c r="T146" s="35">
        <f t="shared" si="40"/>
        <v>1</v>
      </c>
      <c r="U146" s="35">
        <f t="shared" si="40"/>
        <v>1</v>
      </c>
      <c r="V146" s="35">
        <f t="shared" si="40"/>
        <v>1</v>
      </c>
      <c r="W146" s="35">
        <f t="shared" si="40"/>
        <v>1</v>
      </c>
      <c r="X146" s="35">
        <f t="shared" si="40"/>
        <v>1</v>
      </c>
      <c r="Y146" s="35">
        <f t="shared" si="40"/>
        <v>1</v>
      </c>
      <c r="Z146" s="35">
        <f t="shared" si="40"/>
        <v>1</v>
      </c>
    </row>
    <row r="147" spans="1:27" s="12" customFormat="1" ht="30" customHeight="1" x14ac:dyDescent="0.25">
      <c r="A147" s="13" t="s">
        <v>186</v>
      </c>
      <c r="B147" s="38">
        <v>160000</v>
      </c>
      <c r="C147" s="27">
        <f t="shared" si="24"/>
        <v>170000</v>
      </c>
      <c r="D147" s="15">
        <f t="shared" si="28"/>
        <v>1.0625</v>
      </c>
      <c r="E147" s="99"/>
      <c r="F147" s="26">
        <v>1500</v>
      </c>
      <c r="G147" s="26">
        <v>7100</v>
      </c>
      <c r="H147" s="26">
        <v>19600</v>
      </c>
      <c r="I147" s="26">
        <v>12300</v>
      </c>
      <c r="J147" s="26">
        <v>1300</v>
      </c>
      <c r="K147" s="26">
        <v>3600</v>
      </c>
      <c r="L147" s="26">
        <v>25500</v>
      </c>
      <c r="M147" s="26">
        <v>24500</v>
      </c>
      <c r="N147" s="26">
        <v>9400</v>
      </c>
      <c r="O147" s="26">
        <v>300</v>
      </c>
      <c r="P147" s="26">
        <v>6200</v>
      </c>
      <c r="Q147" s="26">
        <v>7400</v>
      </c>
      <c r="R147" s="26">
        <v>1700</v>
      </c>
      <c r="S147" s="26">
        <v>19800</v>
      </c>
      <c r="T147" s="26">
        <v>5700</v>
      </c>
      <c r="U147" s="26">
        <v>1600</v>
      </c>
      <c r="V147" s="26">
        <v>1500</v>
      </c>
      <c r="W147" s="26">
        <v>200</v>
      </c>
      <c r="X147" s="26">
        <v>6600</v>
      </c>
      <c r="Y147" s="26">
        <v>13000</v>
      </c>
      <c r="Z147" s="26">
        <v>1200</v>
      </c>
    </row>
    <row r="148" spans="1:27" s="12" customFormat="1" ht="30" customHeight="1" x14ac:dyDescent="0.25">
      <c r="A148" s="32" t="s">
        <v>104</v>
      </c>
      <c r="B148" s="23">
        <v>144144</v>
      </c>
      <c r="C148" s="27">
        <f t="shared" si="24"/>
        <v>172444</v>
      </c>
      <c r="D148" s="15">
        <f t="shared" si="28"/>
        <v>1.1963314463314463</v>
      </c>
      <c r="E148" s="99"/>
      <c r="F148" s="26">
        <v>2164</v>
      </c>
      <c r="G148" s="26">
        <v>7113</v>
      </c>
      <c r="H148" s="26">
        <v>23138</v>
      </c>
      <c r="I148" s="26">
        <v>11770</v>
      </c>
      <c r="J148" s="26">
        <v>1454</v>
      </c>
      <c r="K148" s="26">
        <v>2092</v>
      </c>
      <c r="L148" s="26">
        <v>20253</v>
      </c>
      <c r="M148" s="26">
        <v>30505</v>
      </c>
      <c r="N148" s="26">
        <v>8650</v>
      </c>
      <c r="O148" s="26">
        <v>310</v>
      </c>
      <c r="P148" s="26">
        <v>3805</v>
      </c>
      <c r="Q148" s="26">
        <v>8215</v>
      </c>
      <c r="R148" s="26">
        <v>1772</v>
      </c>
      <c r="S148" s="26">
        <v>16550</v>
      </c>
      <c r="T148" s="26">
        <v>5789</v>
      </c>
      <c r="U148" s="26">
        <v>1480</v>
      </c>
      <c r="V148" s="120">
        <v>3171</v>
      </c>
      <c r="W148" s="26">
        <v>200</v>
      </c>
      <c r="X148" s="26">
        <v>9673</v>
      </c>
      <c r="Y148" s="26">
        <v>13800</v>
      </c>
      <c r="Z148" s="120">
        <v>540</v>
      </c>
      <c r="AA148" s="70"/>
    </row>
    <row r="149" spans="1:27" s="12" customFormat="1" ht="31.2" customHeight="1" x14ac:dyDescent="0.25">
      <c r="A149" s="13" t="s">
        <v>51</v>
      </c>
      <c r="B149" s="9">
        <f>B148/B147</f>
        <v>0.90090000000000003</v>
      </c>
      <c r="C149" s="9">
        <f>C148/C147</f>
        <v>1.0143764705882352</v>
      </c>
      <c r="D149" s="15">
        <f>C149/B149</f>
        <v>1.1259590083119493</v>
      </c>
      <c r="E149" s="99"/>
      <c r="F149" s="29">
        <f t="shared" ref="F149:Z149" si="41">F148/F147</f>
        <v>1.4426666666666668</v>
      </c>
      <c r="G149" s="29">
        <f t="shared" si="41"/>
        <v>1.001830985915493</v>
      </c>
      <c r="H149" s="29">
        <f t="shared" si="41"/>
        <v>1.1805102040816327</v>
      </c>
      <c r="I149" s="29">
        <f t="shared" si="41"/>
        <v>0.95691056910569106</v>
      </c>
      <c r="J149" s="29">
        <f t="shared" si="41"/>
        <v>1.1184615384615384</v>
      </c>
      <c r="K149" s="29">
        <f t="shared" si="41"/>
        <v>0.58111111111111113</v>
      </c>
      <c r="L149" s="29">
        <f t="shared" si="41"/>
        <v>0.79423529411764704</v>
      </c>
      <c r="M149" s="29">
        <f t="shared" si="41"/>
        <v>1.2451020408163265</v>
      </c>
      <c r="N149" s="29">
        <f t="shared" si="41"/>
        <v>0.92021276595744683</v>
      </c>
      <c r="O149" s="29">
        <f t="shared" si="41"/>
        <v>1.0333333333333334</v>
      </c>
      <c r="P149" s="29">
        <f t="shared" si="41"/>
        <v>0.61370967741935489</v>
      </c>
      <c r="Q149" s="29">
        <f t="shared" si="41"/>
        <v>1.1101351351351352</v>
      </c>
      <c r="R149" s="29">
        <f t="shared" si="41"/>
        <v>1.0423529411764705</v>
      </c>
      <c r="S149" s="29">
        <f t="shared" si="41"/>
        <v>0.83585858585858586</v>
      </c>
      <c r="T149" s="29">
        <f t="shared" si="41"/>
        <v>1.0156140350877192</v>
      </c>
      <c r="U149" s="29">
        <f t="shared" si="41"/>
        <v>0.92500000000000004</v>
      </c>
      <c r="V149" s="29">
        <f t="shared" si="41"/>
        <v>2.1139999999999999</v>
      </c>
      <c r="W149" s="29">
        <f t="shared" si="41"/>
        <v>1</v>
      </c>
      <c r="X149" s="29">
        <f t="shared" si="41"/>
        <v>1.4656060606060606</v>
      </c>
      <c r="Y149" s="29">
        <f t="shared" si="41"/>
        <v>1.0615384615384615</v>
      </c>
      <c r="Z149" s="29">
        <f t="shared" si="41"/>
        <v>0.45</v>
      </c>
    </row>
    <row r="150" spans="1:27" s="12" customFormat="1" ht="30" customHeight="1" x14ac:dyDescent="0.25">
      <c r="A150" s="32" t="s">
        <v>97</v>
      </c>
      <c r="B150" s="49">
        <f>B148/B145*10</f>
        <v>185.1322887233496</v>
      </c>
      <c r="C150" s="49">
        <f>C148/C145*10</f>
        <v>269.20819283127264</v>
      </c>
      <c r="D150" s="15">
        <f>C150/B150</f>
        <v>1.4541396030249534</v>
      </c>
      <c r="E150" s="49" t="e">
        <f t="shared" ref="E150:Z150" si="42">E148/E145*10</f>
        <v>#DIV/0!</v>
      </c>
      <c r="F150" s="49">
        <f t="shared" si="42"/>
        <v>200.37037037037038</v>
      </c>
      <c r="G150" s="49">
        <f t="shared" si="42"/>
        <v>220.90062111801242</v>
      </c>
      <c r="H150" s="49">
        <f t="shared" si="42"/>
        <v>230.91816367265469</v>
      </c>
      <c r="I150" s="49">
        <f t="shared" si="42"/>
        <v>289.90147783251234</v>
      </c>
      <c r="J150" s="49">
        <f t="shared" si="42"/>
        <v>250.68965517241381</v>
      </c>
      <c r="K150" s="49">
        <f t="shared" si="42"/>
        <v>368.3098591549296</v>
      </c>
      <c r="L150" s="49">
        <f t="shared" si="42"/>
        <v>316.453125</v>
      </c>
      <c r="M150" s="49">
        <f t="shared" si="42"/>
        <v>313.51490236382324</v>
      </c>
      <c r="N150" s="49">
        <f t="shared" si="42"/>
        <v>275.47770700636943</v>
      </c>
      <c r="O150" s="49">
        <f t="shared" si="42"/>
        <v>281.81818181818181</v>
      </c>
      <c r="P150" s="49">
        <f t="shared" si="42"/>
        <v>217.42857142857144</v>
      </c>
      <c r="Q150" s="49">
        <f t="shared" si="42"/>
        <v>277.44005403579871</v>
      </c>
      <c r="R150" s="49">
        <f t="shared" si="42"/>
        <v>295.33333333333337</v>
      </c>
      <c r="S150" s="49">
        <f t="shared" si="42"/>
        <v>252.28658536585368</v>
      </c>
      <c r="T150" s="49">
        <f t="shared" si="42"/>
        <v>295.35714285714283</v>
      </c>
      <c r="U150" s="49">
        <f t="shared" si="42"/>
        <v>232.33908948194659</v>
      </c>
      <c r="V150" s="49">
        <f t="shared" si="42"/>
        <v>201.97452229299361</v>
      </c>
      <c r="W150" s="49">
        <f t="shared" si="42"/>
        <v>285.71428571428572</v>
      </c>
      <c r="X150" s="49">
        <f t="shared" si="42"/>
        <v>274.02266288951841</v>
      </c>
      <c r="Y150" s="49">
        <f t="shared" si="42"/>
        <v>263.35877862595419</v>
      </c>
      <c r="Z150" s="49">
        <f t="shared" si="42"/>
        <v>200</v>
      </c>
    </row>
    <row r="151" spans="1:27" s="12" customFormat="1" ht="30" customHeight="1" outlineLevel="1" x14ac:dyDescent="0.25">
      <c r="A151" s="11" t="s">
        <v>105</v>
      </c>
      <c r="B151" s="8">
        <v>954</v>
      </c>
      <c r="C151" s="27">
        <f t="shared" si="24"/>
        <v>977.69</v>
      </c>
      <c r="D151" s="15">
        <f t="shared" si="28"/>
        <v>1.024832285115304</v>
      </c>
      <c r="E151" s="99"/>
      <c r="F151" s="47">
        <v>17.489999999999998</v>
      </c>
      <c r="G151" s="47">
        <v>147</v>
      </c>
      <c r="H151" s="47">
        <v>85.1</v>
      </c>
      <c r="I151" s="47">
        <v>11</v>
      </c>
      <c r="J151" s="47">
        <v>13</v>
      </c>
      <c r="K151" s="47">
        <v>7.5</v>
      </c>
      <c r="L151" s="47">
        <v>103</v>
      </c>
      <c r="M151" s="47">
        <v>123</v>
      </c>
      <c r="N151" s="47">
        <v>39</v>
      </c>
      <c r="O151" s="47">
        <v>14</v>
      </c>
      <c r="P151" s="47">
        <v>18</v>
      </c>
      <c r="Q151" s="47">
        <v>102.4</v>
      </c>
      <c r="R151" s="47">
        <v>0</v>
      </c>
      <c r="S151" s="47">
        <v>29</v>
      </c>
      <c r="T151" s="47">
        <v>65.7</v>
      </c>
      <c r="U151" s="47">
        <v>21.5</v>
      </c>
      <c r="V151" s="47">
        <v>10</v>
      </c>
      <c r="W151" s="47">
        <v>10</v>
      </c>
      <c r="X151" s="47">
        <v>94</v>
      </c>
      <c r="Y151" s="47">
        <v>65</v>
      </c>
      <c r="Z151" s="47">
        <v>2</v>
      </c>
    </row>
    <row r="152" spans="1:27" s="12" customFormat="1" ht="30" hidden="1" customHeight="1" x14ac:dyDescent="0.25">
      <c r="A152" s="11" t="s">
        <v>106</v>
      </c>
      <c r="B152" s="53"/>
      <c r="C152" s="27">
        <f t="shared" si="24"/>
        <v>0</v>
      </c>
      <c r="D152" s="15" t="e">
        <f t="shared" si="28"/>
        <v>#DIV/0!</v>
      </c>
      <c r="E152" s="99"/>
      <c r="F152" s="54"/>
      <c r="G152" s="54"/>
      <c r="H152" s="55"/>
      <c r="I152" s="54"/>
      <c r="J152" s="54"/>
      <c r="K152" s="54"/>
      <c r="L152" s="54"/>
      <c r="M152" s="26"/>
      <c r="N152" s="54"/>
      <c r="O152" s="54"/>
      <c r="P152" s="54"/>
      <c r="Q152" s="54"/>
      <c r="R152" s="54"/>
      <c r="S152" s="54"/>
      <c r="T152" s="54"/>
      <c r="U152" s="50"/>
      <c r="V152" s="54"/>
      <c r="W152" s="54"/>
      <c r="X152" s="54"/>
      <c r="Y152" s="53"/>
      <c r="Z152" s="54"/>
    </row>
    <row r="153" spans="1:27" s="12" customFormat="1" ht="30" hidden="1" customHeight="1" outlineLevel="1" x14ac:dyDescent="0.25">
      <c r="A153" s="11" t="s">
        <v>107</v>
      </c>
      <c r="B153" s="52">
        <v>954</v>
      </c>
      <c r="C153" s="27">
        <f t="shared" si="24"/>
        <v>977.79000000000008</v>
      </c>
      <c r="D153" s="15">
        <f t="shared" si="28"/>
        <v>1.0249371069182391</v>
      </c>
      <c r="E153" s="99"/>
      <c r="F153" s="47">
        <f>F151-F152</f>
        <v>17.489999999999998</v>
      </c>
      <c r="G153" s="47">
        <f t="shared" ref="G153:X153" si="43">G151-G152</f>
        <v>147</v>
      </c>
      <c r="H153" s="47">
        <f t="shared" si="43"/>
        <v>85.1</v>
      </c>
      <c r="I153" s="47">
        <f t="shared" si="43"/>
        <v>11</v>
      </c>
      <c r="J153" s="47">
        <f t="shared" si="43"/>
        <v>13</v>
      </c>
      <c r="K153" s="47">
        <f t="shared" si="43"/>
        <v>7.5</v>
      </c>
      <c r="L153" s="47">
        <f t="shared" si="43"/>
        <v>103</v>
      </c>
      <c r="M153" s="47">
        <f t="shared" si="43"/>
        <v>123</v>
      </c>
      <c r="N153" s="47">
        <f t="shared" si="43"/>
        <v>39</v>
      </c>
      <c r="O153" s="47">
        <f t="shared" si="43"/>
        <v>14</v>
      </c>
      <c r="P153" s="47">
        <f t="shared" si="43"/>
        <v>18</v>
      </c>
      <c r="Q153" s="47">
        <v>102.4</v>
      </c>
      <c r="R153" s="47">
        <f t="shared" si="43"/>
        <v>0</v>
      </c>
      <c r="S153" s="47">
        <f t="shared" si="43"/>
        <v>29</v>
      </c>
      <c r="T153" s="47">
        <f t="shared" si="43"/>
        <v>65.7</v>
      </c>
      <c r="U153" s="47">
        <f t="shared" si="43"/>
        <v>21.5</v>
      </c>
      <c r="V153" s="47">
        <f t="shared" si="43"/>
        <v>10</v>
      </c>
      <c r="W153" s="47">
        <f t="shared" si="43"/>
        <v>10</v>
      </c>
      <c r="X153" s="47">
        <f t="shared" si="43"/>
        <v>94</v>
      </c>
      <c r="Y153" s="47">
        <v>65.099999999999994</v>
      </c>
      <c r="Z153" s="47">
        <v>2</v>
      </c>
    </row>
    <row r="154" spans="1:27" s="12" customFormat="1" ht="30" customHeight="1" outlineLevel="1" x14ac:dyDescent="0.25">
      <c r="A154" s="51" t="s">
        <v>175</v>
      </c>
      <c r="B154" s="23">
        <v>911</v>
      </c>
      <c r="C154" s="27">
        <f>SUM(F154:Z154)</f>
        <v>977.74</v>
      </c>
      <c r="D154" s="15">
        <f t="shared" si="28"/>
        <v>1.0732601536772777</v>
      </c>
      <c r="E154" s="99"/>
      <c r="F154" s="26">
        <v>17.489999999999998</v>
      </c>
      <c r="G154" s="26">
        <v>147</v>
      </c>
      <c r="H154" s="26">
        <v>85.1</v>
      </c>
      <c r="I154" s="26">
        <v>11</v>
      </c>
      <c r="J154" s="26">
        <v>12.95</v>
      </c>
      <c r="K154" s="26">
        <v>7.5</v>
      </c>
      <c r="L154" s="26">
        <v>103</v>
      </c>
      <c r="M154" s="26">
        <v>123</v>
      </c>
      <c r="N154" s="26">
        <v>39</v>
      </c>
      <c r="O154" s="26">
        <v>14</v>
      </c>
      <c r="P154" s="26">
        <v>18</v>
      </c>
      <c r="Q154" s="26">
        <v>102.4</v>
      </c>
      <c r="R154" s="26"/>
      <c r="S154" s="26">
        <v>29</v>
      </c>
      <c r="T154" s="26">
        <v>65.7</v>
      </c>
      <c r="U154" s="26">
        <v>21.5</v>
      </c>
      <c r="V154" s="26">
        <v>10</v>
      </c>
      <c r="W154" s="26">
        <v>10</v>
      </c>
      <c r="X154" s="26">
        <v>94</v>
      </c>
      <c r="Y154" s="26">
        <v>65.099999999999994</v>
      </c>
      <c r="Z154" s="26">
        <v>2</v>
      </c>
    </row>
    <row r="155" spans="1:27" s="12" customFormat="1" ht="34.200000000000003" customHeight="1" x14ac:dyDescent="0.25">
      <c r="A155" s="13" t="s">
        <v>183</v>
      </c>
      <c r="B155" s="33">
        <f>B154/B153</f>
        <v>0.95492662473794554</v>
      </c>
      <c r="C155" s="33">
        <f>C154/C153</f>
        <v>0.99994886427556007</v>
      </c>
      <c r="D155" s="15">
        <f t="shared" si="28"/>
        <v>1.0471473287803339</v>
      </c>
      <c r="E155" s="99"/>
      <c r="F155" s="29">
        <f>F154/F153</f>
        <v>1</v>
      </c>
      <c r="G155" s="29">
        <f t="shared" ref="G155:Z155" si="44">G154/G153</f>
        <v>1</v>
      </c>
      <c r="H155" s="29">
        <f t="shared" si="44"/>
        <v>1</v>
      </c>
      <c r="I155" s="29">
        <f t="shared" si="44"/>
        <v>1</v>
      </c>
      <c r="J155" s="29">
        <f t="shared" si="44"/>
        <v>0.99615384615384606</v>
      </c>
      <c r="K155" s="29">
        <f t="shared" si="44"/>
        <v>1</v>
      </c>
      <c r="L155" s="29">
        <f t="shared" si="44"/>
        <v>1</v>
      </c>
      <c r="M155" s="29">
        <f t="shared" si="44"/>
        <v>1</v>
      </c>
      <c r="N155" s="29">
        <f t="shared" si="44"/>
        <v>1</v>
      </c>
      <c r="O155" s="29">
        <f t="shared" si="44"/>
        <v>1</v>
      </c>
      <c r="P155" s="29">
        <f t="shared" si="44"/>
        <v>1</v>
      </c>
      <c r="Q155" s="29">
        <f t="shared" si="44"/>
        <v>1</v>
      </c>
      <c r="R155" s="29"/>
      <c r="S155" s="29">
        <f t="shared" si="44"/>
        <v>1</v>
      </c>
      <c r="T155" s="29">
        <f t="shared" si="44"/>
        <v>1</v>
      </c>
      <c r="U155" s="29">
        <f t="shared" si="44"/>
        <v>1</v>
      </c>
      <c r="V155" s="29">
        <f t="shared" si="44"/>
        <v>1</v>
      </c>
      <c r="W155" s="29">
        <f t="shared" si="44"/>
        <v>1</v>
      </c>
      <c r="X155" s="29">
        <f t="shared" si="44"/>
        <v>1</v>
      </c>
      <c r="Y155" s="29">
        <f t="shared" si="44"/>
        <v>1</v>
      </c>
      <c r="Z155" s="29">
        <f t="shared" si="44"/>
        <v>1</v>
      </c>
    </row>
    <row r="156" spans="1:27" s="12" customFormat="1" ht="31.8" customHeight="1" x14ac:dyDescent="0.25">
      <c r="A156" s="13" t="s">
        <v>187</v>
      </c>
      <c r="B156" s="38">
        <v>22000</v>
      </c>
      <c r="C156" s="38">
        <f>SUM(F156:Z156)</f>
        <v>27186</v>
      </c>
      <c r="D156" s="15">
        <f t="shared" si="28"/>
        <v>1.2357272727272728</v>
      </c>
      <c r="E156" s="99"/>
      <c r="F156" s="26">
        <v>390</v>
      </c>
      <c r="G156" s="26">
        <v>5221</v>
      </c>
      <c r="H156" s="26">
        <v>1100</v>
      </c>
      <c r="I156" s="26">
        <v>409</v>
      </c>
      <c r="J156" s="26">
        <v>137</v>
      </c>
      <c r="K156" s="26">
        <v>250</v>
      </c>
      <c r="L156" s="26">
        <v>5110</v>
      </c>
      <c r="M156" s="26">
        <v>3372</v>
      </c>
      <c r="N156" s="26">
        <v>1040</v>
      </c>
      <c r="O156" s="26">
        <v>4</v>
      </c>
      <c r="P156" s="26">
        <v>715</v>
      </c>
      <c r="Q156" s="26">
        <v>2114</v>
      </c>
      <c r="R156" s="26"/>
      <c r="S156" s="26">
        <v>603</v>
      </c>
      <c r="T156" s="26">
        <v>1977</v>
      </c>
      <c r="U156" s="26">
        <v>677</v>
      </c>
      <c r="V156" s="26">
        <v>197</v>
      </c>
      <c r="W156" s="26">
        <v>70</v>
      </c>
      <c r="X156" s="26">
        <v>2651</v>
      </c>
      <c r="Y156" s="26">
        <v>1082</v>
      </c>
      <c r="Z156" s="26">
        <v>67</v>
      </c>
    </row>
    <row r="157" spans="1:27" s="12" customFormat="1" ht="30" customHeight="1" x14ac:dyDescent="0.25">
      <c r="A157" s="32" t="s">
        <v>108</v>
      </c>
      <c r="B157" s="23">
        <v>22997</v>
      </c>
      <c r="C157" s="27">
        <f>SUM(F157:Z157)</f>
        <v>33950</v>
      </c>
      <c r="D157" s="15">
        <f t="shared" si="28"/>
        <v>1.4762795147193113</v>
      </c>
      <c r="E157" s="99"/>
      <c r="F157" s="26">
        <v>385</v>
      </c>
      <c r="G157" s="26">
        <v>5313</v>
      </c>
      <c r="H157" s="26">
        <v>2127</v>
      </c>
      <c r="I157" s="26">
        <v>463</v>
      </c>
      <c r="J157" s="26">
        <v>265.5</v>
      </c>
      <c r="K157" s="26">
        <v>185</v>
      </c>
      <c r="L157" s="26">
        <v>5510</v>
      </c>
      <c r="M157" s="26">
        <v>6384</v>
      </c>
      <c r="N157" s="26">
        <v>1040</v>
      </c>
      <c r="O157" s="26">
        <v>150</v>
      </c>
      <c r="P157" s="26">
        <v>542</v>
      </c>
      <c r="Q157" s="26">
        <v>3041</v>
      </c>
      <c r="R157" s="26"/>
      <c r="S157" s="26">
        <v>739</v>
      </c>
      <c r="T157" s="26">
        <v>2241.5</v>
      </c>
      <c r="U157" s="26">
        <v>930</v>
      </c>
      <c r="V157" s="26">
        <v>180</v>
      </c>
      <c r="W157" s="26">
        <v>104</v>
      </c>
      <c r="X157" s="26">
        <v>3124</v>
      </c>
      <c r="Y157" s="26">
        <v>1176</v>
      </c>
      <c r="Z157" s="26">
        <v>50</v>
      </c>
    </row>
    <row r="158" spans="1:27" s="12" customFormat="1" ht="30" customHeight="1" x14ac:dyDescent="0.25">
      <c r="A158" s="13" t="s">
        <v>51</v>
      </c>
      <c r="B158" s="30">
        <f>B157/B156</f>
        <v>1.0453181818181818</v>
      </c>
      <c r="C158" s="30">
        <f>C157/C156</f>
        <v>1.2488045317442802</v>
      </c>
      <c r="D158" s="30">
        <f t="shared" ref="D158:V158" si="45">D157/D156</f>
        <v>1.1946645083434433</v>
      </c>
      <c r="E158" s="30" t="e">
        <f t="shared" si="45"/>
        <v>#DIV/0!</v>
      </c>
      <c r="F158" s="30">
        <f t="shared" si="45"/>
        <v>0.98717948717948723</v>
      </c>
      <c r="G158" s="30">
        <f t="shared" si="45"/>
        <v>1.0176211453744493</v>
      </c>
      <c r="H158" s="30">
        <f t="shared" si="45"/>
        <v>1.9336363636363636</v>
      </c>
      <c r="I158" s="30">
        <f t="shared" si="45"/>
        <v>1.1320293398533008</v>
      </c>
      <c r="J158" s="30">
        <f t="shared" si="45"/>
        <v>1.937956204379562</v>
      </c>
      <c r="K158" s="30">
        <f t="shared" si="45"/>
        <v>0.74</v>
      </c>
      <c r="L158" s="30">
        <f t="shared" si="45"/>
        <v>1.0782778864970646</v>
      </c>
      <c r="M158" s="30">
        <f t="shared" si="45"/>
        <v>1.893238434163701</v>
      </c>
      <c r="N158" s="30">
        <f t="shared" si="45"/>
        <v>1</v>
      </c>
      <c r="O158" s="30">
        <f t="shared" si="45"/>
        <v>37.5</v>
      </c>
      <c r="P158" s="30">
        <f t="shared" si="45"/>
        <v>0.75804195804195806</v>
      </c>
      <c r="Q158" s="30">
        <f t="shared" si="45"/>
        <v>1.4385052034058656</v>
      </c>
      <c r="R158" s="30"/>
      <c r="S158" s="30">
        <f t="shared" si="45"/>
        <v>1.2255389718076286</v>
      </c>
      <c r="T158" s="30">
        <f t="shared" si="45"/>
        <v>1.1337885685381892</v>
      </c>
      <c r="U158" s="30">
        <f t="shared" si="45"/>
        <v>1.3737075332348596</v>
      </c>
      <c r="V158" s="30">
        <f t="shared" si="45"/>
        <v>0.91370558375634514</v>
      </c>
      <c r="W158" s="30">
        <f>W157/W156</f>
        <v>1.4857142857142858</v>
      </c>
      <c r="X158" s="30">
        <f>X157/X156</f>
        <v>1.1784232365145229</v>
      </c>
      <c r="Y158" s="30">
        <f t="shared" ref="Y158:Z158" si="46">Y157/Y156</f>
        <v>1.0868761552680222</v>
      </c>
      <c r="Z158" s="30">
        <f t="shared" si="46"/>
        <v>0.74626865671641796</v>
      </c>
    </row>
    <row r="159" spans="1:27" s="12" customFormat="1" ht="30" customHeight="1" x14ac:dyDescent="0.25">
      <c r="A159" s="32" t="s">
        <v>97</v>
      </c>
      <c r="B159" s="56">
        <f>B157/B154*10</f>
        <v>252.43688254665201</v>
      </c>
      <c r="C159" s="56">
        <f>C157/C154*10</f>
        <v>347.22932476936603</v>
      </c>
      <c r="D159" s="15">
        <f>C159/B159</f>
        <v>1.375509478909825</v>
      </c>
      <c r="E159" s="56" t="e">
        <f t="shared" ref="E159:V159" si="47">E157/E154*10</f>
        <v>#DIV/0!</v>
      </c>
      <c r="F159" s="56">
        <f t="shared" si="47"/>
        <v>220.12578616352204</v>
      </c>
      <c r="G159" s="56">
        <f t="shared" si="47"/>
        <v>361.42857142857144</v>
      </c>
      <c r="H159" s="56">
        <f t="shared" si="47"/>
        <v>249.94124559341952</v>
      </c>
      <c r="I159" s="56">
        <f t="shared" si="47"/>
        <v>420.90909090909093</v>
      </c>
      <c r="J159" s="56">
        <f t="shared" si="47"/>
        <v>205.01930501930502</v>
      </c>
      <c r="K159" s="56">
        <f t="shared" si="47"/>
        <v>246.66666666666669</v>
      </c>
      <c r="L159" s="56">
        <f t="shared" si="47"/>
        <v>534.95145631067965</v>
      </c>
      <c r="M159" s="56">
        <f t="shared" si="47"/>
        <v>519.02439024390242</v>
      </c>
      <c r="N159" s="56">
        <f t="shared" si="47"/>
        <v>266.66666666666669</v>
      </c>
      <c r="O159" s="56">
        <f t="shared" si="47"/>
        <v>107.14285714285714</v>
      </c>
      <c r="P159" s="56">
        <f t="shared" si="47"/>
        <v>301.11111111111109</v>
      </c>
      <c r="Q159" s="56">
        <f t="shared" si="47"/>
        <v>296.97265625</v>
      </c>
      <c r="R159" s="56"/>
      <c r="S159" s="56">
        <f t="shared" si="47"/>
        <v>254.82758620689654</v>
      </c>
      <c r="T159" s="56">
        <f t="shared" si="47"/>
        <v>341.17199391171994</v>
      </c>
      <c r="U159" s="56">
        <f t="shared" si="47"/>
        <v>432.55813953488371</v>
      </c>
      <c r="V159" s="56">
        <f t="shared" si="47"/>
        <v>180</v>
      </c>
      <c r="W159" s="56">
        <f t="shared" ref="W159:Z159" si="48">W157/W154*10</f>
        <v>104</v>
      </c>
      <c r="X159" s="56">
        <f t="shared" si="48"/>
        <v>332.34042553191489</v>
      </c>
      <c r="Y159" s="56">
        <f t="shared" si="48"/>
        <v>180.64516129032259</v>
      </c>
      <c r="Z159" s="56">
        <f t="shared" si="48"/>
        <v>250</v>
      </c>
    </row>
    <row r="160" spans="1:27" s="12" customFormat="1" ht="30" hidden="1" customHeight="1" outlineLevel="1" x14ac:dyDescent="0.25">
      <c r="A160" s="51">
        <v>0</v>
      </c>
      <c r="B160" s="23">
        <v>525</v>
      </c>
      <c r="C160" s="27">
        <f>SUM(F160:Z160)</f>
        <v>436</v>
      </c>
      <c r="D160" s="15">
        <f t="shared" si="28"/>
        <v>0.83047619047619048</v>
      </c>
      <c r="E160" s="99"/>
      <c r="F160" s="37"/>
      <c r="G160" s="36"/>
      <c r="H160" s="53">
        <v>383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7"/>
      <c r="U160" s="36"/>
      <c r="V160" s="36">
        <v>2</v>
      </c>
      <c r="W160" s="36"/>
      <c r="X160" s="36"/>
      <c r="Y160" s="36">
        <v>46</v>
      </c>
      <c r="Z160" s="36">
        <v>5</v>
      </c>
    </row>
    <row r="161" spans="1:26" s="12" customFormat="1" ht="30" hidden="1" customHeight="1" x14ac:dyDescent="0.25">
      <c r="A161" s="32" t="s">
        <v>176</v>
      </c>
      <c r="B161" s="23">
        <v>3020</v>
      </c>
      <c r="C161" s="27">
        <f>SUM(F161:Z161)</f>
        <v>5056</v>
      </c>
      <c r="D161" s="15">
        <f t="shared" si="28"/>
        <v>1.6741721854304636</v>
      </c>
      <c r="E161" s="99"/>
      <c r="F161" s="37"/>
      <c r="G161" s="36"/>
      <c r="H161" s="36">
        <v>4481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18</v>
      </c>
      <c r="W161" s="36"/>
      <c r="X161" s="36"/>
      <c r="Y161" s="36">
        <v>522</v>
      </c>
      <c r="Z161" s="36">
        <v>35</v>
      </c>
    </row>
    <row r="162" spans="1:26" s="12" customFormat="1" ht="30" hidden="1" customHeight="1" x14ac:dyDescent="0.25">
      <c r="A162" s="32" t="s">
        <v>97</v>
      </c>
      <c r="B162" s="56">
        <f>B161/B160*10</f>
        <v>57.523809523809526</v>
      </c>
      <c r="C162" s="56">
        <f>C161/C160*10</f>
        <v>115.96330275229357</v>
      </c>
      <c r="D162" s="15">
        <f t="shared" si="28"/>
        <v>2.0159183425481499</v>
      </c>
      <c r="E162" s="99"/>
      <c r="F162" s="37"/>
      <c r="G162" s="54"/>
      <c r="H162" s="54">
        <f>H161/H160*10</f>
        <v>116.99738903394255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>
        <f>V161/V160*10</f>
        <v>90</v>
      </c>
      <c r="W162" s="54"/>
      <c r="X162" s="54"/>
      <c r="Y162" s="54">
        <f>Y161/Y160*10</f>
        <v>113.47826086956522</v>
      </c>
      <c r="Z162" s="54">
        <f>Z161/Z160*10</f>
        <v>70</v>
      </c>
    </row>
    <row r="163" spans="1:26" s="12" customFormat="1" ht="30" customHeight="1" outlineLevel="1" x14ac:dyDescent="0.25">
      <c r="A163" s="51" t="s">
        <v>109</v>
      </c>
      <c r="B163" s="19">
        <v>101</v>
      </c>
      <c r="C163" s="49">
        <f>SUM(F163:Z163)</f>
        <v>104.78</v>
      </c>
      <c r="D163" s="15">
        <f t="shared" si="28"/>
        <v>1.0374257425742575</v>
      </c>
      <c r="E163" s="99"/>
      <c r="F163" s="37"/>
      <c r="G163" s="36"/>
      <c r="H163" s="54"/>
      <c r="I163" s="36">
        <v>20</v>
      </c>
      <c r="J163" s="36"/>
      <c r="K163" s="36"/>
      <c r="L163" s="36"/>
      <c r="M163" s="36"/>
      <c r="N163" s="36"/>
      <c r="O163" s="36">
        <v>4</v>
      </c>
      <c r="P163" s="36" t="s">
        <v>1</v>
      </c>
      <c r="Q163" s="36"/>
      <c r="R163" s="36"/>
      <c r="S163" s="36">
        <v>30</v>
      </c>
      <c r="T163" s="57">
        <v>14.78</v>
      </c>
      <c r="U163" s="36"/>
      <c r="V163" s="36"/>
      <c r="W163" s="36"/>
      <c r="X163" s="117">
        <v>36</v>
      </c>
      <c r="Y163" s="36"/>
      <c r="Z163" s="36"/>
    </row>
    <row r="164" spans="1:26" s="12" customFormat="1" ht="30" customHeight="1" x14ac:dyDescent="0.25">
      <c r="A164" s="32" t="s">
        <v>110</v>
      </c>
      <c r="B164" s="19">
        <v>124.1</v>
      </c>
      <c r="C164" s="49">
        <f>SUM(F164:Z164)</f>
        <v>177.01999999999998</v>
      </c>
      <c r="D164" s="15">
        <f t="shared" si="28"/>
        <v>1.4264302981466559</v>
      </c>
      <c r="E164" s="99"/>
      <c r="F164" s="37" t="s">
        <v>0</v>
      </c>
      <c r="G164" s="36"/>
      <c r="H164" s="36"/>
      <c r="I164" s="36">
        <v>34.4</v>
      </c>
      <c r="J164" s="36"/>
      <c r="K164" s="36"/>
      <c r="L164" s="36"/>
      <c r="M164" s="36"/>
      <c r="N164" s="36"/>
      <c r="O164" s="36">
        <v>0.4</v>
      </c>
      <c r="P164" s="36"/>
      <c r="Q164" s="36"/>
      <c r="R164" s="36"/>
      <c r="S164" s="36">
        <v>56.5</v>
      </c>
      <c r="T164" s="57">
        <v>18.52</v>
      </c>
      <c r="U164" s="36"/>
      <c r="V164" s="36"/>
      <c r="W164" s="36"/>
      <c r="X164" s="57">
        <v>67.2</v>
      </c>
      <c r="Y164" s="36"/>
      <c r="Z164" s="36"/>
    </row>
    <row r="165" spans="1:26" s="12" customFormat="1" ht="30" customHeight="1" x14ac:dyDescent="0.25">
      <c r="A165" s="32" t="s">
        <v>97</v>
      </c>
      <c r="B165" s="56">
        <f>B164/B163*10</f>
        <v>12.287128712871286</v>
      </c>
      <c r="C165" s="56">
        <f>C164/C163*10</f>
        <v>16.894445504867338</v>
      </c>
      <c r="D165" s="15">
        <f t="shared" si="28"/>
        <v>1.3749709879062058</v>
      </c>
      <c r="E165" s="99"/>
      <c r="F165" s="37"/>
      <c r="G165" s="54"/>
      <c r="H165" s="54"/>
      <c r="I165" s="54">
        <f>I164/I163*10</f>
        <v>17.2</v>
      </c>
      <c r="J165" s="54"/>
      <c r="K165" s="54"/>
      <c r="L165" s="54"/>
      <c r="M165" s="54"/>
      <c r="N165" s="54"/>
      <c r="O165" s="54">
        <f>O164/O163*10</f>
        <v>1</v>
      </c>
      <c r="P165" s="54"/>
      <c r="Q165" s="54"/>
      <c r="R165" s="54"/>
      <c r="S165" s="54">
        <f>S164/S163*10</f>
        <v>18.833333333333332</v>
      </c>
      <c r="T165" s="54">
        <f>T164/T163*10</f>
        <v>12.530446549391069</v>
      </c>
      <c r="U165" s="54"/>
      <c r="V165" s="54"/>
      <c r="W165" s="54"/>
      <c r="X165" s="54">
        <f>X164/X163*10</f>
        <v>18.666666666666668</v>
      </c>
      <c r="Y165" s="37"/>
      <c r="Z165" s="37"/>
    </row>
    <row r="166" spans="1:26" s="12" customFormat="1" ht="30" customHeight="1" x14ac:dyDescent="0.25">
      <c r="A166" s="51" t="s">
        <v>153</v>
      </c>
      <c r="B166" s="56">
        <v>245</v>
      </c>
      <c r="C166" s="49">
        <f>SUM(F166:Z166)</f>
        <v>209.5</v>
      </c>
      <c r="D166" s="15">
        <f t="shared" si="28"/>
        <v>0.85510204081632657</v>
      </c>
      <c r="E166" s="99"/>
      <c r="F166" s="3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>
        <v>196.5</v>
      </c>
      <c r="U166" s="54">
        <v>3</v>
      </c>
      <c r="V166" s="53">
        <v>10</v>
      </c>
      <c r="W166" s="37"/>
      <c r="X166" s="54"/>
      <c r="Y166" s="37"/>
      <c r="Z166" s="37"/>
    </row>
    <row r="167" spans="1:26" s="12" customFormat="1" ht="30" customHeight="1" x14ac:dyDescent="0.25">
      <c r="A167" s="32" t="s">
        <v>154</v>
      </c>
      <c r="B167" s="56">
        <v>146.80000000000001</v>
      </c>
      <c r="C167" s="49">
        <f>SUM(F167:Z167)</f>
        <v>225</v>
      </c>
      <c r="D167" s="15">
        <f t="shared" si="28"/>
        <v>1.5326975476839235</v>
      </c>
      <c r="E167" s="99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205</v>
      </c>
      <c r="U167" s="54">
        <v>5</v>
      </c>
      <c r="V167" s="53">
        <v>15</v>
      </c>
      <c r="W167" s="37"/>
      <c r="X167" s="54"/>
      <c r="Y167" s="37"/>
      <c r="Z167" s="37"/>
    </row>
    <row r="168" spans="1:26" s="12" customFormat="1" ht="30" customHeight="1" x14ac:dyDescent="0.25">
      <c r="A168" s="32" t="s">
        <v>97</v>
      </c>
      <c r="B168" s="56">
        <f>B167/B166*10</f>
        <v>5.9918367346938783</v>
      </c>
      <c r="C168" s="56">
        <f>C167/C166*10</f>
        <v>10.739856801909308</v>
      </c>
      <c r="D168" s="56">
        <f t="shared" ref="D168:V168" si="49">D167/D166*10</f>
        <v>17.924147932341825</v>
      </c>
      <c r="E168" s="56" t="e">
        <f t="shared" si="49"/>
        <v>#DIV/0!</v>
      </c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>
        <f t="shared" si="49"/>
        <v>10.432569974554708</v>
      </c>
      <c r="U168" s="56">
        <f t="shared" si="49"/>
        <v>16.666666666666668</v>
      </c>
      <c r="V168" s="56">
        <f t="shared" si="49"/>
        <v>15</v>
      </c>
      <c r="W168" s="37"/>
      <c r="X168" s="54"/>
      <c r="Y168" s="37"/>
      <c r="Z168" s="37"/>
    </row>
    <row r="169" spans="1:26" s="12" customFormat="1" ht="27.75" customHeight="1" x14ac:dyDescent="0.25">
      <c r="A169" s="51" t="s">
        <v>111</v>
      </c>
      <c r="B169" s="27">
        <v>7038</v>
      </c>
      <c r="C169" s="27">
        <f>SUM(F169:Z169)</f>
        <v>9931</v>
      </c>
      <c r="D169" s="15">
        <f t="shared" si="28"/>
        <v>1.4110542767831771</v>
      </c>
      <c r="E169" s="99"/>
      <c r="F169" s="36">
        <v>3504</v>
      </c>
      <c r="G169" s="36"/>
      <c r="H169" s="36"/>
      <c r="I169" s="36"/>
      <c r="J169" s="36"/>
      <c r="K169" s="36">
        <v>1573</v>
      </c>
      <c r="L169" s="36">
        <v>161</v>
      </c>
      <c r="M169" s="36">
        <v>250</v>
      </c>
      <c r="N169" s="36"/>
      <c r="O169" s="36"/>
      <c r="P169" s="36"/>
      <c r="Q169" s="36">
        <v>412</v>
      </c>
      <c r="R169" s="36">
        <v>1713</v>
      </c>
      <c r="S169" s="36"/>
      <c r="T169" s="36">
        <v>580</v>
      </c>
      <c r="U169" s="36">
        <v>401</v>
      </c>
      <c r="V169" s="36"/>
      <c r="W169" s="36">
        <v>360</v>
      </c>
      <c r="X169" s="36">
        <v>503</v>
      </c>
      <c r="Y169" s="36">
        <v>474</v>
      </c>
      <c r="Z169" s="36"/>
    </row>
    <row r="170" spans="1:26" s="12" customFormat="1" ht="30" customHeight="1" x14ac:dyDescent="0.25">
      <c r="A170" s="32" t="s">
        <v>112</v>
      </c>
      <c r="B170" s="27">
        <v>6717</v>
      </c>
      <c r="C170" s="27">
        <f>SUM(F170:Z170)</f>
        <v>9040.7999999999993</v>
      </c>
      <c r="D170" s="15">
        <f t="shared" si="28"/>
        <v>1.3459580169718623</v>
      </c>
      <c r="E170" s="99"/>
      <c r="F170" s="36">
        <v>3118</v>
      </c>
      <c r="G170" s="35"/>
      <c r="H170" s="54"/>
      <c r="I170" s="26"/>
      <c r="J170" s="26"/>
      <c r="K170" s="26">
        <v>1101</v>
      </c>
      <c r="L170" s="26">
        <v>161</v>
      </c>
      <c r="M170" s="37">
        <v>415</v>
      </c>
      <c r="N170" s="37"/>
      <c r="O170" s="35"/>
      <c r="P170" s="35"/>
      <c r="Q170" s="37">
        <v>525.79999999999995</v>
      </c>
      <c r="R170" s="37">
        <v>1199</v>
      </c>
      <c r="S170" s="37"/>
      <c r="T170" s="37">
        <v>1037</v>
      </c>
      <c r="U170" s="37">
        <v>472</v>
      </c>
      <c r="V170" s="37"/>
      <c r="W170" s="37">
        <v>360</v>
      </c>
      <c r="X170" s="37">
        <v>380</v>
      </c>
      <c r="Y170" s="37">
        <v>272</v>
      </c>
      <c r="Z170" s="35"/>
    </row>
    <row r="171" spans="1:26" s="12" customFormat="1" ht="30" customHeight="1" x14ac:dyDescent="0.25">
      <c r="A171" s="32" t="s">
        <v>97</v>
      </c>
      <c r="B171" s="49">
        <f>B170/B169*10</f>
        <v>9.5439045183290698</v>
      </c>
      <c r="C171" s="49">
        <f>C170/C169*10</f>
        <v>9.1036149431074413</v>
      </c>
      <c r="D171" s="49">
        <f t="shared" ref="D171:W171" si="50">D170/D169*10</f>
        <v>9.5386693419071271</v>
      </c>
      <c r="E171" s="49" t="e">
        <f t="shared" si="50"/>
        <v>#DIV/0!</v>
      </c>
      <c r="F171" s="49">
        <f t="shared" si="50"/>
        <v>8.8984018264840188</v>
      </c>
      <c r="G171" s="49"/>
      <c r="H171" s="49"/>
      <c r="I171" s="49"/>
      <c r="J171" s="49"/>
      <c r="K171" s="49">
        <f t="shared" si="50"/>
        <v>6.9993642720915448</v>
      </c>
      <c r="L171" s="49">
        <f t="shared" si="50"/>
        <v>10</v>
      </c>
      <c r="M171" s="49">
        <f t="shared" si="50"/>
        <v>16.599999999999998</v>
      </c>
      <c r="N171" s="49"/>
      <c r="O171" s="49"/>
      <c r="P171" s="49"/>
      <c r="Q171" s="49">
        <f t="shared" si="50"/>
        <v>12.762135922330096</v>
      </c>
      <c r="R171" s="49">
        <f t="shared" si="50"/>
        <v>6.999416228838296</v>
      </c>
      <c r="S171" s="49"/>
      <c r="T171" s="49">
        <f t="shared" si="50"/>
        <v>17.879310344827587</v>
      </c>
      <c r="U171" s="49">
        <f t="shared" si="50"/>
        <v>11.770573566084789</v>
      </c>
      <c r="V171" s="49"/>
      <c r="W171" s="49">
        <f t="shared" si="50"/>
        <v>10</v>
      </c>
      <c r="X171" s="49">
        <f t="shared" ref="X171:Y171" si="51">X170/X169*10</f>
        <v>7.5546719681908545</v>
      </c>
      <c r="Y171" s="49">
        <f t="shared" si="51"/>
        <v>5.7383966244725739</v>
      </c>
      <c r="Z171" s="26"/>
    </row>
    <row r="172" spans="1:26" s="12" customFormat="1" ht="30" customHeight="1" x14ac:dyDescent="0.25">
      <c r="A172" s="51" t="s">
        <v>181</v>
      </c>
      <c r="B172" s="27">
        <v>4374</v>
      </c>
      <c r="C172" s="27">
        <f>SUM(F172:Z172)</f>
        <v>8347</v>
      </c>
      <c r="D172" s="15">
        <f t="shared" si="28"/>
        <v>1.9083219021490627</v>
      </c>
      <c r="E172" s="99"/>
      <c r="F172" s="36"/>
      <c r="G172" s="36"/>
      <c r="H172" s="36"/>
      <c r="I172" s="36">
        <v>966</v>
      </c>
      <c r="J172" s="36">
        <v>103</v>
      </c>
      <c r="K172" s="36">
        <v>2500</v>
      </c>
      <c r="L172" s="36">
        <v>1180</v>
      </c>
      <c r="M172" s="36">
        <v>35</v>
      </c>
      <c r="N172" s="36">
        <v>1789</v>
      </c>
      <c r="O172" s="36">
        <v>140</v>
      </c>
      <c r="P172" s="36"/>
      <c r="Q172" s="36"/>
      <c r="R172" s="36">
        <v>364</v>
      </c>
      <c r="S172" s="36">
        <v>498</v>
      </c>
      <c r="T172" s="129">
        <v>100</v>
      </c>
      <c r="U172" s="36">
        <v>105</v>
      </c>
      <c r="V172" s="36"/>
      <c r="W172" s="36"/>
      <c r="X172" s="36">
        <v>60</v>
      </c>
      <c r="Y172" s="36">
        <v>344</v>
      </c>
      <c r="Z172" s="36">
        <v>163</v>
      </c>
    </row>
    <row r="173" spans="1:26" s="12" customFormat="1" ht="30" customHeight="1" x14ac:dyDescent="0.25">
      <c r="A173" s="32" t="s">
        <v>182</v>
      </c>
      <c r="B173" s="27">
        <v>3954</v>
      </c>
      <c r="C173" s="27">
        <f>SUM(F173:Z173)</f>
        <v>7083.5999999999995</v>
      </c>
      <c r="D173" s="15">
        <f t="shared" si="28"/>
        <v>1.7915022761760242</v>
      </c>
      <c r="E173" s="99"/>
      <c r="F173" s="36"/>
      <c r="G173" s="35"/>
      <c r="H173" s="54"/>
      <c r="I173" s="26">
        <v>966</v>
      </c>
      <c r="J173" s="26">
        <v>76</v>
      </c>
      <c r="K173" s="26">
        <v>1750</v>
      </c>
      <c r="L173" s="26">
        <v>1100</v>
      </c>
      <c r="M173" s="37">
        <v>21</v>
      </c>
      <c r="N173" s="37">
        <v>2095</v>
      </c>
      <c r="O173" s="26">
        <v>45</v>
      </c>
      <c r="P173" s="35"/>
      <c r="Q173" s="35"/>
      <c r="R173" s="37">
        <v>400</v>
      </c>
      <c r="S173" s="37">
        <v>321</v>
      </c>
      <c r="T173" s="37">
        <v>1.7</v>
      </c>
      <c r="U173" s="37">
        <v>66</v>
      </c>
      <c r="V173" s="35"/>
      <c r="W173" s="37"/>
      <c r="X173" s="37">
        <v>8.9</v>
      </c>
      <c r="Y173" s="37">
        <v>113</v>
      </c>
      <c r="Z173" s="37">
        <v>120</v>
      </c>
    </row>
    <row r="174" spans="1:26" s="12" customFormat="1" ht="30" customHeight="1" x14ac:dyDescent="0.25">
      <c r="A174" s="32" t="s">
        <v>97</v>
      </c>
      <c r="B174" s="49">
        <f>B173/B172*10</f>
        <v>9.0397805212620028</v>
      </c>
      <c r="C174" s="49">
        <f>C173/C172*10</f>
        <v>8.4864023002276259</v>
      </c>
      <c r="D174" s="15">
        <f t="shared" si="28"/>
        <v>0.93878410878087093</v>
      </c>
      <c r="E174" s="49" t="e">
        <f t="shared" ref="E174:X174" si="52">E173/E172*10</f>
        <v>#DIV/0!</v>
      </c>
      <c r="F174" s="49"/>
      <c r="G174" s="49"/>
      <c r="H174" s="49"/>
      <c r="I174" s="49">
        <f t="shared" si="52"/>
        <v>10</v>
      </c>
      <c r="J174" s="49">
        <f t="shared" si="52"/>
        <v>7.3786407766990294</v>
      </c>
      <c r="K174" s="49">
        <f t="shared" si="52"/>
        <v>7</v>
      </c>
      <c r="L174" s="49">
        <f t="shared" si="52"/>
        <v>9.3220338983050848</v>
      </c>
      <c r="M174" s="49">
        <f t="shared" si="52"/>
        <v>6</v>
      </c>
      <c r="N174" s="49">
        <f t="shared" si="52"/>
        <v>11.710452766908887</v>
      </c>
      <c r="O174" s="49">
        <f t="shared" si="52"/>
        <v>3.2142857142857144</v>
      </c>
      <c r="P174" s="49"/>
      <c r="Q174" s="116"/>
      <c r="R174" s="49">
        <f t="shared" si="52"/>
        <v>10.989010989010989</v>
      </c>
      <c r="S174" s="49">
        <f t="shared" si="52"/>
        <v>6.4457831325301207</v>
      </c>
      <c r="T174" s="49">
        <f t="shared" si="52"/>
        <v>0.17</v>
      </c>
      <c r="U174" s="49">
        <f t="shared" si="52"/>
        <v>6.2857142857142856</v>
      </c>
      <c r="V174" s="49"/>
      <c r="W174" s="49"/>
      <c r="X174" s="49">
        <f t="shared" si="52"/>
        <v>1.4833333333333334</v>
      </c>
      <c r="Y174" s="50">
        <f>Y173/Y172*10</f>
        <v>3.2848837209302322</v>
      </c>
      <c r="Z174" s="50">
        <f>Z173/Z172*10</f>
        <v>7.3619631901840492</v>
      </c>
    </row>
    <row r="175" spans="1:26" s="12" customFormat="1" ht="30" hidden="1" customHeight="1" x14ac:dyDescent="0.25">
      <c r="A175" s="51" t="s">
        <v>177</v>
      </c>
      <c r="B175" s="27">
        <v>165</v>
      </c>
      <c r="C175" s="27"/>
      <c r="D175" s="15">
        <f t="shared" si="28"/>
        <v>0</v>
      </c>
      <c r="E175" s="99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178</v>
      </c>
      <c r="B176" s="27">
        <v>104</v>
      </c>
      <c r="C176" s="27"/>
      <c r="D176" s="15">
        <f t="shared" si="28"/>
        <v>0</v>
      </c>
      <c r="E176" s="99"/>
      <c r="F176" s="36"/>
      <c r="G176" s="35"/>
      <c r="H176" s="54"/>
      <c r="I176" s="35"/>
      <c r="J176" s="35"/>
      <c r="K176" s="35"/>
      <c r="L176" s="37"/>
      <c r="M176" s="37"/>
      <c r="N176" s="37"/>
      <c r="O176" s="35"/>
      <c r="P176" s="35"/>
      <c r="Q176" s="35"/>
      <c r="R176" s="37"/>
      <c r="S176" s="37"/>
      <c r="T176" s="37"/>
      <c r="U176" s="37"/>
      <c r="V176" s="35"/>
      <c r="W176" s="37"/>
      <c r="X176" s="35"/>
      <c r="Y176" s="37"/>
      <c r="Z176" s="35"/>
    </row>
    <row r="177" spans="1:26" s="12" customFormat="1" ht="30" hidden="1" customHeight="1" x14ac:dyDescent="0.25">
      <c r="A177" s="32" t="s">
        <v>97</v>
      </c>
      <c r="B177" s="49">
        <f>B176/B175*10</f>
        <v>6.3030303030303028</v>
      </c>
      <c r="C177" s="49"/>
      <c r="D177" s="15">
        <f t="shared" si="28"/>
        <v>0</v>
      </c>
      <c r="E177" s="99"/>
      <c r="F177" s="50"/>
      <c r="G177" s="50"/>
      <c r="H177" s="50"/>
      <c r="I177" s="26"/>
      <c r="J177" s="26"/>
      <c r="K177" s="26"/>
      <c r="L177" s="50"/>
      <c r="M177" s="50"/>
      <c r="N177" s="50"/>
      <c r="O177" s="26"/>
      <c r="P177" s="26"/>
      <c r="Q177" s="26"/>
      <c r="R177" s="50"/>
      <c r="S177" s="50"/>
      <c r="T177" s="50"/>
      <c r="U177" s="50"/>
      <c r="V177" s="26"/>
      <c r="W177" s="50"/>
      <c r="X177" s="50"/>
      <c r="Y177" s="50"/>
      <c r="Z177" s="26"/>
    </row>
    <row r="178" spans="1:26" s="12" customFormat="1" ht="30" customHeight="1" outlineLevel="1" x14ac:dyDescent="0.25">
      <c r="A178" s="51" t="s">
        <v>113</v>
      </c>
      <c r="B178" s="27">
        <v>680</v>
      </c>
      <c r="C178" s="27">
        <f>SUM(F178:Z178)</f>
        <v>837</v>
      </c>
      <c r="D178" s="15">
        <f t="shared" ref="D178:D182" si="53">C178/B178</f>
        <v>1.2308823529411765</v>
      </c>
      <c r="E178" s="99"/>
      <c r="F178" s="36"/>
      <c r="G178" s="36"/>
      <c r="H178" s="36">
        <v>400</v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>
        <v>437</v>
      </c>
      <c r="W178" s="36"/>
      <c r="X178" s="36"/>
      <c r="Y178" s="36"/>
      <c r="Z178" s="36"/>
    </row>
    <row r="179" spans="1:26" s="12" customFormat="1" ht="30" customHeight="1" outlineLevel="1" x14ac:dyDescent="0.25">
      <c r="A179" s="32" t="s">
        <v>114</v>
      </c>
      <c r="B179" s="27">
        <v>16943</v>
      </c>
      <c r="C179" s="27">
        <f>SUM(F179:Z179)</f>
        <v>25984</v>
      </c>
      <c r="D179" s="15">
        <f t="shared" si="53"/>
        <v>1.533612701410612</v>
      </c>
      <c r="E179" s="99"/>
      <c r="F179" s="36"/>
      <c r="G179" s="36"/>
      <c r="H179" s="36">
        <v>12000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13984</v>
      </c>
      <c r="W179" s="36"/>
      <c r="X179" s="36"/>
      <c r="Y179" s="36"/>
      <c r="Z179" s="36"/>
    </row>
    <row r="180" spans="1:26" s="12" customFormat="1" ht="30" customHeight="1" x14ac:dyDescent="0.25">
      <c r="A180" s="32" t="s">
        <v>97</v>
      </c>
      <c r="B180" s="56">
        <f>B179/B178*10</f>
        <v>249.16176470588238</v>
      </c>
      <c r="C180" s="56">
        <f>C179/C178*10</f>
        <v>310.44205495818397</v>
      </c>
      <c r="D180" s="15">
        <f t="shared" si="53"/>
        <v>1.2459458028186572</v>
      </c>
      <c r="E180" s="56" t="e">
        <f t="shared" ref="E180:H180" si="54">E179/E178*10</f>
        <v>#DIV/0!</v>
      </c>
      <c r="F180" s="56"/>
      <c r="G180" s="56"/>
      <c r="H180" s="56">
        <f t="shared" si="54"/>
        <v>300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>
        <f>V179/V178*10</f>
        <v>320</v>
      </c>
      <c r="W180" s="54"/>
      <c r="X180" s="54"/>
      <c r="Y180" s="54"/>
      <c r="Z180" s="54"/>
    </row>
    <row r="181" spans="1:26" s="12" customFormat="1" ht="30" customHeight="1" outlineLevel="1" x14ac:dyDescent="0.25">
      <c r="A181" s="51" t="s">
        <v>115</v>
      </c>
      <c r="B181" s="27">
        <v>3255</v>
      </c>
      <c r="C181" s="27">
        <f>SUM(F181:Z181)</f>
        <v>2072</v>
      </c>
      <c r="D181" s="28">
        <f t="shared" si="53"/>
        <v>0.63655913978494627</v>
      </c>
      <c r="E181" s="100"/>
      <c r="F181" s="36"/>
      <c r="G181" s="36"/>
      <c r="H181" s="36">
        <v>400</v>
      </c>
      <c r="I181" s="36"/>
      <c r="J181" s="36"/>
      <c r="K181" s="36"/>
      <c r="L181" s="36"/>
      <c r="M181" s="36">
        <v>150</v>
      </c>
      <c r="N181" s="36"/>
      <c r="O181" s="36"/>
      <c r="P181" s="36"/>
      <c r="Q181" s="36"/>
      <c r="R181" s="36"/>
      <c r="S181" s="36"/>
      <c r="T181" s="36"/>
      <c r="U181" s="36"/>
      <c r="V181" s="36">
        <v>1522</v>
      </c>
      <c r="W181" s="36"/>
      <c r="X181" s="36"/>
      <c r="Y181" s="36"/>
      <c r="Z181" s="36"/>
    </row>
    <row r="182" spans="1:26" s="12" customFormat="1" ht="30" customHeight="1" outlineLevel="1" x14ac:dyDescent="0.25">
      <c r="A182" s="32" t="s">
        <v>116</v>
      </c>
      <c r="B182" s="27">
        <v>3485</v>
      </c>
      <c r="C182" s="27">
        <f>SUM(F182:Z182)</f>
        <v>3556</v>
      </c>
      <c r="D182" s="28">
        <f t="shared" si="53"/>
        <v>1.0203730272596843</v>
      </c>
      <c r="E182" s="100"/>
      <c r="F182" s="36"/>
      <c r="G182" s="36"/>
      <c r="H182" s="36">
        <v>475</v>
      </c>
      <c r="I182" s="36"/>
      <c r="J182" s="36"/>
      <c r="K182" s="36"/>
      <c r="L182" s="36"/>
      <c r="M182" s="36">
        <v>190</v>
      </c>
      <c r="N182" s="36"/>
      <c r="O182" s="36"/>
      <c r="P182" s="36"/>
      <c r="Q182" s="36"/>
      <c r="R182" s="36"/>
      <c r="S182" s="36"/>
      <c r="T182" s="36"/>
      <c r="U182" s="36"/>
      <c r="V182" s="36">
        <v>2891</v>
      </c>
      <c r="W182" s="36"/>
      <c r="X182" s="36"/>
      <c r="Y182" s="36"/>
      <c r="Z182" s="36"/>
    </row>
    <row r="183" spans="1:26" s="12" customFormat="1" ht="30" customHeight="1" x14ac:dyDescent="0.25">
      <c r="A183" s="32" t="s">
        <v>97</v>
      </c>
      <c r="B183" s="56">
        <f>B182/B181*10</f>
        <v>10.706605222734256</v>
      </c>
      <c r="C183" s="56">
        <f>C182/C181*10</f>
        <v>17.162162162162161</v>
      </c>
      <c r="D183" s="56">
        <f t="shared" ref="D183:M183" si="55">D182/D181*10</f>
        <v>16.029508705261929</v>
      </c>
      <c r="E183" s="56" t="e">
        <f t="shared" si="55"/>
        <v>#DIV/0!</v>
      </c>
      <c r="F183" s="56"/>
      <c r="G183" s="56"/>
      <c r="H183" s="56">
        <f t="shared" si="55"/>
        <v>11.875</v>
      </c>
      <c r="I183" s="56"/>
      <c r="J183" s="56"/>
      <c r="K183" s="56"/>
      <c r="L183" s="56"/>
      <c r="M183" s="56">
        <f t="shared" si="55"/>
        <v>12.666666666666666</v>
      </c>
      <c r="N183" s="54"/>
      <c r="O183" s="54"/>
      <c r="P183" s="54"/>
      <c r="Q183" s="54"/>
      <c r="R183" s="54"/>
      <c r="S183" s="54"/>
      <c r="T183" s="54"/>
      <c r="U183" s="54"/>
      <c r="V183" s="54">
        <f>V182/V181*10</f>
        <v>18.994743758212877</v>
      </c>
      <c r="W183" s="54"/>
      <c r="X183" s="54"/>
      <c r="Y183" s="54"/>
      <c r="Z183" s="54"/>
    </row>
    <row r="184" spans="1:26" s="12" customFormat="1" ht="30" customHeight="1" x14ac:dyDescent="0.25">
      <c r="A184" s="51" t="s">
        <v>117</v>
      </c>
      <c r="B184" s="23">
        <v>8564</v>
      </c>
      <c r="C184" s="27">
        <f>SUM(F184:Z184)</f>
        <v>12681</v>
      </c>
      <c r="D184" s="15">
        <f t="shared" ref="D184:D186" si="56">C184/B184</f>
        <v>1.4807333021952358</v>
      </c>
      <c r="E184" s="99"/>
      <c r="F184" s="36"/>
      <c r="G184" s="36">
        <v>359</v>
      </c>
      <c r="H184" s="36">
        <v>1151</v>
      </c>
      <c r="I184" s="36">
        <v>1916</v>
      </c>
      <c r="J184" s="36">
        <v>396</v>
      </c>
      <c r="K184" s="36">
        <v>150</v>
      </c>
      <c r="L184" s="36"/>
      <c r="M184" s="36">
        <v>1000</v>
      </c>
      <c r="N184" s="36">
        <v>378</v>
      </c>
      <c r="O184" s="36">
        <v>489</v>
      </c>
      <c r="P184" s="36">
        <v>219</v>
      </c>
      <c r="Q184" s="53">
        <v>762</v>
      </c>
      <c r="R184" s="36">
        <v>409</v>
      </c>
      <c r="S184" s="36">
        <v>155</v>
      </c>
      <c r="T184" s="36">
        <v>233</v>
      </c>
      <c r="U184" s="36">
        <v>1985</v>
      </c>
      <c r="V184" s="36">
        <v>325</v>
      </c>
      <c r="W184" s="36">
        <v>212</v>
      </c>
      <c r="X184" s="36">
        <v>501</v>
      </c>
      <c r="Y184" s="36">
        <v>1336</v>
      </c>
      <c r="Z184" s="36">
        <v>705</v>
      </c>
    </row>
    <row r="185" spans="1:26" s="12" customFormat="1" ht="30" hidden="1" customHeight="1" x14ac:dyDescent="0.25">
      <c r="A185" s="51" t="s">
        <v>118</v>
      </c>
      <c r="B185" s="23"/>
      <c r="C185" s="27"/>
      <c r="D185" s="15" t="e">
        <f t="shared" si="56"/>
        <v>#DIV/0!</v>
      </c>
      <c r="E185" s="99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56"/>
        <v>#DIV/0!</v>
      </c>
      <c r="E186" s="9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12" customFormat="1" ht="30" customHeight="1" x14ac:dyDescent="0.25">
      <c r="A187" s="103" t="s">
        <v>120</v>
      </c>
      <c r="B187" s="104">
        <v>104956</v>
      </c>
      <c r="C187" s="105">
        <f>SUM(F187:Z187)</f>
        <v>98844</v>
      </c>
      <c r="D187" s="106">
        <f>C187/B187</f>
        <v>0.94176607340218754</v>
      </c>
      <c r="E187" s="107"/>
      <c r="F187" s="108">
        <v>7503</v>
      </c>
      <c r="G187" s="108">
        <v>3003</v>
      </c>
      <c r="H187" s="108">
        <v>5500</v>
      </c>
      <c r="I187" s="108">
        <v>5760</v>
      </c>
      <c r="J187" s="108">
        <v>3550</v>
      </c>
      <c r="K187" s="108">
        <v>5900</v>
      </c>
      <c r="L187" s="108">
        <v>3912</v>
      </c>
      <c r="M187" s="108">
        <v>3748</v>
      </c>
      <c r="N187" s="108">
        <v>5216</v>
      </c>
      <c r="O187" s="108">
        <v>1720</v>
      </c>
      <c r="P187" s="108">
        <v>2715</v>
      </c>
      <c r="Q187" s="108">
        <v>6713</v>
      </c>
      <c r="R187" s="108">
        <v>6830</v>
      </c>
      <c r="S187" s="108">
        <v>4290</v>
      </c>
      <c r="T187" s="108">
        <v>7700</v>
      </c>
      <c r="U187" s="108">
        <v>4024</v>
      </c>
      <c r="V187" s="108">
        <v>2805</v>
      </c>
      <c r="W187" s="108">
        <v>2128</v>
      </c>
      <c r="X187" s="108">
        <v>6076</v>
      </c>
      <c r="Y187" s="108">
        <v>6901</v>
      </c>
      <c r="Z187" s="108">
        <v>2850</v>
      </c>
    </row>
    <row r="188" spans="1:26" s="46" customFormat="1" ht="30" customHeight="1" x14ac:dyDescent="0.25">
      <c r="A188" s="13" t="s">
        <v>121</v>
      </c>
      <c r="B188" s="9">
        <f>B187/B190</f>
        <v>0.99958095238095235</v>
      </c>
      <c r="C188" s="9">
        <f>C187/C190</f>
        <v>0.94137142857142853</v>
      </c>
      <c r="D188" s="15">
        <f t="shared" ref="D188:D197" si="57">C188/B188</f>
        <v>0.94176607340218754</v>
      </c>
      <c r="E188" s="99"/>
      <c r="F188" s="30">
        <f>F187/F190</f>
        <v>1.0075198066335438</v>
      </c>
      <c r="G188" s="30">
        <f t="shared" ref="G188:Z188" si="58">G187/G190</f>
        <v>0.73494860499265791</v>
      </c>
      <c r="H188" s="30">
        <f t="shared" si="58"/>
        <v>1.0009099181073704</v>
      </c>
      <c r="I188" s="30">
        <f t="shared" si="58"/>
        <v>0.85434589142687634</v>
      </c>
      <c r="J188" s="30">
        <f t="shared" si="58"/>
        <v>1.0530999703352122</v>
      </c>
      <c r="K188" s="30">
        <f t="shared" si="58"/>
        <v>0.99460552933243429</v>
      </c>
      <c r="L188" s="30">
        <f t="shared" si="58"/>
        <v>0.90997906489881364</v>
      </c>
      <c r="M188" s="30">
        <f t="shared" si="58"/>
        <v>0.74203128093446846</v>
      </c>
      <c r="N188" s="30">
        <f t="shared" si="58"/>
        <v>1.1537270515372706</v>
      </c>
      <c r="O188" s="30">
        <f t="shared" si="58"/>
        <v>0.77164647824136379</v>
      </c>
      <c r="P188" s="30">
        <f t="shared" si="58"/>
        <v>0.87608906098741535</v>
      </c>
      <c r="Q188" s="30">
        <f t="shared" si="58"/>
        <v>0.95179356302282714</v>
      </c>
      <c r="R188" s="30">
        <f t="shared" si="58"/>
        <v>0.90427644644512117</v>
      </c>
      <c r="S188" s="30">
        <f t="shared" si="58"/>
        <v>0.83969465648854957</v>
      </c>
      <c r="T188" s="30">
        <f t="shared" si="58"/>
        <v>1.0048283961894819</v>
      </c>
      <c r="U188" s="30">
        <f t="shared" si="58"/>
        <v>0.98506731946144432</v>
      </c>
      <c r="V188" s="30">
        <f t="shared" si="58"/>
        <v>0.85180686304281805</v>
      </c>
      <c r="W188" s="30">
        <f t="shared" si="58"/>
        <v>1</v>
      </c>
      <c r="X188" s="30">
        <f t="shared" si="58"/>
        <v>0.99671916010498685</v>
      </c>
      <c r="Y188" s="30">
        <f t="shared" si="58"/>
        <v>1</v>
      </c>
      <c r="Z188" s="30">
        <f t="shared" si="58"/>
        <v>1.0010537407797682</v>
      </c>
    </row>
    <row r="189" spans="1:26" s="109" customFormat="1" ht="30" customHeight="1" x14ac:dyDescent="0.25">
      <c r="A189" s="103" t="s">
        <v>122</v>
      </c>
      <c r="B189" s="104">
        <v>180916</v>
      </c>
      <c r="C189" s="105">
        <f t="shared" ref="C189:C195" si="59">SUM(F189:Z189)</f>
        <v>161180</v>
      </c>
      <c r="D189" s="106">
        <f t="shared" si="57"/>
        <v>0.89091069888788166</v>
      </c>
      <c r="E189" s="107"/>
      <c r="F189" s="113">
        <v>6592</v>
      </c>
      <c r="G189" s="113">
        <v>4300</v>
      </c>
      <c r="H189" s="113">
        <v>13811</v>
      </c>
      <c r="I189" s="113">
        <v>9503</v>
      </c>
      <c r="J189" s="113">
        <v>6580</v>
      </c>
      <c r="K189" s="113">
        <v>18200</v>
      </c>
      <c r="L189" s="113">
        <v>9697</v>
      </c>
      <c r="M189" s="113">
        <v>8724</v>
      </c>
      <c r="N189" s="113">
        <v>2590</v>
      </c>
      <c r="O189" s="113">
        <v>3300</v>
      </c>
      <c r="P189" s="113">
        <v>5340</v>
      </c>
      <c r="Q189" s="113">
        <v>5961</v>
      </c>
      <c r="R189" s="113">
        <v>9195</v>
      </c>
      <c r="S189" s="113">
        <v>4300</v>
      </c>
      <c r="T189" s="113">
        <v>11200</v>
      </c>
      <c r="U189" s="113">
        <v>4106</v>
      </c>
      <c r="V189" s="113">
        <v>5630</v>
      </c>
      <c r="W189" s="113">
        <v>2380</v>
      </c>
      <c r="X189" s="113">
        <v>2850</v>
      </c>
      <c r="Y189" s="113">
        <v>20521</v>
      </c>
      <c r="Z189" s="113">
        <v>6400</v>
      </c>
    </row>
    <row r="190" spans="1:26" s="12" customFormat="1" ht="30" customHeight="1" outlineLevel="1" x14ac:dyDescent="0.25">
      <c r="A190" s="32" t="s">
        <v>123</v>
      </c>
      <c r="B190" s="23">
        <v>105000</v>
      </c>
      <c r="C190" s="27">
        <f t="shared" si="59"/>
        <v>105000</v>
      </c>
      <c r="D190" s="15">
        <f t="shared" si="57"/>
        <v>1</v>
      </c>
      <c r="E190" s="99"/>
      <c r="F190" s="10">
        <v>7447</v>
      </c>
      <c r="G190" s="10">
        <v>4086</v>
      </c>
      <c r="H190" s="10">
        <v>5495</v>
      </c>
      <c r="I190" s="10">
        <v>6742</v>
      </c>
      <c r="J190" s="10">
        <v>3371</v>
      </c>
      <c r="K190" s="10">
        <v>5932</v>
      </c>
      <c r="L190" s="10">
        <v>4299</v>
      </c>
      <c r="M190" s="10">
        <v>5051</v>
      </c>
      <c r="N190" s="10">
        <v>4521</v>
      </c>
      <c r="O190" s="10">
        <v>2229</v>
      </c>
      <c r="P190" s="10">
        <v>3099</v>
      </c>
      <c r="Q190" s="10">
        <v>7053</v>
      </c>
      <c r="R190" s="10">
        <v>7553</v>
      </c>
      <c r="S190" s="10">
        <v>5109</v>
      </c>
      <c r="T190" s="10">
        <v>7663</v>
      </c>
      <c r="U190" s="10">
        <v>4085</v>
      </c>
      <c r="V190" s="10">
        <v>3293</v>
      </c>
      <c r="W190" s="10">
        <v>2128</v>
      </c>
      <c r="X190" s="10">
        <v>6096</v>
      </c>
      <c r="Y190" s="10">
        <v>6901</v>
      </c>
      <c r="Z190" s="10">
        <v>2847</v>
      </c>
    </row>
    <row r="191" spans="1:26" s="109" customFormat="1" ht="30" customHeight="1" outlineLevel="1" x14ac:dyDescent="0.25">
      <c r="A191" s="103" t="s">
        <v>124</v>
      </c>
      <c r="B191" s="104">
        <v>102723</v>
      </c>
      <c r="C191" s="105">
        <f t="shared" si="59"/>
        <v>93172</v>
      </c>
      <c r="D191" s="106">
        <f t="shared" si="57"/>
        <v>0.90702179648180059</v>
      </c>
      <c r="E191" s="107"/>
      <c r="F191" s="114">
        <v>6823</v>
      </c>
      <c r="G191" s="114">
        <v>3040</v>
      </c>
      <c r="H191" s="114">
        <v>5500</v>
      </c>
      <c r="I191" s="114">
        <v>5008</v>
      </c>
      <c r="J191" s="114">
        <v>3031</v>
      </c>
      <c r="K191" s="114">
        <v>5940</v>
      </c>
      <c r="L191" s="114">
        <v>3195</v>
      </c>
      <c r="M191" s="114">
        <v>3687</v>
      </c>
      <c r="N191" s="114">
        <v>4792</v>
      </c>
      <c r="O191" s="114">
        <v>1272</v>
      </c>
      <c r="P191" s="114">
        <v>2634</v>
      </c>
      <c r="Q191" s="114">
        <v>5962</v>
      </c>
      <c r="R191" s="114">
        <v>6465</v>
      </c>
      <c r="S191" s="114">
        <v>3620</v>
      </c>
      <c r="T191" s="114">
        <v>7673</v>
      </c>
      <c r="U191" s="114">
        <v>4125</v>
      </c>
      <c r="V191" s="114">
        <v>2805</v>
      </c>
      <c r="W191" s="114">
        <v>1994</v>
      </c>
      <c r="X191" s="114">
        <v>6100</v>
      </c>
      <c r="Y191" s="114">
        <v>6901</v>
      </c>
      <c r="Z191" s="114">
        <v>2605</v>
      </c>
    </row>
    <row r="192" spans="1:26" s="12" customFormat="1" ht="28.8" customHeight="1" x14ac:dyDescent="0.25">
      <c r="A192" s="13" t="s">
        <v>51</v>
      </c>
      <c r="B192" s="87">
        <f>B191/B190</f>
        <v>0.97831428571428569</v>
      </c>
      <c r="C192" s="87">
        <f>C191/C190</f>
        <v>0.887352380952381</v>
      </c>
      <c r="D192" s="15">
        <f t="shared" si="57"/>
        <v>0.90702179648180059</v>
      </c>
      <c r="E192" s="99"/>
      <c r="F192" s="16">
        <f>F191/F190</f>
        <v>0.91620786894051298</v>
      </c>
      <c r="G192" s="16">
        <f t="shared" ref="G192:Z192" si="60">G191/G190</f>
        <v>0.74400391581008318</v>
      </c>
      <c r="H192" s="16">
        <f t="shared" si="60"/>
        <v>1.0009099181073704</v>
      </c>
      <c r="I192" s="16">
        <f t="shared" si="60"/>
        <v>0.74280628893503409</v>
      </c>
      <c r="J192" s="16">
        <f t="shared" si="60"/>
        <v>0.89913972115099372</v>
      </c>
      <c r="K192" s="16">
        <f t="shared" si="60"/>
        <v>1.0013486176668915</v>
      </c>
      <c r="L192" s="16">
        <f t="shared" si="60"/>
        <v>0.74319609211444526</v>
      </c>
      <c r="M192" s="16">
        <f t="shared" si="60"/>
        <v>0.72995446446248269</v>
      </c>
      <c r="N192" s="16">
        <f t="shared" si="60"/>
        <v>1.0599424905994248</v>
      </c>
      <c r="O192" s="16">
        <f t="shared" si="60"/>
        <v>0.57065948855989235</v>
      </c>
      <c r="P192" s="16">
        <f t="shared" si="60"/>
        <v>0.84995159728944825</v>
      </c>
      <c r="Q192" s="16">
        <f t="shared" si="60"/>
        <v>0.84531405075854249</v>
      </c>
      <c r="R192" s="16">
        <f t="shared" si="60"/>
        <v>0.85595127763802459</v>
      </c>
      <c r="S192" s="16">
        <f t="shared" si="60"/>
        <v>0.70855353298101387</v>
      </c>
      <c r="T192" s="16">
        <f t="shared" si="60"/>
        <v>1.0013049719431033</v>
      </c>
      <c r="U192" s="16">
        <f t="shared" si="60"/>
        <v>1.0097919216646267</v>
      </c>
      <c r="V192" s="16">
        <f t="shared" si="60"/>
        <v>0.85180686304281805</v>
      </c>
      <c r="W192" s="16">
        <f t="shared" si="60"/>
        <v>0.93703007518796988</v>
      </c>
      <c r="X192" s="16">
        <f t="shared" si="60"/>
        <v>1.0006561679790027</v>
      </c>
      <c r="Y192" s="16">
        <f t="shared" si="60"/>
        <v>1</v>
      </c>
      <c r="Z192" s="16">
        <f t="shared" si="60"/>
        <v>0.91499824376536709</v>
      </c>
    </row>
    <row r="193" spans="1:36" s="12" customFormat="1" ht="31.8" customHeight="1" x14ac:dyDescent="0.25">
      <c r="A193" s="11" t="s">
        <v>125</v>
      </c>
      <c r="B193" s="26">
        <v>92635</v>
      </c>
      <c r="C193" s="27">
        <f t="shared" si="59"/>
        <v>82830</v>
      </c>
      <c r="D193" s="15">
        <f t="shared" si="57"/>
        <v>0.89415447724941977</v>
      </c>
      <c r="E193" s="99"/>
      <c r="F193" s="10">
        <v>6773</v>
      </c>
      <c r="G193" s="10">
        <v>2186</v>
      </c>
      <c r="H193" s="10">
        <v>5407</v>
      </c>
      <c r="I193" s="10">
        <v>4573</v>
      </c>
      <c r="J193" s="10">
        <v>2705</v>
      </c>
      <c r="K193" s="10">
        <v>5500</v>
      </c>
      <c r="L193" s="10">
        <v>1585</v>
      </c>
      <c r="M193" s="10">
        <v>3156</v>
      </c>
      <c r="N193" s="10">
        <v>4780</v>
      </c>
      <c r="O193" s="10">
        <v>1237</v>
      </c>
      <c r="P193" s="10">
        <v>2634</v>
      </c>
      <c r="Q193" s="10">
        <v>5832</v>
      </c>
      <c r="R193" s="10">
        <v>6270</v>
      </c>
      <c r="S193" s="10">
        <v>3370</v>
      </c>
      <c r="T193" s="10">
        <v>6468</v>
      </c>
      <c r="U193" s="10">
        <v>3999</v>
      </c>
      <c r="V193" s="10">
        <v>2775</v>
      </c>
      <c r="W193" s="10">
        <v>1977</v>
      </c>
      <c r="X193" s="10">
        <v>4850</v>
      </c>
      <c r="Y193" s="10">
        <v>5053</v>
      </c>
      <c r="Z193" s="10">
        <v>1700</v>
      </c>
    </row>
    <row r="194" spans="1:36" s="12" customFormat="1" ht="30" customHeight="1" x14ac:dyDescent="0.25">
      <c r="A194" s="11" t="s">
        <v>126</v>
      </c>
      <c r="B194" s="26">
        <v>7435</v>
      </c>
      <c r="C194" s="27">
        <f t="shared" si="59"/>
        <v>7631</v>
      </c>
      <c r="D194" s="15">
        <f t="shared" si="57"/>
        <v>1.0263618022864829</v>
      </c>
      <c r="E194" s="99"/>
      <c r="F194" s="10">
        <v>50</v>
      </c>
      <c r="G194" s="10">
        <v>694</v>
      </c>
      <c r="H194" s="10">
        <v>93</v>
      </c>
      <c r="I194" s="10">
        <v>299</v>
      </c>
      <c r="J194" s="10">
        <v>326</v>
      </c>
      <c r="K194" s="10">
        <v>440</v>
      </c>
      <c r="L194" s="10">
        <v>1580</v>
      </c>
      <c r="M194" s="10">
        <v>531</v>
      </c>
      <c r="N194" s="10">
        <v>12</v>
      </c>
      <c r="O194" s="10"/>
      <c r="P194" s="10"/>
      <c r="Q194" s="10"/>
      <c r="R194" s="10"/>
      <c r="S194" s="10">
        <v>250</v>
      </c>
      <c r="T194" s="10">
        <v>1205</v>
      </c>
      <c r="U194" s="10">
        <v>126</v>
      </c>
      <c r="V194" s="10">
        <v>30</v>
      </c>
      <c r="W194" s="10"/>
      <c r="X194" s="10">
        <v>200</v>
      </c>
      <c r="Y194" s="10">
        <v>955</v>
      </c>
      <c r="Z194" s="10">
        <v>840</v>
      </c>
    </row>
    <row r="195" spans="1:36" s="12" customFormat="1" ht="30" customHeight="1" x14ac:dyDescent="0.25">
      <c r="A195" s="32" t="s">
        <v>148</v>
      </c>
      <c r="B195" s="23">
        <v>2274</v>
      </c>
      <c r="C195" s="27">
        <f t="shared" si="59"/>
        <v>873</v>
      </c>
      <c r="D195" s="15">
        <f t="shared" si="57"/>
        <v>0.38390501319261211</v>
      </c>
      <c r="E195" s="99"/>
      <c r="F195" s="58">
        <v>600</v>
      </c>
      <c r="G195" s="58"/>
      <c r="H195" s="58"/>
      <c r="I195" s="58">
        <v>73</v>
      </c>
      <c r="J195" s="58"/>
      <c r="K195" s="58">
        <v>140</v>
      </c>
      <c r="L195" s="58">
        <v>60</v>
      </c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36" s="46" customFormat="1" ht="40.200000000000003" hidden="1" customHeight="1" outlineLevel="1" x14ac:dyDescent="0.25">
      <c r="A196" s="11" t="s">
        <v>204</v>
      </c>
      <c r="B196" s="27">
        <v>101088</v>
      </c>
      <c r="C196" s="27">
        <f>SUM(F196:Z196)</f>
        <v>98768</v>
      </c>
      <c r="D196" s="15">
        <f t="shared" si="57"/>
        <v>0.97704969927192153</v>
      </c>
      <c r="E196" s="99"/>
      <c r="F196" s="31">
        <v>1266</v>
      </c>
      <c r="G196" s="31">
        <v>1957</v>
      </c>
      <c r="H196" s="31">
        <v>6725</v>
      </c>
      <c r="I196" s="31">
        <v>6587</v>
      </c>
      <c r="J196" s="31">
        <v>7867</v>
      </c>
      <c r="K196" s="31">
        <v>4438</v>
      </c>
      <c r="L196" s="31">
        <v>3506</v>
      </c>
      <c r="M196" s="31">
        <v>4393</v>
      </c>
      <c r="N196" s="31">
        <v>2750</v>
      </c>
      <c r="O196" s="31">
        <v>4029</v>
      </c>
      <c r="P196" s="31">
        <v>4533</v>
      </c>
      <c r="Q196" s="31">
        <v>5821</v>
      </c>
      <c r="R196" s="31">
        <v>6118</v>
      </c>
      <c r="S196" s="31">
        <v>3661</v>
      </c>
      <c r="T196" s="31">
        <v>4323</v>
      </c>
      <c r="U196" s="31">
        <v>4941</v>
      </c>
      <c r="V196" s="31">
        <v>1764</v>
      </c>
      <c r="W196" s="31">
        <v>1533</v>
      </c>
      <c r="X196" s="31">
        <v>8604</v>
      </c>
      <c r="Y196" s="31">
        <v>8306</v>
      </c>
      <c r="Z196" s="31">
        <v>5646</v>
      </c>
    </row>
    <row r="197" spans="1:36" s="59" customFormat="1" ht="30" hidden="1" customHeight="1" outlineLevel="1" x14ac:dyDescent="0.25">
      <c r="A197" s="32" t="s">
        <v>127</v>
      </c>
      <c r="B197" s="27">
        <v>99561</v>
      </c>
      <c r="C197" s="27">
        <f>SUM(F197:Z197)</f>
        <v>92746</v>
      </c>
      <c r="D197" s="15">
        <f t="shared" si="57"/>
        <v>0.93154950231516354</v>
      </c>
      <c r="E197" s="99"/>
      <c r="F197" s="36">
        <v>1011</v>
      </c>
      <c r="G197" s="36">
        <v>1923</v>
      </c>
      <c r="H197" s="36">
        <v>6514</v>
      </c>
      <c r="I197" s="36">
        <v>6539</v>
      </c>
      <c r="J197" s="36">
        <v>7710</v>
      </c>
      <c r="K197" s="36">
        <v>4438</v>
      </c>
      <c r="L197" s="36">
        <v>3287</v>
      </c>
      <c r="M197" s="36">
        <v>3963</v>
      </c>
      <c r="N197" s="36">
        <v>2708</v>
      </c>
      <c r="O197" s="36">
        <v>4029</v>
      </c>
      <c r="P197" s="36">
        <v>2930</v>
      </c>
      <c r="Q197" s="36">
        <v>5603</v>
      </c>
      <c r="R197" s="36">
        <v>6037</v>
      </c>
      <c r="S197" s="36">
        <v>3661</v>
      </c>
      <c r="T197" s="36">
        <v>3946</v>
      </c>
      <c r="U197" s="36">
        <v>4298</v>
      </c>
      <c r="V197" s="36">
        <v>1764</v>
      </c>
      <c r="W197" s="36">
        <v>1533</v>
      </c>
      <c r="X197" s="36">
        <v>8384</v>
      </c>
      <c r="Y197" s="36">
        <v>7688</v>
      </c>
      <c r="Z197" s="36">
        <v>4780</v>
      </c>
    </row>
    <row r="198" spans="1:36" s="46" customFormat="1" ht="30" hidden="1" customHeight="1" x14ac:dyDescent="0.25">
      <c r="A198" s="11" t="s">
        <v>128</v>
      </c>
      <c r="B198" s="48">
        <f>B197/B196</f>
        <v>0.98489434947768284</v>
      </c>
      <c r="C198" s="48">
        <f>C197/C196</f>
        <v>0.93902883525028347</v>
      </c>
      <c r="D198" s="15">
        <f>C198/B198</f>
        <v>0.95343103120479555</v>
      </c>
      <c r="E198" s="15"/>
      <c r="F198" s="69">
        <f t="shared" ref="F198:Z198" si="61">F197/F196</f>
        <v>0.79857819905213268</v>
      </c>
      <c r="G198" s="69">
        <f t="shared" si="61"/>
        <v>0.98262646908533469</v>
      </c>
      <c r="H198" s="69">
        <f t="shared" si="61"/>
        <v>0.96862453531598514</v>
      </c>
      <c r="I198" s="69">
        <f t="shared" si="61"/>
        <v>0.99271291938667072</v>
      </c>
      <c r="J198" s="69">
        <f t="shared" si="61"/>
        <v>0.98004321850769038</v>
      </c>
      <c r="K198" s="69">
        <f t="shared" si="61"/>
        <v>1</v>
      </c>
      <c r="L198" s="69">
        <f t="shared" si="61"/>
        <v>0.93753565316600118</v>
      </c>
      <c r="M198" s="69">
        <f t="shared" si="61"/>
        <v>0.90211700432506259</v>
      </c>
      <c r="N198" s="69">
        <f t="shared" si="61"/>
        <v>0.98472727272727267</v>
      </c>
      <c r="O198" s="69">
        <f t="shared" si="61"/>
        <v>1</v>
      </c>
      <c r="P198" s="69">
        <f t="shared" si="61"/>
        <v>0.64637105669534523</v>
      </c>
      <c r="Q198" s="69">
        <f t="shared" si="61"/>
        <v>0.96254939013915131</v>
      </c>
      <c r="R198" s="69">
        <f t="shared" si="61"/>
        <v>0.98676037920889181</v>
      </c>
      <c r="S198" s="69">
        <f t="shared" si="61"/>
        <v>1</v>
      </c>
      <c r="T198" s="69">
        <f t="shared" si="61"/>
        <v>0.91279204256303492</v>
      </c>
      <c r="U198" s="69">
        <f t="shared" si="61"/>
        <v>0.86986439991904474</v>
      </c>
      <c r="V198" s="69">
        <f t="shared" si="61"/>
        <v>1</v>
      </c>
      <c r="W198" s="69">
        <f t="shared" si="61"/>
        <v>1</v>
      </c>
      <c r="X198" s="69">
        <f t="shared" si="61"/>
        <v>0.97443049744304977</v>
      </c>
      <c r="Y198" s="69">
        <f t="shared" si="61"/>
        <v>0.92559595473151934</v>
      </c>
      <c r="Z198" s="69">
        <f t="shared" si="61"/>
        <v>0.84661707403471487</v>
      </c>
    </row>
    <row r="199" spans="1:36" s="46" customFormat="1" ht="30" hidden="1" customHeight="1" outlineLevel="1" x14ac:dyDescent="0.25">
      <c r="A199" s="11" t="s">
        <v>129</v>
      </c>
      <c r="B199" s="27"/>
      <c r="C199" s="27">
        <f>SUM(F199:Z199)</f>
        <v>0</v>
      </c>
      <c r="D199" s="15" t="e">
        <f>C199/B199</f>
        <v>#DIV/0!</v>
      </c>
      <c r="E199" s="15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36" s="59" customFormat="1" ht="30" hidden="1" customHeight="1" outlineLevel="1" x14ac:dyDescent="0.25">
      <c r="A200" s="32" t="s">
        <v>130</v>
      </c>
      <c r="B200" s="23">
        <v>15599</v>
      </c>
      <c r="C200" s="27">
        <f>SUM(F200:Z200)</f>
        <v>14564</v>
      </c>
      <c r="D200" s="15">
        <f>C200/B200</f>
        <v>0.93364959292262328</v>
      </c>
      <c r="E200" s="15"/>
      <c r="F200" s="101"/>
      <c r="G200" s="36">
        <v>160</v>
      </c>
      <c r="H200" s="36">
        <v>2144</v>
      </c>
      <c r="I200" s="36">
        <v>441</v>
      </c>
      <c r="J200" s="36"/>
      <c r="K200" s="36">
        <v>1034</v>
      </c>
      <c r="L200" s="36"/>
      <c r="M200" s="36">
        <v>1219</v>
      </c>
      <c r="N200" s="36">
        <v>200</v>
      </c>
      <c r="O200" s="36">
        <v>364</v>
      </c>
      <c r="P200" s="101">
        <v>145</v>
      </c>
      <c r="Q200" s="36">
        <v>893</v>
      </c>
      <c r="R200" s="36">
        <v>55</v>
      </c>
      <c r="S200" s="36"/>
      <c r="T200" s="36">
        <v>554</v>
      </c>
      <c r="U200" s="36">
        <v>552</v>
      </c>
      <c r="V200" s="36">
        <v>80</v>
      </c>
      <c r="W200" s="36"/>
      <c r="X200" s="36">
        <v>913</v>
      </c>
      <c r="Y200" s="36">
        <v>4900</v>
      </c>
      <c r="Z200" s="36">
        <v>910</v>
      </c>
    </row>
    <row r="201" spans="1:36" s="46" customFormat="1" ht="30" hidden="1" customHeight="1" x14ac:dyDescent="0.25">
      <c r="A201" s="11" t="s">
        <v>131</v>
      </c>
      <c r="B201" s="15"/>
      <c r="C201" s="15" t="e">
        <f>C200/C199</f>
        <v>#DIV/0!</v>
      </c>
      <c r="D201" s="15" t="e">
        <f>C201/B201</f>
        <v>#DIV/0!</v>
      </c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36" s="46" customFormat="1" ht="30" customHeight="1" x14ac:dyDescent="0.25">
      <c r="A202" s="13" t="s">
        <v>132</v>
      </c>
      <c r="B202" s="23"/>
      <c r="C202" s="27"/>
      <c r="D202" s="27"/>
      <c r="E202" s="2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36" s="59" customFormat="1" ht="21.6" outlineLevel="1" x14ac:dyDescent="0.25">
      <c r="A203" s="51" t="s">
        <v>133</v>
      </c>
      <c r="B203" s="23">
        <v>114174</v>
      </c>
      <c r="C203" s="27">
        <f>SUM(F203:Z203)</f>
        <v>109182</v>
      </c>
      <c r="D203" s="9">
        <f t="shared" ref="D203:D222" si="62">C203/B203</f>
        <v>0.95627726102264965</v>
      </c>
      <c r="E203" s="9"/>
      <c r="F203" s="26">
        <v>1820</v>
      </c>
      <c r="G203" s="26">
        <v>2180</v>
      </c>
      <c r="H203" s="26">
        <v>8243</v>
      </c>
      <c r="I203" s="26">
        <v>10526</v>
      </c>
      <c r="J203" s="26">
        <v>5341</v>
      </c>
      <c r="K203" s="26">
        <v>3980</v>
      </c>
      <c r="L203" s="26">
        <v>3504</v>
      </c>
      <c r="M203" s="31">
        <v>7525</v>
      </c>
      <c r="N203" s="26">
        <v>3800</v>
      </c>
      <c r="O203" s="26">
        <v>3700</v>
      </c>
      <c r="P203" s="26">
        <v>3150</v>
      </c>
      <c r="Q203" s="26">
        <v>5569</v>
      </c>
      <c r="R203" s="26">
        <v>7363</v>
      </c>
      <c r="S203" s="26">
        <v>2705</v>
      </c>
      <c r="T203" s="26">
        <v>6567</v>
      </c>
      <c r="U203" s="26">
        <v>4755</v>
      </c>
      <c r="V203" s="26">
        <v>1983</v>
      </c>
      <c r="W203" s="26">
        <v>1720</v>
      </c>
      <c r="X203" s="26">
        <v>5508</v>
      </c>
      <c r="Y203" s="26">
        <v>11313</v>
      </c>
      <c r="Z203" s="26">
        <v>7930</v>
      </c>
    </row>
    <row r="204" spans="1:36" s="46" customFormat="1" ht="21.6" customHeight="1" outlineLevel="1" x14ac:dyDescent="0.25">
      <c r="A204" s="13" t="s">
        <v>134</v>
      </c>
      <c r="B204" s="27">
        <v>100695</v>
      </c>
      <c r="C204" s="27">
        <f>SUM(F204:Z204)</f>
        <v>97360.599999999991</v>
      </c>
      <c r="D204" s="9"/>
      <c r="E204" s="9"/>
      <c r="F204" s="101">
        <v>1168.3</v>
      </c>
      <c r="G204" s="101">
        <v>3388.2</v>
      </c>
      <c r="H204" s="101">
        <v>8242.7999999999993</v>
      </c>
      <c r="I204" s="101">
        <v>7680</v>
      </c>
      <c r="J204" s="101">
        <v>4904</v>
      </c>
      <c r="K204" s="101">
        <v>2637</v>
      </c>
      <c r="L204" s="101">
        <v>805</v>
      </c>
      <c r="M204" s="101">
        <v>10635.8</v>
      </c>
      <c r="N204" s="101">
        <v>4105.8999999999996</v>
      </c>
      <c r="O204" s="101">
        <v>3515.1</v>
      </c>
      <c r="P204" s="101">
        <v>3134.8</v>
      </c>
      <c r="Q204" s="101">
        <v>7544.5</v>
      </c>
      <c r="R204" s="101">
        <v>4303.3999999999996</v>
      </c>
      <c r="S204" s="101">
        <v>1937.2</v>
      </c>
      <c r="T204" s="101">
        <v>3713.9</v>
      </c>
      <c r="U204" s="101">
        <v>6627</v>
      </c>
      <c r="V204" s="101">
        <v>1488.7</v>
      </c>
      <c r="W204" s="101">
        <v>660.5</v>
      </c>
      <c r="X204" s="101">
        <v>4942.6000000000004</v>
      </c>
      <c r="Y204" s="101">
        <v>8000</v>
      </c>
      <c r="Z204" s="101">
        <v>7925.9</v>
      </c>
      <c r="AJ204" s="46" t="s">
        <v>0</v>
      </c>
    </row>
    <row r="205" spans="1:36" s="46" customFormat="1" ht="21.6" customHeight="1" outlineLevel="1" x14ac:dyDescent="0.25">
      <c r="A205" s="13" t="s">
        <v>135</v>
      </c>
      <c r="B205" s="27">
        <f>B203*0.45</f>
        <v>51378.3</v>
      </c>
      <c r="C205" s="27">
        <f>C203*0.45</f>
        <v>49131.9</v>
      </c>
      <c r="D205" s="9">
        <f t="shared" si="62"/>
        <v>0.95627726102264965</v>
      </c>
      <c r="E205" s="9"/>
      <c r="F205" s="26">
        <f>F203*0.45</f>
        <v>819</v>
      </c>
      <c r="G205" s="26">
        <f t="shared" ref="G205:Z205" si="63">G203*0.45</f>
        <v>981</v>
      </c>
      <c r="H205" s="26">
        <f t="shared" si="63"/>
        <v>3709.35</v>
      </c>
      <c r="I205" s="26">
        <f t="shared" si="63"/>
        <v>4736.7</v>
      </c>
      <c r="J205" s="26">
        <f t="shared" si="63"/>
        <v>2403.4500000000003</v>
      </c>
      <c r="K205" s="26">
        <f t="shared" si="63"/>
        <v>1791</v>
      </c>
      <c r="L205" s="26">
        <f t="shared" si="63"/>
        <v>1576.8</v>
      </c>
      <c r="M205" s="26">
        <f t="shared" si="63"/>
        <v>3386.25</v>
      </c>
      <c r="N205" s="26">
        <f t="shared" si="63"/>
        <v>1710</v>
      </c>
      <c r="O205" s="26">
        <f t="shared" si="63"/>
        <v>1665</v>
      </c>
      <c r="P205" s="26">
        <f t="shared" si="63"/>
        <v>1417.5</v>
      </c>
      <c r="Q205" s="26">
        <f t="shared" si="63"/>
        <v>2506.0500000000002</v>
      </c>
      <c r="R205" s="26">
        <f t="shared" si="63"/>
        <v>3313.35</v>
      </c>
      <c r="S205" s="26">
        <f t="shared" si="63"/>
        <v>1217.25</v>
      </c>
      <c r="T205" s="26">
        <f t="shared" si="63"/>
        <v>2955.15</v>
      </c>
      <c r="U205" s="26">
        <f t="shared" si="63"/>
        <v>2139.75</v>
      </c>
      <c r="V205" s="26">
        <f t="shared" si="63"/>
        <v>892.35</v>
      </c>
      <c r="W205" s="26">
        <f t="shared" si="63"/>
        <v>774</v>
      </c>
      <c r="X205" s="26">
        <f t="shared" si="63"/>
        <v>2478.6</v>
      </c>
      <c r="Y205" s="26">
        <f t="shared" si="63"/>
        <v>5090.8500000000004</v>
      </c>
      <c r="Z205" s="26">
        <f t="shared" si="63"/>
        <v>3568.5</v>
      </c>
      <c r="AA205" s="60"/>
    </row>
    <row r="206" spans="1:36" s="46" customFormat="1" ht="21.6" x14ac:dyDescent="0.25">
      <c r="A206" s="13" t="s">
        <v>136</v>
      </c>
      <c r="B206" s="48">
        <f>B203/B204</f>
        <v>1.1338596752569641</v>
      </c>
      <c r="C206" s="48">
        <f>C203/C204</f>
        <v>1.1214187258500874</v>
      </c>
      <c r="D206" s="9"/>
      <c r="E206" s="9"/>
      <c r="F206" s="69">
        <f t="shared" ref="F206:Z206" si="64">F203/F204</f>
        <v>1.5578190533253446</v>
      </c>
      <c r="G206" s="69">
        <f t="shared" si="64"/>
        <v>0.64340947995986075</v>
      </c>
      <c r="H206" s="69">
        <f t="shared" si="64"/>
        <v>1.0000242635997478</v>
      </c>
      <c r="I206" s="69">
        <f t="shared" si="64"/>
        <v>1.3705729166666667</v>
      </c>
      <c r="J206" s="69">
        <f t="shared" si="64"/>
        <v>1.0891109298531811</v>
      </c>
      <c r="K206" s="69">
        <f t="shared" si="64"/>
        <v>1.5092908608266971</v>
      </c>
      <c r="L206" s="69">
        <f t="shared" si="64"/>
        <v>4.3527950310559005</v>
      </c>
      <c r="M206" s="69">
        <f t="shared" si="64"/>
        <v>0.70751612478609982</v>
      </c>
      <c r="N206" s="69">
        <f t="shared" si="64"/>
        <v>0.92549745488199919</v>
      </c>
      <c r="O206" s="69">
        <f t="shared" si="64"/>
        <v>1.0526016329549657</v>
      </c>
      <c r="P206" s="69">
        <f t="shared" si="64"/>
        <v>1.004848794181447</v>
      </c>
      <c r="Q206" s="69">
        <f t="shared" si="64"/>
        <v>0.73815362184372724</v>
      </c>
      <c r="R206" s="69">
        <f t="shared" si="64"/>
        <v>1.7109727192452482</v>
      </c>
      <c r="S206" s="69">
        <f t="shared" si="64"/>
        <v>1.3963452405533761</v>
      </c>
      <c r="T206" s="69">
        <f t="shared" si="64"/>
        <v>1.7682220846010932</v>
      </c>
      <c r="U206" s="69">
        <f t="shared" si="64"/>
        <v>0.7175192394748755</v>
      </c>
      <c r="V206" s="69">
        <f t="shared" si="64"/>
        <v>1.3320346611137233</v>
      </c>
      <c r="W206" s="69">
        <f t="shared" si="64"/>
        <v>2.6040878122634368</v>
      </c>
      <c r="X206" s="69">
        <f t="shared" si="64"/>
        <v>1.1143932343301095</v>
      </c>
      <c r="Y206" s="69">
        <f t="shared" si="64"/>
        <v>1.4141250000000001</v>
      </c>
      <c r="Z206" s="69">
        <f t="shared" si="64"/>
        <v>1.0005172914117009</v>
      </c>
    </row>
    <row r="207" spans="1:36" s="59" customFormat="1" ht="21.6" customHeight="1" outlineLevel="1" x14ac:dyDescent="0.25">
      <c r="A207" s="51" t="s">
        <v>137</v>
      </c>
      <c r="B207" s="23">
        <v>246538</v>
      </c>
      <c r="C207" s="27">
        <f>SUM(F207:Z207)</f>
        <v>299236</v>
      </c>
      <c r="D207" s="9">
        <f t="shared" si="62"/>
        <v>1.2137520382253446</v>
      </c>
      <c r="E207" s="9"/>
      <c r="F207" s="26">
        <v>2341</v>
      </c>
      <c r="G207" s="26">
        <v>8000</v>
      </c>
      <c r="H207" s="26">
        <v>18663</v>
      </c>
      <c r="I207" s="26">
        <v>29599</v>
      </c>
      <c r="J207" s="26">
        <v>6806</v>
      </c>
      <c r="K207" s="26">
        <v>15600</v>
      </c>
      <c r="L207" s="26">
        <v>950</v>
      </c>
      <c r="M207" s="26">
        <v>26964</v>
      </c>
      <c r="N207" s="26">
        <v>9718</v>
      </c>
      <c r="O207" s="26">
        <v>14300</v>
      </c>
      <c r="P207" s="26">
        <v>6200</v>
      </c>
      <c r="Q207" s="26">
        <v>22135</v>
      </c>
      <c r="R207" s="26">
        <v>6382</v>
      </c>
      <c r="S207" s="26">
        <v>5200</v>
      </c>
      <c r="T207" s="26">
        <v>11139</v>
      </c>
      <c r="U207" s="26">
        <v>40200</v>
      </c>
      <c r="V207" s="26">
        <v>2300</v>
      </c>
      <c r="W207" s="26">
        <v>870</v>
      </c>
      <c r="X207" s="26">
        <v>12165</v>
      </c>
      <c r="Y207" s="26">
        <v>40684</v>
      </c>
      <c r="Z207" s="26">
        <v>19020</v>
      </c>
    </row>
    <row r="208" spans="1:36" s="46" customFormat="1" ht="21.6" customHeight="1" outlineLevel="1" x14ac:dyDescent="0.25">
      <c r="A208" s="13" t="s">
        <v>134</v>
      </c>
      <c r="B208" s="23">
        <v>241849</v>
      </c>
      <c r="C208" s="27">
        <f>SUM(F208:Z208)</f>
        <v>241305.59999999998</v>
      </c>
      <c r="D208" s="9"/>
      <c r="E208" s="9"/>
      <c r="F208" s="101">
        <v>2264.3000000000002</v>
      </c>
      <c r="G208" s="101">
        <v>6567.1</v>
      </c>
      <c r="H208" s="101">
        <v>15976.4</v>
      </c>
      <c r="I208" s="101">
        <v>27264</v>
      </c>
      <c r="J208" s="101">
        <v>9505.1</v>
      </c>
      <c r="K208" s="101">
        <v>12286</v>
      </c>
      <c r="L208" s="101">
        <v>1560.2</v>
      </c>
      <c r="M208" s="101">
        <v>20614.5</v>
      </c>
      <c r="N208" s="101">
        <v>7958.2</v>
      </c>
      <c r="O208" s="101">
        <v>6813</v>
      </c>
      <c r="P208" s="101">
        <v>6075.9</v>
      </c>
      <c r="Q208" s="101">
        <v>14622.8</v>
      </c>
      <c r="R208" s="101">
        <v>8341</v>
      </c>
      <c r="S208" s="101">
        <v>3754.7</v>
      </c>
      <c r="T208" s="101">
        <v>4670</v>
      </c>
      <c r="U208" s="101">
        <v>32085</v>
      </c>
      <c r="V208" s="101">
        <v>2885.3</v>
      </c>
      <c r="W208" s="101">
        <v>1280.2</v>
      </c>
      <c r="X208" s="101">
        <v>9579.7999999999993</v>
      </c>
      <c r="Y208" s="101">
        <v>31840</v>
      </c>
      <c r="Z208" s="101">
        <v>15362.1</v>
      </c>
    </row>
    <row r="209" spans="1:26" s="46" customFormat="1" ht="23.4" customHeight="1" outlineLevel="1" x14ac:dyDescent="0.25">
      <c r="A209" s="13" t="s">
        <v>135</v>
      </c>
      <c r="B209" s="27">
        <f>B207*0.3</f>
        <v>73961.399999999994</v>
      </c>
      <c r="C209" s="27">
        <f>C207*0.3</f>
        <v>89770.8</v>
      </c>
      <c r="D209" s="9">
        <f t="shared" si="62"/>
        <v>1.2137520382253446</v>
      </c>
      <c r="E209" s="9"/>
      <c r="F209" s="26">
        <f>F207*0.3</f>
        <v>702.3</v>
      </c>
      <c r="G209" s="26">
        <f t="shared" ref="G209:Z209" si="65">G207*0.3</f>
        <v>2400</v>
      </c>
      <c r="H209" s="26">
        <f t="shared" si="65"/>
        <v>5598.9</v>
      </c>
      <c r="I209" s="26">
        <f t="shared" si="65"/>
        <v>8879.6999999999989</v>
      </c>
      <c r="J209" s="26">
        <f t="shared" si="65"/>
        <v>2041.8</v>
      </c>
      <c r="K209" s="26">
        <f t="shared" si="65"/>
        <v>4680</v>
      </c>
      <c r="L209" s="26">
        <f t="shared" si="65"/>
        <v>285</v>
      </c>
      <c r="M209" s="26">
        <f t="shared" si="65"/>
        <v>8089.2</v>
      </c>
      <c r="N209" s="26">
        <f t="shared" si="65"/>
        <v>2915.4</v>
      </c>
      <c r="O209" s="26">
        <f t="shared" si="65"/>
        <v>4290</v>
      </c>
      <c r="P209" s="26">
        <f t="shared" si="65"/>
        <v>1860</v>
      </c>
      <c r="Q209" s="26">
        <f t="shared" si="65"/>
        <v>6640.5</v>
      </c>
      <c r="R209" s="26">
        <f t="shared" si="65"/>
        <v>1914.6</v>
      </c>
      <c r="S209" s="26">
        <f t="shared" si="65"/>
        <v>1560</v>
      </c>
      <c r="T209" s="26">
        <f t="shared" si="65"/>
        <v>3341.7</v>
      </c>
      <c r="U209" s="26">
        <f t="shared" si="65"/>
        <v>12060</v>
      </c>
      <c r="V209" s="26">
        <f t="shared" si="65"/>
        <v>690</v>
      </c>
      <c r="W209" s="26">
        <f t="shared" si="65"/>
        <v>261</v>
      </c>
      <c r="X209" s="26">
        <f t="shared" si="65"/>
        <v>3649.5</v>
      </c>
      <c r="Y209" s="26">
        <f t="shared" si="65"/>
        <v>12205.199999999999</v>
      </c>
      <c r="Z209" s="26">
        <f t="shared" si="65"/>
        <v>5706</v>
      </c>
    </row>
    <row r="210" spans="1:26" s="59" customFormat="1" ht="21.6" x14ac:dyDescent="0.25">
      <c r="A210" s="13" t="s">
        <v>136</v>
      </c>
      <c r="B210" s="9">
        <f>B207/B208</f>
        <v>1.0193881306104222</v>
      </c>
      <c r="C210" s="9">
        <f>C207/C208</f>
        <v>1.2400706821557395</v>
      </c>
      <c r="D210" s="9"/>
      <c r="E210" s="9"/>
      <c r="F210" s="30">
        <f t="shared" ref="F210:Z210" si="66">F207/F208</f>
        <v>1.0338736033211147</v>
      </c>
      <c r="G210" s="30">
        <f t="shared" si="66"/>
        <v>1.2181937232568409</v>
      </c>
      <c r="H210" s="30">
        <f t="shared" si="66"/>
        <v>1.1681605367917678</v>
      </c>
      <c r="I210" s="30">
        <f t="shared" si="66"/>
        <v>1.085644072769953</v>
      </c>
      <c r="J210" s="30">
        <f t="shared" si="66"/>
        <v>0.71603665400679628</v>
      </c>
      <c r="K210" s="30">
        <f t="shared" si="66"/>
        <v>1.269737913071789</v>
      </c>
      <c r="L210" s="30">
        <f t="shared" si="66"/>
        <v>0.60889629534675038</v>
      </c>
      <c r="M210" s="30">
        <f t="shared" si="66"/>
        <v>1.3080113512333551</v>
      </c>
      <c r="N210" s="30">
        <f t="shared" si="66"/>
        <v>1.2211304063733006</v>
      </c>
      <c r="O210" s="30">
        <f t="shared" si="66"/>
        <v>2.0989285190077793</v>
      </c>
      <c r="P210" s="30">
        <f t="shared" si="66"/>
        <v>1.0204249576194473</v>
      </c>
      <c r="Q210" s="30">
        <f t="shared" si="66"/>
        <v>1.5137319801953115</v>
      </c>
      <c r="R210" s="30">
        <f t="shared" si="66"/>
        <v>0.76513607481117374</v>
      </c>
      <c r="S210" s="30">
        <f t="shared" si="66"/>
        <v>1.3849308866221004</v>
      </c>
      <c r="T210" s="30">
        <f t="shared" si="66"/>
        <v>2.3852248394004283</v>
      </c>
      <c r="U210" s="30">
        <f t="shared" si="66"/>
        <v>1.2529219261337072</v>
      </c>
      <c r="V210" s="30">
        <f t="shared" si="66"/>
        <v>0.79714414445638226</v>
      </c>
      <c r="W210" s="30">
        <f t="shared" si="66"/>
        <v>0.67958131541946565</v>
      </c>
      <c r="X210" s="30">
        <f t="shared" si="66"/>
        <v>1.2698594960228815</v>
      </c>
      <c r="Y210" s="30">
        <f t="shared" si="66"/>
        <v>1.2777638190954774</v>
      </c>
      <c r="Z210" s="30">
        <f t="shared" si="66"/>
        <v>1.2381119768781612</v>
      </c>
    </row>
    <row r="211" spans="1:26" s="59" customFormat="1" ht="30" customHeight="1" outlineLevel="1" x14ac:dyDescent="0.25">
      <c r="A211" s="51" t="s">
        <v>138</v>
      </c>
      <c r="B211" s="23">
        <v>183213</v>
      </c>
      <c r="C211" s="27">
        <f>SUM(F211:Z211)</f>
        <v>324325</v>
      </c>
      <c r="D211" s="115">
        <f t="shared" si="62"/>
        <v>1.7702073542816286</v>
      </c>
      <c r="E211" s="9"/>
      <c r="F211" s="26"/>
      <c r="G211" s="26">
        <v>10300</v>
      </c>
      <c r="H211" s="26">
        <v>19470</v>
      </c>
      <c r="I211" s="26">
        <v>61230</v>
      </c>
      <c r="J211" s="26">
        <v>17526</v>
      </c>
      <c r="K211" s="26">
        <v>4500</v>
      </c>
      <c r="L211" s="26">
        <v>2250</v>
      </c>
      <c r="M211" s="26">
        <v>25206</v>
      </c>
      <c r="N211" s="26">
        <v>8602</v>
      </c>
      <c r="O211" s="26">
        <v>12000</v>
      </c>
      <c r="P211" s="26">
        <v>11600</v>
      </c>
      <c r="Q211" s="26">
        <v>14885</v>
      </c>
      <c r="R211" s="26">
        <v>5068</v>
      </c>
      <c r="S211" s="26">
        <v>1500</v>
      </c>
      <c r="T211" s="26">
        <v>9270</v>
      </c>
      <c r="U211" s="26">
        <v>52989</v>
      </c>
      <c r="V211" s="26">
        <v>7600</v>
      </c>
      <c r="W211" s="26"/>
      <c r="X211" s="26">
        <v>10822</v>
      </c>
      <c r="Y211" s="26">
        <v>32257</v>
      </c>
      <c r="Z211" s="26">
        <v>17250</v>
      </c>
    </row>
    <row r="212" spans="1:26" s="46" customFormat="1" ht="21.6" customHeight="1" outlineLevel="1" x14ac:dyDescent="0.25">
      <c r="A212" s="13" t="s">
        <v>134</v>
      </c>
      <c r="B212" s="23">
        <v>248211</v>
      </c>
      <c r="C212" s="27">
        <f>SUM(F212:Z212)</f>
        <v>234933.5</v>
      </c>
      <c r="D212" s="9"/>
      <c r="E212" s="9"/>
      <c r="F212" s="101">
        <v>2541.6999999999998</v>
      </c>
      <c r="G212" s="101">
        <v>7371.5</v>
      </c>
      <c r="H212" s="101">
        <v>17933.400000000001</v>
      </c>
      <c r="I212" s="101">
        <v>24541.7</v>
      </c>
      <c r="J212" s="101">
        <v>10669.4</v>
      </c>
      <c r="K212" s="101">
        <v>2550</v>
      </c>
      <c r="L212" s="101">
        <v>1751.3</v>
      </c>
      <c r="M212" s="101">
        <v>23139.7</v>
      </c>
      <c r="N212" s="101">
        <v>8933</v>
      </c>
      <c r="O212" s="101">
        <v>7647.6</v>
      </c>
      <c r="P212" s="101">
        <v>6820.2</v>
      </c>
      <c r="Q212" s="101">
        <v>16414.099999999999</v>
      </c>
      <c r="R212" s="101">
        <v>4650</v>
      </c>
      <c r="S212" s="101">
        <v>4214.7</v>
      </c>
      <c r="T212" s="101">
        <v>8080</v>
      </c>
      <c r="U212" s="101">
        <v>24832</v>
      </c>
      <c r="V212" s="101">
        <v>3238.8</v>
      </c>
      <c r="W212" s="101">
        <v>1437.1</v>
      </c>
      <c r="X212" s="101">
        <v>10753.3</v>
      </c>
      <c r="Y212" s="101">
        <v>30170.2</v>
      </c>
      <c r="Z212" s="101">
        <v>17243.8</v>
      </c>
    </row>
    <row r="213" spans="1:26" s="46" customFormat="1" ht="16.2" customHeight="1" outlineLevel="1" x14ac:dyDescent="0.25">
      <c r="A213" s="13" t="s">
        <v>139</v>
      </c>
      <c r="B213" s="27">
        <f>B211*0.19</f>
        <v>34810.47</v>
      </c>
      <c r="C213" s="27">
        <f>C211*0.19</f>
        <v>61621.75</v>
      </c>
      <c r="D213" s="9"/>
      <c r="E213" s="9"/>
      <c r="F213" s="26">
        <f>F211*0.19</f>
        <v>0</v>
      </c>
      <c r="G213" s="26">
        <f t="shared" ref="G213:Z213" si="67">G211*0.19</f>
        <v>1957</v>
      </c>
      <c r="H213" s="26">
        <f t="shared" si="67"/>
        <v>3699.3</v>
      </c>
      <c r="I213" s="26">
        <f t="shared" si="67"/>
        <v>11633.7</v>
      </c>
      <c r="J213" s="26">
        <f t="shared" si="67"/>
        <v>3329.94</v>
      </c>
      <c r="K213" s="26">
        <f t="shared" si="67"/>
        <v>855</v>
      </c>
      <c r="L213" s="26">
        <f t="shared" si="67"/>
        <v>427.5</v>
      </c>
      <c r="M213" s="26">
        <f t="shared" si="67"/>
        <v>4789.1400000000003</v>
      </c>
      <c r="N213" s="26">
        <f t="shared" si="67"/>
        <v>1634.38</v>
      </c>
      <c r="O213" s="26">
        <f t="shared" si="67"/>
        <v>2280</v>
      </c>
      <c r="P213" s="26">
        <f t="shared" si="67"/>
        <v>2204</v>
      </c>
      <c r="Q213" s="26">
        <f t="shared" si="67"/>
        <v>2828.15</v>
      </c>
      <c r="R213" s="26">
        <f t="shared" si="67"/>
        <v>962.92</v>
      </c>
      <c r="S213" s="26">
        <f t="shared" si="67"/>
        <v>285</v>
      </c>
      <c r="T213" s="26">
        <f t="shared" si="67"/>
        <v>1761.3</v>
      </c>
      <c r="U213" s="26">
        <f t="shared" si="67"/>
        <v>10067.91</v>
      </c>
      <c r="V213" s="26">
        <f t="shared" si="67"/>
        <v>1444</v>
      </c>
      <c r="W213" s="26">
        <f t="shared" si="67"/>
        <v>0</v>
      </c>
      <c r="X213" s="26">
        <f t="shared" si="67"/>
        <v>2056.1799999999998</v>
      </c>
      <c r="Y213" s="26">
        <f t="shared" si="67"/>
        <v>6128.83</v>
      </c>
      <c r="Z213" s="26">
        <f t="shared" si="67"/>
        <v>3277.5</v>
      </c>
    </row>
    <row r="214" spans="1:26" s="59" customFormat="1" ht="21.6" x14ac:dyDescent="0.25">
      <c r="A214" s="13" t="s">
        <v>140</v>
      </c>
      <c r="B214" s="9">
        <f>B211/B212</f>
        <v>0.73813408753036736</v>
      </c>
      <c r="C214" s="9">
        <f>C211/C212</f>
        <v>1.3804970342671437</v>
      </c>
      <c r="D214" s="9">
        <f t="shared" si="62"/>
        <v>1.8702523804123177</v>
      </c>
      <c r="E214" s="9"/>
      <c r="F214" s="30">
        <f>F211/F212</f>
        <v>0</v>
      </c>
      <c r="G214" s="30">
        <f>G211/G212</f>
        <v>1.3972732822356373</v>
      </c>
      <c r="H214" s="30">
        <f t="shared" ref="H214" si="68">H211/H212</f>
        <v>1.0856836963431362</v>
      </c>
      <c r="I214" s="30">
        <f t="shared" ref="I214:Z214" si="69">I211/I212</f>
        <v>2.4949371885403213</v>
      </c>
      <c r="J214" s="30">
        <f t="shared" si="69"/>
        <v>1.642641573096894</v>
      </c>
      <c r="K214" s="30">
        <f t="shared" si="69"/>
        <v>1.7647058823529411</v>
      </c>
      <c r="L214" s="30">
        <f t="shared" si="69"/>
        <v>1.2847598926511734</v>
      </c>
      <c r="M214" s="30">
        <f t="shared" si="69"/>
        <v>1.0892967497417858</v>
      </c>
      <c r="N214" s="30">
        <f t="shared" si="69"/>
        <v>0.96294637859621623</v>
      </c>
      <c r="O214" s="30">
        <f t="shared" si="69"/>
        <v>1.5691197238349286</v>
      </c>
      <c r="P214" s="30">
        <f t="shared" si="69"/>
        <v>1.7008298876865782</v>
      </c>
      <c r="Q214" s="30">
        <f t="shared" si="69"/>
        <v>0.90684228803284994</v>
      </c>
      <c r="R214" s="30">
        <f t="shared" si="69"/>
        <v>1.0898924731182795</v>
      </c>
      <c r="S214" s="30">
        <f t="shared" si="69"/>
        <v>0.35589721688376397</v>
      </c>
      <c r="T214" s="30">
        <f t="shared" si="69"/>
        <v>1.1472772277227723</v>
      </c>
      <c r="U214" s="30">
        <f t="shared" si="69"/>
        <v>2.1338998067010309</v>
      </c>
      <c r="V214" s="30">
        <f t="shared" si="69"/>
        <v>2.3465481042361369</v>
      </c>
      <c r="W214" s="30">
        <f t="shared" si="69"/>
        <v>0</v>
      </c>
      <c r="X214" s="30">
        <f t="shared" si="69"/>
        <v>1.0063887364808943</v>
      </c>
      <c r="Y214" s="30">
        <f t="shared" si="69"/>
        <v>1.0691675892105454</v>
      </c>
      <c r="Z214" s="30">
        <f t="shared" si="69"/>
        <v>1.0003595495192474</v>
      </c>
    </row>
    <row r="215" spans="1:26" s="46" customFormat="1" ht="21.6" x14ac:dyDescent="0.25">
      <c r="A215" s="51" t="s">
        <v>141</v>
      </c>
      <c r="B215" s="27">
        <v>870</v>
      </c>
      <c r="C215" s="27">
        <f>SUM(F215:Z215)</f>
        <v>482</v>
      </c>
      <c r="D215" s="9">
        <f t="shared" si="62"/>
        <v>0.55402298850574716</v>
      </c>
      <c r="E215" s="9"/>
      <c r="F215" s="36"/>
      <c r="G215" s="36"/>
      <c r="H215" s="36"/>
      <c r="I215" s="36"/>
      <c r="J215" s="36"/>
      <c r="K215" s="36"/>
      <c r="L215" s="36">
        <v>160</v>
      </c>
      <c r="M215" s="36"/>
      <c r="N215" s="36"/>
      <c r="O215" s="36"/>
      <c r="P215" s="36"/>
      <c r="Q215" s="36">
        <v>150</v>
      </c>
      <c r="R215" s="36"/>
      <c r="S215" s="36">
        <v>172</v>
      </c>
      <c r="T215" s="36"/>
      <c r="U215" s="36"/>
      <c r="V215" s="36"/>
      <c r="W215" s="36"/>
      <c r="X215" s="36"/>
      <c r="Y215" s="36"/>
      <c r="Z215" s="36"/>
    </row>
    <row r="216" spans="1:26" s="46" customFormat="1" ht="21.6" x14ac:dyDescent="0.25">
      <c r="A216" s="13" t="s">
        <v>139</v>
      </c>
      <c r="B216" s="27">
        <f>B215*0.7</f>
        <v>609</v>
      </c>
      <c r="C216" s="27">
        <f>C215*0.7</f>
        <v>337.4</v>
      </c>
      <c r="D216" s="9">
        <f t="shared" si="62"/>
        <v>0.55402298850574705</v>
      </c>
      <c r="E216" s="9"/>
      <c r="F216" s="26"/>
      <c r="G216" s="26"/>
      <c r="H216" s="26"/>
      <c r="I216" s="26"/>
      <c r="J216" s="26"/>
      <c r="K216" s="26"/>
      <c r="L216" s="26">
        <f>L215*0.7</f>
        <v>112</v>
      </c>
      <c r="M216" s="26"/>
      <c r="N216" s="26"/>
      <c r="O216" s="26"/>
      <c r="P216" s="26"/>
      <c r="Q216" s="26">
        <f>Q215*0.7</f>
        <v>105</v>
      </c>
      <c r="R216" s="26"/>
      <c r="S216" s="26">
        <f>S215*0.7</f>
        <v>120.39999999999999</v>
      </c>
      <c r="T216" s="26"/>
      <c r="U216" s="120"/>
      <c r="V216" s="26"/>
      <c r="W216" s="26"/>
      <c r="X216" s="26"/>
      <c r="Y216" s="26"/>
      <c r="Z216" s="26"/>
    </row>
    <row r="217" spans="1:26" s="46" customFormat="1" ht="16.2" hidden="1" customHeight="1" x14ac:dyDescent="0.25">
      <c r="A217" s="32" t="s">
        <v>205</v>
      </c>
      <c r="B217" s="27"/>
      <c r="C217" s="27">
        <f>SUM(F217:Z217)</f>
        <v>0</v>
      </c>
      <c r="D217" s="9" t="e">
        <f t="shared" si="62"/>
        <v>#DIV/0!</v>
      </c>
      <c r="E217" s="9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s="46" customFormat="1" ht="16.2" hidden="1" customHeight="1" x14ac:dyDescent="0.25">
      <c r="A218" s="13" t="s">
        <v>139</v>
      </c>
      <c r="B218" s="27">
        <f>B217*0.2</f>
        <v>0</v>
      </c>
      <c r="C218" s="27">
        <f>C217*0.2</f>
        <v>0</v>
      </c>
      <c r="D218" s="9" t="e">
        <f t="shared" si="62"/>
        <v>#DIV/0!</v>
      </c>
      <c r="E218" s="9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s="46" customFormat="1" ht="16.2" hidden="1" customHeight="1" x14ac:dyDescent="0.25">
      <c r="A219" s="32" t="s">
        <v>163</v>
      </c>
      <c r="B219" s="27"/>
      <c r="C219" s="27">
        <f>SUM(F219:Z219)</f>
        <v>0</v>
      </c>
      <c r="D219" s="9"/>
      <c r="E219" s="9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s="46" customFormat="1" ht="21.6" x14ac:dyDescent="0.25">
      <c r="A220" s="32" t="s">
        <v>142</v>
      </c>
      <c r="B220" s="27">
        <f>B218+B216+B213+B209+B205</f>
        <v>160759.16999999998</v>
      </c>
      <c r="C220" s="27">
        <f>C218+C216+C213+C209+C205</f>
        <v>200861.85</v>
      </c>
      <c r="D220" s="9">
        <f t="shared" si="62"/>
        <v>1.2494581180034707</v>
      </c>
      <c r="E220" s="9"/>
      <c r="F220" s="26">
        <f>F218+F216+F213+F209+F205</f>
        <v>1521.3</v>
      </c>
      <c r="G220" s="26">
        <f t="shared" ref="G220:Z220" si="70">G218+G216+G213+G209+G205</f>
        <v>5338</v>
      </c>
      <c r="H220" s="26">
        <f t="shared" si="70"/>
        <v>13007.550000000001</v>
      </c>
      <c r="I220" s="26">
        <f t="shared" si="70"/>
        <v>25250.100000000002</v>
      </c>
      <c r="J220" s="26">
        <f t="shared" si="70"/>
        <v>7775.1900000000005</v>
      </c>
      <c r="K220" s="26">
        <f t="shared" si="70"/>
        <v>7326</v>
      </c>
      <c r="L220" s="26">
        <f t="shared" si="70"/>
        <v>2401.3000000000002</v>
      </c>
      <c r="M220" s="26">
        <f t="shared" si="70"/>
        <v>16264.59</v>
      </c>
      <c r="N220" s="26">
        <f t="shared" si="70"/>
        <v>6259.7800000000007</v>
      </c>
      <c r="O220" s="26">
        <f t="shared" si="70"/>
        <v>8235</v>
      </c>
      <c r="P220" s="26">
        <f t="shared" si="70"/>
        <v>5481.5</v>
      </c>
      <c r="Q220" s="26">
        <f t="shared" si="70"/>
        <v>12079.7</v>
      </c>
      <c r="R220" s="26">
        <f t="shared" si="70"/>
        <v>6190.87</v>
      </c>
      <c r="S220" s="26">
        <f t="shared" si="70"/>
        <v>3182.65</v>
      </c>
      <c r="T220" s="26">
        <f t="shared" si="70"/>
        <v>8058.15</v>
      </c>
      <c r="U220" s="26">
        <f t="shared" si="70"/>
        <v>24267.66</v>
      </c>
      <c r="V220" s="26">
        <f t="shared" si="70"/>
        <v>3026.35</v>
      </c>
      <c r="W220" s="26">
        <f t="shared" si="70"/>
        <v>1035</v>
      </c>
      <c r="X220" s="26">
        <f t="shared" si="70"/>
        <v>8184.2800000000007</v>
      </c>
      <c r="Y220" s="26">
        <f t="shared" si="70"/>
        <v>23424.879999999997</v>
      </c>
      <c r="Z220" s="26">
        <f t="shared" si="70"/>
        <v>12552</v>
      </c>
    </row>
    <row r="221" spans="1:26" s="46" customFormat="1" ht="21.6" x14ac:dyDescent="0.25">
      <c r="A221" s="13" t="s">
        <v>206</v>
      </c>
      <c r="B221" s="26">
        <v>62592</v>
      </c>
      <c r="C221" s="26">
        <f>SUM(F221:Z221)</f>
        <v>62122</v>
      </c>
      <c r="D221" s="9">
        <f t="shared" si="62"/>
        <v>0.99249105316973418</v>
      </c>
      <c r="E221" s="9"/>
      <c r="F221" s="26">
        <v>586</v>
      </c>
      <c r="G221" s="26">
        <v>1872</v>
      </c>
      <c r="H221" s="26">
        <v>4554</v>
      </c>
      <c r="I221" s="26">
        <v>6232</v>
      </c>
      <c r="J221" s="26">
        <v>2709</v>
      </c>
      <c r="K221" s="26">
        <v>2600</v>
      </c>
      <c r="L221" s="26">
        <v>445</v>
      </c>
      <c r="M221" s="26">
        <v>5876</v>
      </c>
      <c r="N221" s="26">
        <v>2268</v>
      </c>
      <c r="O221" s="26">
        <v>2097</v>
      </c>
      <c r="P221" s="26">
        <v>1732</v>
      </c>
      <c r="Q221" s="26">
        <v>4168</v>
      </c>
      <c r="R221" s="26">
        <v>2032</v>
      </c>
      <c r="S221" s="26">
        <v>1070</v>
      </c>
      <c r="T221" s="26">
        <v>2052</v>
      </c>
      <c r="U221" s="26">
        <v>5871</v>
      </c>
      <c r="V221" s="26">
        <v>822</v>
      </c>
      <c r="W221" s="26">
        <v>365</v>
      </c>
      <c r="X221" s="26">
        <v>2731</v>
      </c>
      <c r="Y221" s="26">
        <v>7661</v>
      </c>
      <c r="Z221" s="26">
        <v>4379</v>
      </c>
    </row>
    <row r="222" spans="1:26" s="46" customFormat="1" ht="21.6" x14ac:dyDescent="0.25">
      <c r="A222" s="51" t="s">
        <v>162</v>
      </c>
      <c r="B222" s="49">
        <f>B220/B221*10</f>
        <v>25.683660851226993</v>
      </c>
      <c r="C222" s="49">
        <f>C220/C221*10</f>
        <v>32.333448697723838</v>
      </c>
      <c r="D222" s="9">
        <f t="shared" si="62"/>
        <v>1.2589112153838133</v>
      </c>
      <c r="E222" s="9"/>
      <c r="F222" s="50">
        <f>F220/F221*10</f>
        <v>25.96075085324232</v>
      </c>
      <c r="G222" s="50">
        <f>G220/G221*10</f>
        <v>28.514957264957268</v>
      </c>
      <c r="H222" s="50">
        <f t="shared" ref="H222:Z222" si="71">H220/H221*10</f>
        <v>28.562911725955207</v>
      </c>
      <c r="I222" s="50">
        <f t="shared" si="71"/>
        <v>40.516848523748401</v>
      </c>
      <c r="J222" s="50">
        <f t="shared" si="71"/>
        <v>28.701328903654488</v>
      </c>
      <c r="K222" s="50">
        <f t="shared" si="71"/>
        <v>28.176923076923078</v>
      </c>
      <c r="L222" s="50">
        <f t="shared" si="71"/>
        <v>53.961797752808991</v>
      </c>
      <c r="M222" s="50">
        <f t="shared" si="71"/>
        <v>27.679697072838664</v>
      </c>
      <c r="N222" s="50">
        <f t="shared" si="71"/>
        <v>27.600440917107587</v>
      </c>
      <c r="O222" s="50">
        <f t="shared" si="71"/>
        <v>39.27038626609442</v>
      </c>
      <c r="P222" s="50">
        <f t="shared" si="71"/>
        <v>31.648383371824483</v>
      </c>
      <c r="Q222" s="50">
        <f t="shared" si="71"/>
        <v>28.982005758157392</v>
      </c>
      <c r="R222" s="50">
        <f t="shared" si="71"/>
        <v>30.466879921259846</v>
      </c>
      <c r="S222" s="50">
        <f t="shared" si="71"/>
        <v>29.744392523364489</v>
      </c>
      <c r="T222" s="50">
        <f t="shared" si="71"/>
        <v>39.26973684210526</v>
      </c>
      <c r="U222" s="50">
        <f t="shared" si="71"/>
        <v>41.334798160449672</v>
      </c>
      <c r="V222" s="50">
        <f t="shared" si="71"/>
        <v>36.816909975669098</v>
      </c>
      <c r="W222" s="50">
        <f t="shared" si="71"/>
        <v>28.356164383561641</v>
      </c>
      <c r="X222" s="50">
        <f t="shared" si="71"/>
        <v>29.96807030391798</v>
      </c>
      <c r="Y222" s="50">
        <f t="shared" si="71"/>
        <v>30.576791541574202</v>
      </c>
      <c r="Z222" s="50">
        <f t="shared" si="71"/>
        <v>28.664078556748116</v>
      </c>
    </row>
    <row r="223" spans="1:26" ht="16.2" hidden="1" customHeight="1" x14ac:dyDescent="0.3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6.2" hidden="1" customHeight="1" x14ac:dyDescent="0.3">
      <c r="A224" s="13" t="s">
        <v>180</v>
      </c>
      <c r="B224" s="81"/>
      <c r="C224" s="81">
        <f>SUM(F224:Z224)</f>
        <v>273</v>
      </c>
      <c r="D224" s="81"/>
      <c r="E224" s="81"/>
      <c r="F224" s="81">
        <v>11</v>
      </c>
      <c r="G224" s="81">
        <v>12</v>
      </c>
      <c r="H224" s="81">
        <v>15</v>
      </c>
      <c r="I224" s="81">
        <v>20</v>
      </c>
      <c r="J224" s="81">
        <v>12</v>
      </c>
      <c r="K224" s="81">
        <v>36</v>
      </c>
      <c r="L224" s="81">
        <v>18</v>
      </c>
      <c r="M224" s="81">
        <v>20</v>
      </c>
      <c r="N224" s="81">
        <v>5</v>
      </c>
      <c r="O224" s="81">
        <v>4</v>
      </c>
      <c r="P224" s="81">
        <v>5</v>
      </c>
      <c r="Q224" s="81">
        <v>16</v>
      </c>
      <c r="R224" s="81">
        <v>16</v>
      </c>
      <c r="S224" s="81">
        <v>13</v>
      </c>
      <c r="T224" s="81">
        <v>18</v>
      </c>
      <c r="U224" s="81">
        <v>10</v>
      </c>
      <c r="V224" s="81">
        <v>3</v>
      </c>
      <c r="W224" s="81">
        <v>4</v>
      </c>
      <c r="X224" s="81">
        <v>3</v>
      </c>
      <c r="Y224" s="81">
        <v>23</v>
      </c>
      <c r="Z224" s="81">
        <v>9</v>
      </c>
    </row>
    <row r="225" spans="1:26" ht="16.2" hidden="1" customHeight="1" x14ac:dyDescent="0.3">
      <c r="A225" s="13" t="s">
        <v>184</v>
      </c>
      <c r="B225" s="81">
        <v>108</v>
      </c>
      <c r="C225" s="81">
        <f>SUM(F225:Z225)</f>
        <v>450</v>
      </c>
      <c r="D225" s="81"/>
      <c r="E225" s="81"/>
      <c r="F225" s="81">
        <v>20</v>
      </c>
      <c r="G225" s="81">
        <v>5</v>
      </c>
      <c r="H225" s="81">
        <v>59</v>
      </c>
      <c r="I225" s="81">
        <v>16</v>
      </c>
      <c r="J225" s="81">
        <v>21</v>
      </c>
      <c r="K225" s="81">
        <v>28</v>
      </c>
      <c r="L225" s="81">
        <v>9</v>
      </c>
      <c r="M225" s="81">
        <v>20</v>
      </c>
      <c r="N225" s="81">
        <v>22</v>
      </c>
      <c r="O225" s="81">
        <v>5</v>
      </c>
      <c r="P225" s="81">
        <v>5</v>
      </c>
      <c r="Q225" s="81">
        <v>28</v>
      </c>
      <c r="R225" s="81">
        <v>25</v>
      </c>
      <c r="S225" s="81">
        <v>57</v>
      </c>
      <c r="T225" s="81">
        <v>7</v>
      </c>
      <c r="U225" s="81">
        <v>17</v>
      </c>
      <c r="V225" s="81">
        <v>25</v>
      </c>
      <c r="W225" s="81">
        <v>11</v>
      </c>
      <c r="X225" s="81">
        <v>5</v>
      </c>
      <c r="Y225" s="81">
        <v>50</v>
      </c>
      <c r="Z225" s="81">
        <v>15</v>
      </c>
    </row>
    <row r="226" spans="1:26" ht="16.2" hidden="1" customHeight="1" x14ac:dyDescent="0.4">
      <c r="A226" s="82" t="s">
        <v>143</v>
      </c>
      <c r="B226" s="62"/>
      <c r="C226" s="62">
        <f>SUM(F226:Z226)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s="64" customFormat="1" ht="16.2" hidden="1" customHeight="1" x14ac:dyDescent="0.4">
      <c r="A227" s="6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s="64" customFormat="1" ht="16.2" hidden="1" customHeight="1" x14ac:dyDescent="0.4">
      <c r="A230" s="65" t="s">
        <v>146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6.2" hidden="1" customHeight="1" x14ac:dyDescent="0.3">
      <c r="A231" s="83"/>
      <c r="B231" s="84"/>
      <c r="C231" s="84"/>
      <c r="D231" s="84"/>
      <c r="E231" s="8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2" hidden="1" customHeight="1" x14ac:dyDescent="0.4">
      <c r="A232" s="147"/>
      <c r="B232" s="147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</row>
    <row r="233" spans="1:26" ht="16.2" hidden="1" customHeight="1" x14ac:dyDescent="0.3">
      <c r="A233" s="145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2" hidden="1" customHeight="1" x14ac:dyDescent="0.3">
      <c r="A234" s="85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66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6.2" customHeight="1" x14ac:dyDescent="0.3">
      <c r="A236" s="67"/>
      <c r="B236" s="67" t="s">
        <v>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s="12" customFormat="1" ht="29.4" hidden="1" customHeight="1" x14ac:dyDescent="0.25">
      <c r="A237" s="32" t="s">
        <v>147</v>
      </c>
      <c r="B237" s="105">
        <v>261486</v>
      </c>
      <c r="C237" s="105">
        <f t="shared" ref="C237" si="72">SUM(F237:Z237)</f>
        <v>261548</v>
      </c>
      <c r="D237" s="106">
        <f t="shared" ref="D237" si="73">C237/B237</f>
        <v>1.0002371063842805</v>
      </c>
      <c r="E237" s="107"/>
      <c r="F237" s="108">
        <v>11522</v>
      </c>
      <c r="G237" s="108">
        <v>6704</v>
      </c>
      <c r="H237" s="108">
        <v>16915</v>
      </c>
      <c r="I237" s="108">
        <v>15507</v>
      </c>
      <c r="J237" s="108">
        <v>7679</v>
      </c>
      <c r="K237" s="108">
        <v>18861</v>
      </c>
      <c r="L237" s="108">
        <v>11701</v>
      </c>
      <c r="M237" s="108">
        <v>13627</v>
      </c>
      <c r="N237" s="108">
        <v>13522</v>
      </c>
      <c r="O237" s="108">
        <v>4309</v>
      </c>
      <c r="P237" s="108">
        <v>8681</v>
      </c>
      <c r="Q237" s="108">
        <v>12605</v>
      </c>
      <c r="R237" s="108">
        <v>16476</v>
      </c>
      <c r="S237" s="108">
        <v>15557</v>
      </c>
      <c r="T237" s="108">
        <v>17495</v>
      </c>
      <c r="U237" s="108">
        <v>11967</v>
      </c>
      <c r="V237" s="108">
        <v>10424</v>
      </c>
      <c r="W237" s="108">
        <v>3877</v>
      </c>
      <c r="X237" s="108">
        <v>11926</v>
      </c>
      <c r="Y237" s="108">
        <v>22153</v>
      </c>
      <c r="Z237" s="108">
        <v>10040</v>
      </c>
    </row>
    <row r="238" spans="1:26" ht="16.2" hidden="1" customHeight="1" x14ac:dyDescent="0.3">
      <c r="A238" s="61" t="s">
        <v>149</v>
      </c>
      <c r="B238" s="68"/>
      <c r="C238" s="27">
        <f>SUM(F238:Z238)</f>
        <v>380</v>
      </c>
      <c r="D238" s="27"/>
      <c r="E238" s="27"/>
      <c r="F238" s="61">
        <v>16</v>
      </c>
      <c r="G238" s="61">
        <v>21</v>
      </c>
      <c r="H238" s="61">
        <v>32</v>
      </c>
      <c r="I238" s="61">
        <v>25</v>
      </c>
      <c r="J238" s="61">
        <v>16</v>
      </c>
      <c r="K238" s="61">
        <v>31</v>
      </c>
      <c r="L238" s="61">
        <v>14</v>
      </c>
      <c r="M238" s="61">
        <v>29</v>
      </c>
      <c r="N238" s="61">
        <v>18</v>
      </c>
      <c r="O238" s="61">
        <v>8</v>
      </c>
      <c r="P238" s="61">
        <v>7</v>
      </c>
      <c r="Q238" s="61">
        <v>15</v>
      </c>
      <c r="R238" s="61">
        <v>25</v>
      </c>
      <c r="S238" s="61">
        <v>31</v>
      </c>
      <c r="T238" s="61">
        <v>10</v>
      </c>
      <c r="U238" s="61">
        <v>8</v>
      </c>
      <c r="V238" s="61">
        <v>8</v>
      </c>
      <c r="W238" s="61">
        <v>6</v>
      </c>
      <c r="X238" s="61">
        <v>12</v>
      </c>
      <c r="Y238" s="61">
        <v>35</v>
      </c>
      <c r="Z238" s="61">
        <v>13</v>
      </c>
    </row>
    <row r="239" spans="1:26" ht="16.2" hidden="1" customHeight="1" x14ac:dyDescent="0.3">
      <c r="A239" s="61" t="s">
        <v>150</v>
      </c>
      <c r="B239" s="68"/>
      <c r="C239" s="27">
        <f>SUM(F239:Z239)</f>
        <v>208</v>
      </c>
      <c r="D239" s="27"/>
      <c r="E239" s="27"/>
      <c r="F239" s="61">
        <v>10</v>
      </c>
      <c r="G239" s="61">
        <v>2</v>
      </c>
      <c r="H239" s="61">
        <v>42</v>
      </c>
      <c r="I239" s="61">
        <v>11</v>
      </c>
      <c r="J239" s="61">
        <v>9</v>
      </c>
      <c r="K239" s="61">
        <v>30</v>
      </c>
      <c r="L239" s="61">
        <v>9</v>
      </c>
      <c r="M239" s="61">
        <v>15</v>
      </c>
      <c r="N239" s="61">
        <v>1</v>
      </c>
      <c r="O239" s="61">
        <v>2</v>
      </c>
      <c r="P239" s="61">
        <v>5</v>
      </c>
      <c r="Q239" s="61">
        <v>1</v>
      </c>
      <c r="R239" s="61">
        <v>4</v>
      </c>
      <c r="S239" s="61">
        <v>8</v>
      </c>
      <c r="T239" s="61">
        <v>14</v>
      </c>
      <c r="U239" s="61">
        <v>2</v>
      </c>
      <c r="V239" s="61">
        <v>1</v>
      </c>
      <c r="W239" s="61">
        <v>2</v>
      </c>
      <c r="X239" s="61">
        <v>16</v>
      </c>
      <c r="Y239" s="61">
        <v>16</v>
      </c>
      <c r="Z239" s="61">
        <v>8</v>
      </c>
    </row>
    <row r="240" spans="1:26" ht="16.2" hidden="1" customHeight="1" x14ac:dyDescent="0.3">
      <c r="A240" s="61" t="s">
        <v>150</v>
      </c>
      <c r="B240" s="68"/>
      <c r="C240" s="27">
        <f>SUM(F240:Z240)</f>
        <v>194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2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1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77</v>
      </c>
      <c r="B241" s="27">
        <v>554</v>
      </c>
      <c r="C241" s="27">
        <f>SUM(F241:Z241)</f>
        <v>574</v>
      </c>
      <c r="D241" s="27"/>
      <c r="E241" s="27"/>
      <c r="F241" s="78">
        <v>11</v>
      </c>
      <c r="G241" s="78">
        <v>15</v>
      </c>
      <c r="H241" s="78">
        <v>93</v>
      </c>
      <c r="I241" s="78">
        <v>30</v>
      </c>
      <c r="J241" s="78">
        <v>15</v>
      </c>
      <c r="K241" s="78">
        <v>55</v>
      </c>
      <c r="L241" s="78">
        <v>16</v>
      </c>
      <c r="M241" s="78">
        <v>18</v>
      </c>
      <c r="N241" s="78">
        <v>16</v>
      </c>
      <c r="O241" s="78">
        <v>10</v>
      </c>
      <c r="P241" s="78">
        <v>11</v>
      </c>
      <c r="Q241" s="78">
        <v>40</v>
      </c>
      <c r="R241" s="78">
        <v>22</v>
      </c>
      <c r="S241" s="78">
        <v>55</v>
      </c>
      <c r="T241" s="78">
        <v>14</v>
      </c>
      <c r="U241" s="78">
        <v>29</v>
      </c>
      <c r="V241" s="78">
        <v>22</v>
      </c>
      <c r="W241" s="78">
        <v>9</v>
      </c>
      <c r="X241" s="78">
        <v>7</v>
      </c>
      <c r="Y241" s="78">
        <v>60</v>
      </c>
      <c r="Z241" s="78">
        <v>26</v>
      </c>
    </row>
    <row r="242" spans="1:26" ht="16.2" hidden="1" customHeight="1" x14ac:dyDescent="0.3"/>
    <row r="243" spans="1:26" s="61" customFormat="1" ht="16.2" hidden="1" customHeight="1" x14ac:dyDescent="0.3">
      <c r="A243" s="61" t="s">
        <v>157</v>
      </c>
      <c r="B243" s="68"/>
      <c r="C243" s="61">
        <f>SUM(F243:Z243)</f>
        <v>40</v>
      </c>
      <c r="F243" s="61">
        <v>3</v>
      </c>
      <c r="H243" s="61">
        <v>1</v>
      </c>
      <c r="I243" s="61">
        <v>6</v>
      </c>
      <c r="K243" s="61">
        <v>1</v>
      </c>
      <c r="N243" s="61">
        <v>1</v>
      </c>
      <c r="P243" s="61">
        <v>2</v>
      </c>
      <c r="Q243" s="61">
        <v>1</v>
      </c>
      <c r="R243" s="61">
        <v>3</v>
      </c>
      <c r="S243" s="61">
        <v>1</v>
      </c>
      <c r="T243" s="61">
        <v>3</v>
      </c>
      <c r="U243" s="61">
        <v>7</v>
      </c>
      <c r="V243" s="61">
        <v>1</v>
      </c>
      <c r="W243" s="61">
        <v>1</v>
      </c>
      <c r="X243" s="61">
        <v>1</v>
      </c>
      <c r="Y243" s="61">
        <v>4</v>
      </c>
      <c r="Z243" s="61">
        <v>4</v>
      </c>
    </row>
    <row r="244" spans="1:26" ht="16.2" hidden="1" customHeight="1" x14ac:dyDescent="0.3"/>
    <row r="245" spans="1:26" ht="16.2" hidden="1" customHeight="1" x14ac:dyDescent="0.3">
      <c r="A245" s="61" t="s">
        <v>161</v>
      </c>
      <c r="B245" s="27">
        <v>45</v>
      </c>
      <c r="C245" s="27">
        <f>SUM(F245:Z245)</f>
        <v>58</v>
      </c>
      <c r="D245" s="27"/>
      <c r="E245" s="27"/>
      <c r="F245" s="78">
        <v>5</v>
      </c>
      <c r="G245" s="78">
        <v>3</v>
      </c>
      <c r="H245" s="78"/>
      <c r="I245" s="78">
        <v>5</v>
      </c>
      <c r="J245" s="78">
        <v>2</v>
      </c>
      <c r="K245" s="78"/>
      <c r="L245" s="78">
        <v>2</v>
      </c>
      <c r="M245" s="78">
        <v>0</v>
      </c>
      <c r="N245" s="78">
        <v>3</v>
      </c>
      <c r="O245" s="78">
        <v>3</v>
      </c>
      <c r="P245" s="78">
        <v>3</v>
      </c>
      <c r="Q245" s="78">
        <v>2</v>
      </c>
      <c r="R245" s="78">
        <v>2</v>
      </c>
      <c r="S245" s="78">
        <v>10</v>
      </c>
      <c r="T245" s="78">
        <v>6</v>
      </c>
      <c r="U245" s="78">
        <v>6</v>
      </c>
      <c r="V245" s="78">
        <v>1</v>
      </c>
      <c r="W245" s="78">
        <v>1</v>
      </c>
      <c r="X245" s="78">
        <v>4</v>
      </c>
      <c r="Y245" s="78"/>
      <c r="Z245" s="78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170</v>
      </c>
      <c r="T249" s="1" t="s">
        <v>173</v>
      </c>
      <c r="V249" s="1" t="s">
        <v>171</v>
      </c>
      <c r="Y249" s="1" t="s">
        <v>172</v>
      </c>
      <c r="Z249" s="1" t="s">
        <v>169</v>
      </c>
    </row>
    <row r="250" spans="1:26" ht="16.2" hidden="1" customHeight="1" x14ac:dyDescent="0.3"/>
    <row r="251" spans="1:26" ht="16.2" hidden="1" customHeight="1" x14ac:dyDescent="0.3">
      <c r="A251" s="13" t="s">
        <v>185</v>
      </c>
      <c r="B251" s="68"/>
      <c r="C251" s="81">
        <f>SUM(F251:Z251)</f>
        <v>49</v>
      </c>
      <c r="D251" s="68"/>
      <c r="E251" s="68"/>
      <c r="F251" s="61">
        <v>1</v>
      </c>
      <c r="G251" s="61">
        <v>2</v>
      </c>
      <c r="H251" s="61"/>
      <c r="I251" s="61">
        <v>2</v>
      </c>
      <c r="J251" s="61"/>
      <c r="K251" s="61">
        <v>3</v>
      </c>
      <c r="L251" s="61">
        <v>1</v>
      </c>
      <c r="M251" s="61">
        <v>1</v>
      </c>
      <c r="N251" s="61">
        <v>8</v>
      </c>
      <c r="O251" s="61">
        <v>6</v>
      </c>
      <c r="P251" s="61">
        <v>1</v>
      </c>
      <c r="Q251" s="61">
        <v>0</v>
      </c>
      <c r="R251" s="61">
        <v>1</v>
      </c>
      <c r="S251" s="61">
        <v>4</v>
      </c>
      <c r="T251" s="61">
        <v>3</v>
      </c>
      <c r="U251" s="61">
        <v>2</v>
      </c>
      <c r="V251" s="61">
        <v>1</v>
      </c>
      <c r="W251" s="61">
        <v>1</v>
      </c>
      <c r="X251" s="61">
        <v>7</v>
      </c>
      <c r="Y251" s="61"/>
      <c r="Z251" s="61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  <row r="255" spans="1:26" hidden="1" x14ac:dyDescent="0.3"/>
  </sheetData>
  <dataConsolidate/>
  <mergeCells count="30">
    <mergeCell ref="A233:K233"/>
    <mergeCell ref="V5:V6"/>
    <mergeCell ref="W5:W6"/>
    <mergeCell ref="X5:X6"/>
    <mergeCell ref="Y5:Y6"/>
    <mergeCell ref="E4:E6"/>
    <mergeCell ref="A232:Z232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2019-11-11T07:12:49Z</cp:lastPrinted>
  <dcterms:created xsi:type="dcterms:W3CDTF">2017-06-08T05:54:08Z</dcterms:created>
  <dcterms:modified xsi:type="dcterms:W3CDTF">2019-11-13T14:01:52Z</dcterms:modified>
</cp:coreProperties>
</file>