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1 ноября\"/>
    </mc:Choice>
  </mc:AlternateContent>
  <bookViews>
    <workbookView minimized="1"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F138" i="2" l="1"/>
  <c r="D179" i="2" l="1"/>
  <c r="D180" i="2"/>
  <c r="E183" i="2"/>
  <c r="F183" i="2"/>
  <c r="M183" i="2"/>
  <c r="B180" i="2" l="1"/>
  <c r="C145" i="2" l="1"/>
  <c r="O158" i="2" l="1"/>
  <c r="I105" i="2" l="1"/>
  <c r="C137" i="2" l="1"/>
  <c r="C136" i="2" l="1"/>
  <c r="K171" i="2"/>
  <c r="L171" i="2"/>
  <c r="D160" i="2" l="1"/>
  <c r="D161" i="2"/>
  <c r="D162" i="2"/>
  <c r="E168" i="2" l="1"/>
  <c r="T168" i="2"/>
  <c r="U168" i="2"/>
  <c r="V16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S159" i="2"/>
  <c r="T159" i="2"/>
  <c r="U159" i="2"/>
  <c r="V159" i="2"/>
  <c r="T171" i="2" l="1"/>
  <c r="B183" i="2" l="1"/>
  <c r="E158" i="2" l="1"/>
  <c r="F158" i="2"/>
  <c r="G158" i="2"/>
  <c r="H158" i="2"/>
  <c r="I158" i="2"/>
  <c r="J158" i="2"/>
  <c r="K158" i="2"/>
  <c r="L158" i="2"/>
  <c r="M158" i="2"/>
  <c r="N158" i="2"/>
  <c r="P158" i="2"/>
  <c r="Q158" i="2"/>
  <c r="S158" i="2"/>
  <c r="T158" i="2"/>
  <c r="U158" i="2"/>
  <c r="V158" i="2"/>
  <c r="Y171" i="2" l="1"/>
  <c r="Z162" i="2" l="1"/>
  <c r="Y159" i="2"/>
  <c r="W150" i="2" l="1"/>
  <c r="B138" i="2" l="1"/>
  <c r="E138" i="2"/>
  <c r="C123" i="2" l="1"/>
  <c r="W158" i="2" l="1"/>
  <c r="W159" i="2" l="1"/>
  <c r="Y158" i="2" l="1"/>
  <c r="Z158" i="2"/>
  <c r="T17" i="2" l="1"/>
  <c r="E171" i="2" l="1"/>
  <c r="F171" i="2"/>
  <c r="M171" i="2"/>
  <c r="Q171" i="2"/>
  <c r="R171" i="2"/>
  <c r="U171" i="2"/>
  <c r="W171" i="2"/>
  <c r="D175" i="2" l="1"/>
  <c r="D176" i="2"/>
  <c r="E180" i="2" l="1"/>
  <c r="H180" i="2"/>
  <c r="U144" i="2" l="1"/>
  <c r="R174" i="2" l="1"/>
  <c r="K130" i="2" l="1"/>
  <c r="B155" i="2" l="1"/>
  <c r="B146" i="2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62" i="2"/>
  <c r="H153" i="2"/>
  <c r="H155" i="2" s="1"/>
  <c r="H150" i="2"/>
  <c r="H149" i="2"/>
  <c r="H146" i="2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8" i="2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C122" i="2" l="1"/>
  <c r="D122" i="2" s="1"/>
  <c r="Z174" i="2" l="1"/>
  <c r="B108" i="2" l="1"/>
  <c r="B116" i="2"/>
  <c r="B162" i="2"/>
  <c r="B174" i="2"/>
  <c r="B177" i="2"/>
  <c r="D177" i="2" s="1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R153" i="2"/>
  <c r="S153" i="2"/>
  <c r="T153" i="2"/>
  <c r="U153" i="2"/>
  <c r="V153" i="2"/>
  <c r="W153" i="2"/>
  <c r="X153" i="2"/>
  <c r="F153" i="2"/>
  <c r="G144" i="2"/>
  <c r="J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9" i="2"/>
  <c r="C140" i="2"/>
  <c r="C141" i="2"/>
  <c r="C142" i="2"/>
  <c r="C143" i="2"/>
  <c r="C144" i="2"/>
  <c r="C147" i="2"/>
  <c r="D147" i="2" s="1"/>
  <c r="C148" i="2"/>
  <c r="C151" i="2"/>
  <c r="C152" i="2"/>
  <c r="C153" i="2"/>
  <c r="C138" i="2" l="1"/>
  <c r="D138" i="2" s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V183" i="2"/>
  <c r="C182" i="2"/>
  <c r="D182" i="2" s="1"/>
  <c r="C181" i="2"/>
  <c r="D181" i="2" s="1"/>
  <c r="D183" i="2" s="1"/>
  <c r="V180" i="2"/>
  <c r="C179" i="2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C160" i="2"/>
  <c r="X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08" i="2" l="1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C159" i="2"/>
  <c r="D159" i="2" s="1"/>
  <c r="C158" i="2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69" i="2"/>
  <c r="D217" i="2"/>
  <c r="D155" i="2"/>
  <c r="D218" i="2"/>
  <c r="D172" i="2"/>
  <c r="D215" i="2"/>
  <c r="D199" i="2"/>
  <c r="D207" i="2"/>
  <c r="D209" i="2"/>
  <c r="D201" i="2"/>
  <c r="D185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54" i="2"/>
  <c r="D220" i="2"/>
  <c r="D196" i="2"/>
  <c r="D192" i="2"/>
  <c r="D153" i="2"/>
  <c r="D157" i="2"/>
  <c r="D158" i="2" s="1"/>
  <c r="D166" i="2"/>
  <c r="D197" i="2"/>
  <c r="D173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68" i="2" l="1"/>
  <c r="D171" i="2"/>
</calcChain>
</file>

<file path=xl/sharedStrings.xml><?xml version="1.0" encoding="utf-8"?>
<sst xmlns="http://schemas.openxmlformats.org/spreadsheetml/2006/main" count="265" uniqueCount="213">
  <si>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</si>
  <si>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</si>
  <si>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</si>
  <si>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</si>
  <si>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</si>
  <si>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</si>
  <si>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</si>
  <si>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</si>
  <si>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</si>
  <si>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</si>
  <si>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</si>
  <si>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</si>
  <si>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</si>
  <si>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</si>
  <si>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</si>
  <si>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</si>
  <si>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</si>
  <si>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</si>
  <si>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</si>
  <si>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</si>
  <si>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</si>
  <si>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</si>
  <si>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</si>
  <si>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</si>
  <si>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</si>
  <si>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</si>
  <si>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</si>
  <si>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</si>
  <si>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</si>
  <si>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</si>
  <si>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</si>
  <si>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</si>
  <si>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</si>
  <si>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</si>
  <si>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</si>
  <si>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</si>
  <si>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</si>
  <si>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</si>
  <si>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</si>
  <si>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</si>
  <si>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</si>
  <si>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</si>
  <si>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</si>
  <si>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</si>
  <si>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</si>
  <si>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</si>
  <si>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</si>
  <si>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</si>
  <si>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</si>
  <si>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</si>
  <si>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</si>
  <si>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</si>
  <si>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</si>
  <si>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</si>
  <si>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</si>
  <si>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</si>
  <si>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</si>
  <si>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</si>
  <si>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</si>
  <si>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</si>
  <si>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</si>
  <si>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</si>
  <si>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</si>
  <si>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</si>
  <si>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</si>
  <si>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</si>
  <si>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</si>
  <si>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</si>
  <si>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</si>
  <si>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</si>
  <si>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</si>
  <si>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</si>
  <si>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</si>
  <si>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</si>
  <si>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</si>
  <si>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</si>
  <si>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</si>
  <si>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</si>
  <si>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</si>
  <si>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</si>
  <si>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</si>
  <si>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</si>
  <si>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</si>
  <si>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</si>
  <si>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</si>
  <si>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</si>
  <si>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</si>
  <si>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</si>
  <si>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</si>
  <si>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</si>
  <si>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</si>
  <si>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</si>
  <si>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</si>
  <si>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</si>
  <si>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</si>
  <si>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</si>
  <si>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</si>
  <si>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</si>
  <si>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</si>
  <si>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</si>
  <si>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</si>
  <si>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</si>
  <si>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</si>
  <si>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</si>
  <si>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</si>
  <si>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</si>
  <si>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</si>
  <si>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</si>
  <si>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</si>
  <si>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</si>
  <si>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</si>
  <si>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</si>
  <si>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</si>
  <si>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</si>
  <si>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</si>
  <si>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</si>
  <si>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</si>
  <si>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</si>
  <si>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</si>
  <si>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</si>
  <si>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</si>
  <si>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</si>
  <si>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</si>
  <si>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</si>
  <si>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</si>
  <si>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</si>
  <si>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</si>
  <si>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</si>
  <si>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</si>
  <si>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</si>
  <si>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</si>
  <si>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</si>
  <si>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</si>
  <si>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</si>
  <si>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</si>
  <si>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</si>
  <si>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</si>
  <si>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</si>
  <si>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</si>
  <si>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</si>
  <si>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</si>
  <si>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</si>
  <si>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</si>
  <si>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</si>
  <si>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</si>
  <si>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</si>
  <si>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</si>
  <si>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</si>
  <si>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</si>
  <si>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</si>
  <si>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</si>
  <si>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</si>
  <si>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</si>
  <si>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</si>
  <si>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</si>
  <si>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</si>
  <si>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</si>
  <si>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</si>
  <si>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</si>
  <si>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</si>
  <si>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</si>
  <si>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</si>
  <si>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</si>
  <si>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</si>
  <si>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</si>
  <si>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</si>
  <si>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</si>
  <si>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</si>
  <si>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</si>
  <si>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</si>
  <si>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</si>
  <si>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</si>
  <si>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</si>
  <si>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</si>
  <si>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</si>
  <si>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</si>
  <si>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</si>
  <si>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</si>
  <si>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</si>
  <si>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</si>
  <si>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</si>
  <si>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</si>
  <si>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</si>
  <si>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</si>
  <si>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</si>
  <si>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</si>
  <si>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</si>
  <si>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</si>
  <si>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</si>
  <si>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</si>
  <si>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</si>
  <si>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</si>
  <si>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</si>
  <si>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</si>
  <si>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</si>
  <si>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</si>
  <si>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</si>
  <si>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</si>
  <si>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</si>
  <si>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</si>
  <si>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</si>
  <si>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</si>
  <si>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</si>
  <si>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</si>
  <si>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</si>
  <si>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</si>
  <si>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</si>
  <si>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</si>
  <si>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</si>
  <si>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</si>
  <si>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</si>
  <si>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ржи</t>
  </si>
  <si>
    <t>Информация о сельскохозяйственных работах по состоянию на 18 ноября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</si>
</sst>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11" fillId="3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K157" activePane="bottomRight" state="frozen"/>
      <selection activeCell="A2" sqref="A2"/>
      <selection pane="topRight" activeCell="F2" sqref="F2"/>
      <selection pane="bottomLeft" activeCell="A7" sqref="A7"/>
      <selection pane="bottomRight" activeCell="K184" sqref="K184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8" t="s">
        <v>212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28" customFormat="1" ht="17.399999999999999" customHeight="1" thickBot="1" x14ac:dyDescent="0.4">
      <c r="A4" s="139" t="s">
        <v>0</v>
      </c>
      <c r="B4" s="142" t="s">
        <v>190</v>
      </c>
      <c r="C4" s="134" t="s">
        <v>191</v>
      </c>
      <c r="D4" s="134" t="s">
        <v>192</v>
      </c>
      <c r="E4" s="134" t="s">
        <v>202</v>
      </c>
      <c r="F4" s="145" t="s">
        <v>3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7" s="128" customFormat="1" ht="153" customHeight="1" x14ac:dyDescent="0.3">
      <c r="A5" s="140"/>
      <c r="B5" s="143"/>
      <c r="C5" s="135"/>
      <c r="D5" s="135"/>
      <c r="E5" s="135"/>
      <c r="F5" s="132" t="s">
        <v>4</v>
      </c>
      <c r="G5" s="132" t="s">
        <v>5</v>
      </c>
      <c r="H5" s="132" t="s">
        <v>6</v>
      </c>
      <c r="I5" s="132" t="s">
        <v>7</v>
      </c>
      <c r="J5" s="132" t="s">
        <v>8</v>
      </c>
      <c r="K5" s="132" t="s">
        <v>9</v>
      </c>
      <c r="L5" s="132" t="s">
        <v>10</v>
      </c>
      <c r="M5" s="132" t="s">
        <v>11</v>
      </c>
      <c r="N5" s="132" t="s">
        <v>12</v>
      </c>
      <c r="O5" s="132" t="s">
        <v>13</v>
      </c>
      <c r="P5" s="132" t="s">
        <v>14</v>
      </c>
      <c r="Q5" s="132" t="s">
        <v>15</v>
      </c>
      <c r="R5" s="132" t="s">
        <v>16</v>
      </c>
      <c r="S5" s="132" t="s">
        <v>17</v>
      </c>
      <c r="T5" s="132" t="s">
        <v>18</v>
      </c>
      <c r="U5" s="132" t="s">
        <v>19</v>
      </c>
      <c r="V5" s="132" t="s">
        <v>20</v>
      </c>
      <c r="W5" s="132" t="s">
        <v>21</v>
      </c>
      <c r="X5" s="132" t="s">
        <v>22</v>
      </c>
      <c r="Y5" s="132" t="s">
        <v>23</v>
      </c>
      <c r="Z5" s="132" t="s">
        <v>24</v>
      </c>
    </row>
    <row r="6" spans="1:27" s="2" customFormat="1" ht="10.8" customHeight="1" thickBot="1" x14ac:dyDescent="0.35">
      <c r="A6" s="141"/>
      <c r="B6" s="144"/>
      <c r="C6" s="136"/>
      <c r="D6" s="136"/>
      <c r="E6" s="13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193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203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196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194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197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199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198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200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195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201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271319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16076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13721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6065</v>
      </c>
      <c r="D104" s="15"/>
      <c r="E104" s="99"/>
      <c r="F104" s="31"/>
      <c r="G104" s="31">
        <v>359</v>
      </c>
      <c r="H104" s="31">
        <v>110</v>
      </c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>
        <v>345</v>
      </c>
      <c r="P104" s="31"/>
      <c r="Q104" s="31">
        <v>1008</v>
      </c>
      <c r="R104" s="31">
        <v>1012</v>
      </c>
      <c r="S104" s="31">
        <v>155</v>
      </c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hidden="1" customHeight="1" outlineLevel="1" x14ac:dyDescent="0.25">
      <c r="A105" s="11" t="s">
        <v>89</v>
      </c>
      <c r="B105" s="27">
        <v>270376</v>
      </c>
      <c r="C105" s="27">
        <f t="shared" si="22"/>
        <v>265254</v>
      </c>
      <c r="D105" s="118">
        <f t="shared" si="15"/>
        <v>0.98105601088854044</v>
      </c>
      <c r="E105" s="99"/>
      <c r="F105" s="31">
        <f>F99-F103-F104</f>
        <v>11642</v>
      </c>
      <c r="G105" s="31">
        <f t="shared" ref="G105:Z105" si="23">G99-G103-G104</f>
        <v>6724</v>
      </c>
      <c r="H105" s="127">
        <f t="shared" si="23"/>
        <v>17162</v>
      </c>
      <c r="I105" s="127">
        <f t="shared" si="23"/>
        <v>16025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4013</v>
      </c>
      <c r="P105" s="31">
        <f t="shared" si="23"/>
        <v>8763</v>
      </c>
      <c r="Q105" s="31">
        <f t="shared" si="23"/>
        <v>12713</v>
      </c>
      <c r="R105" s="31">
        <f t="shared" si="23"/>
        <v>16591</v>
      </c>
      <c r="S105" s="31">
        <f t="shared" si="23"/>
        <v>15517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collapsed="1" x14ac:dyDescent="0.25">
      <c r="A106" s="103" t="s">
        <v>90</v>
      </c>
      <c r="B106" s="104">
        <v>263290</v>
      </c>
      <c r="C106" s="105">
        <f t="shared" ref="C106:C153" si="24">SUM(F106:Z106)</f>
        <v>265084</v>
      </c>
      <c r="D106" s="106">
        <f t="shared" si="15"/>
        <v>1.0068137794826997</v>
      </c>
      <c r="E106" s="107"/>
      <c r="F106" s="108">
        <v>11522</v>
      </c>
      <c r="G106" s="108">
        <v>6724</v>
      </c>
      <c r="H106" s="108">
        <v>17162</v>
      </c>
      <c r="I106" s="108">
        <v>16025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4013</v>
      </c>
      <c r="P106" s="108">
        <v>8763</v>
      </c>
      <c r="Q106" s="108">
        <v>12663</v>
      </c>
      <c r="R106" s="108">
        <v>16591</v>
      </c>
      <c r="S106" s="108">
        <v>15517</v>
      </c>
      <c r="T106" s="108">
        <v>18666</v>
      </c>
      <c r="U106" s="108">
        <v>12857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179</v>
      </c>
      <c r="B107" s="9">
        <f>B106/B105</f>
        <v>0.97379205254904277</v>
      </c>
      <c r="C107" s="9">
        <f>C106/C105</f>
        <v>0.99935910485798518</v>
      </c>
      <c r="D107" s="118">
        <f t="shared" si="15"/>
        <v>1.0262551457901272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1</v>
      </c>
      <c r="I107" s="29">
        <f t="shared" ref="I107:Z107" si="26">I106/I105</f>
        <v>1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0.99606701801305753</v>
      </c>
      <c r="R107" s="29">
        <f t="shared" si="26"/>
        <v>1</v>
      </c>
      <c r="S107" s="29">
        <f t="shared" si="26"/>
        <v>1</v>
      </c>
      <c r="T107" s="29">
        <f t="shared" si="26"/>
        <v>1</v>
      </c>
      <c r="U107" s="29">
        <f t="shared" si="26"/>
        <v>1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7086</v>
      </c>
      <c r="C108" s="27">
        <f t="shared" si="24"/>
        <v>170</v>
      </c>
      <c r="D108" s="15">
        <f t="shared" si="15"/>
        <v>2.3990968106124753E-2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0</v>
      </c>
      <c r="I108" s="91">
        <f t="shared" si="27"/>
        <v>0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50</v>
      </c>
      <c r="R108" s="91">
        <f t="shared" si="27"/>
        <v>0</v>
      </c>
      <c r="S108" s="91">
        <f t="shared" si="27"/>
        <v>0</v>
      </c>
      <c r="T108" s="91">
        <f t="shared" si="27"/>
        <v>0</v>
      </c>
      <c r="U108" s="91">
        <f t="shared" si="27"/>
        <v>0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126731</v>
      </c>
      <c r="D109" s="16">
        <f t="shared" si="15"/>
        <v>0.99574143769691925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9993</v>
      </c>
      <c r="U109" s="31">
        <v>5681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210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208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207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263290</v>
      </c>
      <c r="C115" s="105">
        <f t="shared" si="24"/>
        <v>265005</v>
      </c>
      <c r="D115" s="106">
        <f t="shared" ref="D115:D177" si="28">C115/B115</f>
        <v>1.006513730107486</v>
      </c>
      <c r="E115" s="107"/>
      <c r="F115" s="108">
        <v>11522</v>
      </c>
      <c r="G115" s="108">
        <v>6724</v>
      </c>
      <c r="H115" s="108">
        <v>17137</v>
      </c>
      <c r="I115" s="108">
        <v>16025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4013</v>
      </c>
      <c r="P115" s="108">
        <v>8763</v>
      </c>
      <c r="Q115" s="108">
        <v>12663</v>
      </c>
      <c r="R115" s="108">
        <v>16591</v>
      </c>
      <c r="S115" s="108">
        <v>15517</v>
      </c>
      <c r="T115" s="108">
        <v>18666</v>
      </c>
      <c r="U115" s="108">
        <v>12857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179</v>
      </c>
      <c r="B116" s="28">
        <f>B115/B105</f>
        <v>0.97379205254904277</v>
      </c>
      <c r="C116" s="9">
        <f>C115/C105</f>
        <v>0.99906127711551951</v>
      </c>
      <c r="D116" s="15">
        <f t="shared" si="28"/>
        <v>1.025949302523399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0.99854329332245662</v>
      </c>
      <c r="I116" s="29">
        <f t="shared" si="29"/>
        <v>1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0.99606701801305753</v>
      </c>
      <c r="R116" s="29">
        <f t="shared" si="29"/>
        <v>1</v>
      </c>
      <c r="S116" s="29">
        <f t="shared" si="29"/>
        <v>1</v>
      </c>
      <c r="T116" s="29">
        <f t="shared" si="29"/>
        <v>1</v>
      </c>
      <c r="U116" s="29">
        <f t="shared" si="29"/>
        <v>1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126703</v>
      </c>
      <c r="D117" s="16">
        <f t="shared" si="28"/>
        <v>0.99552143816834682</v>
      </c>
      <c r="E117" s="99"/>
      <c r="F117" s="31">
        <v>5807</v>
      </c>
      <c r="G117" s="31">
        <v>3584</v>
      </c>
      <c r="H117" s="31">
        <v>8558</v>
      </c>
      <c r="I117" s="31">
        <v>5286</v>
      </c>
      <c r="J117" s="31">
        <v>3604</v>
      </c>
      <c r="K117" s="31">
        <v>9780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9993</v>
      </c>
      <c r="U117" s="31">
        <v>5681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207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188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189</v>
      </c>
      <c r="B123" s="105">
        <v>628202</v>
      </c>
      <c r="C123" s="105">
        <f>SUM(F123:Z123)</f>
        <v>737387</v>
      </c>
      <c r="D123" s="106">
        <f t="shared" si="28"/>
        <v>1.1738055593582957</v>
      </c>
      <c r="E123" s="107"/>
      <c r="F123" s="108">
        <v>33529</v>
      </c>
      <c r="G123" s="108">
        <v>16129</v>
      </c>
      <c r="H123" s="108">
        <v>48536</v>
      </c>
      <c r="I123" s="108">
        <v>55262</v>
      </c>
      <c r="J123" s="108">
        <v>24978</v>
      </c>
      <c r="K123" s="108">
        <v>55456</v>
      </c>
      <c r="L123" s="108">
        <v>31456</v>
      </c>
      <c r="M123" s="108">
        <v>38112</v>
      </c>
      <c r="N123" s="108">
        <v>38627</v>
      </c>
      <c r="O123" s="108">
        <v>10302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53880</v>
      </c>
      <c r="U123" s="108">
        <v>32113</v>
      </c>
      <c r="V123" s="108">
        <v>26228</v>
      </c>
      <c r="W123" s="108">
        <v>9377</v>
      </c>
      <c r="X123" s="108">
        <v>30586</v>
      </c>
      <c r="Y123" s="108">
        <v>73500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1.0554469086021505</v>
      </c>
      <c r="C124" s="9">
        <f>C123/C122</f>
        <v>1.1552357825473916</v>
      </c>
      <c r="D124" s="16">
        <f t="shared" si="28"/>
        <v>1.0945465595018919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1.1056036446469248</v>
      </c>
      <c r="I124" s="30">
        <f t="shared" si="30"/>
        <v>1.1708050847457627</v>
      </c>
      <c r="J124" s="30">
        <f t="shared" si="30"/>
        <v>1.6991836734693877</v>
      </c>
      <c r="K124" s="30">
        <f t="shared" si="30"/>
        <v>1.3726732673267328</v>
      </c>
      <c r="L124" s="30">
        <f t="shared" si="30"/>
        <v>1.0450498338870431</v>
      </c>
      <c r="M124" s="30">
        <f t="shared" si="30"/>
        <v>1.1209411764705883</v>
      </c>
      <c r="N124" s="30">
        <f t="shared" si="30"/>
        <v>1.2623202614379085</v>
      </c>
      <c r="O124" s="30">
        <f t="shared" si="30"/>
        <v>1.1575280898876406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1.0282442748091603</v>
      </c>
      <c r="U124" s="30">
        <f t="shared" si="30"/>
        <v>0.94450000000000001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1.2128712871287128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314328</v>
      </c>
      <c r="C125" s="26">
        <f t="shared" si="24"/>
        <v>348229</v>
      </c>
      <c r="D125" s="16">
        <f t="shared" si="28"/>
        <v>1.1078523071441297</v>
      </c>
      <c r="E125" s="99"/>
      <c r="F125" s="31">
        <v>18480</v>
      </c>
      <c r="G125" s="31">
        <v>7870</v>
      </c>
      <c r="H125" s="31">
        <v>23519</v>
      </c>
      <c r="I125" s="31">
        <v>18368</v>
      </c>
      <c r="J125" s="31">
        <v>12219</v>
      </c>
      <c r="K125" s="31">
        <v>27384</v>
      </c>
      <c r="L125" s="31">
        <v>15100</v>
      </c>
      <c r="M125" s="31">
        <v>17733</v>
      </c>
      <c r="N125" s="124">
        <v>15889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27390</v>
      </c>
      <c r="U125" s="31">
        <v>13234</v>
      </c>
      <c r="V125" s="31">
        <v>13531</v>
      </c>
      <c r="W125" s="31">
        <v>3003</v>
      </c>
      <c r="X125" s="31">
        <v>15150</v>
      </c>
      <c r="Y125" s="31">
        <v>35601</v>
      </c>
      <c r="Z125" s="31">
        <v>8830</v>
      </c>
    </row>
    <row r="126" spans="1:26" s="12" customFormat="1" ht="30" customHeight="1" x14ac:dyDescent="0.25">
      <c r="A126" s="11" t="s">
        <v>211</v>
      </c>
      <c r="B126" s="26">
        <v>18987</v>
      </c>
      <c r="C126" s="26">
        <f t="shared" si="24"/>
        <v>9415.7000000000007</v>
      </c>
      <c r="D126" s="16">
        <f t="shared" si="28"/>
        <v>0.49590245957760576</v>
      </c>
      <c r="E126" s="99"/>
      <c r="F126" s="31"/>
      <c r="G126" s="31">
        <v>147</v>
      </c>
      <c r="H126" s="31">
        <v>50</v>
      </c>
      <c r="I126" s="31">
        <v>990</v>
      </c>
      <c r="J126" s="31">
        <v>85.7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579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225956</v>
      </c>
      <c r="C127" s="26">
        <f t="shared" si="24"/>
        <v>303131</v>
      </c>
      <c r="D127" s="16">
        <f t="shared" si="28"/>
        <v>1.3415487971109419</v>
      </c>
      <c r="E127" s="99"/>
      <c r="F127" s="31">
        <v>6086</v>
      </c>
      <c r="G127" s="31">
        <v>6500</v>
      </c>
      <c r="H127" s="31">
        <v>18951</v>
      </c>
      <c r="I127" s="31">
        <v>33429</v>
      </c>
      <c r="J127" s="31">
        <v>8158</v>
      </c>
      <c r="K127" s="31">
        <v>19799</v>
      </c>
      <c r="L127" s="31">
        <v>9515</v>
      </c>
      <c r="M127" s="31">
        <v>15322</v>
      </c>
      <c r="N127" s="31">
        <v>20929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22023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30668</v>
      </c>
      <c r="Z127" s="31">
        <v>12520</v>
      </c>
    </row>
    <row r="128" spans="1:26" s="12" customFormat="1" ht="31.2" hidden="1" customHeight="1" x14ac:dyDescent="0.25">
      <c r="A128" s="11" t="s">
        <v>207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23.859698431387443</v>
      </c>
      <c r="C130" s="110">
        <f>C123/C115*10</f>
        <v>27.82539952076376</v>
      </c>
      <c r="D130" s="106">
        <f t="shared" si="28"/>
        <v>1.1662091874622957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28.322343467351345</v>
      </c>
      <c r="I130" s="111">
        <f>I123/I115*10</f>
        <v>34.48486739469579</v>
      </c>
      <c r="J130" s="111">
        <f t="shared" ref="J130:Z130" si="31">J123/J115*10</f>
        <v>32.527672874072145</v>
      </c>
      <c r="K130" s="111">
        <f t="shared" si="31"/>
        <v>29.107705227797606</v>
      </c>
      <c r="L130" s="111">
        <f t="shared" si="31"/>
        <v>26.263672038072976</v>
      </c>
      <c r="M130" s="111">
        <f t="shared" si="31"/>
        <v>27.968004696558303</v>
      </c>
      <c r="N130" s="111">
        <f>N123/N115*10</f>
        <v>28.242304598961763</v>
      </c>
      <c r="O130" s="111">
        <f>O123/O115*10</f>
        <v>25.671567405930723</v>
      </c>
      <c r="P130" s="111">
        <f t="shared" si="31"/>
        <v>26.504621704895584</v>
      </c>
      <c r="Q130" s="111">
        <f>Q123/Q115*10</f>
        <v>24.140409065782201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28.86531661845066</v>
      </c>
      <c r="U130" s="111">
        <f t="shared" si="31"/>
        <v>24.977055300614452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33.178350562000631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24.697147077541977</v>
      </c>
      <c r="C131" s="50">
        <f t="shared" si="32"/>
        <v>27.483879624002586</v>
      </c>
      <c r="D131" s="16">
        <f t="shared" si="28"/>
        <v>1.1128362129322495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27.481888291656929</v>
      </c>
      <c r="I131" s="50">
        <f t="shared" si="33"/>
        <v>34.748391978811959</v>
      </c>
      <c r="J131" s="50">
        <f t="shared" si="33"/>
        <v>33.903995560488347</v>
      </c>
      <c r="K131" s="50">
        <f t="shared" si="33"/>
        <v>28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26.980811682798436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27.40918643050135</v>
      </c>
      <c r="U131" s="50">
        <f t="shared" si="33"/>
        <v>23.295194508009153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32.586727688787185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23.928081321473954</v>
      </c>
      <c r="D132" s="16">
        <f t="shared" si="28"/>
        <v>1.0042812453300991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23.805555555555557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37.354838709677416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23.461566416430447</v>
      </c>
      <c r="C133" s="50">
        <f t="shared" si="32"/>
        <v>28.509583733047421</v>
      </c>
      <c r="D133" s="16">
        <f t="shared" si="28"/>
        <v>1.2151611374542231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36.395209580838326</v>
      </c>
      <c r="J133" s="50">
        <f t="shared" si="36"/>
        <v>29.377025567158803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29.560734463276837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31.005209066591579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35.226280725936135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207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1099</v>
      </c>
      <c r="C136" s="27">
        <f>SUM(F136:Z136)</f>
        <v>690</v>
      </c>
      <c r="D136" s="15">
        <f t="shared" si="28"/>
        <v>0.62784349408553231</v>
      </c>
      <c r="E136" s="99"/>
      <c r="F136" s="37">
        <v>50</v>
      </c>
      <c r="G136" s="36"/>
      <c r="H136" s="54"/>
      <c r="I136" s="36">
        <v>600</v>
      </c>
      <c r="J136" s="36"/>
      <c r="K136" s="36"/>
      <c r="L136" s="36"/>
      <c r="M136" s="50"/>
      <c r="N136" s="36">
        <v>40</v>
      </c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3976</v>
      </c>
      <c r="C137" s="27">
        <f>SUM(F137:Z137)</f>
        <v>4983</v>
      </c>
      <c r="D137" s="15">
        <f t="shared" si="28"/>
        <v>1.2532696177062375</v>
      </c>
      <c r="E137" s="99"/>
      <c r="F137" s="37">
        <v>275</v>
      </c>
      <c r="G137" s="36"/>
      <c r="H137" s="36"/>
      <c r="I137" s="36">
        <v>4435</v>
      </c>
      <c r="J137" s="36"/>
      <c r="K137" s="36"/>
      <c r="L137" s="36"/>
      <c r="M137" s="50"/>
      <c r="N137" s="36">
        <v>273</v>
      </c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F138" si="37">B137/B136*10</f>
        <v>36.178343949044589</v>
      </c>
      <c r="C138" s="54">
        <f t="shared" si="37"/>
        <v>72.217391304347828</v>
      </c>
      <c r="D138" s="15">
        <f t="shared" si="28"/>
        <v>1.9961497244335578</v>
      </c>
      <c r="E138" s="54" t="e">
        <f t="shared" si="37"/>
        <v>#DIV/0!</v>
      </c>
      <c r="F138" s="54">
        <f t="shared" si="37"/>
        <v>55</v>
      </c>
      <c r="G138" s="54"/>
      <c r="H138" s="54"/>
      <c r="I138" s="54">
        <f>I137/I136*10</f>
        <v>73.916666666666671</v>
      </c>
      <c r="J138" s="54"/>
      <c r="K138" s="54"/>
      <c r="L138" s="54"/>
      <c r="M138" s="54"/>
      <c r="N138" s="54">
        <v>68.3</v>
      </c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3421.5</v>
      </c>
      <c r="D139" s="16">
        <f t="shared" si="28"/>
        <v>3.4317953861584756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222</v>
      </c>
      <c r="I139" s="47">
        <f t="shared" si="38"/>
        <v>518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-296</v>
      </c>
      <c r="P139" s="47">
        <f t="shared" si="38"/>
        <v>82</v>
      </c>
      <c r="Q139" s="47">
        <f t="shared" si="38"/>
        <v>58</v>
      </c>
      <c r="R139" s="47">
        <f t="shared" si="38"/>
        <v>115</v>
      </c>
      <c r="S139" s="47">
        <f t="shared" si="38"/>
        <v>-40</v>
      </c>
      <c r="T139" s="47">
        <f t="shared" si="38"/>
        <v>1171</v>
      </c>
      <c r="U139" s="47">
        <f t="shared" si="38"/>
        <v>890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209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102</v>
      </c>
      <c r="B144" s="27">
        <v>7999</v>
      </c>
      <c r="C144" s="27">
        <f t="shared" si="24"/>
        <v>6405.7</v>
      </c>
      <c r="D144" s="15">
        <f t="shared" si="28"/>
        <v>0.80081260157519685</v>
      </c>
      <c r="E144" s="99"/>
      <c r="F144" s="47">
        <f>F142-F143</f>
        <v>108</v>
      </c>
      <c r="G144" s="47">
        <f t="shared" ref="G144:Z144" si="39">G142-G143</f>
        <v>322</v>
      </c>
      <c r="H144" s="47">
        <v>1002</v>
      </c>
      <c r="I144" s="47">
        <f t="shared" si="39"/>
        <v>406</v>
      </c>
      <c r="J144" s="47">
        <f t="shared" si="39"/>
        <v>58</v>
      </c>
      <c r="K144" s="47">
        <v>57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7786</v>
      </c>
      <c r="C145" s="27">
        <f t="shared" si="24"/>
        <v>6405.6</v>
      </c>
      <c r="D145" s="15">
        <f t="shared" si="28"/>
        <v>0.82270742358078608</v>
      </c>
      <c r="E145" s="99"/>
      <c r="F145" s="26">
        <v>108</v>
      </c>
      <c r="G145" s="26">
        <v>322</v>
      </c>
      <c r="H145" s="26">
        <v>1002</v>
      </c>
      <c r="I145" s="26">
        <v>406</v>
      </c>
      <c r="J145" s="26">
        <v>58</v>
      </c>
      <c r="K145" s="26">
        <v>56.8</v>
      </c>
      <c r="L145" s="26">
        <v>640</v>
      </c>
      <c r="M145" s="26">
        <v>973</v>
      </c>
      <c r="N145" s="26">
        <v>314</v>
      </c>
      <c r="O145" s="26">
        <v>11</v>
      </c>
      <c r="P145" s="120">
        <v>175</v>
      </c>
      <c r="Q145" s="26">
        <v>296.10000000000002</v>
      </c>
      <c r="R145" s="26">
        <v>60</v>
      </c>
      <c r="S145" s="26">
        <v>656</v>
      </c>
      <c r="T145" s="26">
        <v>196</v>
      </c>
      <c r="U145" s="120">
        <v>63.7</v>
      </c>
      <c r="V145" s="26">
        <v>157</v>
      </c>
      <c r="W145" s="26">
        <v>7</v>
      </c>
      <c r="X145" s="26">
        <v>353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183</v>
      </c>
      <c r="B146" s="9">
        <f>B145/B144</f>
        <v>0.97337167145893233</v>
      </c>
      <c r="C146" s="9">
        <f>C145/C144</f>
        <v>0.99998438890363284</v>
      </c>
      <c r="D146" s="15">
        <f t="shared" si="28"/>
        <v>1.0273407560801644</v>
      </c>
      <c r="E146" s="99"/>
      <c r="F146" s="35">
        <f t="shared" ref="F146:Z146" si="40">F145/F144</f>
        <v>1</v>
      </c>
      <c r="G146" s="35">
        <f t="shared" si="40"/>
        <v>1</v>
      </c>
      <c r="H146" s="35">
        <f t="shared" si="40"/>
        <v>1</v>
      </c>
      <c r="I146" s="35">
        <f t="shared" si="40"/>
        <v>1</v>
      </c>
      <c r="J146" s="35">
        <f t="shared" si="40"/>
        <v>1</v>
      </c>
      <c r="K146" s="35">
        <f t="shared" si="40"/>
        <v>0.99649122807017543</v>
      </c>
      <c r="L146" s="35">
        <f t="shared" si="40"/>
        <v>1</v>
      </c>
      <c r="M146" s="35">
        <f t="shared" si="40"/>
        <v>1</v>
      </c>
      <c r="N146" s="35">
        <f t="shared" si="40"/>
        <v>1</v>
      </c>
      <c r="O146" s="35">
        <f t="shared" si="40"/>
        <v>1</v>
      </c>
      <c r="P146" s="35">
        <f t="shared" si="40"/>
        <v>1</v>
      </c>
      <c r="Q146" s="35">
        <f t="shared" si="40"/>
        <v>1.0003378378378378</v>
      </c>
      <c r="R146" s="35">
        <f t="shared" si="40"/>
        <v>1</v>
      </c>
      <c r="S146" s="35">
        <f t="shared" si="40"/>
        <v>1</v>
      </c>
      <c r="T146" s="35">
        <f t="shared" si="40"/>
        <v>1</v>
      </c>
      <c r="U146" s="35">
        <f t="shared" si="40"/>
        <v>1</v>
      </c>
      <c r="V146" s="35">
        <f t="shared" si="40"/>
        <v>1</v>
      </c>
      <c r="W146" s="35">
        <f t="shared" si="40"/>
        <v>1</v>
      </c>
      <c r="X146" s="35">
        <f t="shared" si="40"/>
        <v>1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186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144144</v>
      </c>
      <c r="C148" s="27">
        <f t="shared" si="24"/>
        <v>172444</v>
      </c>
      <c r="D148" s="15">
        <f t="shared" si="28"/>
        <v>1.1963314463314463</v>
      </c>
      <c r="E148" s="99"/>
      <c r="F148" s="26">
        <v>2164</v>
      </c>
      <c r="G148" s="26">
        <v>7113</v>
      </c>
      <c r="H148" s="26">
        <v>23138</v>
      </c>
      <c r="I148" s="26">
        <v>11770</v>
      </c>
      <c r="J148" s="26">
        <v>1454</v>
      </c>
      <c r="K148" s="26">
        <v>2092</v>
      </c>
      <c r="L148" s="26">
        <v>20253</v>
      </c>
      <c r="M148" s="26">
        <v>30505</v>
      </c>
      <c r="N148" s="26">
        <v>8650</v>
      </c>
      <c r="O148" s="26">
        <v>310</v>
      </c>
      <c r="P148" s="26">
        <v>3805</v>
      </c>
      <c r="Q148" s="26">
        <v>8215</v>
      </c>
      <c r="R148" s="26">
        <v>1772</v>
      </c>
      <c r="S148" s="26">
        <v>16550</v>
      </c>
      <c r="T148" s="26">
        <v>5789</v>
      </c>
      <c r="U148" s="26">
        <v>1480</v>
      </c>
      <c r="V148" s="120">
        <v>3171</v>
      </c>
      <c r="W148" s="26">
        <v>200</v>
      </c>
      <c r="X148" s="26">
        <v>9673</v>
      </c>
      <c r="Y148" s="26">
        <v>13800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0.90090000000000003</v>
      </c>
      <c r="C149" s="9">
        <f>C148/C147</f>
        <v>1.0143764705882352</v>
      </c>
      <c r="D149" s="15">
        <f>C149/B149</f>
        <v>1.1259590083119493</v>
      </c>
      <c r="E149" s="99"/>
      <c r="F149" s="29">
        <f t="shared" ref="F149:Z149" si="41">F148/F147</f>
        <v>1.4426666666666668</v>
      </c>
      <c r="G149" s="29">
        <f t="shared" si="41"/>
        <v>1.001830985915493</v>
      </c>
      <c r="H149" s="29">
        <f t="shared" si="41"/>
        <v>1.1805102040816327</v>
      </c>
      <c r="I149" s="29">
        <f t="shared" si="41"/>
        <v>0.95691056910569106</v>
      </c>
      <c r="J149" s="29">
        <f t="shared" si="41"/>
        <v>1.1184615384615384</v>
      </c>
      <c r="K149" s="29">
        <f t="shared" si="41"/>
        <v>0.58111111111111113</v>
      </c>
      <c r="L149" s="29">
        <f t="shared" si="41"/>
        <v>0.79423529411764704</v>
      </c>
      <c r="M149" s="29">
        <f t="shared" si="41"/>
        <v>1.2451020408163265</v>
      </c>
      <c r="N149" s="29">
        <f t="shared" si="41"/>
        <v>0.92021276595744683</v>
      </c>
      <c r="O149" s="29">
        <f t="shared" si="41"/>
        <v>1.0333333333333334</v>
      </c>
      <c r="P149" s="29">
        <f t="shared" si="41"/>
        <v>0.61370967741935489</v>
      </c>
      <c r="Q149" s="29">
        <f t="shared" si="41"/>
        <v>1.1101351351351352</v>
      </c>
      <c r="R149" s="29">
        <f t="shared" si="41"/>
        <v>1.0423529411764705</v>
      </c>
      <c r="S149" s="29">
        <f t="shared" si="41"/>
        <v>0.83585858585858586</v>
      </c>
      <c r="T149" s="29">
        <f t="shared" si="41"/>
        <v>1.0156140350877192</v>
      </c>
      <c r="U149" s="29">
        <f t="shared" si="41"/>
        <v>0.92500000000000004</v>
      </c>
      <c r="V149" s="29">
        <f t="shared" si="41"/>
        <v>2.1139999999999999</v>
      </c>
      <c r="W149" s="29">
        <f t="shared" si="41"/>
        <v>1</v>
      </c>
      <c r="X149" s="29">
        <f t="shared" si="41"/>
        <v>1.4656060606060606</v>
      </c>
      <c r="Y149" s="29">
        <f t="shared" si="41"/>
        <v>1.0615384615384615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185.1322887233496</v>
      </c>
      <c r="C150" s="49">
        <f>C148/C145*10</f>
        <v>269.20819283127264</v>
      </c>
      <c r="D150" s="15">
        <f>C150/B150</f>
        <v>1.4541396030249534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220.90062111801242</v>
      </c>
      <c r="H150" s="49">
        <f t="shared" si="42"/>
        <v>230.91816367265469</v>
      </c>
      <c r="I150" s="49">
        <f t="shared" si="42"/>
        <v>289.90147783251234</v>
      </c>
      <c r="J150" s="49">
        <f t="shared" si="42"/>
        <v>250.68965517241381</v>
      </c>
      <c r="K150" s="49">
        <f t="shared" si="42"/>
        <v>368.3098591549296</v>
      </c>
      <c r="L150" s="49">
        <f t="shared" si="42"/>
        <v>316.453125</v>
      </c>
      <c r="M150" s="49">
        <f t="shared" si="42"/>
        <v>313.51490236382324</v>
      </c>
      <c r="N150" s="49">
        <f t="shared" si="42"/>
        <v>275.47770700636943</v>
      </c>
      <c r="O150" s="49">
        <f t="shared" si="42"/>
        <v>281.81818181818181</v>
      </c>
      <c r="P150" s="49">
        <f t="shared" si="42"/>
        <v>217.42857142857144</v>
      </c>
      <c r="Q150" s="49">
        <f t="shared" si="42"/>
        <v>277.44005403579871</v>
      </c>
      <c r="R150" s="49">
        <f t="shared" si="42"/>
        <v>295.33333333333337</v>
      </c>
      <c r="S150" s="49">
        <f t="shared" si="42"/>
        <v>252.28658536585368</v>
      </c>
      <c r="T150" s="49">
        <f t="shared" si="42"/>
        <v>295.35714285714283</v>
      </c>
      <c r="U150" s="49">
        <f t="shared" si="42"/>
        <v>232.33908948194659</v>
      </c>
      <c r="V150" s="49">
        <f t="shared" si="42"/>
        <v>201.97452229299361</v>
      </c>
      <c r="W150" s="49">
        <f t="shared" si="42"/>
        <v>285.71428571428572</v>
      </c>
      <c r="X150" s="49">
        <f t="shared" si="42"/>
        <v>274.02266288951841</v>
      </c>
      <c r="Y150" s="49">
        <f t="shared" si="42"/>
        <v>263.35877862595419</v>
      </c>
      <c r="Z150" s="49">
        <f t="shared" si="42"/>
        <v>200</v>
      </c>
    </row>
    <row r="151" spans="1:27" s="12" customFormat="1" ht="30" customHeight="1" outlineLevel="1" x14ac:dyDescent="0.25">
      <c r="A151" s="11" t="s">
        <v>105</v>
      </c>
      <c r="B151" s="8">
        <v>954</v>
      </c>
      <c r="C151" s="27">
        <f t="shared" si="24"/>
        <v>977.69</v>
      </c>
      <c r="D151" s="15">
        <f t="shared" si="28"/>
        <v>1.024832285115304</v>
      </c>
      <c r="E151" s="99"/>
      <c r="F151" s="47">
        <v>17.489999999999998</v>
      </c>
      <c r="G151" s="47">
        <v>147</v>
      </c>
      <c r="H151" s="47">
        <v>85.1</v>
      </c>
      <c r="I151" s="47">
        <v>11</v>
      </c>
      <c r="J151" s="47">
        <v>13</v>
      </c>
      <c r="K151" s="47">
        <v>7.5</v>
      </c>
      <c r="L151" s="47">
        <v>103</v>
      </c>
      <c r="M151" s="47">
        <v>123</v>
      </c>
      <c r="N151" s="47">
        <v>39</v>
      </c>
      <c r="O151" s="47">
        <v>14</v>
      </c>
      <c r="P151" s="47">
        <v>18</v>
      </c>
      <c r="Q151" s="47">
        <v>102.4</v>
      </c>
      <c r="R151" s="47">
        <v>0</v>
      </c>
      <c r="S151" s="47">
        <v>29</v>
      </c>
      <c r="T151" s="47">
        <v>65.7</v>
      </c>
      <c r="U151" s="47">
        <v>21.5</v>
      </c>
      <c r="V151" s="47">
        <v>10</v>
      </c>
      <c r="W151" s="47">
        <v>10</v>
      </c>
      <c r="X151" s="47">
        <v>94</v>
      </c>
      <c r="Y151" s="47">
        <v>65</v>
      </c>
      <c r="Z151" s="47">
        <v>2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hidden="1" customHeight="1" outlineLevel="1" x14ac:dyDescent="0.25">
      <c r="A153" s="11" t="s">
        <v>107</v>
      </c>
      <c r="B153" s="52">
        <v>954</v>
      </c>
      <c r="C153" s="27">
        <f t="shared" si="24"/>
        <v>977.79000000000008</v>
      </c>
      <c r="D153" s="15">
        <f t="shared" si="28"/>
        <v>1.0249371069182391</v>
      </c>
      <c r="E153" s="99"/>
      <c r="F153" s="47">
        <f>F151-F152</f>
        <v>17.489999999999998</v>
      </c>
      <c r="G153" s="47">
        <f t="shared" ref="G153:X153" si="43">G151-G152</f>
        <v>147</v>
      </c>
      <c r="H153" s="47">
        <f t="shared" si="43"/>
        <v>85.1</v>
      </c>
      <c r="I153" s="47">
        <f t="shared" si="43"/>
        <v>11</v>
      </c>
      <c r="J153" s="47">
        <f t="shared" si="43"/>
        <v>13</v>
      </c>
      <c r="K153" s="47">
        <f t="shared" si="43"/>
        <v>7.5</v>
      </c>
      <c r="L153" s="47">
        <f t="shared" si="43"/>
        <v>103</v>
      </c>
      <c r="M153" s="47">
        <f t="shared" si="43"/>
        <v>123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v>102.4</v>
      </c>
      <c r="R153" s="47">
        <f t="shared" si="43"/>
        <v>0</v>
      </c>
      <c r="S153" s="47">
        <f t="shared" si="43"/>
        <v>29</v>
      </c>
      <c r="T153" s="47">
        <f t="shared" si="43"/>
        <v>65.7</v>
      </c>
      <c r="U153" s="47">
        <f t="shared" si="43"/>
        <v>21.5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v>2</v>
      </c>
    </row>
    <row r="154" spans="1:27" s="12" customFormat="1" ht="30" customHeight="1" outlineLevel="1" x14ac:dyDescent="0.25">
      <c r="A154" s="51" t="s">
        <v>175</v>
      </c>
      <c r="B154" s="23">
        <v>911</v>
      </c>
      <c r="C154" s="27">
        <f>SUM(F154:Z154)</f>
        <v>977.74</v>
      </c>
      <c r="D154" s="15">
        <f t="shared" si="28"/>
        <v>1.0732601536772777</v>
      </c>
      <c r="E154" s="99"/>
      <c r="F154" s="26">
        <v>17.489999999999998</v>
      </c>
      <c r="G154" s="26">
        <v>147</v>
      </c>
      <c r="H154" s="26">
        <v>85.1</v>
      </c>
      <c r="I154" s="26">
        <v>11</v>
      </c>
      <c r="J154" s="26">
        <v>12.95</v>
      </c>
      <c r="K154" s="26">
        <v>7.5</v>
      </c>
      <c r="L154" s="26">
        <v>103</v>
      </c>
      <c r="M154" s="26">
        <v>123</v>
      </c>
      <c r="N154" s="26">
        <v>39</v>
      </c>
      <c r="O154" s="26">
        <v>14</v>
      </c>
      <c r="P154" s="26">
        <v>18</v>
      </c>
      <c r="Q154" s="26">
        <v>102.4</v>
      </c>
      <c r="R154" s="26"/>
      <c r="S154" s="26">
        <v>29</v>
      </c>
      <c r="T154" s="26">
        <v>65.7</v>
      </c>
      <c r="U154" s="26">
        <v>21.5</v>
      </c>
      <c r="V154" s="26">
        <v>10</v>
      </c>
      <c r="W154" s="26">
        <v>10</v>
      </c>
      <c r="X154" s="26">
        <v>94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183</v>
      </c>
      <c r="B155" s="33">
        <f>B154/B153</f>
        <v>0.95492662473794554</v>
      </c>
      <c r="C155" s="33">
        <f>C154/C153</f>
        <v>0.99994886427556007</v>
      </c>
      <c r="D155" s="15">
        <f t="shared" si="28"/>
        <v>1.0471473287803339</v>
      </c>
      <c r="E155" s="99"/>
      <c r="F155" s="29">
        <f>F154/F153</f>
        <v>1</v>
      </c>
      <c r="G155" s="29">
        <f t="shared" ref="G155:Z155" si="44">G154/G153</f>
        <v>1</v>
      </c>
      <c r="H155" s="29">
        <f t="shared" si="44"/>
        <v>1</v>
      </c>
      <c r="I155" s="29">
        <f t="shared" si="44"/>
        <v>1</v>
      </c>
      <c r="J155" s="29">
        <f t="shared" si="44"/>
        <v>0.99615384615384606</v>
      </c>
      <c r="K155" s="29">
        <f t="shared" si="44"/>
        <v>1</v>
      </c>
      <c r="L155" s="29">
        <f t="shared" si="44"/>
        <v>1</v>
      </c>
      <c r="M155" s="29">
        <f t="shared" si="44"/>
        <v>1</v>
      </c>
      <c r="N155" s="29">
        <f t="shared" si="44"/>
        <v>1</v>
      </c>
      <c r="O155" s="29">
        <f t="shared" si="44"/>
        <v>1</v>
      </c>
      <c r="P155" s="29">
        <f t="shared" si="44"/>
        <v>1</v>
      </c>
      <c r="Q155" s="29">
        <f t="shared" si="44"/>
        <v>1</v>
      </c>
      <c r="R155" s="29"/>
      <c r="S155" s="29">
        <f t="shared" si="44"/>
        <v>1</v>
      </c>
      <c r="T155" s="29">
        <f t="shared" si="44"/>
        <v>1</v>
      </c>
      <c r="U155" s="29">
        <f t="shared" si="44"/>
        <v>1</v>
      </c>
      <c r="V155" s="29">
        <f t="shared" si="44"/>
        <v>1</v>
      </c>
      <c r="W155" s="29">
        <f t="shared" si="44"/>
        <v>1</v>
      </c>
      <c r="X155" s="29">
        <f t="shared" si="44"/>
        <v>1</v>
      </c>
      <c r="Y155" s="29">
        <f t="shared" si="44"/>
        <v>1</v>
      </c>
      <c r="Z155" s="29">
        <f t="shared" si="44"/>
        <v>1</v>
      </c>
    </row>
    <row r="156" spans="1:27" s="12" customFormat="1" ht="31.8" customHeight="1" x14ac:dyDescent="0.25">
      <c r="A156" s="13" t="s">
        <v>187</v>
      </c>
      <c r="B156" s="38">
        <v>22000</v>
      </c>
      <c r="C156" s="38">
        <f>SUM(F156:Z156)</f>
        <v>27186</v>
      </c>
      <c r="D156" s="15">
        <f t="shared" si="28"/>
        <v>1.2357272727272728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5110</v>
      </c>
      <c r="M156" s="26">
        <v>3372</v>
      </c>
      <c r="N156" s="26">
        <v>1040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22997</v>
      </c>
      <c r="C157" s="27">
        <f>SUM(F157:Z157)</f>
        <v>33950</v>
      </c>
      <c r="D157" s="15">
        <f t="shared" si="28"/>
        <v>1.4762795147193113</v>
      </c>
      <c r="E157" s="99"/>
      <c r="F157" s="26">
        <v>385</v>
      </c>
      <c r="G157" s="26">
        <v>5313</v>
      </c>
      <c r="H157" s="26">
        <v>2127</v>
      </c>
      <c r="I157" s="26">
        <v>463</v>
      </c>
      <c r="J157" s="26">
        <v>265.5</v>
      </c>
      <c r="K157" s="26">
        <v>185</v>
      </c>
      <c r="L157" s="26">
        <v>5510</v>
      </c>
      <c r="M157" s="26">
        <v>6384</v>
      </c>
      <c r="N157" s="26">
        <v>1040</v>
      </c>
      <c r="O157" s="26">
        <v>150</v>
      </c>
      <c r="P157" s="26">
        <v>542</v>
      </c>
      <c r="Q157" s="26">
        <v>3041</v>
      </c>
      <c r="R157" s="26"/>
      <c r="S157" s="26">
        <v>739</v>
      </c>
      <c r="T157" s="26">
        <v>2241.5</v>
      </c>
      <c r="U157" s="26">
        <v>930</v>
      </c>
      <c r="V157" s="26">
        <v>180</v>
      </c>
      <c r="W157" s="26">
        <v>104</v>
      </c>
      <c r="X157" s="26">
        <v>3124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1.0453181818181818</v>
      </c>
      <c r="C158" s="30">
        <f>C157/C156</f>
        <v>1.2488045317442802</v>
      </c>
      <c r="D158" s="30">
        <f t="shared" ref="D158:V158" si="45">D157/D156</f>
        <v>1.1946645083434433</v>
      </c>
      <c r="E158" s="30" t="e">
        <f t="shared" si="45"/>
        <v>#DIV/0!</v>
      </c>
      <c r="F158" s="30">
        <f t="shared" si="45"/>
        <v>0.98717948717948723</v>
      </c>
      <c r="G158" s="30">
        <f t="shared" si="45"/>
        <v>1.0176211453744493</v>
      </c>
      <c r="H158" s="30">
        <f t="shared" si="45"/>
        <v>1.9336363636363636</v>
      </c>
      <c r="I158" s="30">
        <f t="shared" si="45"/>
        <v>1.1320293398533008</v>
      </c>
      <c r="J158" s="30">
        <f t="shared" si="45"/>
        <v>1.937956204379562</v>
      </c>
      <c r="K158" s="30">
        <f t="shared" si="45"/>
        <v>0.74</v>
      </c>
      <c r="L158" s="30">
        <f t="shared" si="45"/>
        <v>1.0782778864970646</v>
      </c>
      <c r="M158" s="30">
        <f t="shared" si="45"/>
        <v>1.893238434163701</v>
      </c>
      <c r="N158" s="30">
        <f t="shared" si="45"/>
        <v>1</v>
      </c>
      <c r="O158" s="30">
        <f t="shared" si="45"/>
        <v>37.5</v>
      </c>
      <c r="P158" s="30">
        <f t="shared" si="45"/>
        <v>0.75804195804195806</v>
      </c>
      <c r="Q158" s="30">
        <f t="shared" si="45"/>
        <v>1.4385052034058656</v>
      </c>
      <c r="R158" s="30"/>
      <c r="S158" s="30">
        <f t="shared" si="45"/>
        <v>1.2255389718076286</v>
      </c>
      <c r="T158" s="30">
        <f t="shared" si="45"/>
        <v>1.1337885685381892</v>
      </c>
      <c r="U158" s="30">
        <f t="shared" si="45"/>
        <v>1.3737075332348596</v>
      </c>
      <c r="V158" s="30">
        <f t="shared" si="45"/>
        <v>0.91370558375634514</v>
      </c>
      <c r="W158" s="30">
        <f>W157/W156</f>
        <v>1.4857142857142858</v>
      </c>
      <c r="X158" s="30">
        <f>X157/X156</f>
        <v>1.1784232365145229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252.43688254665201</v>
      </c>
      <c r="C159" s="56">
        <f>C157/C154*10</f>
        <v>347.22932476936603</v>
      </c>
      <c r="D159" s="15">
        <f>C159/B159</f>
        <v>1.375509478909825</v>
      </c>
      <c r="E159" s="56" t="e">
        <f t="shared" ref="E159:V159" si="47">E157/E154*10</f>
        <v>#DIV/0!</v>
      </c>
      <c r="F159" s="56">
        <f t="shared" si="47"/>
        <v>220.12578616352204</v>
      </c>
      <c r="G159" s="56">
        <f t="shared" si="47"/>
        <v>361.42857142857144</v>
      </c>
      <c r="H159" s="56">
        <f t="shared" si="47"/>
        <v>249.94124559341952</v>
      </c>
      <c r="I159" s="56">
        <f t="shared" si="47"/>
        <v>420.90909090909093</v>
      </c>
      <c r="J159" s="56">
        <f t="shared" si="47"/>
        <v>205.01930501930502</v>
      </c>
      <c r="K159" s="56">
        <f t="shared" si="47"/>
        <v>246.66666666666669</v>
      </c>
      <c r="L159" s="56">
        <f t="shared" si="47"/>
        <v>534.95145631067965</v>
      </c>
      <c r="M159" s="56">
        <f t="shared" si="47"/>
        <v>519.02439024390242</v>
      </c>
      <c r="N159" s="56">
        <f t="shared" si="47"/>
        <v>266.66666666666669</v>
      </c>
      <c r="O159" s="56">
        <f t="shared" si="47"/>
        <v>107.14285714285714</v>
      </c>
      <c r="P159" s="56">
        <f t="shared" si="47"/>
        <v>301.11111111111109</v>
      </c>
      <c r="Q159" s="56">
        <f t="shared" si="47"/>
        <v>296.97265625</v>
      </c>
      <c r="R159" s="56"/>
      <c r="S159" s="56">
        <f t="shared" si="47"/>
        <v>254.82758620689654</v>
      </c>
      <c r="T159" s="56">
        <f t="shared" si="47"/>
        <v>341.17199391171994</v>
      </c>
      <c r="U159" s="56">
        <f t="shared" si="47"/>
        <v>432.55813953488371</v>
      </c>
      <c r="V159" s="56">
        <f t="shared" si="47"/>
        <v>180</v>
      </c>
      <c r="W159" s="56">
        <f t="shared" ref="W159:Z159" si="48">W157/W154*10</f>
        <v>104</v>
      </c>
      <c r="X159" s="56">
        <f t="shared" si="48"/>
        <v>332.34042553191489</v>
      </c>
      <c r="Y159" s="56">
        <f t="shared" si="48"/>
        <v>180.64516129032259</v>
      </c>
      <c r="Z159" s="56">
        <f t="shared" si="48"/>
        <v>250</v>
      </c>
    </row>
    <row r="160" spans="1:27" s="12" customFormat="1" ht="30" hidden="1" customHeight="1" outlineLevel="1" x14ac:dyDescent="0.25">
      <c r="A160" s="51">
        <v>0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hidden="1" customHeight="1" x14ac:dyDescent="0.25">
      <c r="A161" s="32" t="s">
        <v>176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hidden="1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245</v>
      </c>
      <c r="C166" s="49">
        <f>SUM(F166:Z166)</f>
        <v>209.5</v>
      </c>
      <c r="D166" s="15">
        <f t="shared" si="28"/>
        <v>0.85510204081632657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196.5</v>
      </c>
      <c r="U166" s="54">
        <v>3</v>
      </c>
      <c r="V166" s="53">
        <v>10</v>
      </c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146.80000000000001</v>
      </c>
      <c r="C167" s="49">
        <f>SUM(F167:Z167)</f>
        <v>225</v>
      </c>
      <c r="D167" s="15">
        <f t="shared" si="28"/>
        <v>1.5326975476839235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205</v>
      </c>
      <c r="U167" s="54">
        <v>5</v>
      </c>
      <c r="V167" s="53">
        <v>15</v>
      </c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5.9918367346938783</v>
      </c>
      <c r="C168" s="56">
        <f>C167/C166*10</f>
        <v>10.739856801909308</v>
      </c>
      <c r="D168" s="56">
        <f t="shared" ref="D168:V168" si="49">D167/D166*10</f>
        <v>17.924147932341825</v>
      </c>
      <c r="E168" s="56" t="e">
        <f t="shared" si="49"/>
        <v>#DIV/0!</v>
      </c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>
        <f t="shared" si="49"/>
        <v>10.432569974554708</v>
      </c>
      <c r="U168" s="56">
        <f t="shared" si="49"/>
        <v>16.666666666666668</v>
      </c>
      <c r="V168" s="56">
        <f t="shared" si="49"/>
        <v>15</v>
      </c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7038</v>
      </c>
      <c r="C169" s="27">
        <f>SUM(F169:Z169)</f>
        <v>9931</v>
      </c>
      <c r="D169" s="15">
        <f t="shared" si="28"/>
        <v>1.4110542767831771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>
        <v>161</v>
      </c>
      <c r="M169" s="36">
        <v>250</v>
      </c>
      <c r="N169" s="36"/>
      <c r="O169" s="36"/>
      <c r="P169" s="36"/>
      <c r="Q169" s="36">
        <v>412</v>
      </c>
      <c r="R169" s="36">
        <v>1713</v>
      </c>
      <c r="S169" s="36"/>
      <c r="T169" s="36">
        <v>580</v>
      </c>
      <c r="U169" s="36">
        <v>401</v>
      </c>
      <c r="V169" s="36"/>
      <c r="W169" s="36">
        <v>360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6717</v>
      </c>
      <c r="C170" s="27">
        <f>SUM(F170:Z170)</f>
        <v>9040.7999999999993</v>
      </c>
      <c r="D170" s="15">
        <f t="shared" si="28"/>
        <v>1.3459580169718623</v>
      </c>
      <c r="E170" s="99"/>
      <c r="F170" s="36">
        <v>3118</v>
      </c>
      <c r="G170" s="35"/>
      <c r="H170" s="54"/>
      <c r="I170" s="26"/>
      <c r="J170" s="26"/>
      <c r="K170" s="26">
        <v>1101</v>
      </c>
      <c r="L170" s="26">
        <v>161</v>
      </c>
      <c r="M170" s="37">
        <v>415</v>
      </c>
      <c r="N170" s="37"/>
      <c r="O170" s="35"/>
      <c r="P170" s="35"/>
      <c r="Q170" s="37">
        <v>525.79999999999995</v>
      </c>
      <c r="R170" s="37">
        <v>1199</v>
      </c>
      <c r="S170" s="37"/>
      <c r="T170" s="37">
        <v>1037</v>
      </c>
      <c r="U170" s="37">
        <v>472</v>
      </c>
      <c r="V170" s="37"/>
      <c r="W170" s="37">
        <v>360</v>
      </c>
      <c r="X170" s="37">
        <v>380</v>
      </c>
      <c r="Y170" s="37">
        <v>272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9.5439045183290698</v>
      </c>
      <c r="C171" s="49">
        <f>C170/C169*10</f>
        <v>9.1036149431074413</v>
      </c>
      <c r="D171" s="49">
        <f t="shared" ref="D171:W171" si="50">D170/D169*10</f>
        <v>9.5386693419071271</v>
      </c>
      <c r="E171" s="49" t="e">
        <f t="shared" si="50"/>
        <v>#DIV/0!</v>
      </c>
      <c r="F171" s="49">
        <f t="shared" si="50"/>
        <v>8.8984018264840188</v>
      </c>
      <c r="G171" s="49"/>
      <c r="H171" s="49"/>
      <c r="I171" s="49"/>
      <c r="J171" s="49"/>
      <c r="K171" s="49">
        <f t="shared" si="50"/>
        <v>6.9993642720915448</v>
      </c>
      <c r="L171" s="49">
        <f t="shared" si="50"/>
        <v>10</v>
      </c>
      <c r="M171" s="49">
        <f t="shared" si="50"/>
        <v>16.599999999999998</v>
      </c>
      <c r="N171" s="49"/>
      <c r="O171" s="49"/>
      <c r="P171" s="49"/>
      <c r="Q171" s="49">
        <f t="shared" si="50"/>
        <v>12.762135922330096</v>
      </c>
      <c r="R171" s="49">
        <f t="shared" si="50"/>
        <v>6.999416228838296</v>
      </c>
      <c r="S171" s="49"/>
      <c r="T171" s="49">
        <f t="shared" si="50"/>
        <v>17.879310344827587</v>
      </c>
      <c r="U171" s="49">
        <f t="shared" si="50"/>
        <v>11.770573566084789</v>
      </c>
      <c r="V171" s="49"/>
      <c r="W171" s="49">
        <f t="shared" si="50"/>
        <v>10</v>
      </c>
      <c r="X171" s="49">
        <f t="shared" ref="X171:Y171" si="51">X170/X169*10</f>
        <v>7.5546719681908545</v>
      </c>
      <c r="Y171" s="49">
        <f t="shared" si="51"/>
        <v>5.7383966244725739</v>
      </c>
      <c r="Z171" s="26"/>
    </row>
    <row r="172" spans="1:26" s="12" customFormat="1" ht="30" customHeight="1" x14ac:dyDescent="0.25">
      <c r="A172" s="51" t="s">
        <v>181</v>
      </c>
      <c r="B172" s="27">
        <v>4374</v>
      </c>
      <c r="C172" s="27">
        <f>SUM(F172:Z172)</f>
        <v>8347</v>
      </c>
      <c r="D172" s="15">
        <f t="shared" si="28"/>
        <v>1.9083219021490627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1789</v>
      </c>
      <c r="O172" s="36">
        <v>140</v>
      </c>
      <c r="P172" s="36"/>
      <c r="Q172" s="36"/>
      <c r="R172" s="36">
        <v>364</v>
      </c>
      <c r="S172" s="36">
        <v>498</v>
      </c>
      <c r="T172" s="129">
        <v>100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182</v>
      </c>
      <c r="B173" s="27">
        <v>3954</v>
      </c>
      <c r="C173" s="27">
        <f>SUM(F173:Z173)</f>
        <v>7083.5999999999995</v>
      </c>
      <c r="D173" s="15">
        <f t="shared" si="28"/>
        <v>1.7915022761760242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1.7</v>
      </c>
      <c r="U173" s="37">
        <v>66</v>
      </c>
      <c r="V173" s="35"/>
      <c r="W173" s="37"/>
      <c r="X173" s="37">
        <v>8.9</v>
      </c>
      <c r="Y173" s="37">
        <v>113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9.0397805212620028</v>
      </c>
      <c r="C174" s="49">
        <f>C173/C172*10</f>
        <v>8.4864023002276259</v>
      </c>
      <c r="D174" s="15">
        <f t="shared" si="28"/>
        <v>0.93878410878087093</v>
      </c>
      <c r="E174" s="49" t="e">
        <f t="shared" ref="E174:X174" si="52">E173/E172*10</f>
        <v>#DIV/0!</v>
      </c>
      <c r="F174" s="49"/>
      <c r="G174" s="49"/>
      <c r="H174" s="49"/>
      <c r="I174" s="49">
        <f t="shared" si="52"/>
        <v>10</v>
      </c>
      <c r="J174" s="49">
        <f t="shared" si="52"/>
        <v>7.3786407766990294</v>
      </c>
      <c r="K174" s="49">
        <f t="shared" si="52"/>
        <v>7</v>
      </c>
      <c r="L174" s="49">
        <f t="shared" si="52"/>
        <v>9.3220338983050848</v>
      </c>
      <c r="M174" s="49">
        <f t="shared" si="52"/>
        <v>6</v>
      </c>
      <c r="N174" s="49">
        <f t="shared" si="52"/>
        <v>11.710452766908887</v>
      </c>
      <c r="O174" s="49">
        <f t="shared" si="52"/>
        <v>3.2142857142857144</v>
      </c>
      <c r="P174" s="49"/>
      <c r="Q174" s="116"/>
      <c r="R174" s="49">
        <f t="shared" si="52"/>
        <v>10.989010989010989</v>
      </c>
      <c r="S174" s="49">
        <f t="shared" si="52"/>
        <v>6.4457831325301207</v>
      </c>
      <c r="T174" s="49">
        <f t="shared" si="52"/>
        <v>0.17</v>
      </c>
      <c r="U174" s="49">
        <f t="shared" si="52"/>
        <v>6.2857142857142856</v>
      </c>
      <c r="V174" s="49"/>
      <c r="W174" s="49"/>
      <c r="X174" s="49">
        <f t="shared" si="52"/>
        <v>1.4833333333333334</v>
      </c>
      <c r="Y174" s="50">
        <f>Y173/Y172*10</f>
        <v>3.2848837209302322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177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178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680</v>
      </c>
      <c r="C178" s="27">
        <f>SUM(F178:Z178)</f>
        <v>837</v>
      </c>
      <c r="D178" s="15">
        <f t="shared" ref="D178:D182" si="53">C178/B178</f>
        <v>1.2308823529411765</v>
      </c>
      <c r="E178" s="99"/>
      <c r="F178" s="36"/>
      <c r="G178" s="36"/>
      <c r="H178" s="36">
        <v>400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437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16943</v>
      </c>
      <c r="C179" s="27">
        <f>SUM(F179:Z179)</f>
        <v>25984</v>
      </c>
      <c r="D179" s="15">
        <f t="shared" si="53"/>
        <v>1.533612701410612</v>
      </c>
      <c r="E179" s="99"/>
      <c r="F179" s="36"/>
      <c r="G179" s="36"/>
      <c r="H179" s="36">
        <v>12000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13984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249.16176470588238</v>
      </c>
      <c r="C180" s="56">
        <f>C179/C178*10</f>
        <v>310.44205495818397</v>
      </c>
      <c r="D180" s="15">
        <f t="shared" si="53"/>
        <v>1.2459458028186572</v>
      </c>
      <c r="E180" s="56" t="e">
        <f t="shared" ref="E180:H180" si="54">E179/E178*10</f>
        <v>#DIV/0!</v>
      </c>
      <c r="F180" s="56"/>
      <c r="G180" s="56"/>
      <c r="H180" s="56">
        <f t="shared" si="54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customHeight="1" outlineLevel="1" x14ac:dyDescent="0.25">
      <c r="A181" s="51" t="s">
        <v>115</v>
      </c>
      <c r="B181" s="27">
        <v>3405</v>
      </c>
      <c r="C181" s="27">
        <f>SUM(F181:Z181)</f>
        <v>2492</v>
      </c>
      <c r="D181" s="28">
        <f t="shared" si="53"/>
        <v>0.73186490455212927</v>
      </c>
      <c r="E181" s="100"/>
      <c r="F181" s="36">
        <v>50</v>
      </c>
      <c r="G181" s="36"/>
      <c r="H181" s="36">
        <v>550</v>
      </c>
      <c r="I181" s="36"/>
      <c r="J181" s="36"/>
      <c r="K181" s="36">
        <v>100</v>
      </c>
      <c r="L181" s="36">
        <v>120</v>
      </c>
      <c r="M181" s="36">
        <v>150</v>
      </c>
      <c r="N181" s="36"/>
      <c r="O181" s="36"/>
      <c r="P181" s="36"/>
      <c r="Q181" s="36"/>
      <c r="R181" s="36"/>
      <c r="S181" s="36"/>
      <c r="T181" s="36"/>
      <c r="U181" s="36"/>
      <c r="V181" s="36">
        <v>1522</v>
      </c>
      <c r="W181" s="36"/>
      <c r="X181" s="36"/>
      <c r="Y181" s="36"/>
      <c r="Z181" s="36"/>
    </row>
    <row r="182" spans="1:26" s="12" customFormat="1" ht="30" customHeight="1" outlineLevel="1" x14ac:dyDescent="0.25">
      <c r="A182" s="32" t="s">
        <v>116</v>
      </c>
      <c r="B182" s="27">
        <v>3710</v>
      </c>
      <c r="C182" s="27">
        <f>SUM(F182:Z182)</f>
        <v>4348</v>
      </c>
      <c r="D182" s="28">
        <f t="shared" si="53"/>
        <v>1.171967654986523</v>
      </c>
      <c r="E182" s="100"/>
      <c r="F182" s="36">
        <v>275</v>
      </c>
      <c r="G182" s="36"/>
      <c r="H182" s="36">
        <v>660</v>
      </c>
      <c r="I182" s="36"/>
      <c r="J182" s="36"/>
      <c r="K182" s="36">
        <v>200</v>
      </c>
      <c r="L182" s="36">
        <v>132</v>
      </c>
      <c r="M182" s="36">
        <v>190</v>
      </c>
      <c r="N182" s="36"/>
      <c r="O182" s="36"/>
      <c r="P182" s="36"/>
      <c r="Q182" s="36"/>
      <c r="R182" s="36"/>
      <c r="S182" s="36"/>
      <c r="T182" s="36"/>
      <c r="U182" s="36"/>
      <c r="V182" s="36">
        <v>2891</v>
      </c>
      <c r="W182" s="36"/>
      <c r="X182" s="36"/>
      <c r="Y182" s="36"/>
      <c r="Z182" s="36"/>
    </row>
    <row r="183" spans="1:26" s="12" customFormat="1" ht="30" customHeight="1" x14ac:dyDescent="0.25">
      <c r="A183" s="32" t="s">
        <v>97</v>
      </c>
      <c r="B183" s="56">
        <f>B182/B181*10</f>
        <v>10.895741556534508</v>
      </c>
      <c r="C183" s="56">
        <f>C182/C181*10</f>
        <v>17.447833065810595</v>
      </c>
      <c r="D183" s="56">
        <f t="shared" ref="D183:M183" si="55">D182/D181*10</f>
        <v>16.013442476842336</v>
      </c>
      <c r="E183" s="56" t="e">
        <f t="shared" si="55"/>
        <v>#DIV/0!</v>
      </c>
      <c r="F183" s="56">
        <f>H182/H181*10</f>
        <v>12</v>
      </c>
      <c r="G183" s="56"/>
      <c r="I183" s="56"/>
      <c r="J183" s="56"/>
      <c r="K183" s="56">
        <v>200</v>
      </c>
      <c r="L183" s="56"/>
      <c r="M183" s="56">
        <f t="shared" si="55"/>
        <v>12.666666666666666</v>
      </c>
      <c r="N183" s="54"/>
      <c r="O183" s="54"/>
      <c r="P183" s="54"/>
      <c r="Q183" s="54"/>
      <c r="R183" s="54"/>
      <c r="S183" s="54"/>
      <c r="T183" s="54"/>
      <c r="U183" s="54"/>
      <c r="V183" s="54">
        <f>V182/V181*10</f>
        <v>18.994743758212877</v>
      </c>
      <c r="W183" s="54"/>
      <c r="X183" s="54"/>
      <c r="Y183" s="54"/>
      <c r="Z183" s="54"/>
    </row>
    <row r="184" spans="1:26" s="12" customFormat="1" ht="30" customHeight="1" x14ac:dyDescent="0.25">
      <c r="A184" s="51" t="s">
        <v>117</v>
      </c>
      <c r="B184" s="23">
        <v>8564</v>
      </c>
      <c r="C184" s="27">
        <f>SUM(F184:Z184)</f>
        <v>12631</v>
      </c>
      <c r="D184" s="15">
        <f t="shared" ref="D184:D186" si="56">C184/B184</f>
        <v>1.474894908921065</v>
      </c>
      <c r="E184" s="99"/>
      <c r="F184" s="36"/>
      <c r="G184" s="36">
        <v>359</v>
      </c>
      <c r="H184" s="36">
        <v>1151</v>
      </c>
      <c r="I184" s="36">
        <v>1866</v>
      </c>
      <c r="J184" s="36">
        <v>396</v>
      </c>
      <c r="K184" s="36">
        <v>150</v>
      </c>
      <c r="L184" s="36"/>
      <c r="M184" s="36">
        <v>1000</v>
      </c>
      <c r="N184" s="36">
        <v>378</v>
      </c>
      <c r="O184" s="36">
        <v>489</v>
      </c>
      <c r="P184" s="36">
        <v>219</v>
      </c>
      <c r="Q184" s="53">
        <v>762</v>
      </c>
      <c r="R184" s="36">
        <v>409</v>
      </c>
      <c r="S184" s="36">
        <v>155</v>
      </c>
      <c r="T184" s="36">
        <v>233</v>
      </c>
      <c r="U184" s="36">
        <v>1985</v>
      </c>
      <c r="V184" s="36">
        <v>325</v>
      </c>
      <c r="W184" s="36">
        <v>212</v>
      </c>
      <c r="X184" s="36">
        <v>501</v>
      </c>
      <c r="Y184" s="36">
        <v>1336</v>
      </c>
      <c r="Z184" s="36">
        <v>705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6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6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98844</v>
      </c>
      <c r="D187" s="106">
        <f>C187/B187</f>
        <v>0.94176607340218754</v>
      </c>
      <c r="E187" s="107"/>
      <c r="F187" s="108">
        <v>7503</v>
      </c>
      <c r="G187" s="108">
        <v>3003</v>
      </c>
      <c r="H187" s="108">
        <v>5500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0.94137142857142853</v>
      </c>
      <c r="D188" s="15">
        <f t="shared" ref="D188:D197" si="57">C188/B188</f>
        <v>0.94176607340218754</v>
      </c>
      <c r="E188" s="99"/>
      <c r="F188" s="30">
        <f>F187/F190</f>
        <v>1.0075198066335438</v>
      </c>
      <c r="G188" s="30">
        <f t="shared" ref="G188:Z188" si="58">G187/G190</f>
        <v>0.73494860499265791</v>
      </c>
      <c r="H188" s="30">
        <f t="shared" si="58"/>
        <v>1.0009099181073704</v>
      </c>
      <c r="I188" s="30">
        <f t="shared" si="58"/>
        <v>0.85434589142687634</v>
      </c>
      <c r="J188" s="30">
        <f t="shared" si="58"/>
        <v>1.0530999703352122</v>
      </c>
      <c r="K188" s="30">
        <f t="shared" si="58"/>
        <v>0.99460552933243429</v>
      </c>
      <c r="L188" s="30">
        <f t="shared" si="58"/>
        <v>0.90997906489881364</v>
      </c>
      <c r="M188" s="30">
        <f t="shared" si="58"/>
        <v>0.74203128093446846</v>
      </c>
      <c r="N188" s="30">
        <f t="shared" si="58"/>
        <v>1.1537270515372706</v>
      </c>
      <c r="O188" s="30">
        <f t="shared" si="58"/>
        <v>0.77164647824136379</v>
      </c>
      <c r="P188" s="30">
        <f t="shared" si="58"/>
        <v>0.87608906098741535</v>
      </c>
      <c r="Q188" s="30">
        <f t="shared" si="58"/>
        <v>0.95179356302282714</v>
      </c>
      <c r="R188" s="30">
        <f t="shared" si="58"/>
        <v>0.90427644644512117</v>
      </c>
      <c r="S188" s="30">
        <f t="shared" si="58"/>
        <v>0.83969465648854957</v>
      </c>
      <c r="T188" s="30">
        <f t="shared" si="58"/>
        <v>1.0048283961894819</v>
      </c>
      <c r="U188" s="30">
        <f t="shared" si="58"/>
        <v>0.98506731946144432</v>
      </c>
      <c r="V188" s="30">
        <f t="shared" si="58"/>
        <v>0.85180686304281805</v>
      </c>
      <c r="W188" s="30">
        <f t="shared" si="58"/>
        <v>1</v>
      </c>
      <c r="X188" s="30">
        <f t="shared" si="58"/>
        <v>0.99671916010498685</v>
      </c>
      <c r="Y188" s="30">
        <f t="shared" si="58"/>
        <v>1</v>
      </c>
      <c r="Z188" s="30">
        <f t="shared" si="58"/>
        <v>1.0010537407797682</v>
      </c>
    </row>
    <row r="189" spans="1:26" s="109" customFormat="1" ht="30" customHeight="1" x14ac:dyDescent="0.25">
      <c r="A189" s="103" t="s">
        <v>122</v>
      </c>
      <c r="B189" s="104">
        <v>181816</v>
      </c>
      <c r="C189" s="105">
        <f t="shared" ref="C189:C195" si="59">SUM(F189:Z189)</f>
        <v>161886</v>
      </c>
      <c r="D189" s="106">
        <f t="shared" si="57"/>
        <v>0.89038368460421524</v>
      </c>
      <c r="E189" s="107"/>
      <c r="F189" s="113">
        <v>6592</v>
      </c>
      <c r="G189" s="113">
        <v>4300</v>
      </c>
      <c r="H189" s="113">
        <v>13811</v>
      </c>
      <c r="I189" s="113">
        <v>9503</v>
      </c>
      <c r="J189" s="113">
        <v>6580</v>
      </c>
      <c r="K189" s="113">
        <v>18200</v>
      </c>
      <c r="L189" s="113">
        <v>9697</v>
      </c>
      <c r="M189" s="113">
        <v>8724</v>
      </c>
      <c r="N189" s="113">
        <v>2590</v>
      </c>
      <c r="O189" s="113">
        <v>3300</v>
      </c>
      <c r="P189" s="113">
        <v>5340</v>
      </c>
      <c r="Q189" s="113">
        <v>5961</v>
      </c>
      <c r="R189" s="113">
        <v>9195</v>
      </c>
      <c r="S189" s="113">
        <v>4300</v>
      </c>
      <c r="T189" s="113">
        <v>11200</v>
      </c>
      <c r="U189" s="113">
        <v>4106</v>
      </c>
      <c r="V189" s="113">
        <v>5630</v>
      </c>
      <c r="W189" s="113">
        <v>3086</v>
      </c>
      <c r="X189" s="113">
        <v>2850</v>
      </c>
      <c r="Y189" s="113">
        <v>20521</v>
      </c>
      <c r="Z189" s="113">
        <v>6400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9"/>
        <v>105000</v>
      </c>
      <c r="D190" s="15">
        <f t="shared" si="57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102755</v>
      </c>
      <c r="C191" s="105">
        <f t="shared" si="59"/>
        <v>93172</v>
      </c>
      <c r="D191" s="106">
        <f t="shared" si="57"/>
        <v>0.90673933141939567</v>
      </c>
      <c r="E191" s="107"/>
      <c r="F191" s="114">
        <v>6823</v>
      </c>
      <c r="G191" s="114">
        <v>3040</v>
      </c>
      <c r="H191" s="114">
        <v>5500</v>
      </c>
      <c r="I191" s="114">
        <v>5008</v>
      </c>
      <c r="J191" s="114">
        <v>3031</v>
      </c>
      <c r="K191" s="114">
        <v>5940</v>
      </c>
      <c r="L191" s="114">
        <v>3195</v>
      </c>
      <c r="M191" s="114">
        <v>3687</v>
      </c>
      <c r="N191" s="114">
        <v>4792</v>
      </c>
      <c r="O191" s="114">
        <v>1272</v>
      </c>
      <c r="P191" s="114">
        <v>2634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6100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0.97861904761904761</v>
      </c>
      <c r="C192" s="87">
        <f>C191/C190</f>
        <v>0.887352380952381</v>
      </c>
      <c r="D192" s="15">
        <f t="shared" si="57"/>
        <v>0.90673933141939567</v>
      </c>
      <c r="E192" s="99"/>
      <c r="F192" s="16">
        <f>F191/F190</f>
        <v>0.91620786894051298</v>
      </c>
      <c r="G192" s="16">
        <f t="shared" ref="G192:Z192" si="60">G191/G190</f>
        <v>0.74400391581008318</v>
      </c>
      <c r="H192" s="16">
        <f t="shared" si="60"/>
        <v>1.0009099181073704</v>
      </c>
      <c r="I192" s="16">
        <f t="shared" si="60"/>
        <v>0.74280628893503409</v>
      </c>
      <c r="J192" s="16">
        <f t="shared" si="60"/>
        <v>0.89913972115099372</v>
      </c>
      <c r="K192" s="16">
        <f t="shared" si="60"/>
        <v>1.0013486176668915</v>
      </c>
      <c r="L192" s="16">
        <f t="shared" si="60"/>
        <v>0.74319609211444526</v>
      </c>
      <c r="M192" s="16">
        <f t="shared" si="60"/>
        <v>0.72995446446248269</v>
      </c>
      <c r="N192" s="16">
        <f t="shared" si="60"/>
        <v>1.0599424905994248</v>
      </c>
      <c r="O192" s="16">
        <f t="shared" si="60"/>
        <v>0.57065948855989235</v>
      </c>
      <c r="P192" s="16">
        <f t="shared" si="60"/>
        <v>0.84995159728944825</v>
      </c>
      <c r="Q192" s="16">
        <f t="shared" si="60"/>
        <v>0.84531405075854249</v>
      </c>
      <c r="R192" s="16">
        <f t="shared" si="60"/>
        <v>0.85595127763802459</v>
      </c>
      <c r="S192" s="16">
        <f t="shared" si="60"/>
        <v>0.70855353298101387</v>
      </c>
      <c r="T192" s="16">
        <f t="shared" si="60"/>
        <v>1.0013049719431033</v>
      </c>
      <c r="U192" s="16">
        <f t="shared" si="60"/>
        <v>1.0097919216646267</v>
      </c>
      <c r="V192" s="16">
        <f t="shared" si="60"/>
        <v>0.85180686304281805</v>
      </c>
      <c r="W192" s="16">
        <f t="shared" si="60"/>
        <v>0.93703007518796988</v>
      </c>
      <c r="X192" s="16">
        <f t="shared" si="60"/>
        <v>1.0006561679790027</v>
      </c>
      <c r="Y192" s="16">
        <f t="shared" si="60"/>
        <v>1</v>
      </c>
      <c r="Z192" s="16">
        <f t="shared" si="60"/>
        <v>0.91499824376536709</v>
      </c>
    </row>
    <row r="193" spans="1:36" s="12" customFormat="1" ht="31.8" customHeight="1" x14ac:dyDescent="0.25">
      <c r="A193" s="11" t="s">
        <v>125</v>
      </c>
      <c r="B193" s="26">
        <v>92635</v>
      </c>
      <c r="C193" s="27">
        <f t="shared" si="59"/>
        <v>82830</v>
      </c>
      <c r="D193" s="15">
        <f t="shared" si="57"/>
        <v>0.89415447724941977</v>
      </c>
      <c r="E193" s="99"/>
      <c r="F193" s="10">
        <v>6773</v>
      </c>
      <c r="G193" s="10">
        <v>2186</v>
      </c>
      <c r="H193" s="10">
        <v>5407</v>
      </c>
      <c r="I193" s="10">
        <v>4573</v>
      </c>
      <c r="J193" s="10">
        <v>2705</v>
      </c>
      <c r="K193" s="10">
        <v>5500</v>
      </c>
      <c r="L193" s="10">
        <v>1585</v>
      </c>
      <c r="M193" s="10">
        <v>3156</v>
      </c>
      <c r="N193" s="10">
        <v>4780</v>
      </c>
      <c r="O193" s="10">
        <v>1237</v>
      </c>
      <c r="P193" s="10">
        <v>2634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9"/>
        <v>7631</v>
      </c>
      <c r="D194" s="15">
        <f t="shared" si="57"/>
        <v>1.0263618022864829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531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9"/>
        <v>873</v>
      </c>
      <c r="D195" s="15">
        <f t="shared" si="57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204</v>
      </c>
      <c r="B196" s="27">
        <v>101088</v>
      </c>
      <c r="C196" s="27">
        <f>SUM(F196:Z196)</f>
        <v>98768</v>
      </c>
      <c r="D196" s="15">
        <f t="shared" si="57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7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61">F197/F196</f>
        <v>0.79857819905213268</v>
      </c>
      <c r="G198" s="69">
        <f t="shared" si="61"/>
        <v>0.98262646908533469</v>
      </c>
      <c r="H198" s="69">
        <f t="shared" si="61"/>
        <v>0.96862453531598514</v>
      </c>
      <c r="I198" s="69">
        <f t="shared" si="61"/>
        <v>0.99271291938667072</v>
      </c>
      <c r="J198" s="69">
        <f t="shared" si="61"/>
        <v>0.98004321850769038</v>
      </c>
      <c r="K198" s="69">
        <f t="shared" si="61"/>
        <v>1</v>
      </c>
      <c r="L198" s="69">
        <f t="shared" si="61"/>
        <v>0.93753565316600118</v>
      </c>
      <c r="M198" s="69">
        <f t="shared" si="61"/>
        <v>0.90211700432506259</v>
      </c>
      <c r="N198" s="69">
        <f t="shared" si="61"/>
        <v>0.98472727272727267</v>
      </c>
      <c r="O198" s="69">
        <f t="shared" si="61"/>
        <v>1</v>
      </c>
      <c r="P198" s="69">
        <f t="shared" si="61"/>
        <v>0.64637105669534523</v>
      </c>
      <c r="Q198" s="69">
        <f t="shared" si="61"/>
        <v>0.96254939013915131</v>
      </c>
      <c r="R198" s="69">
        <f t="shared" si="61"/>
        <v>0.98676037920889181</v>
      </c>
      <c r="S198" s="69">
        <f t="shared" si="61"/>
        <v>1</v>
      </c>
      <c r="T198" s="69">
        <f t="shared" si="61"/>
        <v>0.91279204256303492</v>
      </c>
      <c r="U198" s="69">
        <f t="shared" si="61"/>
        <v>0.86986439991904474</v>
      </c>
      <c r="V198" s="69">
        <f t="shared" si="61"/>
        <v>1</v>
      </c>
      <c r="W198" s="69">
        <f t="shared" si="61"/>
        <v>1</v>
      </c>
      <c r="X198" s="69">
        <f t="shared" si="61"/>
        <v>0.97443049744304977</v>
      </c>
      <c r="Y198" s="69">
        <f t="shared" si="61"/>
        <v>0.92559595473151934</v>
      </c>
      <c r="Z198" s="69">
        <f t="shared" si="61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114174</v>
      </c>
      <c r="C203" s="27">
        <f>SUM(F203:Z203)</f>
        <v>109408</v>
      </c>
      <c r="D203" s="9">
        <f t="shared" ref="D203:D222" si="62">C203/B203</f>
        <v>0.95825669592026208</v>
      </c>
      <c r="E203" s="9"/>
      <c r="F203" s="26">
        <v>1820</v>
      </c>
      <c r="G203" s="26">
        <v>2180</v>
      </c>
      <c r="H203" s="26">
        <v>8243</v>
      </c>
      <c r="I203" s="26">
        <v>10752</v>
      </c>
      <c r="J203" s="26">
        <v>5341</v>
      </c>
      <c r="K203" s="26">
        <v>3980</v>
      </c>
      <c r="L203" s="26">
        <v>3504</v>
      </c>
      <c r="M203" s="31">
        <v>7525</v>
      </c>
      <c r="N203" s="26">
        <v>3800</v>
      </c>
      <c r="O203" s="26">
        <v>3700</v>
      </c>
      <c r="P203" s="26">
        <v>3150</v>
      </c>
      <c r="Q203" s="26">
        <v>5569</v>
      </c>
      <c r="R203" s="26">
        <v>7363</v>
      </c>
      <c r="S203" s="26">
        <v>2705</v>
      </c>
      <c r="T203" s="26">
        <v>6567</v>
      </c>
      <c r="U203" s="26">
        <v>4755</v>
      </c>
      <c r="V203" s="26">
        <v>1983</v>
      </c>
      <c r="W203" s="26">
        <v>1720</v>
      </c>
      <c r="X203" s="26">
        <v>5508</v>
      </c>
      <c r="Y203" s="26">
        <v>11313</v>
      </c>
      <c r="Z203" s="26">
        <v>7930</v>
      </c>
    </row>
    <row r="204" spans="1:36" s="46" customFormat="1" ht="21.6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customHeight="1" outlineLevel="1" x14ac:dyDescent="0.25">
      <c r="A205" s="13" t="s">
        <v>135</v>
      </c>
      <c r="B205" s="27">
        <f>B203*0.45</f>
        <v>51378.3</v>
      </c>
      <c r="C205" s="27">
        <f>C203*0.45</f>
        <v>49233.599999999999</v>
      </c>
      <c r="D205" s="9">
        <f t="shared" si="62"/>
        <v>0.95825669592026197</v>
      </c>
      <c r="E205" s="9"/>
      <c r="F205" s="26">
        <f>F203*0.45</f>
        <v>819</v>
      </c>
      <c r="G205" s="26">
        <f t="shared" ref="G205:Z205" si="63">G203*0.45</f>
        <v>981</v>
      </c>
      <c r="H205" s="26">
        <f t="shared" si="63"/>
        <v>3709.35</v>
      </c>
      <c r="I205" s="26">
        <f t="shared" si="63"/>
        <v>4838.4000000000005</v>
      </c>
      <c r="J205" s="26">
        <f t="shared" si="63"/>
        <v>2403.4500000000003</v>
      </c>
      <c r="K205" s="26">
        <f t="shared" si="63"/>
        <v>1791</v>
      </c>
      <c r="L205" s="26">
        <f t="shared" si="63"/>
        <v>1576.8</v>
      </c>
      <c r="M205" s="26">
        <f t="shared" si="63"/>
        <v>3386.25</v>
      </c>
      <c r="N205" s="26">
        <f t="shared" si="63"/>
        <v>1710</v>
      </c>
      <c r="O205" s="26">
        <f t="shared" si="63"/>
        <v>1665</v>
      </c>
      <c r="P205" s="26">
        <f t="shared" si="63"/>
        <v>1417.5</v>
      </c>
      <c r="Q205" s="26">
        <f t="shared" si="63"/>
        <v>2506.0500000000002</v>
      </c>
      <c r="R205" s="26">
        <f t="shared" si="63"/>
        <v>3313.35</v>
      </c>
      <c r="S205" s="26">
        <f t="shared" si="63"/>
        <v>1217.25</v>
      </c>
      <c r="T205" s="26">
        <f t="shared" si="63"/>
        <v>2955.15</v>
      </c>
      <c r="U205" s="26">
        <f t="shared" si="63"/>
        <v>2139.75</v>
      </c>
      <c r="V205" s="26">
        <f t="shared" si="63"/>
        <v>892.35</v>
      </c>
      <c r="W205" s="26">
        <f t="shared" si="63"/>
        <v>774</v>
      </c>
      <c r="X205" s="26">
        <f t="shared" si="63"/>
        <v>2478.6</v>
      </c>
      <c r="Y205" s="26">
        <f t="shared" si="63"/>
        <v>5090.8500000000004</v>
      </c>
      <c r="Z205" s="26">
        <f t="shared" si="63"/>
        <v>3568.5</v>
      </c>
      <c r="AA205" s="60"/>
    </row>
    <row r="206" spans="1:36" s="46" customFormat="1" ht="21.6" x14ac:dyDescent="0.25">
      <c r="A206" s="13" t="s">
        <v>136</v>
      </c>
      <c r="B206" s="48">
        <f>B203/B204</f>
        <v>1.1338596752569641</v>
      </c>
      <c r="C206" s="48">
        <f>C203/C204</f>
        <v>1.1237399933854146</v>
      </c>
      <c r="D206" s="9"/>
      <c r="E206" s="9"/>
      <c r="F206" s="69">
        <f t="shared" ref="F206:Z206" si="64">F203/F204</f>
        <v>1.5578190533253446</v>
      </c>
      <c r="G206" s="69">
        <f t="shared" si="64"/>
        <v>0.64340947995986075</v>
      </c>
      <c r="H206" s="69">
        <f t="shared" si="64"/>
        <v>1.0000242635997478</v>
      </c>
      <c r="I206" s="69">
        <f t="shared" si="64"/>
        <v>1.4</v>
      </c>
      <c r="J206" s="69">
        <f t="shared" si="64"/>
        <v>1.0891109298531811</v>
      </c>
      <c r="K206" s="69">
        <f t="shared" si="64"/>
        <v>1.5092908608266971</v>
      </c>
      <c r="L206" s="69">
        <f t="shared" si="64"/>
        <v>4.3527950310559005</v>
      </c>
      <c r="M206" s="69">
        <f t="shared" si="64"/>
        <v>0.70751612478609982</v>
      </c>
      <c r="N206" s="69">
        <f t="shared" si="64"/>
        <v>0.92549745488199919</v>
      </c>
      <c r="O206" s="69">
        <f t="shared" si="64"/>
        <v>1.0526016329549657</v>
      </c>
      <c r="P206" s="69">
        <f t="shared" si="64"/>
        <v>1.004848794181447</v>
      </c>
      <c r="Q206" s="69">
        <f t="shared" si="64"/>
        <v>0.73815362184372724</v>
      </c>
      <c r="R206" s="69">
        <f t="shared" si="64"/>
        <v>1.7109727192452482</v>
      </c>
      <c r="S206" s="69">
        <f t="shared" si="64"/>
        <v>1.3963452405533761</v>
      </c>
      <c r="T206" s="69">
        <f t="shared" si="64"/>
        <v>1.7682220846010932</v>
      </c>
      <c r="U206" s="69">
        <f t="shared" si="64"/>
        <v>0.7175192394748755</v>
      </c>
      <c r="V206" s="69">
        <f t="shared" si="64"/>
        <v>1.3320346611137233</v>
      </c>
      <c r="W206" s="69">
        <f t="shared" si="64"/>
        <v>2.6040878122634368</v>
      </c>
      <c r="X206" s="69">
        <f t="shared" si="64"/>
        <v>1.1143932343301095</v>
      </c>
      <c r="Y206" s="69">
        <f t="shared" si="64"/>
        <v>1.4141250000000001</v>
      </c>
      <c r="Z206" s="69">
        <f t="shared" si="64"/>
        <v>1.0005172914117009</v>
      </c>
    </row>
    <row r="207" spans="1:36" s="59" customFormat="1" ht="21.6" customHeight="1" outlineLevel="1" x14ac:dyDescent="0.25">
      <c r="A207" s="51" t="s">
        <v>137</v>
      </c>
      <c r="B207" s="23">
        <v>246538</v>
      </c>
      <c r="C207" s="27">
        <f>SUM(F207:Z207)</f>
        <v>296728</v>
      </c>
      <c r="D207" s="9">
        <f t="shared" si="62"/>
        <v>1.2035791642667661</v>
      </c>
      <c r="E207" s="9"/>
      <c r="F207" s="26">
        <v>2341</v>
      </c>
      <c r="G207" s="26">
        <v>8000</v>
      </c>
      <c r="H207" s="26">
        <v>18663</v>
      </c>
      <c r="I207" s="26">
        <v>27091</v>
      </c>
      <c r="J207" s="26">
        <v>6806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22135</v>
      </c>
      <c r="R207" s="26">
        <v>6382</v>
      </c>
      <c r="S207" s="26">
        <v>5200</v>
      </c>
      <c r="T207" s="26">
        <v>11139</v>
      </c>
      <c r="U207" s="26">
        <v>40200</v>
      </c>
      <c r="V207" s="26">
        <v>2300</v>
      </c>
      <c r="W207" s="26">
        <v>870</v>
      </c>
      <c r="X207" s="26">
        <v>12165</v>
      </c>
      <c r="Y207" s="26">
        <v>40684</v>
      </c>
      <c r="Z207" s="26">
        <v>19020</v>
      </c>
    </row>
    <row r="208" spans="1:36" s="46" customFormat="1" ht="21.6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customHeight="1" outlineLevel="1" x14ac:dyDescent="0.25">
      <c r="A209" s="13" t="s">
        <v>135</v>
      </c>
      <c r="B209" s="27">
        <f>B207*0.3</f>
        <v>73961.399999999994</v>
      </c>
      <c r="C209" s="27">
        <f>C207*0.3</f>
        <v>89018.4</v>
      </c>
      <c r="D209" s="9">
        <f t="shared" si="62"/>
        <v>1.2035791642667661</v>
      </c>
      <c r="E209" s="9"/>
      <c r="F209" s="26">
        <f>F207*0.3</f>
        <v>702.3</v>
      </c>
      <c r="G209" s="26">
        <f t="shared" ref="G209:Z209" si="65">G207*0.3</f>
        <v>2400</v>
      </c>
      <c r="H209" s="26">
        <f t="shared" si="65"/>
        <v>5598.9</v>
      </c>
      <c r="I209" s="26">
        <f t="shared" si="65"/>
        <v>8127.2999999999993</v>
      </c>
      <c r="J209" s="26">
        <f t="shared" si="65"/>
        <v>2041.8</v>
      </c>
      <c r="K209" s="26">
        <f t="shared" si="65"/>
        <v>4680</v>
      </c>
      <c r="L209" s="26">
        <f t="shared" si="65"/>
        <v>285</v>
      </c>
      <c r="M209" s="26">
        <f t="shared" si="65"/>
        <v>8089.2</v>
      </c>
      <c r="N209" s="26">
        <f t="shared" si="65"/>
        <v>2915.4</v>
      </c>
      <c r="O209" s="26">
        <f t="shared" si="65"/>
        <v>4290</v>
      </c>
      <c r="P209" s="26">
        <f t="shared" si="65"/>
        <v>1860</v>
      </c>
      <c r="Q209" s="26">
        <f t="shared" si="65"/>
        <v>6640.5</v>
      </c>
      <c r="R209" s="26">
        <f t="shared" si="65"/>
        <v>1914.6</v>
      </c>
      <c r="S209" s="26">
        <f t="shared" si="65"/>
        <v>1560</v>
      </c>
      <c r="T209" s="26">
        <f t="shared" si="65"/>
        <v>3341.7</v>
      </c>
      <c r="U209" s="26">
        <f t="shared" si="65"/>
        <v>12060</v>
      </c>
      <c r="V209" s="26">
        <f t="shared" si="65"/>
        <v>690</v>
      </c>
      <c r="W209" s="26">
        <f t="shared" si="65"/>
        <v>261</v>
      </c>
      <c r="X209" s="26">
        <f t="shared" si="65"/>
        <v>3649.5</v>
      </c>
      <c r="Y209" s="26">
        <f t="shared" si="65"/>
        <v>12205.199999999999</v>
      </c>
      <c r="Z209" s="26">
        <f t="shared" si="65"/>
        <v>5706</v>
      </c>
    </row>
    <row r="210" spans="1:26" s="59" customFormat="1" ht="21.6" x14ac:dyDescent="0.25">
      <c r="A210" s="13" t="s">
        <v>136</v>
      </c>
      <c r="B210" s="9">
        <f>B207/B208</f>
        <v>1.0193881306104222</v>
      </c>
      <c r="C210" s="9">
        <f>C207/C208</f>
        <v>1.2296772225758541</v>
      </c>
      <c r="D210" s="9"/>
      <c r="E210" s="9"/>
      <c r="F210" s="30">
        <f t="shared" ref="F210:Z210" si="66">F207/F208</f>
        <v>1.0338736033211147</v>
      </c>
      <c r="G210" s="30">
        <f t="shared" si="66"/>
        <v>1.2181937232568409</v>
      </c>
      <c r="H210" s="30">
        <f t="shared" si="66"/>
        <v>1.1681605367917678</v>
      </c>
      <c r="I210" s="30">
        <f t="shared" si="66"/>
        <v>0.99365463615023475</v>
      </c>
      <c r="J210" s="30">
        <f t="shared" si="66"/>
        <v>0.71603665400679628</v>
      </c>
      <c r="K210" s="30">
        <f t="shared" si="66"/>
        <v>1.269737913071789</v>
      </c>
      <c r="L210" s="30">
        <f t="shared" si="66"/>
        <v>0.60889629534675038</v>
      </c>
      <c r="M210" s="30">
        <f t="shared" si="66"/>
        <v>1.3080113512333551</v>
      </c>
      <c r="N210" s="30">
        <f t="shared" si="66"/>
        <v>1.2211304063733006</v>
      </c>
      <c r="O210" s="30">
        <f t="shared" si="66"/>
        <v>2.0989285190077793</v>
      </c>
      <c r="P210" s="30">
        <f t="shared" si="66"/>
        <v>1.0204249576194473</v>
      </c>
      <c r="Q210" s="30">
        <f t="shared" si="66"/>
        <v>1.5137319801953115</v>
      </c>
      <c r="R210" s="30">
        <f t="shared" si="66"/>
        <v>0.76513607481117374</v>
      </c>
      <c r="S210" s="30">
        <f t="shared" si="66"/>
        <v>1.3849308866221004</v>
      </c>
      <c r="T210" s="30">
        <f t="shared" si="66"/>
        <v>2.3852248394004283</v>
      </c>
      <c r="U210" s="30">
        <f t="shared" si="66"/>
        <v>1.2529219261337072</v>
      </c>
      <c r="V210" s="30">
        <f t="shared" si="66"/>
        <v>0.79714414445638226</v>
      </c>
      <c r="W210" s="30">
        <f t="shared" si="66"/>
        <v>0.67958131541946565</v>
      </c>
      <c r="X210" s="30">
        <f t="shared" si="66"/>
        <v>1.2698594960228815</v>
      </c>
      <c r="Y210" s="30">
        <f t="shared" si="66"/>
        <v>1.2777638190954774</v>
      </c>
      <c r="Z210" s="30">
        <f t="shared" si="66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183213</v>
      </c>
      <c r="C211" s="27">
        <f>SUM(F211:Z211)</f>
        <v>335131</v>
      </c>
      <c r="D211" s="115">
        <f t="shared" si="62"/>
        <v>1.829187885139155</v>
      </c>
      <c r="E211" s="9"/>
      <c r="F211" s="26"/>
      <c r="G211" s="26">
        <v>10300</v>
      </c>
      <c r="H211" s="26">
        <v>19470</v>
      </c>
      <c r="I211" s="26">
        <v>72036</v>
      </c>
      <c r="J211" s="26">
        <v>17526</v>
      </c>
      <c r="K211" s="26">
        <v>4500</v>
      </c>
      <c r="L211" s="26">
        <v>2250</v>
      </c>
      <c r="M211" s="26">
        <v>25206</v>
      </c>
      <c r="N211" s="26">
        <v>8602</v>
      </c>
      <c r="O211" s="26">
        <v>12000</v>
      </c>
      <c r="P211" s="26">
        <v>11600</v>
      </c>
      <c r="Q211" s="26">
        <v>14885</v>
      </c>
      <c r="R211" s="26">
        <v>5068</v>
      </c>
      <c r="S211" s="26">
        <v>1500</v>
      </c>
      <c r="T211" s="26">
        <v>9270</v>
      </c>
      <c r="U211" s="26">
        <v>52989</v>
      </c>
      <c r="V211" s="26">
        <v>7600</v>
      </c>
      <c r="W211" s="26"/>
      <c r="X211" s="26">
        <v>10822</v>
      </c>
      <c r="Y211" s="26">
        <v>32257</v>
      </c>
      <c r="Z211" s="26">
        <v>17250</v>
      </c>
    </row>
    <row r="212" spans="1:26" s="46" customFormat="1" ht="21.6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customHeight="1" outlineLevel="1" x14ac:dyDescent="0.25">
      <c r="A213" s="13" t="s">
        <v>139</v>
      </c>
      <c r="B213" s="27">
        <f>B211*0.19</f>
        <v>34810.47</v>
      </c>
      <c r="C213" s="27">
        <f>C211*0.19</f>
        <v>63674.89</v>
      </c>
      <c r="D213" s="9"/>
      <c r="E213" s="9"/>
      <c r="F213" s="26">
        <f>F211*0.19</f>
        <v>0</v>
      </c>
      <c r="G213" s="26">
        <f t="shared" ref="G213:Z213" si="67">G211*0.19</f>
        <v>1957</v>
      </c>
      <c r="H213" s="26">
        <f t="shared" si="67"/>
        <v>3699.3</v>
      </c>
      <c r="I213" s="26">
        <f t="shared" si="67"/>
        <v>13686.84</v>
      </c>
      <c r="J213" s="26">
        <f t="shared" si="67"/>
        <v>3329.94</v>
      </c>
      <c r="K213" s="26">
        <f t="shared" si="67"/>
        <v>855</v>
      </c>
      <c r="L213" s="26">
        <f t="shared" si="67"/>
        <v>427.5</v>
      </c>
      <c r="M213" s="26">
        <f t="shared" si="67"/>
        <v>4789.1400000000003</v>
      </c>
      <c r="N213" s="26">
        <f t="shared" si="67"/>
        <v>1634.38</v>
      </c>
      <c r="O213" s="26">
        <f t="shared" si="67"/>
        <v>2280</v>
      </c>
      <c r="P213" s="26">
        <f t="shared" si="67"/>
        <v>2204</v>
      </c>
      <c r="Q213" s="26">
        <f t="shared" si="67"/>
        <v>2828.15</v>
      </c>
      <c r="R213" s="26">
        <f t="shared" si="67"/>
        <v>962.92</v>
      </c>
      <c r="S213" s="26">
        <f t="shared" si="67"/>
        <v>285</v>
      </c>
      <c r="T213" s="26">
        <f t="shared" si="67"/>
        <v>1761.3</v>
      </c>
      <c r="U213" s="26">
        <f t="shared" si="67"/>
        <v>10067.91</v>
      </c>
      <c r="V213" s="26">
        <f t="shared" si="67"/>
        <v>1444</v>
      </c>
      <c r="W213" s="26">
        <f t="shared" si="67"/>
        <v>0</v>
      </c>
      <c r="X213" s="26">
        <f t="shared" si="67"/>
        <v>2056.1799999999998</v>
      </c>
      <c r="Y213" s="26">
        <f t="shared" si="67"/>
        <v>6128.83</v>
      </c>
      <c r="Z213" s="26">
        <f t="shared" si="67"/>
        <v>3277.5</v>
      </c>
    </row>
    <row r="214" spans="1:26" s="59" customFormat="1" ht="21.6" x14ac:dyDescent="0.25">
      <c r="A214" s="13" t="s">
        <v>140</v>
      </c>
      <c r="B214" s="9">
        <f>B211/B212</f>
        <v>0.73813408753036736</v>
      </c>
      <c r="C214" s="9">
        <f>C211/C212</f>
        <v>1.4264930288783848</v>
      </c>
      <c r="D214" s="9">
        <f t="shared" si="62"/>
        <v>1.9325662545285147</v>
      </c>
      <c r="E214" s="9"/>
      <c r="F214" s="30">
        <f>F211/F212</f>
        <v>0</v>
      </c>
      <c r="G214" s="30">
        <f>G211/G212</f>
        <v>1.3972732822356373</v>
      </c>
      <c r="H214" s="30">
        <f t="shared" ref="H214" si="68">H211/H212</f>
        <v>1.0856836963431362</v>
      </c>
      <c r="I214" s="30">
        <f t="shared" ref="I214:Z214" si="69">I211/I212</f>
        <v>2.9352489843816851</v>
      </c>
      <c r="J214" s="30">
        <f t="shared" si="69"/>
        <v>1.642641573096894</v>
      </c>
      <c r="K214" s="30">
        <f t="shared" si="69"/>
        <v>1.7647058823529411</v>
      </c>
      <c r="L214" s="30">
        <f t="shared" si="69"/>
        <v>1.2847598926511734</v>
      </c>
      <c r="M214" s="30">
        <f t="shared" si="69"/>
        <v>1.0892967497417858</v>
      </c>
      <c r="N214" s="30">
        <f t="shared" si="69"/>
        <v>0.96294637859621623</v>
      </c>
      <c r="O214" s="30">
        <f t="shared" si="69"/>
        <v>1.5691197238349286</v>
      </c>
      <c r="P214" s="30">
        <f t="shared" si="69"/>
        <v>1.7008298876865782</v>
      </c>
      <c r="Q214" s="30">
        <f t="shared" si="69"/>
        <v>0.90684228803284994</v>
      </c>
      <c r="R214" s="30">
        <f t="shared" si="69"/>
        <v>1.0898924731182795</v>
      </c>
      <c r="S214" s="30">
        <f t="shared" si="69"/>
        <v>0.35589721688376397</v>
      </c>
      <c r="T214" s="30">
        <f t="shared" si="69"/>
        <v>1.1472772277227723</v>
      </c>
      <c r="U214" s="30">
        <f t="shared" si="69"/>
        <v>2.1338998067010309</v>
      </c>
      <c r="V214" s="30">
        <f t="shared" si="69"/>
        <v>2.3465481042361369</v>
      </c>
      <c r="W214" s="30">
        <f t="shared" si="69"/>
        <v>0</v>
      </c>
      <c r="X214" s="30">
        <f t="shared" si="69"/>
        <v>1.0063887364808943</v>
      </c>
      <c r="Y214" s="30">
        <f t="shared" si="69"/>
        <v>1.0691675892105454</v>
      </c>
      <c r="Z214" s="30">
        <f t="shared" si="69"/>
        <v>1.0003595495192474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62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62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120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205</v>
      </c>
      <c r="B217" s="27"/>
      <c r="C217" s="27">
        <f>SUM(F217:Z217)</f>
        <v>0</v>
      </c>
      <c r="D217" s="9" t="e">
        <f t="shared" si="62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62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160759.16999999998</v>
      </c>
      <c r="C220" s="27">
        <f>C218+C216+C213+C209+C205</f>
        <v>202264.29</v>
      </c>
      <c r="D220" s="9">
        <f t="shared" si="62"/>
        <v>1.2581819749380394</v>
      </c>
      <c r="E220" s="9"/>
      <c r="F220" s="26">
        <f>F218+F216+F213+F209+F205</f>
        <v>1521.3</v>
      </c>
      <c r="G220" s="26">
        <f t="shared" ref="G220:Z220" si="70">G218+G216+G213+G209+G205</f>
        <v>5338</v>
      </c>
      <c r="H220" s="26">
        <f t="shared" si="70"/>
        <v>13007.550000000001</v>
      </c>
      <c r="I220" s="26">
        <f t="shared" si="70"/>
        <v>26652.54</v>
      </c>
      <c r="J220" s="26">
        <f t="shared" si="70"/>
        <v>7775.1900000000005</v>
      </c>
      <c r="K220" s="26">
        <f t="shared" si="70"/>
        <v>7326</v>
      </c>
      <c r="L220" s="26">
        <f t="shared" si="70"/>
        <v>2401.3000000000002</v>
      </c>
      <c r="M220" s="26">
        <f t="shared" si="70"/>
        <v>16264.59</v>
      </c>
      <c r="N220" s="26">
        <f t="shared" si="70"/>
        <v>6259.7800000000007</v>
      </c>
      <c r="O220" s="26">
        <f t="shared" si="70"/>
        <v>8235</v>
      </c>
      <c r="P220" s="26">
        <f t="shared" si="70"/>
        <v>5481.5</v>
      </c>
      <c r="Q220" s="26">
        <f t="shared" si="70"/>
        <v>12079.7</v>
      </c>
      <c r="R220" s="26">
        <f t="shared" si="70"/>
        <v>6190.87</v>
      </c>
      <c r="S220" s="26">
        <f t="shared" si="70"/>
        <v>3182.65</v>
      </c>
      <c r="T220" s="26">
        <f t="shared" si="70"/>
        <v>8058.15</v>
      </c>
      <c r="U220" s="26">
        <f t="shared" si="70"/>
        <v>24267.66</v>
      </c>
      <c r="V220" s="26">
        <f t="shared" si="70"/>
        <v>3026.35</v>
      </c>
      <c r="W220" s="26">
        <f t="shared" si="70"/>
        <v>1035</v>
      </c>
      <c r="X220" s="26">
        <f t="shared" si="70"/>
        <v>8184.2800000000007</v>
      </c>
      <c r="Y220" s="26">
        <f t="shared" si="70"/>
        <v>23424.879999999997</v>
      </c>
      <c r="Z220" s="26">
        <f t="shared" si="70"/>
        <v>12552</v>
      </c>
    </row>
    <row r="221" spans="1:26" s="46" customFormat="1" ht="21.6" x14ac:dyDescent="0.25">
      <c r="A221" s="13" t="s">
        <v>206</v>
      </c>
      <c r="B221" s="26">
        <v>62592</v>
      </c>
      <c r="C221" s="26">
        <f>SUM(F221:Z221)</f>
        <v>62122</v>
      </c>
      <c r="D221" s="9">
        <f t="shared" si="62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25.683660851226993</v>
      </c>
      <c r="C222" s="49">
        <f>C220/C221*10</f>
        <v>32.559204468626255</v>
      </c>
      <c r="D222" s="9">
        <f t="shared" si="62"/>
        <v>1.2677010749061808</v>
      </c>
      <c r="E222" s="9"/>
      <c r="F222" s="50">
        <f>F220/F221*10</f>
        <v>25.96075085324232</v>
      </c>
      <c r="G222" s="50">
        <f>G220/G221*10</f>
        <v>28.514957264957268</v>
      </c>
      <c r="H222" s="50">
        <f t="shared" ref="H222:Z222" si="71">H220/H221*10</f>
        <v>28.562911725955207</v>
      </c>
      <c r="I222" s="50">
        <f t="shared" si="71"/>
        <v>42.767233632862649</v>
      </c>
      <c r="J222" s="50">
        <f t="shared" si="71"/>
        <v>28.701328903654488</v>
      </c>
      <c r="K222" s="50">
        <f t="shared" si="71"/>
        <v>28.176923076923078</v>
      </c>
      <c r="L222" s="50">
        <f t="shared" si="71"/>
        <v>53.961797752808991</v>
      </c>
      <c r="M222" s="50">
        <f t="shared" si="71"/>
        <v>27.679697072838664</v>
      </c>
      <c r="N222" s="50">
        <f t="shared" si="71"/>
        <v>27.600440917107587</v>
      </c>
      <c r="O222" s="50">
        <f t="shared" si="71"/>
        <v>39.27038626609442</v>
      </c>
      <c r="P222" s="50">
        <f t="shared" si="71"/>
        <v>31.648383371824483</v>
      </c>
      <c r="Q222" s="50">
        <f t="shared" si="71"/>
        <v>28.982005758157392</v>
      </c>
      <c r="R222" s="50">
        <f t="shared" si="71"/>
        <v>30.466879921259846</v>
      </c>
      <c r="S222" s="50">
        <f t="shared" si="71"/>
        <v>29.744392523364489</v>
      </c>
      <c r="T222" s="50">
        <f t="shared" si="71"/>
        <v>39.26973684210526</v>
      </c>
      <c r="U222" s="50">
        <f t="shared" si="71"/>
        <v>41.334798160449672</v>
      </c>
      <c r="V222" s="50">
        <f t="shared" si="71"/>
        <v>36.816909975669098</v>
      </c>
      <c r="W222" s="50">
        <f t="shared" si="71"/>
        <v>28.356164383561641</v>
      </c>
      <c r="X222" s="50">
        <f t="shared" si="71"/>
        <v>29.96807030391798</v>
      </c>
      <c r="Y222" s="50">
        <f t="shared" si="71"/>
        <v>30.576791541574202</v>
      </c>
      <c r="Z222" s="50">
        <f t="shared" si="71"/>
        <v>28.664078556748116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180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184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37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</row>
    <row r="233" spans="1:26" ht="16.2" hidden="1" customHeight="1" x14ac:dyDescent="0.3">
      <c r="A233" s="130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72">SUM(F237:Z237)</f>
        <v>261548</v>
      </c>
      <c r="D237" s="106">
        <f t="shared" ref="D237" si="73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185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2019-11-18T07:14:16Z</cp:lastPrinted>
  <dcterms:created xsi:type="dcterms:W3CDTF">2017-06-08T05:54:08Z</dcterms:created>
  <dcterms:modified xsi:type="dcterms:W3CDTF">2019-11-18T07:50:50Z</dcterms:modified>
</cp:coreProperties>
</file>