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struc7\Documents\на сайт\2019-09-11\"/>
    </mc:Choice>
  </mc:AlternateContent>
  <xr:revisionPtr revIDLastSave="0" documentId="8_{8DCB7BD2-4100-4255-B81F-BFC125D878A1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данные" sheetId="4" r:id="rId1"/>
    <sheet name="Лист1" sheetId="1" r:id="rId2"/>
    <sheet name="Лист2" sheetId="2" r:id="rId3"/>
    <sheet name="Лист3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Z42" i="4" l="1"/>
  <c r="AG42" i="4"/>
  <c r="AC42" i="4"/>
  <c r="Y42" i="4"/>
  <c r="X42" i="4"/>
  <c r="W42" i="4"/>
  <c r="V42" i="4"/>
  <c r="S42" i="4"/>
  <c r="R42" i="4"/>
  <c r="O42" i="4"/>
  <c r="N42" i="4"/>
  <c r="AE41" i="4"/>
  <c r="AD41" i="4"/>
  <c r="AB41" i="4"/>
  <c r="AA41" i="4"/>
  <c r="U41" i="4"/>
  <c r="T41" i="4"/>
  <c r="Q41" i="4"/>
  <c r="P41" i="4"/>
  <c r="M41" i="4"/>
  <c r="L41" i="4"/>
  <c r="K41" i="4"/>
  <c r="J41" i="4"/>
  <c r="H40" i="4"/>
  <c r="H39" i="4"/>
  <c r="AD38" i="4"/>
  <c r="AA38" i="4"/>
  <c r="U38" i="4"/>
  <c r="Q38" i="4"/>
  <c r="M38" i="4"/>
  <c r="L38" i="4"/>
  <c r="J38" i="4"/>
  <c r="H37" i="4"/>
  <c r="H38" i="4" s="1"/>
  <c r="H36" i="4"/>
  <c r="AE35" i="4"/>
  <c r="AD35" i="4"/>
  <c r="AB35" i="4"/>
  <c r="AA35" i="4"/>
  <c r="U35" i="4"/>
  <c r="T35" i="4"/>
  <c r="Q35" i="4"/>
  <c r="P35" i="4"/>
  <c r="M35" i="4"/>
  <c r="L35" i="4"/>
  <c r="K35" i="4"/>
  <c r="J35" i="4"/>
  <c r="H34" i="4"/>
  <c r="H33" i="4"/>
  <c r="AE32" i="4"/>
  <c r="AD32" i="4"/>
  <c r="AA32" i="4"/>
  <c r="P32" i="4"/>
  <c r="M32" i="4"/>
  <c r="H31" i="4"/>
  <c r="H30" i="4"/>
  <c r="AE29" i="4"/>
  <c r="AD29" i="4"/>
  <c r="AB29" i="4"/>
  <c r="AA29" i="4"/>
  <c r="U29" i="4"/>
  <c r="T29" i="4"/>
  <c r="Q29" i="4"/>
  <c r="P29" i="4"/>
  <c r="M29" i="4"/>
  <c r="L29" i="4"/>
  <c r="K29" i="4"/>
  <c r="J29" i="4"/>
  <c r="H28" i="4"/>
  <c r="H27" i="4"/>
  <c r="AE26" i="4"/>
  <c r="AD26" i="4"/>
  <c r="AA26" i="4"/>
  <c r="Q26" i="4"/>
  <c r="P26" i="4"/>
  <c r="L26" i="4"/>
  <c r="J26" i="4"/>
  <c r="H25" i="4"/>
  <c r="H26" i="4" s="1"/>
  <c r="H24" i="4"/>
  <c r="AE23" i="4"/>
  <c r="AD23" i="4"/>
  <c r="AB23" i="4"/>
  <c r="AA23" i="4"/>
  <c r="U23" i="4"/>
  <c r="T23" i="4"/>
  <c r="Q23" i="4"/>
  <c r="P23" i="4"/>
  <c r="M23" i="4"/>
  <c r="L23" i="4"/>
  <c r="K23" i="4"/>
  <c r="J23" i="4"/>
  <c r="H22" i="4"/>
  <c r="H21" i="4"/>
  <c r="AE20" i="4"/>
  <c r="AD20" i="4"/>
  <c r="Q20" i="4"/>
  <c r="H19" i="4"/>
  <c r="H18" i="4"/>
  <c r="AE17" i="4"/>
  <c r="AD17" i="4"/>
  <c r="AA17" i="4"/>
  <c r="U17" i="4"/>
  <c r="Q17" i="4"/>
  <c r="L17" i="4"/>
  <c r="J17" i="4"/>
  <c r="H16" i="4"/>
  <c r="H17" i="4" s="1"/>
  <c r="H15" i="4"/>
  <c r="AE14" i="4"/>
  <c r="AD14" i="4"/>
  <c r="AB14" i="4"/>
  <c r="AA14" i="4"/>
  <c r="U14" i="4"/>
  <c r="T14" i="4"/>
  <c r="Q14" i="4"/>
  <c r="P14" i="4"/>
  <c r="M14" i="4"/>
  <c r="L14" i="4"/>
  <c r="K14" i="4"/>
  <c r="J14" i="4"/>
  <c r="H13" i="4"/>
  <c r="H12" i="4"/>
  <c r="AE11" i="4"/>
  <c r="AD11" i="4"/>
  <c r="U11" i="4"/>
  <c r="T11" i="4"/>
  <c r="Q11" i="4"/>
  <c r="P11" i="4"/>
  <c r="M11" i="4"/>
  <c r="L11" i="4"/>
  <c r="J11" i="4"/>
  <c r="H10" i="4"/>
  <c r="H11" i="4" s="1"/>
  <c r="H9" i="4"/>
  <c r="AE8" i="4"/>
  <c r="AD8" i="4"/>
  <c r="AB8" i="4"/>
  <c r="AA8" i="4"/>
  <c r="AA42" i="4" s="1"/>
  <c r="U8" i="4"/>
  <c r="T8" i="4"/>
  <c r="Q8" i="4"/>
  <c r="P8" i="4"/>
  <c r="M8" i="4"/>
  <c r="L8" i="4"/>
  <c r="K8" i="4"/>
  <c r="J8" i="4"/>
  <c r="H7" i="4"/>
  <c r="H6" i="4"/>
  <c r="K42" i="4" l="1"/>
  <c r="H41" i="4"/>
  <c r="H14" i="4"/>
  <c r="H20" i="4"/>
  <c r="T42" i="4"/>
  <c r="AD42" i="4"/>
  <c r="H23" i="4"/>
  <c r="H35" i="4"/>
  <c r="H29" i="4"/>
  <c r="L42" i="4"/>
  <c r="H8" i="4"/>
  <c r="M42" i="4"/>
  <c r="AE42" i="4"/>
  <c r="Q42" i="4"/>
  <c r="P42" i="4"/>
  <c r="J42" i="4"/>
  <c r="H32" i="4"/>
  <c r="U42" i="4"/>
  <c r="O42" i="1"/>
  <c r="H42" i="4" l="1"/>
  <c r="Z42" i="1"/>
  <c r="AC42" i="1" l="1"/>
  <c r="W42" i="1" l="1"/>
  <c r="V42" i="1"/>
  <c r="S42" i="1"/>
  <c r="R17" i="1"/>
  <c r="L42" i="1"/>
  <c r="K42" i="1"/>
  <c r="G26" i="1"/>
  <c r="AA11" i="1"/>
  <c r="AB11" i="1"/>
  <c r="Q11" i="1"/>
  <c r="R11" i="1"/>
  <c r="J11" i="1"/>
  <c r="G11" i="1"/>
  <c r="E22" i="1"/>
  <c r="J32" i="1" l="1"/>
  <c r="M32" i="1"/>
  <c r="X32" i="1"/>
  <c r="AA32" i="1"/>
  <c r="AB32" i="1"/>
  <c r="Q35" i="1" l="1"/>
  <c r="R29" i="1" l="1"/>
  <c r="I29" i="1"/>
  <c r="J29" i="1"/>
  <c r="H29" i="1"/>
  <c r="G41" i="1" l="1"/>
  <c r="H41" i="1"/>
  <c r="I41" i="1"/>
  <c r="J41" i="1"/>
  <c r="M41" i="1"/>
  <c r="N41" i="1"/>
  <c r="Q41" i="1"/>
  <c r="R41" i="1"/>
  <c r="X41" i="1"/>
  <c r="Y41" i="1"/>
  <c r="AA41" i="1"/>
  <c r="AB41" i="1"/>
  <c r="G38" i="1"/>
  <c r="I38" i="1"/>
  <c r="J38" i="1"/>
  <c r="N38" i="1"/>
  <c r="R38" i="1"/>
  <c r="X38" i="1"/>
  <c r="AA38" i="1"/>
  <c r="I35" i="1"/>
  <c r="J35" i="1"/>
  <c r="M35" i="1"/>
  <c r="N35" i="1"/>
  <c r="R35" i="1"/>
  <c r="X35" i="1"/>
  <c r="Y35" i="1"/>
  <c r="AA35" i="1"/>
  <c r="AB35" i="1"/>
  <c r="AA29" i="1"/>
  <c r="AB29" i="1"/>
  <c r="G29" i="1"/>
  <c r="M29" i="1"/>
  <c r="N29" i="1"/>
  <c r="Q29" i="1"/>
  <c r="X29" i="1"/>
  <c r="Y29" i="1"/>
  <c r="I26" i="1"/>
  <c r="M26" i="1"/>
  <c r="N26" i="1"/>
  <c r="X26" i="1"/>
  <c r="AA26" i="1"/>
  <c r="AB26" i="1"/>
  <c r="N20" i="1"/>
  <c r="AA20" i="1"/>
  <c r="AB20" i="1"/>
  <c r="G17" i="1"/>
  <c r="I17" i="1"/>
  <c r="N17" i="1"/>
  <c r="X17" i="1"/>
  <c r="AA17" i="1"/>
  <c r="AB17" i="1"/>
  <c r="I11" i="1"/>
  <c r="M11" i="1"/>
  <c r="N11" i="1"/>
  <c r="I8" i="1"/>
  <c r="E6" i="1" l="1"/>
  <c r="X14" i="1"/>
  <c r="E19" i="1" l="1"/>
  <c r="E16" i="1"/>
  <c r="E40" i="1" l="1"/>
  <c r="E37" i="1"/>
  <c r="E34" i="1"/>
  <c r="E33" i="1"/>
  <c r="E28" i="1"/>
  <c r="E27" i="1"/>
  <c r="AB14" i="1"/>
  <c r="E25" i="1"/>
  <c r="E29" i="1" l="1"/>
  <c r="E35" i="1"/>
  <c r="I14" i="1" l="1"/>
  <c r="E39" i="1" l="1"/>
  <c r="E41" i="1" s="1"/>
  <c r="E36" i="1"/>
  <c r="E38" i="1" s="1"/>
  <c r="E31" i="1"/>
  <c r="E30" i="1"/>
  <c r="E24" i="1"/>
  <c r="E21" i="1"/>
  <c r="E18" i="1"/>
  <c r="E20" i="1" s="1"/>
  <c r="E15" i="1"/>
  <c r="E17" i="1" s="1"/>
  <c r="E13" i="1"/>
  <c r="E12" i="1"/>
  <c r="E10" i="1"/>
  <c r="E9" i="1"/>
  <c r="E7" i="1"/>
  <c r="H35" i="1"/>
  <c r="G35" i="1"/>
  <c r="AB23" i="1"/>
  <c r="AA23" i="1"/>
  <c r="Y23" i="1"/>
  <c r="X23" i="1"/>
  <c r="R23" i="1"/>
  <c r="Q23" i="1"/>
  <c r="N23" i="1"/>
  <c r="M23" i="1"/>
  <c r="J23" i="1"/>
  <c r="I23" i="1"/>
  <c r="I42" i="1" s="1"/>
  <c r="H23" i="1"/>
  <c r="G23" i="1"/>
  <c r="AA14" i="1"/>
  <c r="Y14" i="1"/>
  <c r="R14" i="1"/>
  <c r="Q14" i="1"/>
  <c r="N14" i="1"/>
  <c r="M14" i="1"/>
  <c r="J14" i="1"/>
  <c r="H14" i="1"/>
  <c r="G14" i="1"/>
  <c r="AE42" i="1"/>
  <c r="AB8" i="1"/>
  <c r="AA8" i="1"/>
  <c r="Y8" i="1"/>
  <c r="X8" i="1"/>
  <c r="R8" i="1"/>
  <c r="Q8" i="1"/>
  <c r="Q42" i="1" s="1"/>
  <c r="P42" i="1"/>
  <c r="N8" i="1"/>
  <c r="M8" i="1"/>
  <c r="J8" i="1"/>
  <c r="H8" i="1"/>
  <c r="G8" i="1"/>
  <c r="X42" i="1" l="1"/>
  <c r="J42" i="1"/>
  <c r="M42" i="1"/>
  <c r="AB42" i="1"/>
  <c r="R42" i="1"/>
  <c r="T42" i="1"/>
  <c r="Y42" i="1"/>
  <c r="U42" i="1"/>
  <c r="H42" i="1"/>
  <c r="N42" i="1"/>
  <c r="AA42" i="1"/>
  <c r="G42" i="1"/>
  <c r="AD42" i="1"/>
  <c r="E14" i="1"/>
  <c r="E32" i="1"/>
  <c r="E26" i="1"/>
  <c r="E11" i="1"/>
  <c r="E8" i="1"/>
  <c r="E23" i="1"/>
  <c r="E42" i="1" l="1"/>
</calcChain>
</file>

<file path=xl/sharedStrings.xml><?xml version="1.0" encoding="utf-8"?>
<sst xmlns="http://schemas.openxmlformats.org/spreadsheetml/2006/main" count="183" uniqueCount="59">
  <si>
    <t>№ п/п</t>
  </si>
  <si>
    <t>Тепловые сети</t>
  </si>
  <si>
    <t>Центральные тепловые пункты</t>
  </si>
  <si>
    <t>Водопроводные сети</t>
  </si>
  <si>
    <t>Канализационные сети</t>
  </si>
  <si>
    <t>Трансформаторные подстанции</t>
  </si>
  <si>
    <t>Электрические сети</t>
  </si>
  <si>
    <t>ед.изм</t>
  </si>
  <si>
    <t>Показатель</t>
  </si>
  <si>
    <t>Замена (капитальный ремонт) котлов</t>
  </si>
  <si>
    <t>Подготовка котельных</t>
  </si>
  <si>
    <t>Замена ветхих тепловых сетей</t>
  </si>
  <si>
    <t>Замена ветхих сетей водопровода</t>
  </si>
  <si>
    <t>Замена ветхих канализационных сетей</t>
  </si>
  <si>
    <t>Замена ветхих электрических сетей</t>
  </si>
  <si>
    <t>Аликовский</t>
  </si>
  <si>
    <t>шт.</t>
  </si>
  <si>
    <t>км</t>
  </si>
  <si>
    <t>%</t>
  </si>
  <si>
    <t>по Чувашской Республике</t>
  </si>
  <si>
    <t>Алатырский</t>
  </si>
  <si>
    <t>Вурнарский</t>
  </si>
  <si>
    <t>Ибресинский</t>
  </si>
  <si>
    <t>Батыревский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</si>
  <si>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</si>
  <si>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</si>
  <si>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</si>
  <si>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</si>
  <si>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</si>
  <si>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Марпосадский</t>
  </si>
  <si>
    <t>Моргаушский</t>
  </si>
  <si>
    <t xml:space="preserve">Порецкий 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</si>
  <si>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</si>
  <si>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</si>
  <si>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</si>
  <si>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</si>
  <si>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</si>
  <si>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</si>
  <si>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</si>
  <si>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</si>
  <si>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Алатырь</t>
  </si>
  <si>
    <t>Канаш</t>
  </si>
  <si>
    <t>Новочебоксарск</t>
  </si>
  <si>
    <t>Чебоксары</t>
  </si>
  <si>
    <t>Шумерля</t>
  </si>
  <si>
    <t>Средний % готовности</t>
  </si>
  <si>
    <t>план</t>
  </si>
  <si>
    <t>факт</t>
  </si>
  <si>
    <t>Паспорта готовности РСО</t>
  </si>
  <si>
    <t>Паспорта готовности МО</t>
  </si>
  <si>
    <t>Оперативная информация по подготовке объектов ЖКХ к ОЗП 2018/2019 гг по состоянию на 11 сентября  2019 г.</t>
  </si>
  <si>
    <t>Подготовка котельных, шт</t>
  </si>
  <si>
    <t>Замена (капитальный ремонт) котлов, шт</t>
  </si>
  <si>
    <t>Тепловые сети, км</t>
  </si>
  <si>
    <t>Водопроводные сети, км</t>
  </si>
  <si>
    <t>Электрические сети, км</t>
  </si>
  <si>
    <t>Трансформаторные подстанции, шт</t>
  </si>
  <si>
    <t>-</t>
  </si>
  <si>
    <t>Оперативная информация по подготовке объектов ЖКХ к ОЗП 2018/2019 гг по состоянию на 13 сентября 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</si>
</sst>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3" fillId="0" borderId="0" xfId="0" applyFont="1"/>
    <xf numFmtId="0" fontId="1" fillId="0" borderId="9" xfId="0" applyFont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2" borderId="4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/>
    </xf>
    <xf numFmtId="0" fontId="3" fillId="0" borderId="0" xfId="0" applyFont="1" applyBorder="1"/>
    <xf numFmtId="0" fontId="3" fillId="2" borderId="0" xfId="0" applyFont="1" applyFill="1"/>
    <xf numFmtId="0" fontId="5" fillId="3" borderId="9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2" fontId="5" fillId="3" borderId="13" xfId="0" applyNumberFormat="1" applyFont="1" applyFill="1" applyBorder="1" applyAlignment="1">
      <alignment horizontal="center"/>
    </xf>
    <xf numFmtId="2" fontId="5" fillId="3" borderId="9" xfId="0" applyNumberFormat="1" applyFont="1" applyFill="1" applyBorder="1" applyAlignment="1">
      <alignment horizontal="center"/>
    </xf>
    <xf numFmtId="2" fontId="5" fillId="3" borderId="3" xfId="0" applyNumberFormat="1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3" fillId="0" borderId="4" xfId="0" applyFont="1" applyBorder="1"/>
    <xf numFmtId="0" fontId="3" fillId="0" borderId="0" xfId="0" applyFont="1" applyAlignment="1"/>
    <xf numFmtId="2" fontId="5" fillId="3" borderId="8" xfId="0" applyNumberFormat="1" applyFont="1" applyFill="1" applyBorder="1" applyAlignment="1">
      <alignment horizontal="center"/>
    </xf>
    <xf numFmtId="0" fontId="3" fillId="0" borderId="21" xfId="0" applyFont="1" applyBorder="1" applyAlignment="1"/>
    <xf numFmtId="0" fontId="1" fillId="0" borderId="15" xfId="0" applyFont="1" applyBorder="1" applyAlignment="1">
      <alignment horizontal="center" vertical="top" wrapText="1"/>
    </xf>
    <xf numFmtId="0" fontId="3" fillId="0" borderId="15" xfId="0" applyFont="1" applyBorder="1" applyAlignment="1"/>
    <xf numFmtId="0" fontId="3" fillId="2" borderId="4" xfId="0" applyFont="1" applyFill="1" applyBorder="1"/>
    <xf numFmtId="0" fontId="1" fillId="0" borderId="15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164" fontId="3" fillId="2" borderId="9" xfId="0" applyNumberFormat="1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2" fontId="7" fillId="4" borderId="8" xfId="0" applyNumberFormat="1" applyFont="1" applyFill="1" applyBorder="1" applyAlignment="1">
      <alignment horizontal="center"/>
    </xf>
    <xf numFmtId="2" fontId="5" fillId="4" borderId="8" xfId="0" applyNumberFormat="1" applyFont="1" applyFill="1" applyBorder="1" applyAlignment="1">
      <alignment horizontal="center"/>
    </xf>
    <xf numFmtId="2" fontId="5" fillId="4" borderId="3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3" fillId="2" borderId="9" xfId="0" applyNumberFormat="1" applyFont="1" applyFill="1" applyBorder="1" applyAlignment="1">
      <alignment horizontal="center"/>
    </xf>
    <xf numFmtId="165" fontId="4" fillId="2" borderId="9" xfId="0" applyNumberFormat="1" applyFont="1" applyFill="1" applyBorder="1" applyAlignment="1">
      <alignment horizontal="center"/>
    </xf>
    <xf numFmtId="165" fontId="5" fillId="3" borderId="9" xfId="0" applyNumberFormat="1" applyFont="1" applyFill="1" applyBorder="1" applyAlignment="1">
      <alignment horizontal="center"/>
    </xf>
    <xf numFmtId="164" fontId="5" fillId="3" borderId="9" xfId="0" applyNumberFormat="1" applyFont="1" applyFill="1" applyBorder="1" applyAlignment="1">
      <alignment horizontal="center"/>
    </xf>
    <xf numFmtId="2" fontId="7" fillId="3" borderId="13" xfId="0" applyNumberFormat="1" applyFont="1" applyFill="1" applyBorder="1" applyAlignment="1">
      <alignment horizontal="center"/>
    </xf>
    <xf numFmtId="2" fontId="5" fillId="5" borderId="8" xfId="0" applyNumberFormat="1" applyFont="1" applyFill="1" applyBorder="1" applyAlignment="1">
      <alignment horizontal="center"/>
    </xf>
    <xf numFmtId="1" fontId="7" fillId="5" borderId="8" xfId="0" applyNumberFormat="1" applyFont="1" applyFill="1" applyBorder="1" applyAlignment="1">
      <alignment horizontal="center"/>
    </xf>
    <xf numFmtId="2" fontId="1" fillId="3" borderId="13" xfId="0" applyNumberFormat="1" applyFont="1" applyFill="1" applyBorder="1" applyAlignment="1">
      <alignment horizontal="center"/>
    </xf>
    <xf numFmtId="2" fontId="2" fillId="3" borderId="13" xfId="0" applyNumberFormat="1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1" fontId="1" fillId="3" borderId="13" xfId="0" applyNumberFormat="1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164" fontId="1" fillId="3" borderId="13" xfId="0" applyNumberFormat="1" applyFont="1" applyFill="1" applyBorder="1" applyAlignment="1">
      <alignment horizontal="center"/>
    </xf>
    <xf numFmtId="2" fontId="1" fillId="3" borderId="3" xfId="0" applyNumberFormat="1" applyFont="1" applyFill="1" applyBorder="1" applyAlignment="1">
      <alignment horizontal="center"/>
    </xf>
    <xf numFmtId="164" fontId="1" fillId="3" borderId="3" xfId="0" applyNumberFormat="1" applyFont="1" applyFill="1" applyBorder="1" applyAlignment="1">
      <alignment horizontal="center"/>
    </xf>
    <xf numFmtId="1" fontId="1" fillId="3" borderId="3" xfId="0" applyNumberFormat="1" applyFont="1" applyFill="1" applyBorder="1" applyAlignment="1">
      <alignment horizontal="center"/>
    </xf>
    <xf numFmtId="2" fontId="2" fillId="3" borderId="3" xfId="0" applyNumberFormat="1" applyFont="1" applyFill="1" applyBorder="1" applyAlignment="1">
      <alignment horizontal="center"/>
    </xf>
    <xf numFmtId="165" fontId="4" fillId="2" borderId="1" xfId="0" applyNumberFormat="1" applyFont="1" applyFill="1" applyBorder="1" applyAlignment="1">
      <alignment horizontal="center"/>
    </xf>
    <xf numFmtId="0" fontId="3" fillId="0" borderId="0" xfId="0" applyFont="1" applyBorder="1" applyAlignment="1"/>
    <xf numFmtId="2" fontId="7" fillId="4" borderId="3" xfId="0" applyNumberFormat="1" applyFont="1" applyFill="1" applyBorder="1" applyAlignment="1">
      <alignment horizontal="center"/>
    </xf>
    <xf numFmtId="2" fontId="7" fillId="5" borderId="8" xfId="0" applyNumberFormat="1" applyFont="1" applyFill="1" applyBorder="1" applyAlignment="1">
      <alignment horizontal="center"/>
    </xf>
    <xf numFmtId="164" fontId="7" fillId="5" borderId="8" xfId="0" applyNumberFormat="1" applyFont="1" applyFill="1" applyBorder="1" applyAlignment="1">
      <alignment horizontal="center"/>
    </xf>
    <xf numFmtId="0" fontId="3" fillId="2" borderId="0" xfId="0" applyFont="1" applyFill="1" applyBorder="1"/>
    <xf numFmtId="0" fontId="3" fillId="2" borderId="0" xfId="0" applyFont="1" applyFill="1" applyBorder="1" applyAlignment="1"/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" fontId="7" fillId="2" borderId="1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textRotation="90"/>
    </xf>
    <xf numFmtId="0" fontId="1" fillId="2" borderId="1" xfId="0" applyFont="1" applyFill="1" applyBorder="1" applyAlignment="1">
      <alignment horizontal="center" vertical="center" textRotation="90"/>
    </xf>
    <xf numFmtId="0" fontId="1" fillId="2" borderId="0" xfId="0" applyFont="1" applyFill="1" applyBorder="1" applyAlignment="1">
      <alignment horizontal="center" vertical="top" wrapText="1"/>
    </xf>
    <xf numFmtId="0" fontId="6" fillId="2" borderId="0" xfId="0" applyFont="1" applyFill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vertical="top" wrapText="1"/>
    </xf>
    <xf numFmtId="0" fontId="1" fillId="6" borderId="3" xfId="0" applyFont="1" applyFill="1" applyBorder="1" applyAlignment="1">
      <alignment horizontal="center" vertical="center" textRotation="90"/>
    </xf>
    <xf numFmtId="0" fontId="1" fillId="6" borderId="5" xfId="0" applyFont="1" applyFill="1" applyBorder="1" applyAlignment="1">
      <alignment horizontal="center" vertical="center" textRotation="90"/>
    </xf>
    <xf numFmtId="0" fontId="2" fillId="6" borderId="3" xfId="0" applyFont="1" applyFill="1" applyBorder="1" applyAlignment="1">
      <alignment horizontal="center" vertical="center" textRotation="90"/>
    </xf>
    <xf numFmtId="0" fontId="2" fillId="6" borderId="5" xfId="0" applyFont="1" applyFill="1" applyBorder="1" applyAlignment="1">
      <alignment horizontal="center" vertical="center" textRotation="90"/>
    </xf>
    <xf numFmtId="0" fontId="1" fillId="3" borderId="3" xfId="0" applyFont="1" applyFill="1" applyBorder="1" applyAlignment="1">
      <alignment horizontal="center" vertical="center" textRotation="90" wrapText="1"/>
    </xf>
    <xf numFmtId="0" fontId="1" fillId="3" borderId="6" xfId="0" applyFont="1" applyFill="1" applyBorder="1" applyAlignment="1">
      <alignment horizontal="center" vertical="center" textRotation="90" wrapText="1"/>
    </xf>
    <xf numFmtId="0" fontId="2" fillId="6" borderId="6" xfId="0" applyFont="1" applyFill="1" applyBorder="1" applyAlignment="1">
      <alignment horizontal="center" vertical="center" textRotation="90"/>
    </xf>
    <xf numFmtId="0" fontId="5" fillId="0" borderId="18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6" borderId="1" xfId="0" applyFont="1" applyFill="1" applyBorder="1" applyAlignment="1">
      <alignment horizontal="center" vertical="center" textRotation="90"/>
    </xf>
    <xf numFmtId="0" fontId="1" fillId="0" borderId="3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2" borderId="3" xfId="0" applyFont="1" applyFill="1" applyBorder="1" applyAlignment="1">
      <alignment horizontal="center" vertical="center" textRotation="90"/>
    </xf>
    <xf numFmtId="0" fontId="1" fillId="2" borderId="5" xfId="0" applyFont="1" applyFill="1" applyBorder="1" applyAlignment="1">
      <alignment horizontal="center" vertical="center" textRotation="90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E1:AK42"/>
  <sheetViews>
    <sheetView tabSelected="1" zoomScaleNormal="100" workbookViewId="0">
      <pane xSplit="6" ySplit="5" topLeftCell="G6" activePane="bottomRight" state="frozen"/>
      <selection pane="topRight" activeCell="D1" sqref="D1"/>
      <selection pane="bottomLeft" activeCell="A3" sqref="A3"/>
      <selection pane="bottomRight" activeCell="E1" sqref="E1:AH3"/>
    </sheetView>
  </sheetViews>
  <sheetFormatPr defaultColWidth="9.140625" defaultRowHeight="15" x14ac:dyDescent="0.25"/>
  <cols>
    <col min="1" max="4" width="9.140625" style="14"/>
    <col min="5" max="5" width="5.140625" style="14" customWidth="1"/>
    <col min="6" max="6" width="13.42578125" style="14" customWidth="1"/>
    <col min="7" max="7" width="6.42578125" style="14" customWidth="1"/>
    <col min="8" max="8" width="10.42578125" style="14" customWidth="1"/>
    <col min="9" max="9" width="5.42578125" style="14" customWidth="1"/>
    <col min="10" max="10" width="5.5703125" style="14" customWidth="1"/>
    <col min="11" max="11" width="6" style="14" customWidth="1"/>
    <col min="12" max="12" width="5.140625" style="14" customWidth="1"/>
    <col min="13" max="13" width="5.85546875" style="14" customWidth="1"/>
    <col min="14" max="14" width="7.28515625" style="14" customWidth="1"/>
    <col min="15" max="15" width="5.7109375" style="14" customWidth="1"/>
    <col min="16" max="16" width="5.42578125" style="14" customWidth="1"/>
    <col min="17" max="17" width="5" style="14" customWidth="1"/>
    <col min="18" max="18" width="5.7109375" style="14" customWidth="1"/>
    <col min="19" max="19" width="5.28515625" style="14" customWidth="1"/>
    <col min="20" max="20" width="6.7109375" style="14" customWidth="1"/>
    <col min="21" max="21" width="5.7109375" style="14" customWidth="1"/>
    <col min="22" max="22" width="5.42578125" style="14" customWidth="1"/>
    <col min="23" max="23" width="6.28515625" style="14" customWidth="1"/>
    <col min="24" max="24" width="5.140625" style="14" customWidth="1"/>
    <col min="25" max="26" width="5.5703125" style="14" customWidth="1"/>
    <col min="27" max="27" width="5.7109375" style="14" customWidth="1"/>
    <col min="28" max="28" width="5.85546875" style="14" customWidth="1"/>
    <col min="29" max="29" width="5.7109375" style="14" customWidth="1"/>
    <col min="30" max="30" width="5.42578125" style="14" customWidth="1"/>
    <col min="31" max="31" width="5.5703125" style="14" customWidth="1"/>
    <col min="32" max="32" width="5.28515625" style="14" customWidth="1"/>
    <col min="33" max="33" width="7.42578125" style="14" customWidth="1"/>
    <col min="34" max="34" width="5.5703125" style="14" customWidth="1"/>
    <col min="35" max="16384" width="9.140625" style="14"/>
  </cols>
  <sheetData>
    <row r="1" spans="5:37" x14ac:dyDescent="0.25">
      <c r="E1" s="97" t="s">
        <v>58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</row>
    <row r="2" spans="5:37" ht="12.75" customHeight="1" x14ac:dyDescent="0.25"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</row>
    <row r="3" spans="5:37" hidden="1" x14ac:dyDescent="0.25"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</row>
    <row r="4" spans="5:37" ht="41.25" customHeight="1" x14ac:dyDescent="0.25">
      <c r="E4" s="98" t="s">
        <v>0</v>
      </c>
      <c r="F4" s="100" t="s">
        <v>8</v>
      </c>
      <c r="G4" s="93"/>
      <c r="H4" s="101" t="s">
        <v>19</v>
      </c>
      <c r="I4" s="94" t="s">
        <v>20</v>
      </c>
      <c r="J4" s="95" t="s">
        <v>15</v>
      </c>
      <c r="K4" s="95" t="s">
        <v>23</v>
      </c>
      <c r="L4" s="95" t="s">
        <v>21</v>
      </c>
      <c r="M4" s="94" t="s">
        <v>22</v>
      </c>
      <c r="N4" s="95" t="s">
        <v>24</v>
      </c>
      <c r="O4" s="95" t="s">
        <v>25</v>
      </c>
      <c r="P4" s="95" t="s">
        <v>26</v>
      </c>
      <c r="Q4" s="95" t="s">
        <v>27</v>
      </c>
      <c r="R4" s="95" t="s">
        <v>28</v>
      </c>
      <c r="S4" s="95" t="s">
        <v>29</v>
      </c>
      <c r="T4" s="95" t="s">
        <v>30</v>
      </c>
      <c r="U4" s="95" t="s">
        <v>31</v>
      </c>
      <c r="V4" s="95" t="s">
        <v>32</v>
      </c>
      <c r="W4" s="95" t="s">
        <v>33</v>
      </c>
      <c r="X4" s="94" t="s">
        <v>34</v>
      </c>
      <c r="Y4" s="95" t="s">
        <v>35</v>
      </c>
      <c r="Z4" s="95" t="s">
        <v>36</v>
      </c>
      <c r="AA4" s="95" t="s">
        <v>37</v>
      </c>
      <c r="AB4" s="95" t="s">
        <v>38</v>
      </c>
      <c r="AC4" s="95" t="s">
        <v>39</v>
      </c>
      <c r="AD4" s="95" t="s">
        <v>40</v>
      </c>
      <c r="AE4" s="94" t="s">
        <v>41</v>
      </c>
      <c r="AF4" s="95" t="s">
        <v>42</v>
      </c>
      <c r="AG4" s="95" t="s">
        <v>43</v>
      </c>
      <c r="AH4" s="95" t="s">
        <v>44</v>
      </c>
      <c r="AI4" s="96"/>
      <c r="AJ4" s="96"/>
    </row>
    <row r="5" spans="5:37" ht="64.5" customHeight="1" x14ac:dyDescent="0.25">
      <c r="E5" s="99"/>
      <c r="F5" s="100"/>
      <c r="G5" s="93"/>
      <c r="H5" s="101"/>
      <c r="I5" s="94"/>
      <c r="J5" s="95"/>
      <c r="K5" s="95"/>
      <c r="L5" s="95"/>
      <c r="M5" s="94"/>
      <c r="N5" s="95"/>
      <c r="O5" s="95"/>
      <c r="P5" s="95"/>
      <c r="Q5" s="95"/>
      <c r="R5" s="95"/>
      <c r="S5" s="95"/>
      <c r="T5" s="95"/>
      <c r="U5" s="95"/>
      <c r="V5" s="95"/>
      <c r="W5" s="95"/>
      <c r="X5" s="94"/>
      <c r="Y5" s="95"/>
      <c r="Z5" s="95"/>
      <c r="AA5" s="95"/>
      <c r="AB5" s="95"/>
      <c r="AC5" s="95"/>
      <c r="AD5" s="95"/>
      <c r="AE5" s="94"/>
      <c r="AF5" s="95"/>
      <c r="AG5" s="95"/>
      <c r="AH5" s="95"/>
      <c r="AI5" s="96"/>
      <c r="AJ5" s="96"/>
    </row>
    <row r="6" spans="5:37" ht="24" customHeight="1" x14ac:dyDescent="0.25">
      <c r="E6" s="92">
        <v>1</v>
      </c>
      <c r="F6" s="93" t="s">
        <v>51</v>
      </c>
      <c r="G6" s="73" t="s">
        <v>46</v>
      </c>
      <c r="H6" s="74">
        <f>SUM(I6:AH6)</f>
        <v>972</v>
      </c>
      <c r="I6" s="75">
        <v>52</v>
      </c>
      <c r="J6" s="75">
        <v>24</v>
      </c>
      <c r="K6" s="75">
        <v>49</v>
      </c>
      <c r="L6" s="75">
        <v>12</v>
      </c>
      <c r="M6" s="75">
        <v>17</v>
      </c>
      <c r="N6" s="75">
        <v>98</v>
      </c>
      <c r="O6" s="75">
        <v>18</v>
      </c>
      <c r="P6" s="75">
        <v>66</v>
      </c>
      <c r="Q6" s="75">
        <v>13</v>
      </c>
      <c r="R6" s="75">
        <v>41</v>
      </c>
      <c r="S6" s="75">
        <v>89</v>
      </c>
      <c r="T6" s="75">
        <v>11</v>
      </c>
      <c r="U6" s="75">
        <v>20</v>
      </c>
      <c r="V6" s="75">
        <v>30</v>
      </c>
      <c r="W6" s="75">
        <v>16</v>
      </c>
      <c r="X6" s="75">
        <v>22</v>
      </c>
      <c r="Y6" s="75">
        <v>30</v>
      </c>
      <c r="Z6" s="75">
        <v>25</v>
      </c>
      <c r="AA6" s="75">
        <v>45</v>
      </c>
      <c r="AB6" s="75">
        <v>83</v>
      </c>
      <c r="AC6" s="75">
        <v>32</v>
      </c>
      <c r="AD6" s="75">
        <v>18</v>
      </c>
      <c r="AE6" s="75">
        <v>28</v>
      </c>
      <c r="AF6" s="75">
        <v>2</v>
      </c>
      <c r="AG6" s="75">
        <v>116</v>
      </c>
      <c r="AH6" s="75">
        <v>15</v>
      </c>
      <c r="AI6" s="71"/>
      <c r="AJ6" s="71"/>
    </row>
    <row r="7" spans="5:37" ht="20.25" customHeight="1" x14ac:dyDescent="0.25">
      <c r="E7" s="92"/>
      <c r="F7" s="93"/>
      <c r="G7" s="73" t="s">
        <v>47</v>
      </c>
      <c r="H7" s="74">
        <f>SUM(I7:AH7)</f>
        <v>943</v>
      </c>
      <c r="I7" s="75">
        <v>51</v>
      </c>
      <c r="J7" s="76">
        <v>24</v>
      </c>
      <c r="K7" s="75">
        <v>49</v>
      </c>
      <c r="L7" s="75">
        <v>12</v>
      </c>
      <c r="M7" s="76">
        <v>17</v>
      </c>
      <c r="N7" s="75">
        <v>90</v>
      </c>
      <c r="O7" s="75">
        <v>12</v>
      </c>
      <c r="P7" s="76">
        <v>66</v>
      </c>
      <c r="Q7" s="75">
        <v>13</v>
      </c>
      <c r="R7" s="76">
        <v>39</v>
      </c>
      <c r="S7" s="75">
        <v>88</v>
      </c>
      <c r="T7" s="75">
        <v>11</v>
      </c>
      <c r="U7" s="75">
        <v>20</v>
      </c>
      <c r="V7" s="75">
        <v>30</v>
      </c>
      <c r="W7" s="76">
        <v>14</v>
      </c>
      <c r="X7" s="75">
        <v>21</v>
      </c>
      <c r="Y7" s="76">
        <v>30</v>
      </c>
      <c r="Z7" s="76">
        <v>24</v>
      </c>
      <c r="AA7" s="76">
        <v>45</v>
      </c>
      <c r="AB7" s="75">
        <v>83</v>
      </c>
      <c r="AC7" s="75">
        <v>30</v>
      </c>
      <c r="AD7" s="76">
        <v>18</v>
      </c>
      <c r="AE7" s="75">
        <v>28</v>
      </c>
      <c r="AF7" s="76">
        <v>2</v>
      </c>
      <c r="AG7" s="76">
        <v>115</v>
      </c>
      <c r="AH7" s="76">
        <v>11</v>
      </c>
      <c r="AI7" s="71"/>
      <c r="AJ7" s="71"/>
    </row>
    <row r="8" spans="5:37" ht="21.75" customHeight="1" x14ac:dyDescent="0.25">
      <c r="E8" s="92"/>
      <c r="F8" s="93"/>
      <c r="G8" s="76" t="s">
        <v>18</v>
      </c>
      <c r="H8" s="77">
        <f>H7/H6*100</f>
        <v>97.016460905349803</v>
      </c>
      <c r="I8" s="78">
        <v>98.076923076923066</v>
      </c>
      <c r="J8" s="79">
        <f t="shared" ref="J8:AE8" si="0">J7/J6*100</f>
        <v>100</v>
      </c>
      <c r="K8" s="79">
        <f t="shared" si="0"/>
        <v>100</v>
      </c>
      <c r="L8" s="79">
        <f t="shared" si="0"/>
        <v>100</v>
      </c>
      <c r="M8" s="79">
        <f t="shared" si="0"/>
        <v>100</v>
      </c>
      <c r="N8" s="79">
        <v>91.83673469387756</v>
      </c>
      <c r="O8" s="79">
        <v>66.666666666666657</v>
      </c>
      <c r="P8" s="79">
        <f t="shared" si="0"/>
        <v>100</v>
      </c>
      <c r="Q8" s="79">
        <f t="shared" si="0"/>
        <v>100</v>
      </c>
      <c r="R8" s="79">
        <v>95.121951219512198</v>
      </c>
      <c r="S8" s="78">
        <v>98.876404494382015</v>
      </c>
      <c r="T8" s="79">
        <f t="shared" si="0"/>
        <v>100</v>
      </c>
      <c r="U8" s="79">
        <f t="shared" si="0"/>
        <v>100</v>
      </c>
      <c r="V8" s="79">
        <v>100</v>
      </c>
      <c r="W8" s="79">
        <v>87.5</v>
      </c>
      <c r="X8" s="79">
        <v>95.454545454545453</v>
      </c>
      <c r="Y8" s="79">
        <v>100</v>
      </c>
      <c r="Z8" s="79">
        <v>96</v>
      </c>
      <c r="AA8" s="79">
        <f t="shared" si="0"/>
        <v>100</v>
      </c>
      <c r="AB8" s="79">
        <f t="shared" si="0"/>
        <v>100</v>
      </c>
      <c r="AC8" s="79">
        <v>93.75</v>
      </c>
      <c r="AD8" s="79">
        <f t="shared" si="0"/>
        <v>100</v>
      </c>
      <c r="AE8" s="79">
        <f t="shared" si="0"/>
        <v>100</v>
      </c>
      <c r="AF8" s="79">
        <v>100</v>
      </c>
      <c r="AG8" s="79">
        <v>99.137931034482762</v>
      </c>
      <c r="AH8" s="79">
        <v>73.333333333333329</v>
      </c>
      <c r="AI8" s="71"/>
      <c r="AJ8" s="71"/>
    </row>
    <row r="9" spans="5:37" ht="21" customHeight="1" x14ac:dyDescent="0.25">
      <c r="E9" s="92">
        <v>2</v>
      </c>
      <c r="F9" s="93" t="s">
        <v>52</v>
      </c>
      <c r="G9" s="73" t="s">
        <v>46</v>
      </c>
      <c r="H9" s="74">
        <f>SUM(I9:AH9)</f>
        <v>30</v>
      </c>
      <c r="I9" s="75">
        <v>0</v>
      </c>
      <c r="J9" s="76">
        <v>1</v>
      </c>
      <c r="K9" s="76">
        <v>0</v>
      </c>
      <c r="L9" s="76">
        <v>1</v>
      </c>
      <c r="M9" s="76">
        <v>1</v>
      </c>
      <c r="N9" s="76">
        <v>1</v>
      </c>
      <c r="O9" s="76">
        <v>1</v>
      </c>
      <c r="P9" s="76">
        <v>2</v>
      </c>
      <c r="Q9" s="76">
        <v>2</v>
      </c>
      <c r="R9" s="75">
        <v>1</v>
      </c>
      <c r="S9" s="75">
        <v>6</v>
      </c>
      <c r="T9" s="76">
        <v>3</v>
      </c>
      <c r="U9" s="76">
        <v>2</v>
      </c>
      <c r="V9" s="76">
        <v>2</v>
      </c>
      <c r="W9" s="76">
        <v>0</v>
      </c>
      <c r="X9" s="76">
        <v>0</v>
      </c>
      <c r="Y9" s="76">
        <v>0</v>
      </c>
      <c r="Z9" s="76">
        <v>0</v>
      </c>
      <c r="AA9" s="76">
        <v>0</v>
      </c>
      <c r="AB9" s="76">
        <v>0</v>
      </c>
      <c r="AC9" s="76">
        <v>2</v>
      </c>
      <c r="AD9" s="76">
        <v>1</v>
      </c>
      <c r="AE9" s="76">
        <v>1</v>
      </c>
      <c r="AF9" s="76">
        <v>0</v>
      </c>
      <c r="AG9" s="76">
        <v>3</v>
      </c>
      <c r="AH9" s="76">
        <v>0</v>
      </c>
      <c r="AI9" s="72"/>
      <c r="AJ9" s="72"/>
      <c r="AK9" s="72"/>
    </row>
    <row r="10" spans="5:37" ht="22.5" customHeight="1" x14ac:dyDescent="0.25">
      <c r="E10" s="92"/>
      <c r="F10" s="93"/>
      <c r="G10" s="73" t="s">
        <v>47</v>
      </c>
      <c r="H10" s="74">
        <f>SUM(I10:AH10)</f>
        <v>28</v>
      </c>
      <c r="I10" s="75">
        <v>0</v>
      </c>
      <c r="J10" s="76">
        <v>1</v>
      </c>
      <c r="K10" s="76">
        <v>0</v>
      </c>
      <c r="L10" s="76">
        <v>1</v>
      </c>
      <c r="M10" s="76">
        <v>1</v>
      </c>
      <c r="N10" s="76">
        <v>1</v>
      </c>
      <c r="O10" s="76">
        <v>1</v>
      </c>
      <c r="P10" s="76">
        <v>2</v>
      </c>
      <c r="Q10" s="76">
        <v>2</v>
      </c>
      <c r="R10" s="75">
        <v>0</v>
      </c>
      <c r="S10" s="75">
        <v>6</v>
      </c>
      <c r="T10" s="76">
        <v>3</v>
      </c>
      <c r="U10" s="76">
        <v>2</v>
      </c>
      <c r="V10" s="76">
        <v>2</v>
      </c>
      <c r="W10" s="75">
        <v>0</v>
      </c>
      <c r="X10" s="76">
        <v>0</v>
      </c>
      <c r="Y10" s="76">
        <v>0</v>
      </c>
      <c r="Z10" s="76">
        <v>0</v>
      </c>
      <c r="AA10" s="76">
        <v>0</v>
      </c>
      <c r="AB10" s="76">
        <v>0</v>
      </c>
      <c r="AC10" s="76">
        <v>2</v>
      </c>
      <c r="AD10" s="76">
        <v>1</v>
      </c>
      <c r="AE10" s="76">
        <v>1</v>
      </c>
      <c r="AF10" s="76">
        <v>0</v>
      </c>
      <c r="AG10" s="76">
        <v>2</v>
      </c>
      <c r="AH10" s="76">
        <v>0</v>
      </c>
      <c r="AI10" s="72"/>
      <c r="AJ10" s="72"/>
      <c r="AK10" s="72"/>
    </row>
    <row r="11" spans="5:37" ht="26.25" customHeight="1" x14ac:dyDescent="0.25">
      <c r="E11" s="92"/>
      <c r="F11" s="93"/>
      <c r="G11" s="76" t="s">
        <v>18</v>
      </c>
      <c r="H11" s="77">
        <f>H10/H9*100</f>
        <v>93.333333333333329</v>
      </c>
      <c r="I11" s="80" t="s">
        <v>57</v>
      </c>
      <c r="J11" s="80">
        <f>J10/J9*100</f>
        <v>100</v>
      </c>
      <c r="K11" s="80" t="s">
        <v>57</v>
      </c>
      <c r="L11" s="80">
        <f t="shared" ref="L11:AE11" si="1">L10/L9*100</f>
        <v>100</v>
      </c>
      <c r="M11" s="80">
        <f t="shared" si="1"/>
        <v>100</v>
      </c>
      <c r="N11" s="80">
        <v>100</v>
      </c>
      <c r="O11" s="80">
        <v>100</v>
      </c>
      <c r="P11" s="80">
        <f t="shared" si="1"/>
        <v>100</v>
      </c>
      <c r="Q11" s="80">
        <f t="shared" si="1"/>
        <v>100</v>
      </c>
      <c r="R11" s="80">
        <v>0</v>
      </c>
      <c r="S11" s="80">
        <v>100</v>
      </c>
      <c r="T11" s="80">
        <f t="shared" si="1"/>
        <v>100</v>
      </c>
      <c r="U11" s="80">
        <f t="shared" si="1"/>
        <v>100</v>
      </c>
      <c r="V11" s="80">
        <v>100</v>
      </c>
      <c r="W11" s="80" t="s">
        <v>57</v>
      </c>
      <c r="X11" s="80" t="s">
        <v>57</v>
      </c>
      <c r="Y11" s="80" t="s">
        <v>57</v>
      </c>
      <c r="Z11" s="80" t="s">
        <v>57</v>
      </c>
      <c r="AA11" s="80" t="s">
        <v>57</v>
      </c>
      <c r="AB11" s="80" t="s">
        <v>57</v>
      </c>
      <c r="AC11" s="80">
        <v>100</v>
      </c>
      <c r="AD11" s="80">
        <f t="shared" si="1"/>
        <v>100</v>
      </c>
      <c r="AE11" s="80">
        <f t="shared" si="1"/>
        <v>100</v>
      </c>
      <c r="AF11" s="80" t="s">
        <v>57</v>
      </c>
      <c r="AG11" s="81">
        <v>66.666666666666657</v>
      </c>
      <c r="AH11" s="80" t="s">
        <v>57</v>
      </c>
      <c r="AI11" s="71"/>
      <c r="AJ11" s="71"/>
    </row>
    <row r="12" spans="5:37" ht="23.25" customHeight="1" x14ac:dyDescent="0.25">
      <c r="E12" s="92">
        <v>3</v>
      </c>
      <c r="F12" s="93" t="s">
        <v>53</v>
      </c>
      <c r="G12" s="73" t="s">
        <v>46</v>
      </c>
      <c r="H12" s="82">
        <f>SUM(I12:AH12)</f>
        <v>907.11999999999989</v>
      </c>
      <c r="I12" s="83">
        <v>4.92</v>
      </c>
      <c r="J12" s="84">
        <v>5.55</v>
      </c>
      <c r="K12" s="84">
        <v>1.9</v>
      </c>
      <c r="L12" s="84">
        <v>18.95</v>
      </c>
      <c r="M12" s="84">
        <v>7.9</v>
      </c>
      <c r="N12" s="84">
        <v>18.2</v>
      </c>
      <c r="O12" s="84">
        <v>17.2</v>
      </c>
      <c r="P12" s="84">
        <v>14.41</v>
      </c>
      <c r="Q12" s="84">
        <v>13.25</v>
      </c>
      <c r="R12" s="84">
        <v>8.1999999999999993</v>
      </c>
      <c r="S12" s="83">
        <v>19.29</v>
      </c>
      <c r="T12" s="84">
        <v>9.26</v>
      </c>
      <c r="U12" s="84">
        <v>6.27</v>
      </c>
      <c r="V12" s="84">
        <v>12.9</v>
      </c>
      <c r="W12" s="84">
        <v>43.9</v>
      </c>
      <c r="X12" s="84">
        <v>24.6</v>
      </c>
      <c r="Y12" s="84">
        <v>2.76</v>
      </c>
      <c r="Z12" s="84">
        <v>2.79</v>
      </c>
      <c r="AA12" s="84">
        <v>17.2</v>
      </c>
      <c r="AB12" s="84">
        <v>2.27</v>
      </c>
      <c r="AC12" s="84">
        <v>1.8</v>
      </c>
      <c r="AD12" s="84">
        <v>30.12</v>
      </c>
      <c r="AE12" s="84">
        <v>51.8</v>
      </c>
      <c r="AF12" s="84">
        <v>120.67</v>
      </c>
      <c r="AG12" s="84">
        <v>412.21</v>
      </c>
      <c r="AH12" s="84">
        <v>38.799999999999997</v>
      </c>
      <c r="AI12" s="71"/>
      <c r="AJ12" s="72"/>
      <c r="AK12" s="72"/>
    </row>
    <row r="13" spans="5:37" ht="21.75" customHeight="1" x14ac:dyDescent="0.25">
      <c r="E13" s="92"/>
      <c r="F13" s="93"/>
      <c r="G13" s="73" t="s">
        <v>47</v>
      </c>
      <c r="H13" s="82">
        <f>SUM(I13:AH13)</f>
        <v>901.80499999999995</v>
      </c>
      <c r="I13" s="83">
        <v>4.92</v>
      </c>
      <c r="J13" s="84">
        <v>5.55</v>
      </c>
      <c r="K13" s="84">
        <v>1.9</v>
      </c>
      <c r="L13" s="84">
        <v>18.95</v>
      </c>
      <c r="M13" s="84">
        <v>7.9</v>
      </c>
      <c r="N13" s="84">
        <v>18.2</v>
      </c>
      <c r="O13" s="84">
        <v>17.2</v>
      </c>
      <c r="P13" s="84">
        <v>14.41</v>
      </c>
      <c r="Q13" s="84">
        <v>13.25</v>
      </c>
      <c r="R13" s="84">
        <v>7.9</v>
      </c>
      <c r="S13" s="83">
        <v>19.145</v>
      </c>
      <c r="T13" s="84">
        <v>9.26</v>
      </c>
      <c r="U13" s="84">
        <v>6.27</v>
      </c>
      <c r="V13" s="84">
        <v>12.9</v>
      </c>
      <c r="W13" s="84">
        <v>43.4</v>
      </c>
      <c r="X13" s="84">
        <v>24.35</v>
      </c>
      <c r="Y13" s="84">
        <v>2.76</v>
      </c>
      <c r="Z13" s="84">
        <v>2.79</v>
      </c>
      <c r="AA13" s="84">
        <v>17.2</v>
      </c>
      <c r="AB13" s="84">
        <v>2.27</v>
      </c>
      <c r="AC13" s="84">
        <v>1.8</v>
      </c>
      <c r="AD13" s="84">
        <v>30.1</v>
      </c>
      <c r="AE13" s="84">
        <v>51.8</v>
      </c>
      <c r="AF13" s="84">
        <v>120.67</v>
      </c>
      <c r="AG13" s="84">
        <v>411.51</v>
      </c>
      <c r="AH13" s="84">
        <v>35.4</v>
      </c>
      <c r="AI13" s="71"/>
      <c r="AJ13" s="72"/>
      <c r="AK13" s="72"/>
    </row>
    <row r="14" spans="5:37" ht="15.75" customHeight="1" x14ac:dyDescent="0.25">
      <c r="E14" s="92"/>
      <c r="F14" s="93"/>
      <c r="G14" s="76" t="s">
        <v>18</v>
      </c>
      <c r="H14" s="77">
        <f>H13/H12*100</f>
        <v>99.414079724843461</v>
      </c>
      <c r="I14" s="81">
        <v>100</v>
      </c>
      <c r="J14" s="77">
        <f t="shared" ref="J14:AE14" si="2">J13/J12*100</f>
        <v>100</v>
      </c>
      <c r="K14" s="77">
        <f t="shared" si="2"/>
        <v>100</v>
      </c>
      <c r="L14" s="77">
        <f t="shared" si="2"/>
        <v>100</v>
      </c>
      <c r="M14" s="77">
        <f t="shared" si="2"/>
        <v>100</v>
      </c>
      <c r="N14" s="77">
        <v>100</v>
      </c>
      <c r="O14" s="77">
        <v>100</v>
      </c>
      <c r="P14" s="77">
        <f t="shared" si="2"/>
        <v>100</v>
      </c>
      <c r="Q14" s="77">
        <f t="shared" si="2"/>
        <v>100</v>
      </c>
      <c r="R14" s="77">
        <v>96.341463414634148</v>
      </c>
      <c r="S14" s="81">
        <v>99.248315189217223</v>
      </c>
      <c r="T14" s="77">
        <f t="shared" si="2"/>
        <v>100</v>
      </c>
      <c r="U14" s="77">
        <f t="shared" si="2"/>
        <v>100</v>
      </c>
      <c r="V14" s="77">
        <v>100</v>
      </c>
      <c r="W14" s="77">
        <v>98.861047835990888</v>
      </c>
      <c r="X14" s="77">
        <v>98.983739837398375</v>
      </c>
      <c r="Y14" s="77">
        <v>100</v>
      </c>
      <c r="Z14" s="77">
        <v>100</v>
      </c>
      <c r="AA14" s="77">
        <f>AA13/AA12*100</f>
        <v>100</v>
      </c>
      <c r="AB14" s="77">
        <f t="shared" si="2"/>
        <v>100</v>
      </c>
      <c r="AC14" s="77">
        <v>100</v>
      </c>
      <c r="AD14" s="77">
        <f t="shared" si="2"/>
        <v>99.933598937583</v>
      </c>
      <c r="AE14" s="77">
        <f t="shared" si="2"/>
        <v>100</v>
      </c>
      <c r="AF14" s="77">
        <v>100</v>
      </c>
      <c r="AG14" s="77">
        <v>99.830183644258994</v>
      </c>
      <c r="AH14" s="77">
        <v>91.237113402061851</v>
      </c>
      <c r="AI14" s="71"/>
      <c r="AJ14" s="72"/>
      <c r="AK14" s="72"/>
    </row>
    <row r="15" spans="5:37" ht="17.45" hidden="1" customHeight="1" thickBot="1" x14ac:dyDescent="0.3">
      <c r="E15" s="92">
        <v>4</v>
      </c>
      <c r="F15" s="93" t="s">
        <v>11</v>
      </c>
      <c r="G15" s="73" t="s">
        <v>46</v>
      </c>
      <c r="H15" s="85">
        <f>SUM(I15:AH15)</f>
        <v>13.712599999999998</v>
      </c>
      <c r="I15" s="76">
        <v>0</v>
      </c>
      <c r="J15" s="76">
        <v>0.05</v>
      </c>
      <c r="K15" s="76">
        <v>0</v>
      </c>
      <c r="L15" s="76">
        <v>0.2</v>
      </c>
      <c r="M15" s="76">
        <v>0</v>
      </c>
      <c r="N15" s="76">
        <v>0</v>
      </c>
      <c r="O15" s="76">
        <v>1.4999999999999999E-2</v>
      </c>
      <c r="P15" s="76">
        <v>0</v>
      </c>
      <c r="Q15" s="76">
        <v>0.5</v>
      </c>
      <c r="R15" s="76">
        <v>0.03</v>
      </c>
      <c r="S15" s="76">
        <v>0.15</v>
      </c>
      <c r="T15" s="76">
        <v>0</v>
      </c>
      <c r="U15" s="76">
        <v>0.22600000000000001</v>
      </c>
      <c r="V15" s="76">
        <v>0.15</v>
      </c>
      <c r="W15" s="76">
        <v>0</v>
      </c>
      <c r="X15" s="76">
        <v>1.5</v>
      </c>
      <c r="Y15" s="76">
        <v>0</v>
      </c>
      <c r="Z15" s="76">
        <v>0.3</v>
      </c>
      <c r="AA15" s="76">
        <v>0.48299999999999998</v>
      </c>
      <c r="AB15" s="76">
        <v>0</v>
      </c>
      <c r="AC15" s="76">
        <v>0</v>
      </c>
      <c r="AD15" s="76">
        <v>1.2</v>
      </c>
      <c r="AE15" s="76">
        <v>1.18</v>
      </c>
      <c r="AF15" s="86">
        <v>2.0476000000000001</v>
      </c>
      <c r="AG15" s="76">
        <v>5.681</v>
      </c>
      <c r="AH15" s="76">
        <v>0</v>
      </c>
      <c r="AI15" s="71"/>
      <c r="AJ15" s="72"/>
      <c r="AK15" s="72"/>
    </row>
    <row r="16" spans="5:37" ht="18.600000000000001" hidden="1" customHeight="1" thickBot="1" x14ac:dyDescent="0.3">
      <c r="E16" s="92"/>
      <c r="F16" s="93"/>
      <c r="G16" s="73" t="s">
        <v>47</v>
      </c>
      <c r="H16" s="74">
        <f>SUM(I16:AH16)</f>
        <v>12.753599999999999</v>
      </c>
      <c r="I16" s="76">
        <v>0</v>
      </c>
      <c r="J16" s="76">
        <v>0.05</v>
      </c>
      <c r="K16" s="76">
        <v>0</v>
      </c>
      <c r="L16" s="76">
        <v>0.2</v>
      </c>
      <c r="M16" s="76">
        <v>0</v>
      </c>
      <c r="N16" s="76">
        <v>0</v>
      </c>
      <c r="O16" s="75">
        <v>1.4999999999999999E-2</v>
      </c>
      <c r="P16" s="76">
        <v>0</v>
      </c>
      <c r="Q16" s="76">
        <v>0.5</v>
      </c>
      <c r="R16" s="76">
        <v>0.03</v>
      </c>
      <c r="S16" s="76">
        <v>0.14499999999999999</v>
      </c>
      <c r="T16" s="76">
        <v>0</v>
      </c>
      <c r="U16" s="76">
        <v>0.22600000000000001</v>
      </c>
      <c r="V16" s="76">
        <v>0.15</v>
      </c>
      <c r="W16" s="76">
        <v>0</v>
      </c>
      <c r="X16" s="76">
        <v>1.25</v>
      </c>
      <c r="Y16" s="76">
        <v>0</v>
      </c>
      <c r="Z16" s="76">
        <v>0.3</v>
      </c>
      <c r="AA16" s="76">
        <v>0.48299999999999998</v>
      </c>
      <c r="AB16" s="76">
        <v>0</v>
      </c>
      <c r="AC16" s="76">
        <v>0</v>
      </c>
      <c r="AD16" s="76">
        <v>1.2</v>
      </c>
      <c r="AE16" s="76">
        <v>1.18</v>
      </c>
      <c r="AF16" s="86">
        <v>2.0476000000000001</v>
      </c>
      <c r="AG16" s="76">
        <v>4.9770000000000003</v>
      </c>
      <c r="AH16" s="76">
        <v>0</v>
      </c>
      <c r="AI16" s="71"/>
      <c r="AJ16" s="72"/>
      <c r="AK16" s="72"/>
    </row>
    <row r="17" spans="5:37" ht="24.75" hidden="1" customHeight="1" thickBot="1" x14ac:dyDescent="0.3">
      <c r="E17" s="92"/>
      <c r="F17" s="93"/>
      <c r="G17" s="76" t="s">
        <v>18</v>
      </c>
      <c r="H17" s="87">
        <f>H16/H15*100</f>
        <v>93.006432040604992</v>
      </c>
      <c r="I17" s="87">
        <v>0</v>
      </c>
      <c r="J17" s="87">
        <f t="shared" ref="J17:AE17" si="3">J16/J15*100</f>
        <v>100</v>
      </c>
      <c r="K17" s="87"/>
      <c r="L17" s="87">
        <f t="shared" si="3"/>
        <v>100</v>
      </c>
      <c r="M17" s="87"/>
      <c r="N17" s="87"/>
      <c r="O17" s="87">
        <v>100</v>
      </c>
      <c r="P17" s="87">
        <v>0</v>
      </c>
      <c r="Q17" s="87">
        <f t="shared" si="3"/>
        <v>100</v>
      </c>
      <c r="R17" s="87">
        <v>100</v>
      </c>
      <c r="S17" s="87">
        <v>96.666666666666671</v>
      </c>
      <c r="T17" s="87">
        <v>0</v>
      </c>
      <c r="U17" s="87">
        <f>U16/U15*100</f>
        <v>100</v>
      </c>
      <c r="V17" s="87">
        <v>100</v>
      </c>
      <c r="W17" s="87">
        <v>0</v>
      </c>
      <c r="X17" s="87">
        <v>83.333333333333343</v>
      </c>
      <c r="Y17" s="87">
        <v>0</v>
      </c>
      <c r="Z17" s="87">
        <v>100</v>
      </c>
      <c r="AA17" s="87">
        <f t="shared" si="3"/>
        <v>100</v>
      </c>
      <c r="AB17" s="87">
        <v>0</v>
      </c>
      <c r="AC17" s="87">
        <v>0</v>
      </c>
      <c r="AD17" s="87">
        <f t="shared" si="3"/>
        <v>100</v>
      </c>
      <c r="AE17" s="87">
        <f t="shared" si="3"/>
        <v>100</v>
      </c>
      <c r="AF17" s="87">
        <v>100</v>
      </c>
      <c r="AG17" s="87">
        <v>87.607815525435669</v>
      </c>
      <c r="AH17" s="87">
        <v>0</v>
      </c>
      <c r="AI17" s="71"/>
      <c r="AJ17" s="72"/>
      <c r="AK17" s="72"/>
    </row>
    <row r="18" spans="5:37" ht="22.5" hidden="1" customHeight="1" thickBot="1" x14ac:dyDescent="0.3">
      <c r="E18" s="92">
        <v>5</v>
      </c>
      <c r="F18" s="93" t="s">
        <v>2</v>
      </c>
      <c r="G18" s="73" t="s">
        <v>46</v>
      </c>
      <c r="H18" s="74">
        <f>SUM(I18:AH18)</f>
        <v>57</v>
      </c>
      <c r="I18" s="76">
        <v>0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3</v>
      </c>
      <c r="P18" s="76">
        <v>0</v>
      </c>
      <c r="Q18" s="76">
        <v>2</v>
      </c>
      <c r="R18" s="76">
        <v>0</v>
      </c>
      <c r="S18" s="76">
        <v>2</v>
      </c>
      <c r="T18" s="76">
        <v>0</v>
      </c>
      <c r="U18" s="76">
        <v>0</v>
      </c>
      <c r="V18" s="76">
        <v>2</v>
      </c>
      <c r="W18" s="76">
        <v>0</v>
      </c>
      <c r="X18" s="76">
        <v>0</v>
      </c>
      <c r="Y18" s="76">
        <v>0</v>
      </c>
      <c r="Z18" s="76">
        <v>0</v>
      </c>
      <c r="AA18" s="76">
        <v>0</v>
      </c>
      <c r="AB18" s="76">
        <v>0</v>
      </c>
      <c r="AC18" s="76">
        <v>0</v>
      </c>
      <c r="AD18" s="76">
        <v>1</v>
      </c>
      <c r="AE18" s="76">
        <v>5</v>
      </c>
      <c r="AF18" s="76">
        <v>1</v>
      </c>
      <c r="AG18" s="76">
        <v>34</v>
      </c>
      <c r="AH18" s="76">
        <v>7</v>
      </c>
      <c r="AI18" s="71"/>
      <c r="AJ18" s="72"/>
      <c r="AK18" s="72"/>
    </row>
    <row r="19" spans="5:37" ht="16.149999999999999" hidden="1" customHeight="1" x14ac:dyDescent="0.25">
      <c r="E19" s="92"/>
      <c r="F19" s="93"/>
      <c r="G19" s="73" t="s">
        <v>47</v>
      </c>
      <c r="H19" s="74">
        <f>SUM(I19:AH19)</f>
        <v>57</v>
      </c>
      <c r="I19" s="76">
        <v>0</v>
      </c>
      <c r="J19" s="76">
        <v>0</v>
      </c>
      <c r="K19" s="76">
        <v>0</v>
      </c>
      <c r="L19" s="76">
        <v>0</v>
      </c>
      <c r="M19" s="76">
        <v>0</v>
      </c>
      <c r="N19" s="76">
        <v>0</v>
      </c>
      <c r="O19" s="76">
        <v>3</v>
      </c>
      <c r="P19" s="76">
        <v>0</v>
      </c>
      <c r="Q19" s="76">
        <v>2</v>
      </c>
      <c r="R19" s="76">
        <v>0</v>
      </c>
      <c r="S19" s="76">
        <v>2</v>
      </c>
      <c r="T19" s="76">
        <v>0</v>
      </c>
      <c r="U19" s="76">
        <v>0</v>
      </c>
      <c r="V19" s="76">
        <v>2</v>
      </c>
      <c r="W19" s="76">
        <v>0</v>
      </c>
      <c r="X19" s="76">
        <v>0</v>
      </c>
      <c r="Y19" s="76">
        <v>0</v>
      </c>
      <c r="Z19" s="76">
        <v>0</v>
      </c>
      <c r="AA19" s="76">
        <v>0</v>
      </c>
      <c r="AB19" s="76">
        <v>0</v>
      </c>
      <c r="AC19" s="76">
        <v>0</v>
      </c>
      <c r="AD19" s="76">
        <v>1</v>
      </c>
      <c r="AE19" s="76">
        <v>5</v>
      </c>
      <c r="AF19" s="76">
        <v>1</v>
      </c>
      <c r="AG19" s="76">
        <v>34</v>
      </c>
      <c r="AH19" s="76">
        <v>7</v>
      </c>
      <c r="AI19" s="71"/>
      <c r="AJ19" s="72"/>
      <c r="AK19" s="72"/>
    </row>
    <row r="20" spans="5:37" ht="21" hidden="1" customHeight="1" thickBot="1" x14ac:dyDescent="0.3">
      <c r="E20" s="92"/>
      <c r="F20" s="93"/>
      <c r="G20" s="76" t="s">
        <v>18</v>
      </c>
      <c r="H20" s="87">
        <f>H19/H18*100</f>
        <v>100</v>
      </c>
      <c r="I20" s="87">
        <v>0</v>
      </c>
      <c r="J20" s="87">
        <v>0</v>
      </c>
      <c r="K20" s="87">
        <v>0</v>
      </c>
      <c r="L20" s="87">
        <v>0</v>
      </c>
      <c r="M20" s="87">
        <v>0</v>
      </c>
      <c r="N20" s="87">
        <v>0</v>
      </c>
      <c r="O20" s="87">
        <v>100</v>
      </c>
      <c r="P20" s="87">
        <v>0</v>
      </c>
      <c r="Q20" s="87">
        <f t="shared" ref="Q20:AE20" si="4">Q19/Q18*100</f>
        <v>100</v>
      </c>
      <c r="R20" s="87">
        <v>0</v>
      </c>
      <c r="S20" s="87">
        <v>100</v>
      </c>
      <c r="T20" s="87">
        <v>0</v>
      </c>
      <c r="U20" s="87">
        <v>0</v>
      </c>
      <c r="V20" s="87">
        <v>100</v>
      </c>
      <c r="W20" s="87">
        <v>0</v>
      </c>
      <c r="X20" s="87">
        <v>0</v>
      </c>
      <c r="Y20" s="87">
        <v>0</v>
      </c>
      <c r="Z20" s="87">
        <v>0</v>
      </c>
      <c r="AA20" s="87">
        <v>0</v>
      </c>
      <c r="AB20" s="87">
        <v>0</v>
      </c>
      <c r="AC20" s="87">
        <v>0</v>
      </c>
      <c r="AD20" s="87">
        <f t="shared" si="4"/>
        <v>100</v>
      </c>
      <c r="AE20" s="87">
        <f t="shared" si="4"/>
        <v>100</v>
      </c>
      <c r="AF20" s="87">
        <v>100</v>
      </c>
      <c r="AG20" s="87">
        <v>100</v>
      </c>
      <c r="AH20" s="87">
        <v>100</v>
      </c>
      <c r="AI20" s="71"/>
      <c r="AJ20" s="72"/>
      <c r="AK20" s="72"/>
    </row>
    <row r="21" spans="5:37" ht="21.75" customHeight="1" x14ac:dyDescent="0.25">
      <c r="E21" s="92">
        <v>4</v>
      </c>
      <c r="F21" s="93" t="s">
        <v>54</v>
      </c>
      <c r="G21" s="73" t="s">
        <v>46</v>
      </c>
      <c r="H21" s="74">
        <f>SUM(I21:AH21)</f>
        <v>3142.1000000000004</v>
      </c>
      <c r="I21" s="76">
        <v>50.9</v>
      </c>
      <c r="J21" s="76">
        <v>8.8000000000000007</v>
      </c>
      <c r="K21" s="84">
        <v>27.04</v>
      </c>
      <c r="L21" s="84">
        <v>43.1</v>
      </c>
      <c r="M21" s="84">
        <v>33.799999999999997</v>
      </c>
      <c r="N21" s="84">
        <v>66.2</v>
      </c>
      <c r="O21" s="84">
        <v>152.88999999999999</v>
      </c>
      <c r="P21" s="84">
        <v>39.44</v>
      </c>
      <c r="Q21" s="84">
        <v>25.1</v>
      </c>
      <c r="R21" s="84">
        <v>26.8</v>
      </c>
      <c r="S21" s="84">
        <v>168.3</v>
      </c>
      <c r="T21" s="84">
        <v>276.2</v>
      </c>
      <c r="U21" s="84">
        <v>58.5</v>
      </c>
      <c r="V21" s="83">
        <v>10.5</v>
      </c>
      <c r="W21" s="84">
        <v>278.60000000000002</v>
      </c>
      <c r="X21" s="84">
        <v>83.4</v>
      </c>
      <c r="Y21" s="84">
        <v>51.21</v>
      </c>
      <c r="Z21" s="84">
        <v>49.05</v>
      </c>
      <c r="AA21" s="84">
        <v>290.3</v>
      </c>
      <c r="AB21" s="84">
        <v>117</v>
      </c>
      <c r="AC21" s="84">
        <v>138.88999999999999</v>
      </c>
      <c r="AD21" s="84">
        <v>83.5</v>
      </c>
      <c r="AE21" s="84">
        <v>155.9</v>
      </c>
      <c r="AF21" s="84">
        <v>155.28</v>
      </c>
      <c r="AG21" s="84">
        <v>701.54</v>
      </c>
      <c r="AH21" s="84">
        <v>49.86</v>
      </c>
      <c r="AI21" s="71"/>
      <c r="AJ21" s="72"/>
      <c r="AK21" s="72"/>
    </row>
    <row r="22" spans="5:37" ht="19.5" customHeight="1" x14ac:dyDescent="0.25">
      <c r="E22" s="92"/>
      <c r="F22" s="93"/>
      <c r="G22" s="73" t="s">
        <v>47</v>
      </c>
      <c r="H22" s="82">
        <f>SUM(I22:AH22)</f>
        <v>3091.5600000000004</v>
      </c>
      <c r="I22" s="75">
        <v>50.9</v>
      </c>
      <c r="J22" s="76">
        <v>8.8000000000000007</v>
      </c>
      <c r="K22" s="84">
        <v>27.04</v>
      </c>
      <c r="L22" s="84">
        <v>43.1</v>
      </c>
      <c r="M22" s="84">
        <v>33.799999999999997</v>
      </c>
      <c r="N22" s="84">
        <v>66.2</v>
      </c>
      <c r="O22" s="84">
        <v>152.88999999999999</v>
      </c>
      <c r="P22" s="84">
        <v>39.44</v>
      </c>
      <c r="Q22" s="84">
        <v>25.1</v>
      </c>
      <c r="R22" s="84">
        <v>26.1</v>
      </c>
      <c r="S22" s="84">
        <v>168.3</v>
      </c>
      <c r="T22" s="84">
        <v>276.2</v>
      </c>
      <c r="U22" s="84">
        <v>58.5</v>
      </c>
      <c r="V22" s="83">
        <v>10.5</v>
      </c>
      <c r="W22" s="84">
        <v>278.60000000000002</v>
      </c>
      <c r="X22" s="84">
        <v>83.4</v>
      </c>
      <c r="Y22" s="84">
        <v>51.21</v>
      </c>
      <c r="Z22" s="84">
        <v>49.05</v>
      </c>
      <c r="AA22" s="84">
        <v>290.3</v>
      </c>
      <c r="AB22" s="84">
        <v>117</v>
      </c>
      <c r="AC22" s="84">
        <v>138.88999999999999</v>
      </c>
      <c r="AD22" s="84">
        <v>68.900000000000006</v>
      </c>
      <c r="AE22" s="84">
        <v>124.7</v>
      </c>
      <c r="AF22" s="84">
        <v>155.30000000000001</v>
      </c>
      <c r="AG22" s="84">
        <v>701.54</v>
      </c>
      <c r="AH22" s="84">
        <v>45.8</v>
      </c>
      <c r="AI22" s="71"/>
      <c r="AJ22" s="72"/>
      <c r="AK22" s="72"/>
    </row>
    <row r="23" spans="5:37" ht="23.25" customHeight="1" x14ac:dyDescent="0.25">
      <c r="E23" s="92"/>
      <c r="F23" s="93"/>
      <c r="G23" s="76" t="s">
        <v>18</v>
      </c>
      <c r="H23" s="77">
        <f>H22/H21*100</f>
        <v>98.391521593838519</v>
      </c>
      <c r="I23" s="77">
        <v>100</v>
      </c>
      <c r="J23" s="77">
        <f t="shared" ref="J23:AE23" si="5">J22/J21*100</f>
        <v>100</v>
      </c>
      <c r="K23" s="77">
        <f t="shared" si="5"/>
        <v>100</v>
      </c>
      <c r="L23" s="77">
        <f t="shared" si="5"/>
        <v>100</v>
      </c>
      <c r="M23" s="77">
        <f t="shared" si="5"/>
        <v>100</v>
      </c>
      <c r="N23" s="77">
        <v>100</v>
      </c>
      <c r="O23" s="77">
        <v>100</v>
      </c>
      <c r="P23" s="77">
        <f t="shared" si="5"/>
        <v>100</v>
      </c>
      <c r="Q23" s="77">
        <f t="shared" si="5"/>
        <v>100</v>
      </c>
      <c r="R23" s="77">
        <v>97.388059701492537</v>
      </c>
      <c r="S23" s="77">
        <v>100</v>
      </c>
      <c r="T23" s="77">
        <f t="shared" si="5"/>
        <v>100</v>
      </c>
      <c r="U23" s="77">
        <f t="shared" si="5"/>
        <v>100</v>
      </c>
      <c r="V23" s="81">
        <v>100</v>
      </c>
      <c r="W23" s="77">
        <v>100</v>
      </c>
      <c r="X23" s="77">
        <v>100</v>
      </c>
      <c r="Y23" s="77">
        <v>100</v>
      </c>
      <c r="Z23" s="77">
        <v>100</v>
      </c>
      <c r="AA23" s="77">
        <f t="shared" si="5"/>
        <v>100</v>
      </c>
      <c r="AB23" s="77">
        <f t="shared" si="5"/>
        <v>100</v>
      </c>
      <c r="AC23" s="77">
        <v>100</v>
      </c>
      <c r="AD23" s="77">
        <f t="shared" si="5"/>
        <v>82.514970059880241</v>
      </c>
      <c r="AE23" s="77">
        <f t="shared" si="5"/>
        <v>79.987171263630529</v>
      </c>
      <c r="AF23" s="77">
        <v>100.01287995878414</v>
      </c>
      <c r="AG23" s="77">
        <v>100</v>
      </c>
      <c r="AH23" s="77">
        <v>91.857200160449253</v>
      </c>
      <c r="AI23" s="71"/>
      <c r="AJ23" s="72"/>
      <c r="AK23" s="72"/>
    </row>
    <row r="24" spans="5:37" ht="15.75" hidden="1" customHeight="1" thickBot="1" x14ac:dyDescent="0.3">
      <c r="E24" s="92">
        <v>7</v>
      </c>
      <c r="F24" s="93" t="s">
        <v>12</v>
      </c>
      <c r="G24" s="73" t="s">
        <v>46</v>
      </c>
      <c r="H24" s="74">
        <f>SUM(I24:AH24)</f>
        <v>20.015999999999998</v>
      </c>
      <c r="I24" s="76">
        <v>0</v>
      </c>
      <c r="J24" s="76">
        <v>0.12</v>
      </c>
      <c r="K24" s="76">
        <v>0</v>
      </c>
      <c r="L24" s="76">
        <v>0.15</v>
      </c>
      <c r="M24" s="76">
        <v>0</v>
      </c>
      <c r="N24" s="76">
        <v>0.11</v>
      </c>
      <c r="O24" s="76">
        <v>7.0000000000000007E-2</v>
      </c>
      <c r="P24" s="76">
        <v>0.25</v>
      </c>
      <c r="Q24" s="76">
        <v>0.2</v>
      </c>
      <c r="R24" s="76">
        <v>2.5000000000000001E-2</v>
      </c>
      <c r="S24" s="76">
        <v>0.31</v>
      </c>
      <c r="T24" s="76">
        <v>0</v>
      </c>
      <c r="U24" s="76">
        <v>0</v>
      </c>
      <c r="V24" s="75">
        <v>0.05</v>
      </c>
      <c r="W24" s="76">
        <v>0.6</v>
      </c>
      <c r="X24" s="76">
        <v>10.1</v>
      </c>
      <c r="Y24" s="76">
        <v>0</v>
      </c>
      <c r="Z24" s="76">
        <v>0.2</v>
      </c>
      <c r="AA24" s="76">
        <v>0.45</v>
      </c>
      <c r="AB24" s="75">
        <v>0</v>
      </c>
      <c r="AC24" s="76">
        <v>0.05</v>
      </c>
      <c r="AD24" s="76">
        <v>2.2000000000000002</v>
      </c>
      <c r="AE24" s="76">
        <v>0.98699999999999999</v>
      </c>
      <c r="AF24" s="76">
        <v>1.544</v>
      </c>
      <c r="AG24" s="76">
        <v>2.5</v>
      </c>
      <c r="AH24" s="76">
        <v>0.1</v>
      </c>
      <c r="AI24" s="71"/>
      <c r="AJ24" s="72"/>
      <c r="AK24" s="72"/>
    </row>
    <row r="25" spans="5:37" ht="18.600000000000001" hidden="1" customHeight="1" x14ac:dyDescent="0.25">
      <c r="E25" s="92"/>
      <c r="F25" s="93"/>
      <c r="G25" s="73" t="s">
        <v>47</v>
      </c>
      <c r="H25" s="74">
        <f>SUM(I25:AH25)</f>
        <v>20.015999999999998</v>
      </c>
      <c r="I25" s="76">
        <v>0</v>
      </c>
      <c r="J25" s="76">
        <v>0.12</v>
      </c>
      <c r="K25" s="76">
        <v>0</v>
      </c>
      <c r="L25" s="76">
        <v>0.15</v>
      </c>
      <c r="M25" s="76">
        <v>0</v>
      </c>
      <c r="N25" s="76">
        <v>0.11</v>
      </c>
      <c r="O25" s="76">
        <v>7.0000000000000007E-2</v>
      </c>
      <c r="P25" s="76">
        <v>0.25</v>
      </c>
      <c r="Q25" s="76">
        <v>0.2</v>
      </c>
      <c r="R25" s="76">
        <v>2.5000000000000001E-2</v>
      </c>
      <c r="S25" s="76">
        <v>0.31</v>
      </c>
      <c r="T25" s="76">
        <v>0</v>
      </c>
      <c r="U25" s="76">
        <v>0</v>
      </c>
      <c r="V25" s="75">
        <v>0.05</v>
      </c>
      <c r="W25" s="76">
        <v>0.6</v>
      </c>
      <c r="X25" s="76">
        <v>10.1</v>
      </c>
      <c r="Y25" s="76">
        <v>0</v>
      </c>
      <c r="Z25" s="76">
        <v>0.2</v>
      </c>
      <c r="AA25" s="76">
        <v>0.45</v>
      </c>
      <c r="AB25" s="75">
        <v>0</v>
      </c>
      <c r="AC25" s="76">
        <v>0.05</v>
      </c>
      <c r="AD25" s="76">
        <v>2.2000000000000002</v>
      </c>
      <c r="AE25" s="76">
        <v>0.98699999999999999</v>
      </c>
      <c r="AF25" s="76">
        <v>1.544</v>
      </c>
      <c r="AG25" s="76">
        <v>2.5</v>
      </c>
      <c r="AH25" s="76">
        <v>0.1</v>
      </c>
      <c r="AI25" s="71"/>
      <c r="AJ25" s="72"/>
      <c r="AK25" s="72"/>
    </row>
    <row r="26" spans="5:37" ht="22.15" hidden="1" customHeight="1" thickBot="1" x14ac:dyDescent="0.3">
      <c r="E26" s="92"/>
      <c r="F26" s="93"/>
      <c r="G26" s="76" t="s">
        <v>18</v>
      </c>
      <c r="H26" s="87">
        <f>H25/H24*100</f>
        <v>100</v>
      </c>
      <c r="I26" s="87">
        <v>0</v>
      </c>
      <c r="J26" s="87">
        <f>J25/J24*100</f>
        <v>100</v>
      </c>
      <c r="K26" s="87">
        <v>0</v>
      </c>
      <c r="L26" s="87">
        <f t="shared" ref="L26:AE26" si="6">L25/L24*100</f>
        <v>100</v>
      </c>
      <c r="M26" s="87">
        <v>0</v>
      </c>
      <c r="N26" s="87">
        <v>100</v>
      </c>
      <c r="O26" s="87">
        <v>100</v>
      </c>
      <c r="P26" s="87">
        <f t="shared" si="6"/>
        <v>100</v>
      </c>
      <c r="Q26" s="87">
        <f t="shared" si="6"/>
        <v>100</v>
      </c>
      <c r="R26" s="87">
        <v>100</v>
      </c>
      <c r="S26" s="87">
        <v>100</v>
      </c>
      <c r="T26" s="87">
        <v>0</v>
      </c>
      <c r="U26" s="87">
        <v>0</v>
      </c>
      <c r="V26" s="87">
        <v>100</v>
      </c>
      <c r="W26" s="87">
        <v>100</v>
      </c>
      <c r="X26" s="87">
        <v>100</v>
      </c>
      <c r="Y26" s="87">
        <v>0</v>
      </c>
      <c r="Z26" s="87">
        <v>100</v>
      </c>
      <c r="AA26" s="87">
        <f t="shared" si="6"/>
        <v>100</v>
      </c>
      <c r="AB26" s="87">
        <v>0</v>
      </c>
      <c r="AC26" s="87">
        <v>100</v>
      </c>
      <c r="AD26" s="87">
        <f t="shared" si="6"/>
        <v>100</v>
      </c>
      <c r="AE26" s="87">
        <f t="shared" si="6"/>
        <v>100</v>
      </c>
      <c r="AF26" s="87">
        <v>100</v>
      </c>
      <c r="AG26" s="87">
        <v>100</v>
      </c>
      <c r="AH26" s="87">
        <v>100</v>
      </c>
      <c r="AI26" s="71"/>
      <c r="AJ26" s="72"/>
      <c r="AK26" s="72"/>
    </row>
    <row r="27" spans="5:37" ht="15" hidden="1" customHeight="1" thickBot="1" x14ac:dyDescent="0.3">
      <c r="E27" s="92">
        <v>8</v>
      </c>
      <c r="F27" s="93" t="s">
        <v>4</v>
      </c>
      <c r="G27" s="73" t="s">
        <v>46</v>
      </c>
      <c r="H27" s="74">
        <f>I27+J27+K27+L27+M27+N27+O27+P27+Q27+R27+S27+T27+U27+V27+W27+X27+Y27+Z27+AA27+AB27+AC27+AD27+AE27+AF27+AG27+AH27</f>
        <v>1497.4399999999998</v>
      </c>
      <c r="I27" s="76">
        <v>0</v>
      </c>
      <c r="J27" s="76">
        <v>6.85</v>
      </c>
      <c r="K27" s="76">
        <v>12.7</v>
      </c>
      <c r="L27" s="76">
        <v>16.25</v>
      </c>
      <c r="M27" s="75">
        <v>19.7</v>
      </c>
      <c r="N27" s="76">
        <v>5.7</v>
      </c>
      <c r="O27" s="76">
        <v>34</v>
      </c>
      <c r="P27" s="76">
        <v>7.9</v>
      </c>
      <c r="Q27" s="76">
        <v>7.9</v>
      </c>
      <c r="R27" s="76">
        <v>5.38</v>
      </c>
      <c r="S27" s="76">
        <v>18.3</v>
      </c>
      <c r="T27" s="76">
        <v>14.3</v>
      </c>
      <c r="U27" s="76">
        <v>11.8</v>
      </c>
      <c r="V27" s="75">
        <v>12.8</v>
      </c>
      <c r="W27" s="76">
        <v>42.5</v>
      </c>
      <c r="X27" s="76">
        <v>311.66000000000003</v>
      </c>
      <c r="Y27" s="76">
        <v>8.9</v>
      </c>
      <c r="Z27" s="76">
        <v>3.6</v>
      </c>
      <c r="AA27" s="76">
        <v>21</v>
      </c>
      <c r="AB27" s="76">
        <v>7.6</v>
      </c>
      <c r="AC27" s="76">
        <v>4.5</v>
      </c>
      <c r="AD27" s="76">
        <v>50.3</v>
      </c>
      <c r="AE27" s="76">
        <v>55.7</v>
      </c>
      <c r="AF27" s="76">
        <v>121.42</v>
      </c>
      <c r="AG27" s="76">
        <v>653.36</v>
      </c>
      <c r="AH27" s="76">
        <v>43.32</v>
      </c>
      <c r="AI27" s="71"/>
      <c r="AJ27" s="72"/>
      <c r="AK27" s="72"/>
    </row>
    <row r="28" spans="5:37" ht="18" hidden="1" customHeight="1" x14ac:dyDescent="0.25">
      <c r="E28" s="92"/>
      <c r="F28" s="93"/>
      <c r="G28" s="73" t="s">
        <v>47</v>
      </c>
      <c r="H28" s="74">
        <f>I28+J28+K28+L28+M28+N28+O28+P28+Q28+R28+S28+T28+U28+V28+W28+X28+Y28+Z28+AA28+AB28+AC28+AD28+AE28+AF28+AG28+AH28</f>
        <v>1475.76</v>
      </c>
      <c r="I28" s="76">
        <v>0</v>
      </c>
      <c r="J28" s="76">
        <v>6.85</v>
      </c>
      <c r="K28" s="76">
        <v>12.7</v>
      </c>
      <c r="L28" s="76">
        <v>16.25</v>
      </c>
      <c r="M28" s="75">
        <v>19.7</v>
      </c>
      <c r="N28" s="76">
        <v>5.7</v>
      </c>
      <c r="O28" s="76">
        <v>34</v>
      </c>
      <c r="P28" s="76">
        <v>7.9</v>
      </c>
      <c r="Q28" s="76">
        <v>7.9</v>
      </c>
      <c r="R28" s="76">
        <v>5.38</v>
      </c>
      <c r="S28" s="76">
        <v>18.3</v>
      </c>
      <c r="T28" s="76">
        <v>14.3</v>
      </c>
      <c r="U28" s="76">
        <v>11.8</v>
      </c>
      <c r="V28" s="75">
        <v>12.8</v>
      </c>
      <c r="W28" s="76">
        <v>42.5</v>
      </c>
      <c r="X28" s="76">
        <v>311.66000000000003</v>
      </c>
      <c r="Y28" s="76">
        <v>8.9</v>
      </c>
      <c r="Z28" s="76">
        <v>0</v>
      </c>
      <c r="AA28" s="76">
        <v>21</v>
      </c>
      <c r="AB28" s="76">
        <v>7.6</v>
      </c>
      <c r="AC28" s="76">
        <v>4.5</v>
      </c>
      <c r="AD28" s="76">
        <v>41.24</v>
      </c>
      <c r="AE28" s="76">
        <v>48</v>
      </c>
      <c r="AF28" s="76">
        <v>120.1</v>
      </c>
      <c r="AG28" s="76">
        <v>653.36</v>
      </c>
      <c r="AH28" s="76">
        <v>43.32</v>
      </c>
      <c r="AI28" s="71"/>
      <c r="AJ28" s="72"/>
      <c r="AK28" s="72"/>
    </row>
    <row r="29" spans="5:37" ht="20.45" hidden="1" customHeight="1" thickBot="1" x14ac:dyDescent="0.3">
      <c r="E29" s="92"/>
      <c r="F29" s="93"/>
      <c r="G29" s="76" t="s">
        <v>18</v>
      </c>
      <c r="H29" s="87">
        <f>H28/H27*100</f>
        <v>98.552195747408916</v>
      </c>
      <c r="I29" s="87">
        <v>0</v>
      </c>
      <c r="J29" s="87">
        <f t="shared" ref="J29:AB29" si="7">J28/J27*100</f>
        <v>100</v>
      </c>
      <c r="K29" s="87">
        <f t="shared" si="7"/>
        <v>100</v>
      </c>
      <c r="L29" s="87">
        <f t="shared" si="7"/>
        <v>100</v>
      </c>
      <c r="M29" s="88">
        <f t="shared" si="7"/>
        <v>100</v>
      </c>
      <c r="N29" s="87">
        <v>100</v>
      </c>
      <c r="O29" s="87">
        <v>100</v>
      </c>
      <c r="P29" s="87">
        <f t="shared" si="7"/>
        <v>100</v>
      </c>
      <c r="Q29" s="87">
        <f t="shared" si="7"/>
        <v>100</v>
      </c>
      <c r="R29" s="87">
        <v>100</v>
      </c>
      <c r="S29" s="87">
        <v>100</v>
      </c>
      <c r="T29" s="87">
        <f t="shared" si="7"/>
        <v>100</v>
      </c>
      <c r="U29" s="87">
        <f t="shared" si="7"/>
        <v>100</v>
      </c>
      <c r="V29" s="87">
        <v>100</v>
      </c>
      <c r="W29" s="87">
        <v>100</v>
      </c>
      <c r="X29" s="87">
        <v>100</v>
      </c>
      <c r="Y29" s="87">
        <v>100</v>
      </c>
      <c r="Z29" s="87">
        <v>0</v>
      </c>
      <c r="AA29" s="87">
        <f t="shared" si="7"/>
        <v>100</v>
      </c>
      <c r="AB29" s="87">
        <f t="shared" si="7"/>
        <v>100</v>
      </c>
      <c r="AC29" s="87">
        <v>100</v>
      </c>
      <c r="AD29" s="87">
        <f t="shared" ref="AD29:AE29" si="8">AD28/AD27*100</f>
        <v>81.988071570576551</v>
      </c>
      <c r="AE29" s="87">
        <f t="shared" si="8"/>
        <v>86.175942549371626</v>
      </c>
      <c r="AF29" s="87">
        <v>98.912864437489702</v>
      </c>
      <c r="AG29" s="87">
        <v>100</v>
      </c>
      <c r="AH29" s="87">
        <v>100</v>
      </c>
      <c r="AI29" s="71"/>
      <c r="AJ29" s="72"/>
      <c r="AK29" s="72"/>
    </row>
    <row r="30" spans="5:37" ht="19.149999999999999" hidden="1" customHeight="1" thickBot="1" x14ac:dyDescent="0.3">
      <c r="E30" s="92">
        <v>9</v>
      </c>
      <c r="F30" s="93" t="s">
        <v>13</v>
      </c>
      <c r="G30" s="73" t="s">
        <v>46</v>
      </c>
      <c r="H30" s="87">
        <f>SUM(I30:AH30)</f>
        <v>76.943999999999988</v>
      </c>
      <c r="I30" s="76">
        <v>0</v>
      </c>
      <c r="J30" s="76">
        <v>0</v>
      </c>
      <c r="K30" s="76">
        <v>0</v>
      </c>
      <c r="L30" s="76">
        <v>0</v>
      </c>
      <c r="M30" s="76">
        <v>0.5</v>
      </c>
      <c r="N30" s="76">
        <v>0</v>
      </c>
      <c r="O30" s="76">
        <v>2.4E-2</v>
      </c>
      <c r="P30" s="76">
        <v>0.1</v>
      </c>
      <c r="Q30" s="76">
        <v>0</v>
      </c>
      <c r="R30" s="76">
        <v>0</v>
      </c>
      <c r="S30" s="76">
        <v>0.15</v>
      </c>
      <c r="T30" s="76">
        <v>0</v>
      </c>
      <c r="U30" s="76">
        <v>0</v>
      </c>
      <c r="V30" s="75">
        <v>0.1</v>
      </c>
      <c r="W30" s="75">
        <v>22.4</v>
      </c>
      <c r="X30" s="75">
        <v>0</v>
      </c>
      <c r="Y30" s="76">
        <v>0</v>
      </c>
      <c r="Z30" s="76">
        <v>0</v>
      </c>
      <c r="AA30" s="76">
        <v>5.5</v>
      </c>
      <c r="AB30" s="76">
        <v>0</v>
      </c>
      <c r="AC30" s="76">
        <v>1.5</v>
      </c>
      <c r="AD30" s="76">
        <v>44.1</v>
      </c>
      <c r="AE30" s="76">
        <v>1.08</v>
      </c>
      <c r="AF30" s="76">
        <v>0.54</v>
      </c>
      <c r="AG30" s="76">
        <v>0.85</v>
      </c>
      <c r="AH30" s="76">
        <v>0.1</v>
      </c>
      <c r="AI30" s="71"/>
      <c r="AJ30" s="72"/>
      <c r="AK30" s="72"/>
    </row>
    <row r="31" spans="5:37" ht="18" hidden="1" customHeight="1" thickBot="1" x14ac:dyDescent="0.3">
      <c r="E31" s="92"/>
      <c r="F31" s="93"/>
      <c r="G31" s="73" t="s">
        <v>47</v>
      </c>
      <c r="H31" s="87">
        <f>SUM(I31:AH31)</f>
        <v>67.643999999999991</v>
      </c>
      <c r="I31" s="76">
        <v>0</v>
      </c>
      <c r="J31" s="76">
        <v>0</v>
      </c>
      <c r="K31" s="76">
        <v>0</v>
      </c>
      <c r="L31" s="76">
        <v>0</v>
      </c>
      <c r="M31" s="76">
        <v>0.5</v>
      </c>
      <c r="N31" s="76">
        <v>0</v>
      </c>
      <c r="O31" s="76">
        <v>2.4E-2</v>
      </c>
      <c r="P31" s="76">
        <v>0.1</v>
      </c>
      <c r="Q31" s="76">
        <v>0</v>
      </c>
      <c r="R31" s="76">
        <v>0</v>
      </c>
      <c r="S31" s="76">
        <v>0.15</v>
      </c>
      <c r="T31" s="75">
        <v>0</v>
      </c>
      <c r="U31" s="76">
        <v>0</v>
      </c>
      <c r="V31" s="75">
        <v>0.1</v>
      </c>
      <c r="W31" s="75">
        <v>22.4</v>
      </c>
      <c r="X31" s="75">
        <v>0</v>
      </c>
      <c r="Y31" s="76">
        <v>0</v>
      </c>
      <c r="Z31" s="76">
        <v>0</v>
      </c>
      <c r="AA31" s="76">
        <v>5.5</v>
      </c>
      <c r="AB31" s="76">
        <v>0</v>
      </c>
      <c r="AC31" s="76">
        <v>1.5</v>
      </c>
      <c r="AD31" s="76">
        <v>34.799999999999997</v>
      </c>
      <c r="AE31" s="76">
        <v>1.08</v>
      </c>
      <c r="AF31" s="76">
        <v>0.54</v>
      </c>
      <c r="AG31" s="76">
        <v>0.85</v>
      </c>
      <c r="AH31" s="76">
        <v>0.1</v>
      </c>
      <c r="AI31" s="71"/>
      <c r="AJ31" s="72"/>
      <c r="AK31" s="72"/>
    </row>
    <row r="32" spans="5:37" ht="30" hidden="1" customHeight="1" thickBot="1" x14ac:dyDescent="0.3">
      <c r="E32" s="92"/>
      <c r="F32" s="93"/>
      <c r="G32" s="76" t="s">
        <v>18</v>
      </c>
      <c r="H32" s="87">
        <f>H31/H30*100</f>
        <v>87.913287585776672</v>
      </c>
      <c r="I32" s="87">
        <v>0</v>
      </c>
      <c r="J32" s="87">
        <v>0</v>
      </c>
      <c r="K32" s="87">
        <v>0</v>
      </c>
      <c r="L32" s="87">
        <v>0</v>
      </c>
      <c r="M32" s="87">
        <f t="shared" ref="M32:AE32" si="9">M31/M30*100</f>
        <v>100</v>
      </c>
      <c r="N32" s="87">
        <v>0</v>
      </c>
      <c r="O32" s="87">
        <v>100</v>
      </c>
      <c r="P32" s="87">
        <f t="shared" si="9"/>
        <v>100</v>
      </c>
      <c r="Q32" s="87">
        <v>0</v>
      </c>
      <c r="R32" s="87">
        <v>0</v>
      </c>
      <c r="S32" s="87">
        <v>100</v>
      </c>
      <c r="T32" s="87">
        <v>0</v>
      </c>
      <c r="U32" s="87">
        <v>0</v>
      </c>
      <c r="V32" s="87">
        <v>100</v>
      </c>
      <c r="W32" s="87">
        <v>100</v>
      </c>
      <c r="X32" s="87">
        <v>0</v>
      </c>
      <c r="Y32" s="87">
        <v>0</v>
      </c>
      <c r="Z32" s="87">
        <v>0</v>
      </c>
      <c r="AA32" s="87">
        <f t="shared" si="9"/>
        <v>100</v>
      </c>
      <c r="AB32" s="87">
        <v>0</v>
      </c>
      <c r="AC32" s="87">
        <v>100</v>
      </c>
      <c r="AD32" s="87">
        <f t="shared" si="9"/>
        <v>78.911564625850332</v>
      </c>
      <c r="AE32" s="87">
        <f t="shared" si="9"/>
        <v>100</v>
      </c>
      <c r="AF32" s="87">
        <v>100</v>
      </c>
      <c r="AG32" s="87">
        <v>100</v>
      </c>
      <c r="AH32" s="87">
        <v>100</v>
      </c>
      <c r="AI32" s="71"/>
      <c r="AJ32" s="72"/>
      <c r="AK32" s="72"/>
    </row>
    <row r="33" spans="5:37" ht="26.25" customHeight="1" x14ac:dyDescent="0.25">
      <c r="E33" s="92">
        <v>5</v>
      </c>
      <c r="F33" s="93" t="s">
        <v>55</v>
      </c>
      <c r="G33" s="73" t="s">
        <v>46</v>
      </c>
      <c r="H33" s="82">
        <f>I33+J33+K33+L33+M33+N33+O33+P33+Q33+R33+S33+T33+U33+V33+W33+X33+Y33+Z33+AA33+AB33+AC33+AD33+AE33+AF33+AG33+AH33</f>
        <v>16557.359999999997</v>
      </c>
      <c r="I33" s="76">
        <v>780.77</v>
      </c>
      <c r="J33" s="84">
        <v>25.57</v>
      </c>
      <c r="K33" s="84">
        <v>68.8</v>
      </c>
      <c r="L33" s="84">
        <v>982</v>
      </c>
      <c r="M33" s="84">
        <v>113.7</v>
      </c>
      <c r="N33" s="84">
        <v>1492</v>
      </c>
      <c r="O33" s="84">
        <v>690</v>
      </c>
      <c r="P33" s="84">
        <v>398</v>
      </c>
      <c r="Q33" s="84">
        <v>62.28</v>
      </c>
      <c r="R33" s="84">
        <v>752.91</v>
      </c>
      <c r="S33" s="84">
        <v>747.45</v>
      </c>
      <c r="T33" s="84">
        <v>1320.1</v>
      </c>
      <c r="U33" s="84">
        <v>780</v>
      </c>
      <c r="V33" s="83">
        <v>11.5</v>
      </c>
      <c r="W33" s="84">
        <v>1313</v>
      </c>
      <c r="X33" s="84">
        <v>46.3</v>
      </c>
      <c r="Y33" s="84">
        <v>14.9</v>
      </c>
      <c r="Z33" s="84">
        <v>582.48</v>
      </c>
      <c r="AA33" s="84">
        <v>562.9</v>
      </c>
      <c r="AB33" s="84">
        <v>823.9</v>
      </c>
      <c r="AC33" s="84">
        <v>620</v>
      </c>
      <c r="AD33" s="84">
        <v>566.6</v>
      </c>
      <c r="AE33" s="83">
        <v>504.6</v>
      </c>
      <c r="AF33" s="83">
        <v>398</v>
      </c>
      <c r="AG33" s="84">
        <v>2526.5700000000002</v>
      </c>
      <c r="AH33" s="84">
        <v>373.03</v>
      </c>
      <c r="AI33" s="71"/>
      <c r="AJ33" s="72"/>
      <c r="AK33" s="72"/>
    </row>
    <row r="34" spans="5:37" ht="24.75" customHeight="1" x14ac:dyDescent="0.25">
      <c r="E34" s="92"/>
      <c r="F34" s="93"/>
      <c r="G34" s="73" t="s">
        <v>47</v>
      </c>
      <c r="H34" s="82">
        <f>I34+J34+K34+L34+M34+N34+O34+P34+Q34+R34+S34+T34+U34+V34+W34+X34+Y34+Z34+AA34+AB34+AC34+AD34+AE34+AF34+AG34+AH34</f>
        <v>16070.469999999998</v>
      </c>
      <c r="I34" s="76">
        <v>780.77</v>
      </c>
      <c r="J34" s="84">
        <v>25.57</v>
      </c>
      <c r="K34" s="84">
        <v>68.8</v>
      </c>
      <c r="L34" s="84">
        <v>982</v>
      </c>
      <c r="M34" s="84">
        <v>113.7</v>
      </c>
      <c r="N34" s="84">
        <v>1492</v>
      </c>
      <c r="O34" s="84">
        <v>690</v>
      </c>
      <c r="P34" s="84">
        <v>398</v>
      </c>
      <c r="Q34" s="84">
        <v>62.28</v>
      </c>
      <c r="R34" s="84">
        <v>752.91</v>
      </c>
      <c r="S34" s="84">
        <v>747.45</v>
      </c>
      <c r="T34" s="84">
        <v>1320.1</v>
      </c>
      <c r="U34" s="84">
        <v>780</v>
      </c>
      <c r="V34" s="83">
        <v>11.5</v>
      </c>
      <c r="W34" s="84">
        <v>1313</v>
      </c>
      <c r="X34" s="84">
        <v>46.3</v>
      </c>
      <c r="Y34" s="84">
        <v>14.9</v>
      </c>
      <c r="Z34" s="84">
        <v>582.5</v>
      </c>
      <c r="AA34" s="84">
        <v>562.9</v>
      </c>
      <c r="AB34" s="84">
        <v>823.9</v>
      </c>
      <c r="AC34" s="84">
        <v>620</v>
      </c>
      <c r="AD34" s="84">
        <v>368.22</v>
      </c>
      <c r="AE34" s="83">
        <v>479.37</v>
      </c>
      <c r="AF34" s="83">
        <v>398</v>
      </c>
      <c r="AG34" s="84">
        <v>2269.3000000000002</v>
      </c>
      <c r="AH34" s="84">
        <v>367</v>
      </c>
      <c r="AI34" s="71"/>
      <c r="AJ34" s="72"/>
      <c r="AK34" s="72"/>
    </row>
    <row r="35" spans="5:37" ht="22.5" customHeight="1" x14ac:dyDescent="0.25">
      <c r="E35" s="92"/>
      <c r="F35" s="93"/>
      <c r="G35" s="76" t="s">
        <v>18</v>
      </c>
      <c r="H35" s="77">
        <f>H34/H33*100</f>
        <v>97.059374199751659</v>
      </c>
      <c r="I35" s="77">
        <v>100</v>
      </c>
      <c r="J35" s="77">
        <f t="shared" ref="J35:AE35" si="10">J34/J33*100</f>
        <v>100</v>
      </c>
      <c r="K35" s="77">
        <f t="shared" si="10"/>
        <v>100</v>
      </c>
      <c r="L35" s="77">
        <f t="shared" si="10"/>
        <v>100</v>
      </c>
      <c r="M35" s="77">
        <f t="shared" si="10"/>
        <v>100</v>
      </c>
      <c r="N35" s="77">
        <v>100</v>
      </c>
      <c r="O35" s="77">
        <v>100</v>
      </c>
      <c r="P35" s="77">
        <f t="shared" si="10"/>
        <v>100</v>
      </c>
      <c r="Q35" s="77">
        <f t="shared" si="10"/>
        <v>100</v>
      </c>
      <c r="R35" s="77">
        <v>100</v>
      </c>
      <c r="S35" s="77">
        <v>100</v>
      </c>
      <c r="T35" s="77">
        <f t="shared" si="10"/>
        <v>100</v>
      </c>
      <c r="U35" s="77">
        <f t="shared" si="10"/>
        <v>100</v>
      </c>
      <c r="V35" s="77">
        <v>100</v>
      </c>
      <c r="W35" s="77">
        <v>100</v>
      </c>
      <c r="X35" s="77">
        <v>100</v>
      </c>
      <c r="Y35" s="77">
        <v>100</v>
      </c>
      <c r="Z35" s="77">
        <v>100.00343359428649</v>
      </c>
      <c r="AA35" s="77">
        <f t="shared" si="10"/>
        <v>100</v>
      </c>
      <c r="AB35" s="77">
        <f t="shared" si="10"/>
        <v>100</v>
      </c>
      <c r="AC35" s="77">
        <v>100</v>
      </c>
      <c r="AD35" s="77">
        <f t="shared" si="10"/>
        <v>64.987645605365344</v>
      </c>
      <c r="AE35" s="77">
        <f t="shared" si="10"/>
        <v>95</v>
      </c>
      <c r="AF35" s="77">
        <v>100</v>
      </c>
      <c r="AG35" s="77">
        <v>89.817420455400011</v>
      </c>
      <c r="AH35" s="77">
        <v>98.383508028844872</v>
      </c>
      <c r="AI35" s="71"/>
      <c r="AJ35" s="72"/>
      <c r="AK35" s="72"/>
    </row>
    <row r="36" spans="5:37" ht="15.75" hidden="1" customHeight="1" thickBot="1" x14ac:dyDescent="0.3">
      <c r="E36" s="92">
        <v>11</v>
      </c>
      <c r="F36" s="93" t="s">
        <v>14</v>
      </c>
      <c r="G36" s="73" t="s">
        <v>46</v>
      </c>
      <c r="H36" s="74">
        <f>SUM(I36:AH36)</f>
        <v>403.54000000000008</v>
      </c>
      <c r="I36" s="76">
        <v>0</v>
      </c>
      <c r="J36" s="76">
        <v>0.9</v>
      </c>
      <c r="K36" s="76">
        <v>0</v>
      </c>
      <c r="L36" s="76">
        <v>5</v>
      </c>
      <c r="M36" s="76">
        <v>6.55</v>
      </c>
      <c r="N36" s="76">
        <v>0</v>
      </c>
      <c r="O36" s="76">
        <v>32.799999999999997</v>
      </c>
      <c r="P36" s="76">
        <v>0</v>
      </c>
      <c r="Q36" s="76">
        <v>0.3</v>
      </c>
      <c r="R36" s="76">
        <v>1.2</v>
      </c>
      <c r="S36" s="76">
        <v>2.5</v>
      </c>
      <c r="T36" s="76">
        <v>0</v>
      </c>
      <c r="U36" s="76">
        <v>179.2</v>
      </c>
      <c r="V36" s="76">
        <v>0</v>
      </c>
      <c r="W36" s="76">
        <v>15.7</v>
      </c>
      <c r="X36" s="76">
        <v>0</v>
      </c>
      <c r="Y36" s="76">
        <v>0</v>
      </c>
      <c r="Z36" s="76">
        <v>5.6</v>
      </c>
      <c r="AA36" s="76">
        <v>85</v>
      </c>
      <c r="AB36" s="76">
        <v>0</v>
      </c>
      <c r="AC36" s="76">
        <v>1.5</v>
      </c>
      <c r="AD36" s="76">
        <v>7.1</v>
      </c>
      <c r="AE36" s="75">
        <v>0</v>
      </c>
      <c r="AF36" s="75">
        <v>1.94</v>
      </c>
      <c r="AG36" s="76">
        <v>55.53</v>
      </c>
      <c r="AH36" s="76">
        <v>2.72</v>
      </c>
      <c r="AI36" s="71"/>
      <c r="AJ36" s="72"/>
      <c r="AK36" s="72"/>
    </row>
    <row r="37" spans="5:37" ht="16.149999999999999" hidden="1" customHeight="1" thickBot="1" x14ac:dyDescent="0.3">
      <c r="E37" s="92"/>
      <c r="F37" s="93"/>
      <c r="G37" s="73" t="s">
        <v>47</v>
      </c>
      <c r="H37" s="74">
        <f>SUM(I37:AH37)</f>
        <v>398.07000000000005</v>
      </c>
      <c r="I37" s="76">
        <v>0</v>
      </c>
      <c r="J37" s="76">
        <v>0.9</v>
      </c>
      <c r="K37" s="76">
        <v>0</v>
      </c>
      <c r="L37" s="76">
        <v>5</v>
      </c>
      <c r="M37" s="76">
        <v>6.55</v>
      </c>
      <c r="N37" s="76">
        <v>0</v>
      </c>
      <c r="O37" s="76">
        <v>32.799999999999997</v>
      </c>
      <c r="P37" s="76">
        <v>0</v>
      </c>
      <c r="Q37" s="76">
        <v>0.3</v>
      </c>
      <c r="R37" s="76">
        <v>1.2</v>
      </c>
      <c r="S37" s="76">
        <v>2.5</v>
      </c>
      <c r="T37" s="76">
        <v>0</v>
      </c>
      <c r="U37" s="76">
        <v>179.2</v>
      </c>
      <c r="V37" s="76">
        <v>0</v>
      </c>
      <c r="W37" s="76">
        <v>15.7</v>
      </c>
      <c r="X37" s="76">
        <v>0</v>
      </c>
      <c r="Y37" s="76">
        <v>0</v>
      </c>
      <c r="Z37" s="76">
        <v>5.6</v>
      </c>
      <c r="AA37" s="76">
        <v>85</v>
      </c>
      <c r="AB37" s="76">
        <v>0</v>
      </c>
      <c r="AC37" s="76">
        <v>1.5</v>
      </c>
      <c r="AD37" s="76">
        <v>7.1</v>
      </c>
      <c r="AE37" s="75">
        <v>0</v>
      </c>
      <c r="AF37" s="75">
        <v>1.94</v>
      </c>
      <c r="AG37" s="76">
        <v>50.06</v>
      </c>
      <c r="AH37" s="76">
        <v>2.72</v>
      </c>
      <c r="AI37" s="71"/>
      <c r="AJ37" s="72"/>
      <c r="AK37" s="72"/>
    </row>
    <row r="38" spans="5:37" ht="30" hidden="1" customHeight="1" thickBot="1" x14ac:dyDescent="0.3">
      <c r="E38" s="92"/>
      <c r="F38" s="93"/>
      <c r="G38" s="76" t="s">
        <v>18</v>
      </c>
      <c r="H38" s="74">
        <f>H37/H36*100</f>
        <v>98.644496208554287</v>
      </c>
      <c r="I38" s="74">
        <v>0</v>
      </c>
      <c r="J38" s="74">
        <f t="shared" ref="J38:AD38" si="11">J37/J36*100</f>
        <v>100</v>
      </c>
      <c r="K38" s="74">
        <v>0</v>
      </c>
      <c r="L38" s="74">
        <f t="shared" si="11"/>
        <v>100</v>
      </c>
      <c r="M38" s="74">
        <f t="shared" si="11"/>
        <v>100</v>
      </c>
      <c r="N38" s="74">
        <v>0</v>
      </c>
      <c r="O38" s="74">
        <v>100</v>
      </c>
      <c r="P38" s="74">
        <v>0</v>
      </c>
      <c r="Q38" s="74">
        <f t="shared" si="11"/>
        <v>100</v>
      </c>
      <c r="R38" s="74">
        <v>100</v>
      </c>
      <c r="S38" s="74">
        <v>100</v>
      </c>
      <c r="T38" s="74">
        <v>0</v>
      </c>
      <c r="U38" s="74">
        <f t="shared" si="11"/>
        <v>100</v>
      </c>
      <c r="V38" s="74">
        <v>0</v>
      </c>
      <c r="W38" s="74">
        <v>100</v>
      </c>
      <c r="X38" s="74">
        <v>0</v>
      </c>
      <c r="Y38" s="74">
        <v>0</v>
      </c>
      <c r="Z38" s="74">
        <v>100</v>
      </c>
      <c r="AA38" s="74">
        <f t="shared" si="11"/>
        <v>100</v>
      </c>
      <c r="AB38" s="74">
        <v>0</v>
      </c>
      <c r="AC38" s="74">
        <v>100</v>
      </c>
      <c r="AD38" s="74">
        <f t="shared" si="11"/>
        <v>100</v>
      </c>
      <c r="AE38" s="74">
        <v>0</v>
      </c>
      <c r="AF38" s="74">
        <v>100</v>
      </c>
      <c r="AG38" s="74">
        <v>90.149468755627595</v>
      </c>
      <c r="AH38" s="74">
        <v>100</v>
      </c>
      <c r="AI38" s="71"/>
      <c r="AJ38" s="72"/>
      <c r="AK38" s="72"/>
    </row>
    <row r="39" spans="5:37" ht="15" customHeight="1" x14ac:dyDescent="0.25">
      <c r="E39" s="92">
        <v>6</v>
      </c>
      <c r="F39" s="93" t="s">
        <v>56</v>
      </c>
      <c r="G39" s="73" t="s">
        <v>46</v>
      </c>
      <c r="H39" s="74">
        <f>SUM(I39:AH39)</f>
        <v>3742</v>
      </c>
      <c r="I39" s="76">
        <v>180</v>
      </c>
      <c r="J39" s="76">
        <v>15</v>
      </c>
      <c r="K39" s="76">
        <v>48</v>
      </c>
      <c r="L39" s="76">
        <v>43</v>
      </c>
      <c r="M39" s="76">
        <v>33</v>
      </c>
      <c r="N39" s="76">
        <v>409</v>
      </c>
      <c r="O39" s="76">
        <v>87</v>
      </c>
      <c r="P39" s="76">
        <v>169</v>
      </c>
      <c r="Q39" s="76">
        <v>24</v>
      </c>
      <c r="R39" s="76">
        <v>253</v>
      </c>
      <c r="S39" s="76">
        <v>177</v>
      </c>
      <c r="T39" s="76">
        <v>387</v>
      </c>
      <c r="U39" s="76">
        <v>217</v>
      </c>
      <c r="V39" s="76">
        <v>32</v>
      </c>
      <c r="W39" s="76">
        <v>293</v>
      </c>
      <c r="X39" s="76">
        <v>28</v>
      </c>
      <c r="Y39" s="76">
        <v>3</v>
      </c>
      <c r="Z39" s="76">
        <v>117</v>
      </c>
      <c r="AA39" s="76">
        <v>300</v>
      </c>
      <c r="AB39" s="76">
        <v>266</v>
      </c>
      <c r="AC39" s="76">
        <v>190</v>
      </c>
      <c r="AD39" s="76">
        <v>110</v>
      </c>
      <c r="AE39" s="75">
        <v>26</v>
      </c>
      <c r="AF39" s="76">
        <v>143</v>
      </c>
      <c r="AG39" s="76">
        <v>102</v>
      </c>
      <c r="AH39" s="76">
        <v>90</v>
      </c>
      <c r="AI39" s="71"/>
      <c r="AJ39" s="72"/>
      <c r="AK39" s="72"/>
    </row>
    <row r="40" spans="5:37" ht="23.25" customHeight="1" x14ac:dyDescent="0.25">
      <c r="E40" s="92"/>
      <c r="F40" s="93"/>
      <c r="G40" s="73" t="s">
        <v>47</v>
      </c>
      <c r="H40" s="74">
        <f>SUM(I40:AH40)</f>
        <v>3719</v>
      </c>
      <c r="I40" s="75">
        <v>180</v>
      </c>
      <c r="J40" s="76">
        <v>15</v>
      </c>
      <c r="K40" s="76">
        <v>48</v>
      </c>
      <c r="L40" s="76">
        <v>43</v>
      </c>
      <c r="M40" s="76">
        <v>33</v>
      </c>
      <c r="N40" s="76">
        <v>409</v>
      </c>
      <c r="O40" s="76">
        <v>87</v>
      </c>
      <c r="P40" s="76">
        <v>169</v>
      </c>
      <c r="Q40" s="76">
        <v>24</v>
      </c>
      <c r="R40" s="76">
        <v>253</v>
      </c>
      <c r="S40" s="76">
        <v>177</v>
      </c>
      <c r="T40" s="76">
        <v>387</v>
      </c>
      <c r="U40" s="76">
        <v>217</v>
      </c>
      <c r="V40" s="76">
        <v>32</v>
      </c>
      <c r="W40" s="76">
        <v>293</v>
      </c>
      <c r="X40" s="76">
        <v>28</v>
      </c>
      <c r="Y40" s="76">
        <v>3</v>
      </c>
      <c r="Z40" s="76">
        <v>117</v>
      </c>
      <c r="AA40" s="76">
        <v>300</v>
      </c>
      <c r="AB40" s="76">
        <v>266</v>
      </c>
      <c r="AC40" s="76">
        <v>190</v>
      </c>
      <c r="AD40" s="76">
        <v>98</v>
      </c>
      <c r="AE40" s="75">
        <v>26</v>
      </c>
      <c r="AF40" s="76">
        <v>143</v>
      </c>
      <c r="AG40" s="76">
        <v>93</v>
      </c>
      <c r="AH40" s="76">
        <v>88</v>
      </c>
      <c r="AI40" s="71"/>
      <c r="AJ40" s="72"/>
      <c r="AK40" s="72"/>
    </row>
    <row r="41" spans="5:37" ht="29.25" customHeight="1" x14ac:dyDescent="0.25">
      <c r="E41" s="92"/>
      <c r="F41" s="93"/>
      <c r="G41" s="76" t="s">
        <v>18</v>
      </c>
      <c r="H41" s="77">
        <f>H40/H39*100</f>
        <v>99.385355424906464</v>
      </c>
      <c r="I41" s="77">
        <v>100</v>
      </c>
      <c r="J41" s="77">
        <f t="shared" ref="J41:AE41" si="12">J40/J39*100</f>
        <v>100</v>
      </c>
      <c r="K41" s="77">
        <f t="shared" si="12"/>
        <v>100</v>
      </c>
      <c r="L41" s="77">
        <f t="shared" si="12"/>
        <v>100</v>
      </c>
      <c r="M41" s="77">
        <f t="shared" si="12"/>
        <v>100</v>
      </c>
      <c r="N41" s="77">
        <v>100</v>
      </c>
      <c r="O41" s="77">
        <v>100</v>
      </c>
      <c r="P41" s="77">
        <f t="shared" si="12"/>
        <v>100</v>
      </c>
      <c r="Q41" s="77">
        <f t="shared" si="12"/>
        <v>100</v>
      </c>
      <c r="R41" s="77">
        <v>100</v>
      </c>
      <c r="S41" s="77">
        <v>100</v>
      </c>
      <c r="T41" s="77">
        <f t="shared" si="12"/>
        <v>100</v>
      </c>
      <c r="U41" s="77">
        <f t="shared" si="12"/>
        <v>100</v>
      </c>
      <c r="V41" s="77">
        <v>100</v>
      </c>
      <c r="W41" s="77">
        <v>100</v>
      </c>
      <c r="X41" s="77">
        <v>100</v>
      </c>
      <c r="Y41" s="77">
        <v>100</v>
      </c>
      <c r="Z41" s="77">
        <v>100</v>
      </c>
      <c r="AA41" s="77">
        <f t="shared" si="12"/>
        <v>100</v>
      </c>
      <c r="AB41" s="77">
        <f t="shared" si="12"/>
        <v>100</v>
      </c>
      <c r="AC41" s="77">
        <v>100</v>
      </c>
      <c r="AD41" s="77">
        <f t="shared" si="12"/>
        <v>89.090909090909093</v>
      </c>
      <c r="AE41" s="77">
        <f t="shared" si="12"/>
        <v>100</v>
      </c>
      <c r="AF41" s="77">
        <v>100</v>
      </c>
      <c r="AG41" s="77">
        <v>91.17647058823529</v>
      </c>
      <c r="AH41" s="77">
        <v>97.777777777777771</v>
      </c>
      <c r="AI41" s="71"/>
      <c r="AJ41" s="72"/>
      <c r="AK41" s="72"/>
    </row>
    <row r="42" spans="5:37" ht="34.5" customHeight="1" x14ac:dyDescent="0.25">
      <c r="E42" s="89"/>
      <c r="F42" s="90" t="s">
        <v>45</v>
      </c>
      <c r="G42" s="91"/>
      <c r="H42" s="77">
        <f>(H8+H11+H14+H17+H20+H23+H26+H29+H32+H35+H38+H41)/12</f>
        <v>96.893044730364011</v>
      </c>
      <c r="I42" s="81">
        <v>99.615384615384613</v>
      </c>
      <c r="J42" s="77">
        <f>(J8+J14+J17+J23+J29+J35+J38+J41)/8</f>
        <v>100</v>
      </c>
      <c r="K42" s="77">
        <f>(K8+K14+K23+K29+K35+K41)/6</f>
        <v>100</v>
      </c>
      <c r="L42" s="77">
        <f>(L8+L11+L14+L17+L20+L23+L26+L29+L32+L35+L38+L41)/10</f>
        <v>100</v>
      </c>
      <c r="M42" s="81">
        <f>(M8+M11+M14+M23+M29+M32+M35+M38+M41)/9</f>
        <v>100</v>
      </c>
      <c r="N42" s="77">
        <f>(N8+N11+N14+N23+N26+N29+N35+N41)/8</f>
        <v>98.979591836734699</v>
      </c>
      <c r="O42" s="77">
        <f>(O8+O11+O14+O17+O20+O23+O26+O29+O32+O35+O38+O41)/12</f>
        <v>97.222222222222214</v>
      </c>
      <c r="P42" s="81">
        <f>(P8+P11+P14+P23+P26+P29+P32+P35+P41)/9</f>
        <v>100</v>
      </c>
      <c r="Q42" s="81">
        <f>(Q8+Q11+Q14+Q17+Q20+Q23+Q26+Q29+Q35+Q38+Q41)/11</f>
        <v>100</v>
      </c>
      <c r="R42" s="81">
        <f>(R8+R11+R14+R17+R23+R26+R29+R35+R38+R41)/10</f>
        <v>88.885147433563887</v>
      </c>
      <c r="S42" s="81">
        <f>(S8+S11+S14+S17+S20+S23+S26+S29+S32+S35+S38+S41)/12</f>
        <v>99.565948862522148</v>
      </c>
      <c r="T42" s="81">
        <f>(T8+T11+T14+T23+T29+T35+T41)/7</f>
        <v>100</v>
      </c>
      <c r="U42" s="81">
        <f>(U8+U11+U14+U17+U23+U29+U35+U38+U41)/9</f>
        <v>100</v>
      </c>
      <c r="V42" s="81">
        <f>(V8+V11+V14+V17+V20+V23+V26+V29+V32+V35+V41)/11</f>
        <v>100</v>
      </c>
      <c r="W42" s="81">
        <f>(W8+W14+W23+W26+W29+W32+W35+W38+W41)/9</f>
        <v>98.484560870665661</v>
      </c>
      <c r="X42" s="81">
        <f>(X8+X14+X17+X23+X26+X29+X32+X35+X41)/8</f>
        <v>97.221452328159643</v>
      </c>
      <c r="Y42" s="81">
        <f>(Y8+Y14+Y23+Y29+Y35+Y41)/6</f>
        <v>100</v>
      </c>
      <c r="Z42" s="81">
        <f>(Z8+Z14+Z17+Z23+Z26+Z35+Z38+Z41)/8</f>
        <v>99.500429199285804</v>
      </c>
      <c r="AA42" s="81">
        <f>(AA8+AA14+AA17+AA23+AA26+AA35+AA38+AA41)/8</f>
        <v>100</v>
      </c>
      <c r="AB42" s="81">
        <v>100</v>
      </c>
      <c r="AC42" s="81">
        <f>(AC8+AC11+AC14+AC23+AC26+AC29+AC32+AC35+AC38+AC41)/10</f>
        <v>99.375</v>
      </c>
      <c r="AD42" s="81">
        <f>(AD8+AD14+AD17+AD20+AD23+AD26+AD29+AD32+AD35+AD38+AD41)/11</f>
        <v>90.675159990014961</v>
      </c>
      <c r="AE42" s="81">
        <f>(AE8+AE11+AE14+AE17+AE20+AE23+AE26+AE29+AE32+AE35+AE41)/11</f>
        <v>96.469373983000196</v>
      </c>
      <c r="AF42" s="81">
        <v>100</v>
      </c>
      <c r="AG42" s="81">
        <f>(AG8+AG11+AG14+AG17+AG20+AG23+AG26+AG29+AG32+AG35+AG38+AG41)/12</f>
        <v>93.698829722508933</v>
      </c>
      <c r="AH42" s="81">
        <v>95</v>
      </c>
      <c r="AI42" s="71"/>
      <c r="AJ42" s="72"/>
      <c r="AK42" s="72"/>
    </row>
  </sheetData>
  <mergeCells count="58">
    <mergeCell ref="E1:AH3"/>
    <mergeCell ref="E4:E5"/>
    <mergeCell ref="F4:F5"/>
    <mergeCell ref="G4:G5"/>
    <mergeCell ref="H4:H5"/>
    <mergeCell ref="I4:I5"/>
    <mergeCell ref="J4:J5"/>
    <mergeCell ref="K4:K5"/>
    <mergeCell ref="L4:L5"/>
    <mergeCell ref="X4:X5"/>
    <mergeCell ref="M4:M5"/>
    <mergeCell ref="N4:N5"/>
    <mergeCell ref="O4:O5"/>
    <mergeCell ref="P4:P5"/>
    <mergeCell ref="Q4:Q5"/>
    <mergeCell ref="R4:R5"/>
    <mergeCell ref="AF4:AF5"/>
    <mergeCell ref="AG4:AG5"/>
    <mergeCell ref="AH4:AH5"/>
    <mergeCell ref="AI4:AI5"/>
    <mergeCell ref="AJ4:AJ5"/>
    <mergeCell ref="E6:E8"/>
    <mergeCell ref="F6:F8"/>
    <mergeCell ref="E9:E11"/>
    <mergeCell ref="F9:F11"/>
    <mergeCell ref="AE4:AE5"/>
    <mergeCell ref="Y4:Y5"/>
    <mergeCell ref="Z4:Z5"/>
    <mergeCell ref="AA4:AA5"/>
    <mergeCell ref="AB4:AB5"/>
    <mergeCell ref="AC4:AC5"/>
    <mergeCell ref="AD4:AD5"/>
    <mergeCell ref="S4:S5"/>
    <mergeCell ref="T4:T5"/>
    <mergeCell ref="U4:U5"/>
    <mergeCell ref="V4:V5"/>
    <mergeCell ref="W4:W5"/>
    <mergeCell ref="E18:E20"/>
    <mergeCell ref="F18:F20"/>
    <mergeCell ref="E21:E23"/>
    <mergeCell ref="F21:F23"/>
    <mergeCell ref="E12:E14"/>
    <mergeCell ref="F12:F14"/>
    <mergeCell ref="E15:E17"/>
    <mergeCell ref="F15:F17"/>
    <mergeCell ref="E30:E32"/>
    <mergeCell ref="F30:F32"/>
    <mergeCell ref="E33:E35"/>
    <mergeCell ref="F33:F35"/>
    <mergeCell ref="E24:E26"/>
    <mergeCell ref="F24:F26"/>
    <mergeCell ref="E27:E29"/>
    <mergeCell ref="F27:F29"/>
    <mergeCell ref="F42:G42"/>
    <mergeCell ref="E36:E38"/>
    <mergeCell ref="F36:F38"/>
    <mergeCell ref="E39:E41"/>
    <mergeCell ref="F39:F41"/>
  </mergeCells>
  <pageMargins left="0.11811023622047245" right="0" top="0.35433070866141736" bottom="0" header="0.31496062992125984" footer="0.31496062992125984"/>
  <pageSetup paperSize="9" scale="60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47"/>
  <sheetViews>
    <sheetView zoomScale="75" zoomScaleNormal="75" workbookViewId="0">
      <pane xSplit="3" ySplit="5" topLeftCell="D6" activePane="bottomRight" state="frozen"/>
      <selection pane="topRight" activeCell="D1" sqref="D1"/>
      <selection pane="bottomLeft" activeCell="A3" sqref="A3"/>
      <selection pane="bottomRight" activeCell="X42" sqref="X42"/>
    </sheetView>
  </sheetViews>
  <sheetFormatPr defaultColWidth="9.140625" defaultRowHeight="15" x14ac:dyDescent="0.25"/>
  <cols>
    <col min="1" max="1" width="3.140625" style="1" customWidth="1"/>
    <col min="2" max="2" width="13" style="1" customWidth="1"/>
    <col min="3" max="3" width="5" style="1" customWidth="1"/>
    <col min="4" max="4" width="6.42578125" style="1" customWidth="1"/>
    <col min="5" max="5" width="8.5703125" style="1" customWidth="1"/>
    <col min="6" max="6" width="7.42578125" style="1" customWidth="1"/>
    <col min="7" max="7" width="7.140625" style="1" customWidth="1"/>
    <col min="8" max="8" width="7.7109375" style="1" customWidth="1"/>
    <col min="9" max="9" width="9.28515625" style="1" customWidth="1"/>
    <col min="10" max="10" width="7.5703125" style="1" customWidth="1"/>
    <col min="11" max="11" width="7.42578125" style="1" customWidth="1"/>
    <col min="12" max="12" width="7.5703125" style="1" customWidth="1"/>
    <col min="13" max="13" width="8" style="1" customWidth="1"/>
    <col min="14" max="14" width="7.5703125" style="1" customWidth="1"/>
    <col min="15" max="15" width="9.28515625" style="1" customWidth="1"/>
    <col min="16" max="16" width="7.7109375" style="1" customWidth="1"/>
    <col min="17" max="17" width="8.28515625" style="1" customWidth="1"/>
    <col min="18" max="18" width="7.5703125" style="1" customWidth="1"/>
    <col min="19" max="19" width="8.140625" style="1" customWidth="1"/>
    <col min="20" max="22" width="7.140625" style="1" customWidth="1"/>
    <col min="23" max="23" width="7.42578125" style="1" customWidth="1"/>
    <col min="24" max="24" width="7.28515625" style="1" customWidth="1"/>
    <col min="25" max="26" width="7.42578125" style="1" customWidth="1"/>
    <col min="27" max="27" width="8" style="1" customWidth="1"/>
    <col min="28" max="28" width="7.7109375" style="1" customWidth="1"/>
    <col min="29" max="30" width="7.5703125" style="1" customWidth="1"/>
    <col min="31" max="31" width="7.140625" style="1" customWidth="1"/>
    <col min="32" max="16384" width="9.140625" style="1"/>
  </cols>
  <sheetData>
    <row r="1" spans="1:34" x14ac:dyDescent="0.25">
      <c r="A1" s="122" t="s">
        <v>50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</row>
    <row r="2" spans="1:34" x14ac:dyDescent="0.25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</row>
    <row r="3" spans="1:34" x14ac:dyDescent="0.25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</row>
    <row r="4" spans="1:34" ht="41.25" customHeight="1" x14ac:dyDescent="0.25">
      <c r="A4" s="128" t="s">
        <v>0</v>
      </c>
      <c r="B4" s="128" t="s">
        <v>8</v>
      </c>
      <c r="C4" s="126" t="s">
        <v>7</v>
      </c>
      <c r="D4" s="124"/>
      <c r="E4" s="107" t="s">
        <v>19</v>
      </c>
      <c r="F4" s="105" t="s">
        <v>20</v>
      </c>
      <c r="G4" s="103" t="s">
        <v>15</v>
      </c>
      <c r="H4" s="103" t="s">
        <v>23</v>
      </c>
      <c r="I4" s="103" t="s">
        <v>21</v>
      </c>
      <c r="J4" s="105" t="s">
        <v>22</v>
      </c>
      <c r="K4" s="103" t="s">
        <v>24</v>
      </c>
      <c r="L4" s="103" t="s">
        <v>25</v>
      </c>
      <c r="M4" s="103" t="s">
        <v>26</v>
      </c>
      <c r="N4" s="103" t="s">
        <v>27</v>
      </c>
      <c r="O4" s="103" t="s">
        <v>28</v>
      </c>
      <c r="P4" s="103" t="s">
        <v>29</v>
      </c>
      <c r="Q4" s="103" t="s">
        <v>30</v>
      </c>
      <c r="R4" s="103" t="s">
        <v>31</v>
      </c>
      <c r="S4" s="103" t="s">
        <v>32</v>
      </c>
      <c r="T4" s="103" t="s">
        <v>33</v>
      </c>
      <c r="U4" s="105" t="s">
        <v>34</v>
      </c>
      <c r="V4" s="103" t="s">
        <v>35</v>
      </c>
      <c r="W4" s="103" t="s">
        <v>36</v>
      </c>
      <c r="X4" s="103" t="s">
        <v>37</v>
      </c>
      <c r="Y4" s="103" t="s">
        <v>38</v>
      </c>
      <c r="Z4" s="103" t="s">
        <v>39</v>
      </c>
      <c r="AA4" s="103" t="s">
        <v>40</v>
      </c>
      <c r="AB4" s="105" t="s">
        <v>41</v>
      </c>
      <c r="AC4" s="103" t="s">
        <v>42</v>
      </c>
      <c r="AD4" s="123" t="s">
        <v>43</v>
      </c>
      <c r="AE4" s="123" t="s">
        <v>44</v>
      </c>
      <c r="AF4" s="102"/>
      <c r="AG4" s="102"/>
    </row>
    <row r="5" spans="1:34" ht="27" customHeight="1" thickBot="1" x14ac:dyDescent="0.3">
      <c r="A5" s="129"/>
      <c r="B5" s="129"/>
      <c r="C5" s="127"/>
      <c r="D5" s="125"/>
      <c r="E5" s="108"/>
      <c r="F5" s="106"/>
      <c r="G5" s="104"/>
      <c r="H5" s="104"/>
      <c r="I5" s="104"/>
      <c r="J5" s="109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6"/>
      <c r="V5" s="104"/>
      <c r="W5" s="104"/>
      <c r="X5" s="104"/>
      <c r="Y5" s="104"/>
      <c r="Z5" s="104"/>
      <c r="AA5" s="104"/>
      <c r="AB5" s="106"/>
      <c r="AC5" s="104"/>
      <c r="AD5" s="123"/>
      <c r="AE5" s="123"/>
      <c r="AF5" s="102"/>
      <c r="AG5" s="102"/>
    </row>
    <row r="6" spans="1:34" ht="17.25" customHeight="1" thickBot="1" x14ac:dyDescent="0.3">
      <c r="A6" s="119">
        <v>1</v>
      </c>
      <c r="B6" s="121" t="s">
        <v>10</v>
      </c>
      <c r="C6" s="121" t="s">
        <v>16</v>
      </c>
      <c r="D6" s="2" t="s">
        <v>46</v>
      </c>
      <c r="E6" s="15">
        <f>SUM(F6:AE6)</f>
        <v>972</v>
      </c>
      <c r="F6" s="29">
        <v>52</v>
      </c>
      <c r="G6" s="29">
        <v>24</v>
      </c>
      <c r="H6" s="29">
        <v>49</v>
      </c>
      <c r="I6" s="29">
        <v>12</v>
      </c>
      <c r="J6" s="30">
        <v>17</v>
      </c>
      <c r="K6" s="29">
        <v>98</v>
      </c>
      <c r="L6" s="29">
        <v>18</v>
      </c>
      <c r="M6" s="29">
        <v>66</v>
      </c>
      <c r="N6" s="29">
        <v>13</v>
      </c>
      <c r="O6" s="29">
        <v>41</v>
      </c>
      <c r="P6" s="29">
        <v>89</v>
      </c>
      <c r="Q6" s="29">
        <v>11</v>
      </c>
      <c r="R6" s="29">
        <v>20</v>
      </c>
      <c r="S6" s="29">
        <v>30</v>
      </c>
      <c r="T6" s="29">
        <v>16</v>
      </c>
      <c r="U6" s="29">
        <v>22</v>
      </c>
      <c r="V6" s="29">
        <v>30</v>
      </c>
      <c r="W6" s="29">
        <v>25</v>
      </c>
      <c r="X6" s="29">
        <v>45</v>
      </c>
      <c r="Y6" s="29">
        <v>83</v>
      </c>
      <c r="Z6" s="29">
        <v>32</v>
      </c>
      <c r="AA6" s="29">
        <v>18</v>
      </c>
      <c r="AB6" s="29">
        <v>28</v>
      </c>
      <c r="AC6" s="29">
        <v>2</v>
      </c>
      <c r="AD6" s="9">
        <v>116</v>
      </c>
      <c r="AE6" s="9">
        <v>15</v>
      </c>
      <c r="AF6" s="13"/>
      <c r="AG6" s="13"/>
    </row>
    <row r="7" spans="1:34" ht="15" customHeight="1" x14ac:dyDescent="0.25">
      <c r="A7" s="113"/>
      <c r="B7" s="117"/>
      <c r="C7" s="117"/>
      <c r="D7" s="3" t="s">
        <v>47</v>
      </c>
      <c r="E7" s="16">
        <f>SUM(F7:AE7)</f>
        <v>943</v>
      </c>
      <c r="F7" s="32">
        <v>51</v>
      </c>
      <c r="G7" s="31">
        <v>24</v>
      </c>
      <c r="H7" s="29">
        <v>49</v>
      </c>
      <c r="I7" s="32">
        <v>12</v>
      </c>
      <c r="J7" s="31">
        <v>17</v>
      </c>
      <c r="K7" s="29">
        <v>90</v>
      </c>
      <c r="L7" s="29">
        <v>12</v>
      </c>
      <c r="M7" s="31">
        <v>66</v>
      </c>
      <c r="N7" s="29">
        <v>13</v>
      </c>
      <c r="O7" s="31">
        <v>39</v>
      </c>
      <c r="P7" s="29">
        <v>88</v>
      </c>
      <c r="Q7" s="29">
        <v>11</v>
      </c>
      <c r="R7" s="29">
        <v>20</v>
      </c>
      <c r="S7" s="32">
        <v>30</v>
      </c>
      <c r="T7" s="31">
        <v>14</v>
      </c>
      <c r="U7" s="32">
        <v>21</v>
      </c>
      <c r="V7" s="31">
        <v>30</v>
      </c>
      <c r="W7" s="31">
        <v>24</v>
      </c>
      <c r="X7" s="31">
        <v>45</v>
      </c>
      <c r="Y7" s="29">
        <v>83</v>
      </c>
      <c r="Z7" s="32">
        <v>30</v>
      </c>
      <c r="AA7" s="31">
        <v>18</v>
      </c>
      <c r="AB7" s="29">
        <v>28</v>
      </c>
      <c r="AC7" s="31">
        <v>2</v>
      </c>
      <c r="AD7" s="6">
        <v>115</v>
      </c>
      <c r="AE7" s="6">
        <v>11</v>
      </c>
      <c r="AF7" s="13"/>
      <c r="AG7" s="13"/>
    </row>
    <row r="8" spans="1:34" ht="15.75" customHeight="1" thickBot="1" x14ac:dyDescent="0.3">
      <c r="A8" s="114"/>
      <c r="B8" s="118"/>
      <c r="C8" s="118"/>
      <c r="D8" s="4" t="s">
        <v>18</v>
      </c>
      <c r="E8" s="17">
        <f>E7/E6*100</f>
        <v>97.016460905349803</v>
      </c>
      <c r="F8" s="56">
        <v>98.076923076923066</v>
      </c>
      <c r="G8" s="55">
        <f t="shared" ref="G8:AB8" si="0">G7/G6*100</f>
        <v>100</v>
      </c>
      <c r="H8" s="55">
        <f t="shared" si="0"/>
        <v>100</v>
      </c>
      <c r="I8" s="55">
        <f t="shared" si="0"/>
        <v>100</v>
      </c>
      <c r="J8" s="61">
        <f t="shared" si="0"/>
        <v>100</v>
      </c>
      <c r="K8" s="55">
        <v>91.83673469387756</v>
      </c>
      <c r="L8" s="55">
        <v>66.666666666666657</v>
      </c>
      <c r="M8" s="55">
        <f t="shared" si="0"/>
        <v>100</v>
      </c>
      <c r="N8" s="55">
        <f t="shared" si="0"/>
        <v>100</v>
      </c>
      <c r="O8" s="55">
        <v>95.121951219512198</v>
      </c>
      <c r="P8" s="56">
        <v>98.876404494382015</v>
      </c>
      <c r="Q8" s="61">
        <f t="shared" si="0"/>
        <v>100</v>
      </c>
      <c r="R8" s="55">
        <f t="shared" si="0"/>
        <v>100</v>
      </c>
      <c r="S8" s="61">
        <v>100</v>
      </c>
      <c r="T8" s="55">
        <v>87.5</v>
      </c>
      <c r="U8" s="55">
        <v>95.454545454545453</v>
      </c>
      <c r="V8" s="55">
        <v>100</v>
      </c>
      <c r="W8" s="55">
        <v>96</v>
      </c>
      <c r="X8" s="55">
        <f t="shared" si="0"/>
        <v>100</v>
      </c>
      <c r="Y8" s="55">
        <f t="shared" si="0"/>
        <v>100</v>
      </c>
      <c r="Z8" s="55">
        <v>93.75</v>
      </c>
      <c r="AA8" s="55">
        <f t="shared" si="0"/>
        <v>100</v>
      </c>
      <c r="AB8" s="55">
        <f t="shared" si="0"/>
        <v>100</v>
      </c>
      <c r="AC8" s="55">
        <v>100</v>
      </c>
      <c r="AD8" s="59">
        <v>99.137931034482762</v>
      </c>
      <c r="AE8" s="59">
        <v>73.333333333333329</v>
      </c>
      <c r="AF8" s="13"/>
      <c r="AG8" s="13"/>
    </row>
    <row r="9" spans="1:34" ht="16.5" customHeight="1" thickBot="1" x14ac:dyDescent="0.3">
      <c r="A9" s="119">
        <v>2</v>
      </c>
      <c r="B9" s="121" t="s">
        <v>9</v>
      </c>
      <c r="C9" s="121" t="s">
        <v>16</v>
      </c>
      <c r="D9" s="5" t="s">
        <v>46</v>
      </c>
      <c r="E9" s="15">
        <f>SUM(F9:AE9)</f>
        <v>30</v>
      </c>
      <c r="F9" s="34">
        <v>0</v>
      </c>
      <c r="G9" s="33">
        <v>1</v>
      </c>
      <c r="H9" s="33">
        <v>0</v>
      </c>
      <c r="I9" s="33">
        <v>1</v>
      </c>
      <c r="J9" s="33">
        <v>1</v>
      </c>
      <c r="K9" s="33">
        <v>1</v>
      </c>
      <c r="L9" s="33">
        <v>1</v>
      </c>
      <c r="M9" s="33">
        <v>2</v>
      </c>
      <c r="N9" s="33">
        <v>2</v>
      </c>
      <c r="O9" s="34">
        <v>1</v>
      </c>
      <c r="P9" s="34">
        <v>6</v>
      </c>
      <c r="Q9" s="33">
        <v>3</v>
      </c>
      <c r="R9" s="33">
        <v>2</v>
      </c>
      <c r="S9" s="33">
        <v>2</v>
      </c>
      <c r="T9" s="33">
        <v>0</v>
      </c>
      <c r="U9" s="33">
        <v>0</v>
      </c>
      <c r="V9" s="33">
        <v>0</v>
      </c>
      <c r="W9" s="33">
        <v>0</v>
      </c>
      <c r="X9" s="33">
        <v>0</v>
      </c>
      <c r="Y9" s="33">
        <v>0</v>
      </c>
      <c r="Z9" s="33">
        <v>2</v>
      </c>
      <c r="AA9" s="33">
        <v>1</v>
      </c>
      <c r="AB9" s="33">
        <v>1</v>
      </c>
      <c r="AC9" s="33">
        <v>0</v>
      </c>
      <c r="AD9" s="6">
        <v>3</v>
      </c>
      <c r="AE9" s="38">
        <v>0</v>
      </c>
      <c r="AF9" s="67"/>
      <c r="AG9" s="67"/>
      <c r="AH9" s="67"/>
    </row>
    <row r="10" spans="1:34" ht="15.75" customHeight="1" x14ac:dyDescent="0.25">
      <c r="A10" s="113"/>
      <c r="B10" s="117"/>
      <c r="C10" s="117"/>
      <c r="D10" s="3" t="s">
        <v>47</v>
      </c>
      <c r="E10" s="16">
        <f>SUM(F10:AE10)</f>
        <v>28</v>
      </c>
      <c r="F10" s="34">
        <v>0</v>
      </c>
      <c r="G10" s="6">
        <v>1</v>
      </c>
      <c r="H10" s="6"/>
      <c r="I10" s="33">
        <v>1</v>
      </c>
      <c r="J10" s="6">
        <v>1</v>
      </c>
      <c r="K10" s="6">
        <v>1</v>
      </c>
      <c r="L10" s="33">
        <v>1</v>
      </c>
      <c r="M10" s="6">
        <v>2</v>
      </c>
      <c r="N10" s="33">
        <v>2</v>
      </c>
      <c r="O10" s="34">
        <v>0</v>
      </c>
      <c r="P10" s="9">
        <v>6</v>
      </c>
      <c r="Q10" s="6">
        <v>3</v>
      </c>
      <c r="R10" s="6">
        <v>2</v>
      </c>
      <c r="S10" s="6">
        <v>2</v>
      </c>
      <c r="T10" s="9"/>
      <c r="U10" s="6"/>
      <c r="V10" s="6"/>
      <c r="W10" s="6"/>
      <c r="X10" s="6"/>
      <c r="Y10" s="6"/>
      <c r="Z10" s="6">
        <v>2</v>
      </c>
      <c r="AA10" s="33">
        <v>1</v>
      </c>
      <c r="AB10" s="6">
        <v>1</v>
      </c>
      <c r="AC10" s="6"/>
      <c r="AD10" s="6">
        <v>2</v>
      </c>
      <c r="AE10" s="38"/>
      <c r="AF10" s="67"/>
      <c r="AG10" s="67"/>
      <c r="AH10" s="67"/>
    </row>
    <row r="11" spans="1:34" ht="18.75" customHeight="1" thickBot="1" x14ac:dyDescent="0.3">
      <c r="A11" s="114"/>
      <c r="B11" s="118"/>
      <c r="C11" s="118"/>
      <c r="D11" s="7" t="s">
        <v>18</v>
      </c>
      <c r="E11" s="17">
        <f>E10/E9*100</f>
        <v>93.333333333333329</v>
      </c>
      <c r="F11" s="60">
        <v>0</v>
      </c>
      <c r="G11" s="60">
        <f>G10/G9*100</f>
        <v>100</v>
      </c>
      <c r="H11" s="60">
        <v>0</v>
      </c>
      <c r="I11" s="60">
        <f t="shared" ref="I11:AB11" si="1">I10/I9*100</f>
        <v>100</v>
      </c>
      <c r="J11" s="60">
        <f t="shared" si="1"/>
        <v>100</v>
      </c>
      <c r="K11" s="60">
        <v>100</v>
      </c>
      <c r="L11" s="60">
        <v>100</v>
      </c>
      <c r="M11" s="60">
        <f t="shared" si="1"/>
        <v>100</v>
      </c>
      <c r="N11" s="60">
        <f t="shared" si="1"/>
        <v>100</v>
      </c>
      <c r="O11" s="60">
        <v>0</v>
      </c>
      <c r="P11" s="60">
        <v>100</v>
      </c>
      <c r="Q11" s="60">
        <f t="shared" si="1"/>
        <v>100</v>
      </c>
      <c r="R11" s="60">
        <f t="shared" si="1"/>
        <v>100</v>
      </c>
      <c r="S11" s="60">
        <v>100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60">
        <v>100</v>
      </c>
      <c r="AA11" s="60">
        <f t="shared" si="1"/>
        <v>100</v>
      </c>
      <c r="AB11" s="60">
        <f t="shared" si="1"/>
        <v>100</v>
      </c>
      <c r="AC11" s="60">
        <v>0</v>
      </c>
      <c r="AD11" s="60">
        <v>66.666666666666657</v>
      </c>
      <c r="AE11" s="60">
        <v>0</v>
      </c>
      <c r="AF11" s="13"/>
      <c r="AG11" s="13"/>
    </row>
    <row r="12" spans="1:34" ht="15.75" customHeight="1" thickBot="1" x14ac:dyDescent="0.3">
      <c r="A12" s="119">
        <v>3</v>
      </c>
      <c r="B12" s="121" t="s">
        <v>1</v>
      </c>
      <c r="C12" s="121" t="s">
        <v>17</v>
      </c>
      <c r="D12" s="2" t="s">
        <v>46</v>
      </c>
      <c r="E12" s="15">
        <f>SUM(F12:AE12)</f>
        <v>907.11999999999989</v>
      </c>
      <c r="F12" s="34">
        <v>4.92</v>
      </c>
      <c r="G12" s="33">
        <v>5.55</v>
      </c>
      <c r="H12" s="33">
        <v>1.9</v>
      </c>
      <c r="I12" s="33">
        <v>18.95</v>
      </c>
      <c r="J12" s="33">
        <v>7.9</v>
      </c>
      <c r="K12" s="33">
        <v>18.2</v>
      </c>
      <c r="L12" s="33">
        <v>17.2</v>
      </c>
      <c r="M12" s="48">
        <v>14.41</v>
      </c>
      <c r="N12" s="33">
        <v>13.25</v>
      </c>
      <c r="O12" s="33">
        <v>8.1999999999999993</v>
      </c>
      <c r="P12" s="34">
        <v>19.29</v>
      </c>
      <c r="Q12" s="33">
        <v>9.26</v>
      </c>
      <c r="R12" s="33">
        <v>6.27</v>
      </c>
      <c r="S12" s="33">
        <v>12.9</v>
      </c>
      <c r="T12" s="33">
        <v>43.9</v>
      </c>
      <c r="U12" s="33">
        <v>24.6</v>
      </c>
      <c r="V12" s="33">
        <v>2.76</v>
      </c>
      <c r="W12" s="33">
        <v>2.79</v>
      </c>
      <c r="X12" s="33">
        <v>17.2</v>
      </c>
      <c r="Y12" s="33">
        <v>2.27</v>
      </c>
      <c r="Z12" s="33">
        <v>1.8</v>
      </c>
      <c r="AA12" s="33">
        <v>30.12</v>
      </c>
      <c r="AB12" s="33">
        <v>51.8</v>
      </c>
      <c r="AC12" s="48">
        <v>120.67</v>
      </c>
      <c r="AD12" s="47">
        <v>412.21</v>
      </c>
      <c r="AE12" s="6">
        <v>38.799999999999997</v>
      </c>
      <c r="AF12" s="13"/>
      <c r="AG12" s="67"/>
      <c r="AH12" s="67"/>
    </row>
    <row r="13" spans="1:34" ht="14.25" customHeight="1" x14ac:dyDescent="0.25">
      <c r="A13" s="113"/>
      <c r="B13" s="117"/>
      <c r="C13" s="117"/>
      <c r="D13" s="8" t="s">
        <v>47</v>
      </c>
      <c r="E13" s="16">
        <f>SUM(F13:AE13)</f>
        <v>901.80499999999995</v>
      </c>
      <c r="F13" s="9">
        <v>4.92</v>
      </c>
      <c r="G13" s="6">
        <v>5.55</v>
      </c>
      <c r="H13" s="6">
        <v>1.9</v>
      </c>
      <c r="I13" s="33">
        <v>18.95</v>
      </c>
      <c r="J13" s="6">
        <v>7.9</v>
      </c>
      <c r="K13" s="33">
        <v>18.2</v>
      </c>
      <c r="L13" s="33">
        <v>17.2</v>
      </c>
      <c r="M13" s="6">
        <v>14.41</v>
      </c>
      <c r="N13" s="33">
        <v>13.25</v>
      </c>
      <c r="O13" s="33">
        <v>7.9</v>
      </c>
      <c r="P13" s="34">
        <v>19.145</v>
      </c>
      <c r="Q13" s="6">
        <v>9.26</v>
      </c>
      <c r="R13" s="33">
        <v>6.27</v>
      </c>
      <c r="S13" s="6">
        <v>12.9</v>
      </c>
      <c r="T13" s="33">
        <v>43.4</v>
      </c>
      <c r="U13" s="33">
        <v>24.35</v>
      </c>
      <c r="V13" s="6">
        <v>2.76</v>
      </c>
      <c r="W13" s="6">
        <v>2.79</v>
      </c>
      <c r="X13" s="33">
        <v>17.2</v>
      </c>
      <c r="Y13" s="6">
        <v>2.27</v>
      </c>
      <c r="Z13" s="6">
        <v>1.8</v>
      </c>
      <c r="AA13" s="6">
        <v>30.1</v>
      </c>
      <c r="AB13" s="6">
        <v>51.8</v>
      </c>
      <c r="AC13" s="48">
        <v>120.67</v>
      </c>
      <c r="AD13" s="6">
        <v>411.51</v>
      </c>
      <c r="AE13" s="6">
        <v>35.4</v>
      </c>
      <c r="AF13" s="13"/>
      <c r="AG13" s="67"/>
      <c r="AH13" s="67"/>
    </row>
    <row r="14" spans="1:34" ht="15.75" customHeight="1" thickBot="1" x14ac:dyDescent="0.3">
      <c r="A14" s="114"/>
      <c r="B14" s="118"/>
      <c r="C14" s="118"/>
      <c r="D14" s="7" t="s">
        <v>18</v>
      </c>
      <c r="E14" s="17">
        <f>E13/E12*100</f>
        <v>99.414079724843461</v>
      </c>
      <c r="F14" s="56">
        <v>100</v>
      </c>
      <c r="G14" s="57">
        <f t="shared" ref="G14:AB14" si="2">G13/G12*100</f>
        <v>100</v>
      </c>
      <c r="H14" s="55">
        <f t="shared" si="2"/>
        <v>100</v>
      </c>
      <c r="I14" s="55">
        <f t="shared" si="2"/>
        <v>100</v>
      </c>
      <c r="J14" s="58">
        <f t="shared" si="2"/>
        <v>100</v>
      </c>
      <c r="K14" s="58">
        <v>100</v>
      </c>
      <c r="L14" s="55">
        <v>100</v>
      </c>
      <c r="M14" s="55">
        <f t="shared" si="2"/>
        <v>100</v>
      </c>
      <c r="N14" s="55">
        <f t="shared" si="2"/>
        <v>100</v>
      </c>
      <c r="O14" s="55">
        <v>96.341463414634148</v>
      </c>
      <c r="P14" s="56">
        <v>99.248315189217223</v>
      </c>
      <c r="Q14" s="58">
        <f t="shared" si="2"/>
        <v>100</v>
      </c>
      <c r="R14" s="55">
        <f t="shared" si="2"/>
        <v>100</v>
      </c>
      <c r="S14" s="55">
        <v>100</v>
      </c>
      <c r="T14" s="55">
        <v>98.861047835990888</v>
      </c>
      <c r="U14" s="55">
        <v>98.983739837398375</v>
      </c>
      <c r="V14" s="55">
        <v>100</v>
      </c>
      <c r="W14" s="55">
        <v>100</v>
      </c>
      <c r="X14" s="55">
        <f>X13/X12*100</f>
        <v>100</v>
      </c>
      <c r="Y14" s="55">
        <f t="shared" si="2"/>
        <v>100</v>
      </c>
      <c r="Z14" s="55">
        <v>100</v>
      </c>
      <c r="AA14" s="55">
        <f t="shared" si="2"/>
        <v>99.933598937583</v>
      </c>
      <c r="AB14" s="55">
        <f t="shared" si="2"/>
        <v>100</v>
      </c>
      <c r="AC14" s="55">
        <v>100</v>
      </c>
      <c r="AD14" s="59">
        <v>99.830183644258994</v>
      </c>
      <c r="AE14" s="59">
        <v>91.237113402061851</v>
      </c>
      <c r="AF14" s="13"/>
      <c r="AG14" s="67"/>
      <c r="AH14" s="67"/>
    </row>
    <row r="15" spans="1:34" ht="17.45" customHeight="1" thickBot="1" x14ac:dyDescent="0.3">
      <c r="A15" s="119">
        <v>4</v>
      </c>
      <c r="B15" s="120" t="s">
        <v>11</v>
      </c>
      <c r="C15" s="121" t="s">
        <v>17</v>
      </c>
      <c r="D15" s="2" t="s">
        <v>46</v>
      </c>
      <c r="E15" s="50">
        <f>SUM(F15:AE15)</f>
        <v>13.712599999999998</v>
      </c>
      <c r="F15" s="33">
        <v>0</v>
      </c>
      <c r="G15" s="33">
        <v>0.05</v>
      </c>
      <c r="H15" s="33">
        <v>0</v>
      </c>
      <c r="I15" s="33">
        <v>0.2</v>
      </c>
      <c r="J15" s="33">
        <v>0</v>
      </c>
      <c r="K15" s="33">
        <v>0</v>
      </c>
      <c r="L15" s="33">
        <v>1.4999999999999999E-2</v>
      </c>
      <c r="M15" s="33">
        <v>0</v>
      </c>
      <c r="N15" s="33">
        <v>0.5</v>
      </c>
      <c r="O15" s="33">
        <v>0.03</v>
      </c>
      <c r="P15" s="33">
        <v>0.15</v>
      </c>
      <c r="Q15" s="33">
        <v>0</v>
      </c>
      <c r="R15" s="33">
        <v>0.22600000000000001</v>
      </c>
      <c r="S15" s="33">
        <v>0.15</v>
      </c>
      <c r="T15" s="33">
        <v>0</v>
      </c>
      <c r="U15" s="33">
        <v>1.5</v>
      </c>
      <c r="V15" s="33">
        <v>0</v>
      </c>
      <c r="W15" s="33">
        <v>0.3</v>
      </c>
      <c r="X15" s="33">
        <v>0.48299999999999998</v>
      </c>
      <c r="Y15" s="33">
        <v>0</v>
      </c>
      <c r="Z15" s="33">
        <v>0</v>
      </c>
      <c r="AA15" s="33">
        <v>1.2</v>
      </c>
      <c r="AB15" s="33">
        <v>1.18</v>
      </c>
      <c r="AC15" s="49">
        <v>2.0476000000000001</v>
      </c>
      <c r="AD15" s="6">
        <v>5.681</v>
      </c>
      <c r="AE15" s="6">
        <v>0</v>
      </c>
      <c r="AF15" s="13"/>
      <c r="AG15" s="67"/>
      <c r="AH15" s="67"/>
    </row>
    <row r="16" spans="1:34" ht="18.600000000000001" customHeight="1" thickBot="1" x14ac:dyDescent="0.3">
      <c r="A16" s="113"/>
      <c r="B16" s="115"/>
      <c r="C16" s="117"/>
      <c r="D16" s="8" t="s">
        <v>47</v>
      </c>
      <c r="E16" s="15">
        <f>SUM(F16:AE16)</f>
        <v>12.753599999999999</v>
      </c>
      <c r="F16" s="33">
        <v>0</v>
      </c>
      <c r="G16" s="6">
        <v>0.05</v>
      </c>
      <c r="H16" s="6">
        <v>0</v>
      </c>
      <c r="I16" s="6">
        <v>0.2</v>
      </c>
      <c r="J16" s="6">
        <v>0</v>
      </c>
      <c r="K16" s="6">
        <v>0</v>
      </c>
      <c r="L16" s="9">
        <v>1.4999999999999999E-2</v>
      </c>
      <c r="M16" s="6">
        <v>0</v>
      </c>
      <c r="N16" s="33">
        <v>0.5</v>
      </c>
      <c r="O16" s="33">
        <v>0.03</v>
      </c>
      <c r="P16" s="33">
        <v>0.14499999999999999</v>
      </c>
      <c r="Q16" s="6">
        <v>0</v>
      </c>
      <c r="R16" s="33">
        <v>0.22600000000000001</v>
      </c>
      <c r="S16" s="6">
        <v>0.15</v>
      </c>
      <c r="T16" s="33">
        <v>0</v>
      </c>
      <c r="U16" s="33">
        <v>1.25</v>
      </c>
      <c r="V16" s="6">
        <v>0</v>
      </c>
      <c r="W16" s="6">
        <v>0.3</v>
      </c>
      <c r="X16" s="33">
        <v>0.48299999999999998</v>
      </c>
      <c r="Y16" s="6">
        <v>0</v>
      </c>
      <c r="Z16" s="6">
        <v>0</v>
      </c>
      <c r="AA16" s="6">
        <v>1.2</v>
      </c>
      <c r="AB16" s="33">
        <v>1.18</v>
      </c>
      <c r="AC16" s="66">
        <v>2.0476000000000001</v>
      </c>
      <c r="AD16" s="6">
        <v>4.9770000000000003</v>
      </c>
      <c r="AE16" s="6">
        <v>0</v>
      </c>
      <c r="AF16" s="13"/>
      <c r="AG16" s="67"/>
      <c r="AH16" s="67"/>
    </row>
    <row r="17" spans="1:34" ht="24.75" customHeight="1" thickBot="1" x14ac:dyDescent="0.3">
      <c r="A17" s="114"/>
      <c r="B17" s="116"/>
      <c r="C17" s="118"/>
      <c r="D17" s="7" t="s">
        <v>18</v>
      </c>
      <c r="E17" s="18">
        <f>E16/E15*100</f>
        <v>93.006432040604992</v>
      </c>
      <c r="F17" s="18">
        <v>0</v>
      </c>
      <c r="G17" s="18">
        <f t="shared" ref="G17:AB17" si="3">G16/G15*100</f>
        <v>100</v>
      </c>
      <c r="H17" s="18"/>
      <c r="I17" s="18">
        <f t="shared" si="3"/>
        <v>100</v>
      </c>
      <c r="J17" s="18"/>
      <c r="K17" s="18"/>
      <c r="L17" s="18">
        <v>100</v>
      </c>
      <c r="M17" s="18">
        <v>0</v>
      </c>
      <c r="N17" s="18">
        <f t="shared" si="3"/>
        <v>100</v>
      </c>
      <c r="O17" s="18">
        <v>100</v>
      </c>
      <c r="P17" s="18">
        <v>96.666666666666671</v>
      </c>
      <c r="Q17" s="18">
        <v>0</v>
      </c>
      <c r="R17" s="18">
        <f>R16/R15*100</f>
        <v>100</v>
      </c>
      <c r="S17" s="18">
        <v>100</v>
      </c>
      <c r="T17" s="18">
        <v>0</v>
      </c>
      <c r="U17" s="18">
        <v>83.333333333333343</v>
      </c>
      <c r="V17" s="18">
        <v>0</v>
      </c>
      <c r="W17" s="18">
        <v>100</v>
      </c>
      <c r="X17" s="18">
        <f t="shared" si="3"/>
        <v>100</v>
      </c>
      <c r="Y17" s="18">
        <v>0</v>
      </c>
      <c r="Z17" s="18">
        <v>0</v>
      </c>
      <c r="AA17" s="18">
        <f t="shared" si="3"/>
        <v>100</v>
      </c>
      <c r="AB17" s="18">
        <f t="shared" si="3"/>
        <v>100</v>
      </c>
      <c r="AC17" s="18">
        <v>100</v>
      </c>
      <c r="AD17" s="18">
        <v>87.607815525435669</v>
      </c>
      <c r="AE17" s="18">
        <v>0</v>
      </c>
      <c r="AF17" s="13"/>
      <c r="AG17" s="67"/>
      <c r="AH17" s="67"/>
    </row>
    <row r="18" spans="1:34" ht="22.5" customHeight="1" thickBot="1" x14ac:dyDescent="0.3">
      <c r="A18" s="119">
        <v>5</v>
      </c>
      <c r="B18" s="121" t="s">
        <v>2</v>
      </c>
      <c r="C18" s="121" t="s">
        <v>16</v>
      </c>
      <c r="D18" s="2" t="s">
        <v>46</v>
      </c>
      <c r="E18" s="15">
        <f>SUM(F18:AE18)</f>
        <v>57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3</v>
      </c>
      <c r="M18" s="33">
        <v>0</v>
      </c>
      <c r="N18" s="33">
        <v>2</v>
      </c>
      <c r="O18" s="33">
        <v>0</v>
      </c>
      <c r="P18" s="33">
        <v>2</v>
      </c>
      <c r="Q18" s="33">
        <v>0</v>
      </c>
      <c r="R18" s="33">
        <v>0</v>
      </c>
      <c r="S18" s="33">
        <v>2</v>
      </c>
      <c r="T18" s="33">
        <v>0</v>
      </c>
      <c r="U18" s="33">
        <v>0</v>
      </c>
      <c r="V18" s="33">
        <v>0</v>
      </c>
      <c r="W18" s="33">
        <v>0</v>
      </c>
      <c r="X18" s="33">
        <v>0</v>
      </c>
      <c r="Y18" s="33">
        <v>0</v>
      </c>
      <c r="Z18" s="33">
        <v>0</v>
      </c>
      <c r="AA18" s="33">
        <v>1</v>
      </c>
      <c r="AB18" s="33">
        <v>5</v>
      </c>
      <c r="AC18" s="33">
        <v>1</v>
      </c>
      <c r="AD18" s="6">
        <v>34</v>
      </c>
      <c r="AE18" s="6">
        <v>7</v>
      </c>
      <c r="AF18" s="13"/>
      <c r="AG18" s="67"/>
      <c r="AH18" s="67"/>
    </row>
    <row r="19" spans="1:34" ht="16.149999999999999" customHeight="1" x14ac:dyDescent="0.25">
      <c r="A19" s="113"/>
      <c r="B19" s="117"/>
      <c r="C19" s="117"/>
      <c r="D19" s="8" t="s">
        <v>47</v>
      </c>
      <c r="E19" s="15">
        <f>SUM(F19:AE19)</f>
        <v>57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3</v>
      </c>
      <c r="M19" s="6">
        <v>0</v>
      </c>
      <c r="N19" s="6">
        <v>2</v>
      </c>
      <c r="O19" s="6">
        <v>0</v>
      </c>
      <c r="P19" s="6">
        <v>2</v>
      </c>
      <c r="Q19" s="6">
        <v>0</v>
      </c>
      <c r="R19" s="6">
        <v>0</v>
      </c>
      <c r="S19" s="6">
        <v>2</v>
      </c>
      <c r="T19" s="33">
        <v>0</v>
      </c>
      <c r="U19" s="33">
        <v>0</v>
      </c>
      <c r="V19" s="33">
        <v>0</v>
      </c>
      <c r="W19" s="33">
        <v>0</v>
      </c>
      <c r="X19" s="33">
        <v>0</v>
      </c>
      <c r="Y19" s="33">
        <v>0</v>
      </c>
      <c r="Z19" s="33">
        <v>0</v>
      </c>
      <c r="AA19" s="6">
        <v>1</v>
      </c>
      <c r="AB19" s="6">
        <v>5</v>
      </c>
      <c r="AC19" s="6">
        <v>1</v>
      </c>
      <c r="AD19" s="6">
        <v>34</v>
      </c>
      <c r="AE19" s="6">
        <v>7</v>
      </c>
      <c r="AF19" s="13"/>
      <c r="AG19" s="67"/>
      <c r="AH19" s="67"/>
    </row>
    <row r="20" spans="1:34" ht="21" customHeight="1" thickBot="1" x14ac:dyDescent="0.3">
      <c r="A20" s="114"/>
      <c r="B20" s="118"/>
      <c r="C20" s="118"/>
      <c r="D20" s="7" t="s">
        <v>18</v>
      </c>
      <c r="E20" s="17">
        <f>E19/E18*100</f>
        <v>100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100</v>
      </c>
      <c r="M20" s="17">
        <v>0</v>
      </c>
      <c r="N20" s="17">
        <f t="shared" ref="N20:AB20" si="4">N19/N18*100</f>
        <v>100</v>
      </c>
      <c r="O20" s="17">
        <v>0</v>
      </c>
      <c r="P20" s="17">
        <v>100</v>
      </c>
      <c r="Q20" s="17">
        <v>0</v>
      </c>
      <c r="R20" s="17">
        <v>0</v>
      </c>
      <c r="S20" s="17">
        <v>100</v>
      </c>
      <c r="T20" s="17">
        <v>0</v>
      </c>
      <c r="U20" s="17">
        <v>0</v>
      </c>
      <c r="V20" s="17">
        <v>0</v>
      </c>
      <c r="W20" s="17">
        <v>0</v>
      </c>
      <c r="X20" s="17">
        <v>0</v>
      </c>
      <c r="Y20" s="17">
        <v>0</v>
      </c>
      <c r="Z20" s="17">
        <v>0</v>
      </c>
      <c r="AA20" s="17">
        <f t="shared" si="4"/>
        <v>100</v>
      </c>
      <c r="AB20" s="17">
        <f t="shared" si="4"/>
        <v>100</v>
      </c>
      <c r="AC20" s="17">
        <v>100</v>
      </c>
      <c r="AD20" s="17">
        <v>100</v>
      </c>
      <c r="AE20" s="17">
        <v>100</v>
      </c>
      <c r="AF20" s="13"/>
      <c r="AG20" s="67"/>
      <c r="AH20" s="67"/>
    </row>
    <row r="21" spans="1:34" ht="15" customHeight="1" thickBot="1" x14ac:dyDescent="0.3">
      <c r="A21" s="119">
        <v>6</v>
      </c>
      <c r="B21" s="121" t="s">
        <v>3</v>
      </c>
      <c r="C21" s="121" t="s">
        <v>17</v>
      </c>
      <c r="D21" s="2" t="s">
        <v>46</v>
      </c>
      <c r="E21" s="15">
        <f>SUM(F21:AE21)</f>
        <v>3142.1000000000004</v>
      </c>
      <c r="F21" s="33">
        <v>50.9</v>
      </c>
      <c r="G21" s="33">
        <v>8.8000000000000007</v>
      </c>
      <c r="H21" s="33">
        <v>27.04</v>
      </c>
      <c r="I21" s="33">
        <v>43.1</v>
      </c>
      <c r="J21" s="33">
        <v>33.799999999999997</v>
      </c>
      <c r="K21" s="33">
        <v>66.2</v>
      </c>
      <c r="L21" s="35">
        <v>152.88999999999999</v>
      </c>
      <c r="M21" s="33">
        <v>39.44</v>
      </c>
      <c r="N21" s="33">
        <v>25.1</v>
      </c>
      <c r="O21" s="33">
        <v>26.8</v>
      </c>
      <c r="P21" s="33">
        <v>168.3</v>
      </c>
      <c r="Q21" s="33">
        <v>276.2</v>
      </c>
      <c r="R21" s="33">
        <v>58.5</v>
      </c>
      <c r="S21" s="34">
        <v>10.5</v>
      </c>
      <c r="T21" s="33">
        <v>278.60000000000002</v>
      </c>
      <c r="U21" s="33">
        <v>83.4</v>
      </c>
      <c r="V21" s="33">
        <v>51.21</v>
      </c>
      <c r="W21" s="33">
        <v>49.05</v>
      </c>
      <c r="X21" s="33">
        <v>290.3</v>
      </c>
      <c r="Y21" s="33">
        <v>117</v>
      </c>
      <c r="Z21" s="33">
        <v>138.88999999999999</v>
      </c>
      <c r="AA21" s="33">
        <v>83.5</v>
      </c>
      <c r="AB21" s="33">
        <v>155.9</v>
      </c>
      <c r="AC21" s="33">
        <v>155.28</v>
      </c>
      <c r="AD21" s="6">
        <v>701.54</v>
      </c>
      <c r="AE21" s="6">
        <v>49.86</v>
      </c>
      <c r="AF21" s="13"/>
      <c r="AG21" s="67"/>
      <c r="AH21" s="67"/>
    </row>
    <row r="22" spans="1:34" ht="19.899999999999999" customHeight="1" x14ac:dyDescent="0.25">
      <c r="A22" s="113"/>
      <c r="B22" s="117"/>
      <c r="C22" s="117"/>
      <c r="D22" s="8" t="s">
        <v>47</v>
      </c>
      <c r="E22" s="15">
        <f>SUM(F22:AE22)</f>
        <v>3091.5600000000004</v>
      </c>
      <c r="F22" s="9">
        <v>50.9</v>
      </c>
      <c r="G22" s="33">
        <v>8.8000000000000007</v>
      </c>
      <c r="H22" s="33">
        <v>27.04</v>
      </c>
      <c r="I22" s="33">
        <v>43.1</v>
      </c>
      <c r="J22" s="6">
        <v>33.799999999999997</v>
      </c>
      <c r="K22" s="33">
        <v>66.2</v>
      </c>
      <c r="L22" s="6">
        <v>152.88999999999999</v>
      </c>
      <c r="M22" s="33">
        <v>39.44</v>
      </c>
      <c r="N22" s="6">
        <v>25.1</v>
      </c>
      <c r="O22" s="33">
        <v>26.1</v>
      </c>
      <c r="P22" s="33">
        <v>168.3</v>
      </c>
      <c r="Q22" s="33">
        <v>276.2</v>
      </c>
      <c r="R22" s="33">
        <v>58.5</v>
      </c>
      <c r="S22" s="9">
        <v>10.5</v>
      </c>
      <c r="T22" s="33">
        <v>278.60000000000002</v>
      </c>
      <c r="U22" s="33">
        <v>83.4</v>
      </c>
      <c r="V22" s="33">
        <v>51.21</v>
      </c>
      <c r="W22" s="33">
        <v>49.05</v>
      </c>
      <c r="X22" s="6">
        <v>290.3</v>
      </c>
      <c r="Y22" s="6">
        <v>117</v>
      </c>
      <c r="Z22" s="6">
        <v>138.88999999999999</v>
      </c>
      <c r="AA22" s="33">
        <v>68.900000000000006</v>
      </c>
      <c r="AB22" s="33">
        <v>124.7</v>
      </c>
      <c r="AC22" s="6">
        <v>155.30000000000001</v>
      </c>
      <c r="AD22" s="6">
        <v>701.54</v>
      </c>
      <c r="AE22" s="6">
        <v>45.8</v>
      </c>
      <c r="AF22" s="13"/>
      <c r="AG22" s="67"/>
      <c r="AH22" s="67"/>
    </row>
    <row r="23" spans="1:34" ht="16.149999999999999" customHeight="1" thickBot="1" x14ac:dyDescent="0.3">
      <c r="A23" s="113"/>
      <c r="B23" s="117"/>
      <c r="C23" s="117"/>
      <c r="D23" s="10" t="s">
        <v>18</v>
      </c>
      <c r="E23" s="19">
        <f>E22/E21*100</f>
        <v>98.391521593838519</v>
      </c>
      <c r="F23" s="62">
        <v>100</v>
      </c>
      <c r="G23" s="62">
        <f t="shared" ref="G23:AB23" si="5">G22/G21*100</f>
        <v>100</v>
      </c>
      <c r="H23" s="62">
        <f t="shared" si="5"/>
        <v>100</v>
      </c>
      <c r="I23" s="62">
        <f t="shared" si="5"/>
        <v>100</v>
      </c>
      <c r="J23" s="63">
        <f t="shared" si="5"/>
        <v>100</v>
      </c>
      <c r="K23" s="62">
        <v>100</v>
      </c>
      <c r="L23" s="62">
        <v>100</v>
      </c>
      <c r="M23" s="62">
        <f t="shared" si="5"/>
        <v>100</v>
      </c>
      <c r="N23" s="63">
        <f t="shared" si="5"/>
        <v>100</v>
      </c>
      <c r="O23" s="63">
        <v>97.388059701492537</v>
      </c>
      <c r="P23" s="64">
        <v>100</v>
      </c>
      <c r="Q23" s="64">
        <f t="shared" si="5"/>
        <v>100</v>
      </c>
      <c r="R23" s="62">
        <f t="shared" si="5"/>
        <v>100</v>
      </c>
      <c r="S23" s="65">
        <v>100</v>
      </c>
      <c r="T23" s="62">
        <v>100</v>
      </c>
      <c r="U23" s="62">
        <v>100</v>
      </c>
      <c r="V23" s="62">
        <v>100</v>
      </c>
      <c r="W23" s="62">
        <v>100</v>
      </c>
      <c r="X23" s="62">
        <f t="shared" si="5"/>
        <v>100</v>
      </c>
      <c r="Y23" s="62">
        <f t="shared" si="5"/>
        <v>100</v>
      </c>
      <c r="Z23" s="62">
        <v>100</v>
      </c>
      <c r="AA23" s="62">
        <f t="shared" si="5"/>
        <v>82.514970059880241</v>
      </c>
      <c r="AB23" s="62">
        <f t="shared" si="5"/>
        <v>79.987171263630529</v>
      </c>
      <c r="AC23" s="63">
        <v>100.01287995878414</v>
      </c>
      <c r="AD23" s="59">
        <v>100</v>
      </c>
      <c r="AE23" s="59">
        <v>91.857200160449253</v>
      </c>
      <c r="AF23" s="13"/>
      <c r="AG23" s="67"/>
      <c r="AH23" s="67"/>
    </row>
    <row r="24" spans="1:34" ht="15.75" customHeight="1" thickBot="1" x14ac:dyDescent="0.3">
      <c r="A24" s="119">
        <v>7</v>
      </c>
      <c r="B24" s="120" t="s">
        <v>12</v>
      </c>
      <c r="C24" s="121" t="s">
        <v>17</v>
      </c>
      <c r="D24" s="2" t="s">
        <v>46</v>
      </c>
      <c r="E24" s="15">
        <f>SUM(F24:AE24)</f>
        <v>20.015999999999998</v>
      </c>
      <c r="F24" s="33">
        <v>0</v>
      </c>
      <c r="G24" s="33">
        <v>0.12</v>
      </c>
      <c r="H24" s="33">
        <v>0</v>
      </c>
      <c r="I24" s="33">
        <v>0.15</v>
      </c>
      <c r="J24" s="33">
        <v>0</v>
      </c>
      <c r="K24" s="33">
        <v>0.11</v>
      </c>
      <c r="L24" s="33">
        <v>7.0000000000000007E-2</v>
      </c>
      <c r="M24" s="33">
        <v>0.25</v>
      </c>
      <c r="N24" s="33">
        <v>0.2</v>
      </c>
      <c r="O24" s="33">
        <v>2.5000000000000001E-2</v>
      </c>
      <c r="P24" s="36">
        <v>0.31</v>
      </c>
      <c r="Q24" s="33">
        <v>0</v>
      </c>
      <c r="R24" s="37">
        <v>0</v>
      </c>
      <c r="S24" s="34">
        <v>0.05</v>
      </c>
      <c r="T24" s="33">
        <v>0.6</v>
      </c>
      <c r="U24" s="33">
        <v>10.1</v>
      </c>
      <c r="V24" s="33">
        <v>0</v>
      </c>
      <c r="W24" s="33">
        <v>0.2</v>
      </c>
      <c r="X24" s="33">
        <v>0.45</v>
      </c>
      <c r="Y24" s="34">
        <v>0</v>
      </c>
      <c r="Z24" s="33">
        <v>0.05</v>
      </c>
      <c r="AA24" s="33">
        <v>2.2000000000000002</v>
      </c>
      <c r="AB24" s="33">
        <v>0.98699999999999999</v>
      </c>
      <c r="AC24" s="33">
        <v>1.544</v>
      </c>
      <c r="AD24" s="6">
        <v>2.5</v>
      </c>
      <c r="AE24" s="6">
        <v>0.1</v>
      </c>
      <c r="AF24" s="13"/>
      <c r="AG24" s="67"/>
      <c r="AH24" s="67"/>
    </row>
    <row r="25" spans="1:34" ht="18.600000000000001" customHeight="1" x14ac:dyDescent="0.25">
      <c r="A25" s="113"/>
      <c r="B25" s="115"/>
      <c r="C25" s="117"/>
      <c r="D25" s="11" t="s">
        <v>47</v>
      </c>
      <c r="E25" s="15">
        <f>SUM(F25:AE25)</f>
        <v>20.015999999999998</v>
      </c>
      <c r="F25" s="6">
        <v>0</v>
      </c>
      <c r="G25" s="33">
        <v>0.12</v>
      </c>
      <c r="H25" s="6">
        <v>0</v>
      </c>
      <c r="I25" s="33">
        <v>0.15</v>
      </c>
      <c r="J25" s="6">
        <v>0</v>
      </c>
      <c r="K25" s="6">
        <v>0.11</v>
      </c>
      <c r="L25" s="33">
        <v>7.0000000000000007E-2</v>
      </c>
      <c r="M25" s="33">
        <v>0.25</v>
      </c>
      <c r="N25" s="33">
        <v>0.2</v>
      </c>
      <c r="O25" s="6">
        <v>2.5000000000000001E-2</v>
      </c>
      <c r="P25" s="38">
        <v>0.31</v>
      </c>
      <c r="Q25" s="6">
        <v>0</v>
      </c>
      <c r="R25" s="37">
        <v>0</v>
      </c>
      <c r="S25" s="34">
        <v>0.05</v>
      </c>
      <c r="T25" s="6">
        <v>0.6</v>
      </c>
      <c r="U25" s="6">
        <v>10.1</v>
      </c>
      <c r="V25" s="6">
        <v>0</v>
      </c>
      <c r="W25" s="6">
        <v>0.2</v>
      </c>
      <c r="X25" s="6">
        <v>0.45</v>
      </c>
      <c r="Y25" s="9">
        <v>0</v>
      </c>
      <c r="Z25" s="6">
        <v>0.05</v>
      </c>
      <c r="AA25" s="6">
        <v>2.2000000000000002</v>
      </c>
      <c r="AB25" s="6">
        <v>0.98699999999999999</v>
      </c>
      <c r="AC25" s="33">
        <v>1.544</v>
      </c>
      <c r="AD25" s="6">
        <v>2.5</v>
      </c>
      <c r="AE25" s="6">
        <v>0.1</v>
      </c>
      <c r="AF25" s="13"/>
      <c r="AG25" s="67"/>
      <c r="AH25" s="67"/>
    </row>
    <row r="26" spans="1:34" ht="22.15" customHeight="1" thickBot="1" x14ac:dyDescent="0.3">
      <c r="A26" s="114"/>
      <c r="B26" s="116"/>
      <c r="C26" s="118"/>
      <c r="D26" s="7" t="s">
        <v>18</v>
      </c>
      <c r="E26" s="17">
        <f>E25/E24*100</f>
        <v>100</v>
      </c>
      <c r="F26" s="17">
        <v>0</v>
      </c>
      <c r="G26" s="17">
        <f>G25/G24*100</f>
        <v>100</v>
      </c>
      <c r="H26" s="17">
        <v>0</v>
      </c>
      <c r="I26" s="17">
        <f t="shared" ref="I26:AB26" si="6">I25/I24*100</f>
        <v>100</v>
      </c>
      <c r="J26" s="17">
        <v>0</v>
      </c>
      <c r="K26" s="17">
        <v>100</v>
      </c>
      <c r="L26" s="17">
        <v>100</v>
      </c>
      <c r="M26" s="17">
        <f t="shared" si="6"/>
        <v>100</v>
      </c>
      <c r="N26" s="17">
        <f t="shared" si="6"/>
        <v>100</v>
      </c>
      <c r="O26" s="17">
        <v>100</v>
      </c>
      <c r="P26" s="17">
        <v>100</v>
      </c>
      <c r="Q26" s="17">
        <v>0</v>
      </c>
      <c r="R26" s="17">
        <v>0</v>
      </c>
      <c r="S26" s="17">
        <v>100</v>
      </c>
      <c r="T26" s="17">
        <v>100</v>
      </c>
      <c r="U26" s="17">
        <v>100</v>
      </c>
      <c r="V26" s="17">
        <v>0</v>
      </c>
      <c r="W26" s="17">
        <v>100</v>
      </c>
      <c r="X26" s="17">
        <f t="shared" si="6"/>
        <v>100</v>
      </c>
      <c r="Y26" s="17">
        <v>0</v>
      </c>
      <c r="Z26" s="17">
        <v>100</v>
      </c>
      <c r="AA26" s="17">
        <f t="shared" si="6"/>
        <v>100</v>
      </c>
      <c r="AB26" s="17">
        <f t="shared" si="6"/>
        <v>100</v>
      </c>
      <c r="AC26" s="17">
        <v>100</v>
      </c>
      <c r="AD26" s="17">
        <v>100</v>
      </c>
      <c r="AE26" s="17">
        <v>100</v>
      </c>
      <c r="AF26" s="13"/>
      <c r="AG26" s="67"/>
      <c r="AH26" s="67"/>
    </row>
    <row r="27" spans="1:34" ht="15" customHeight="1" thickBot="1" x14ac:dyDescent="0.3">
      <c r="A27" s="113">
        <v>8</v>
      </c>
      <c r="B27" s="117" t="s">
        <v>4</v>
      </c>
      <c r="C27" s="117" t="s">
        <v>17</v>
      </c>
      <c r="D27" s="8" t="s">
        <v>46</v>
      </c>
      <c r="E27" s="20">
        <f>F27+G27+H27+I27+J27+K27+L27+M27+N27+O27+P27+Q27+R27+S27+T27+U27+V27+W27+X27+Y27+Z27+AA27+AB27+AC27+AD27+AE27</f>
        <v>1497.4399999999998</v>
      </c>
      <c r="F27" s="39">
        <v>0</v>
      </c>
      <c r="G27" s="39">
        <v>6.85</v>
      </c>
      <c r="H27" s="39">
        <v>12.7</v>
      </c>
      <c r="I27" s="39">
        <v>16.25</v>
      </c>
      <c r="J27" s="40">
        <v>19.7</v>
      </c>
      <c r="K27" s="39">
        <v>5.7</v>
      </c>
      <c r="L27" s="39">
        <v>34</v>
      </c>
      <c r="M27" s="39">
        <v>7.9</v>
      </c>
      <c r="N27" s="39">
        <v>7.9</v>
      </c>
      <c r="O27" s="39">
        <v>5.38</v>
      </c>
      <c r="P27" s="39">
        <v>18.3</v>
      </c>
      <c r="Q27" s="39">
        <v>14.3</v>
      </c>
      <c r="R27" s="39">
        <v>11.8</v>
      </c>
      <c r="S27" s="40">
        <v>12.8</v>
      </c>
      <c r="T27" s="39">
        <v>42.5</v>
      </c>
      <c r="U27" s="39">
        <v>311.66000000000003</v>
      </c>
      <c r="V27" s="39">
        <v>8.9</v>
      </c>
      <c r="W27" s="39">
        <v>3.6</v>
      </c>
      <c r="X27" s="39">
        <v>21</v>
      </c>
      <c r="Y27" s="39">
        <v>7.6</v>
      </c>
      <c r="Z27" s="39">
        <v>4.5</v>
      </c>
      <c r="AA27" s="39">
        <v>50.3</v>
      </c>
      <c r="AB27" s="39">
        <v>55.7</v>
      </c>
      <c r="AC27" s="39">
        <v>121.42</v>
      </c>
      <c r="AD27" s="6">
        <v>653.36</v>
      </c>
      <c r="AE27" s="6">
        <v>43.32</v>
      </c>
      <c r="AF27" s="13"/>
      <c r="AG27" s="67"/>
      <c r="AH27" s="67"/>
    </row>
    <row r="28" spans="1:34" ht="18" customHeight="1" x14ac:dyDescent="0.25">
      <c r="A28" s="113"/>
      <c r="B28" s="117"/>
      <c r="C28" s="117"/>
      <c r="D28" s="8" t="s">
        <v>47</v>
      </c>
      <c r="E28" s="15">
        <f>F28+G28+H28+I28+J28+K28+L28+M28+N28+O28+P28+Q28+R28+S28+T28+U28+V28+W28+X28+Y28+Z28+AA28+AB28+AC28+AD28+AE28</f>
        <v>1475.76</v>
      </c>
      <c r="F28" s="6">
        <v>0</v>
      </c>
      <c r="G28" s="6">
        <v>6.85</v>
      </c>
      <c r="H28" s="6">
        <v>12.7</v>
      </c>
      <c r="I28" s="39">
        <v>16.25</v>
      </c>
      <c r="J28" s="40">
        <v>19.7</v>
      </c>
      <c r="K28" s="6">
        <v>5.7</v>
      </c>
      <c r="L28" s="39">
        <v>34</v>
      </c>
      <c r="M28" s="6">
        <v>7.9</v>
      </c>
      <c r="N28" s="6">
        <v>7.9</v>
      </c>
      <c r="O28" s="6">
        <v>5.38</v>
      </c>
      <c r="P28" s="6">
        <v>18.3</v>
      </c>
      <c r="Q28" s="6">
        <v>14.3</v>
      </c>
      <c r="R28" s="6">
        <v>11.8</v>
      </c>
      <c r="S28" s="40">
        <v>12.8</v>
      </c>
      <c r="T28" s="6">
        <v>42.5</v>
      </c>
      <c r="U28" s="39">
        <v>311.66000000000003</v>
      </c>
      <c r="V28" s="39">
        <v>8.9</v>
      </c>
      <c r="W28" s="39">
        <v>0</v>
      </c>
      <c r="X28" s="6">
        <v>21</v>
      </c>
      <c r="Y28" s="6">
        <v>7.6</v>
      </c>
      <c r="Z28" s="6">
        <v>4.5</v>
      </c>
      <c r="AA28" s="39">
        <v>41.24</v>
      </c>
      <c r="AB28" s="6">
        <v>48</v>
      </c>
      <c r="AC28" s="6">
        <v>120.1</v>
      </c>
      <c r="AD28" s="6">
        <v>653.36</v>
      </c>
      <c r="AE28" s="6">
        <v>43.32</v>
      </c>
      <c r="AF28" s="13"/>
      <c r="AG28" s="67"/>
      <c r="AH28" s="67"/>
    </row>
    <row r="29" spans="1:34" ht="20.45" customHeight="1" thickBot="1" x14ac:dyDescent="0.3">
      <c r="A29" s="114"/>
      <c r="B29" s="118"/>
      <c r="C29" s="118"/>
      <c r="D29" s="7" t="s">
        <v>18</v>
      </c>
      <c r="E29" s="17">
        <f>E28/E27*100</f>
        <v>98.552195747408916</v>
      </c>
      <c r="F29" s="17">
        <v>0</v>
      </c>
      <c r="G29" s="17">
        <f t="shared" ref="G29:Y29" si="7">G28/G27*100</f>
        <v>100</v>
      </c>
      <c r="H29" s="17">
        <f t="shared" si="7"/>
        <v>100</v>
      </c>
      <c r="I29" s="17">
        <f t="shared" si="7"/>
        <v>100</v>
      </c>
      <c r="J29" s="52">
        <f t="shared" si="7"/>
        <v>100</v>
      </c>
      <c r="K29" s="17">
        <v>100</v>
      </c>
      <c r="L29" s="17">
        <v>100</v>
      </c>
      <c r="M29" s="17">
        <f t="shared" si="7"/>
        <v>100</v>
      </c>
      <c r="N29" s="17">
        <f t="shared" si="7"/>
        <v>100</v>
      </c>
      <c r="O29" s="17">
        <v>100</v>
      </c>
      <c r="P29" s="17">
        <v>100</v>
      </c>
      <c r="Q29" s="17">
        <f t="shared" si="7"/>
        <v>100</v>
      </c>
      <c r="R29" s="17">
        <f t="shared" si="7"/>
        <v>100</v>
      </c>
      <c r="S29" s="17">
        <v>100</v>
      </c>
      <c r="T29" s="17">
        <v>100</v>
      </c>
      <c r="U29" s="17">
        <v>100</v>
      </c>
      <c r="V29" s="17">
        <v>100</v>
      </c>
      <c r="W29" s="17">
        <v>0</v>
      </c>
      <c r="X29" s="17">
        <f t="shared" si="7"/>
        <v>100</v>
      </c>
      <c r="Y29" s="17">
        <f t="shared" si="7"/>
        <v>100</v>
      </c>
      <c r="Z29" s="17">
        <v>100</v>
      </c>
      <c r="AA29" s="17">
        <f t="shared" ref="AA29" si="8">AA28/AA27*100</f>
        <v>81.988071570576551</v>
      </c>
      <c r="AB29" s="17">
        <f t="shared" ref="AB29" si="9">AB28/AB27*100</f>
        <v>86.175942549371626</v>
      </c>
      <c r="AC29" s="17">
        <v>98.912864437489702</v>
      </c>
      <c r="AD29" s="17">
        <v>100</v>
      </c>
      <c r="AE29" s="17">
        <v>100</v>
      </c>
      <c r="AF29" s="13"/>
      <c r="AG29" s="67"/>
      <c r="AH29" s="67"/>
    </row>
    <row r="30" spans="1:34" ht="19.149999999999999" customHeight="1" thickBot="1" x14ac:dyDescent="0.3">
      <c r="A30" s="119">
        <v>9</v>
      </c>
      <c r="B30" s="120" t="s">
        <v>13</v>
      </c>
      <c r="C30" s="121" t="s">
        <v>17</v>
      </c>
      <c r="D30" s="2" t="s">
        <v>46</v>
      </c>
      <c r="E30" s="17">
        <f>SUM(F30:AE30)</f>
        <v>76.943999999999988</v>
      </c>
      <c r="F30" s="33">
        <v>0</v>
      </c>
      <c r="G30" s="33">
        <v>0</v>
      </c>
      <c r="H30" s="33">
        <v>0</v>
      </c>
      <c r="I30" s="33">
        <v>0</v>
      </c>
      <c r="J30" s="33">
        <v>0.5</v>
      </c>
      <c r="K30" s="33">
        <v>0</v>
      </c>
      <c r="L30" s="33">
        <v>2.4E-2</v>
      </c>
      <c r="M30" s="33">
        <v>0.1</v>
      </c>
      <c r="N30" s="33">
        <v>0</v>
      </c>
      <c r="O30" s="33">
        <v>0</v>
      </c>
      <c r="P30" s="33">
        <v>0.15</v>
      </c>
      <c r="Q30" s="33">
        <v>0</v>
      </c>
      <c r="R30" s="33">
        <v>0</v>
      </c>
      <c r="S30" s="34">
        <v>0.1</v>
      </c>
      <c r="T30" s="34">
        <v>22.4</v>
      </c>
      <c r="U30" s="34">
        <v>0</v>
      </c>
      <c r="V30" s="33">
        <v>0</v>
      </c>
      <c r="W30" s="33">
        <v>0</v>
      </c>
      <c r="X30" s="33">
        <v>5.5</v>
      </c>
      <c r="Y30" s="33">
        <v>0</v>
      </c>
      <c r="Z30" s="33">
        <v>1.5</v>
      </c>
      <c r="AA30" s="33">
        <v>44.1</v>
      </c>
      <c r="AB30" s="33">
        <v>1.08</v>
      </c>
      <c r="AC30" s="33">
        <v>0.54</v>
      </c>
      <c r="AD30" s="6">
        <v>0.85</v>
      </c>
      <c r="AE30" s="6">
        <v>0.1</v>
      </c>
      <c r="AF30" s="13"/>
      <c r="AG30" s="67"/>
      <c r="AH30" s="67"/>
    </row>
    <row r="31" spans="1:34" ht="18" customHeight="1" thickBot="1" x14ac:dyDescent="0.3">
      <c r="A31" s="113"/>
      <c r="B31" s="115"/>
      <c r="C31" s="117"/>
      <c r="D31" s="8" t="s">
        <v>47</v>
      </c>
      <c r="E31" s="17">
        <f>SUM(F31:AE31)</f>
        <v>67.643999999999991</v>
      </c>
      <c r="F31" s="6">
        <v>0</v>
      </c>
      <c r="G31" s="6">
        <v>0</v>
      </c>
      <c r="H31" s="6">
        <v>0</v>
      </c>
      <c r="I31" s="6">
        <v>0</v>
      </c>
      <c r="J31" s="33">
        <v>0.5</v>
      </c>
      <c r="K31" s="6">
        <v>0</v>
      </c>
      <c r="L31" s="33">
        <v>2.4E-2</v>
      </c>
      <c r="M31" s="6">
        <v>0.1</v>
      </c>
      <c r="N31" s="6">
        <v>0</v>
      </c>
      <c r="O31" s="6">
        <v>0</v>
      </c>
      <c r="P31" s="33">
        <v>0.15</v>
      </c>
      <c r="Q31" s="9">
        <v>0</v>
      </c>
      <c r="R31" s="33">
        <v>0</v>
      </c>
      <c r="S31" s="9">
        <v>0.1</v>
      </c>
      <c r="T31" s="9">
        <v>22.4</v>
      </c>
      <c r="U31" s="9">
        <v>0</v>
      </c>
      <c r="V31" s="6">
        <v>0</v>
      </c>
      <c r="W31" s="6">
        <v>0</v>
      </c>
      <c r="X31" s="6">
        <v>5.5</v>
      </c>
      <c r="Y31" s="6">
        <v>0</v>
      </c>
      <c r="Z31" s="6">
        <v>1.5</v>
      </c>
      <c r="AA31" s="6">
        <v>34.799999999999997</v>
      </c>
      <c r="AB31" s="33">
        <v>1.08</v>
      </c>
      <c r="AC31" s="6">
        <v>0.54</v>
      </c>
      <c r="AD31" s="6">
        <v>0.85</v>
      </c>
      <c r="AE31" s="6">
        <v>0.1</v>
      </c>
      <c r="AF31" s="13"/>
      <c r="AG31" s="67"/>
      <c r="AH31" s="67"/>
    </row>
    <row r="32" spans="1:34" ht="30" customHeight="1" thickBot="1" x14ac:dyDescent="0.3">
      <c r="A32" s="113"/>
      <c r="B32" s="115"/>
      <c r="C32" s="117"/>
      <c r="D32" s="10" t="s">
        <v>18</v>
      </c>
      <c r="E32" s="17">
        <f>E31/E30*100</f>
        <v>87.913287585776672</v>
      </c>
      <c r="F32" s="17">
        <v>0</v>
      </c>
      <c r="G32" s="17">
        <v>0</v>
      </c>
      <c r="H32" s="17">
        <v>0</v>
      </c>
      <c r="I32" s="17">
        <v>0</v>
      </c>
      <c r="J32" s="17">
        <f t="shared" ref="J32:AB32" si="10">J31/J30*100</f>
        <v>100</v>
      </c>
      <c r="K32" s="17">
        <v>0</v>
      </c>
      <c r="L32" s="17">
        <v>100</v>
      </c>
      <c r="M32" s="17">
        <f t="shared" si="10"/>
        <v>100</v>
      </c>
      <c r="N32" s="17">
        <v>0</v>
      </c>
      <c r="O32" s="17">
        <v>0</v>
      </c>
      <c r="P32" s="17">
        <v>100</v>
      </c>
      <c r="Q32" s="17">
        <v>0</v>
      </c>
      <c r="R32" s="17">
        <v>0</v>
      </c>
      <c r="S32" s="17">
        <v>100</v>
      </c>
      <c r="T32" s="17">
        <v>100</v>
      </c>
      <c r="U32" s="17">
        <v>0</v>
      </c>
      <c r="V32" s="17">
        <v>0</v>
      </c>
      <c r="W32" s="17">
        <v>0</v>
      </c>
      <c r="X32" s="17">
        <f t="shared" si="10"/>
        <v>100</v>
      </c>
      <c r="Y32" s="17">
        <v>0</v>
      </c>
      <c r="Z32" s="17">
        <v>100</v>
      </c>
      <c r="AA32" s="17">
        <f t="shared" si="10"/>
        <v>78.911564625850332</v>
      </c>
      <c r="AB32" s="17">
        <f t="shared" si="10"/>
        <v>100</v>
      </c>
      <c r="AC32" s="17">
        <v>100</v>
      </c>
      <c r="AD32" s="17">
        <v>100</v>
      </c>
      <c r="AE32" s="17">
        <v>100</v>
      </c>
      <c r="AF32" s="13"/>
      <c r="AG32" s="67"/>
      <c r="AH32" s="67"/>
    </row>
    <row r="33" spans="1:34" ht="15" customHeight="1" thickBot="1" x14ac:dyDescent="0.3">
      <c r="A33" s="119">
        <v>10</v>
      </c>
      <c r="B33" s="120" t="s">
        <v>6</v>
      </c>
      <c r="C33" s="121" t="s">
        <v>17</v>
      </c>
      <c r="D33" s="2" t="s">
        <v>46</v>
      </c>
      <c r="E33" s="51">
        <f>F33+G33+H33+I33+J33+K33+L33+M33+N33+O33+P33+Q33+R33+S33+T33+U33+V33+W33+X33+Y33+Z33+AA33+AB33+AC33+AD33+AE33</f>
        <v>16557.359999999997</v>
      </c>
      <c r="F33" s="33">
        <v>780.77</v>
      </c>
      <c r="G33" s="33">
        <v>25.57</v>
      </c>
      <c r="H33" s="33">
        <v>68.8</v>
      </c>
      <c r="I33" s="33">
        <v>982</v>
      </c>
      <c r="J33" s="33">
        <v>113.7</v>
      </c>
      <c r="K33" s="33">
        <v>1492</v>
      </c>
      <c r="L33" s="33">
        <v>690</v>
      </c>
      <c r="M33" s="33">
        <v>398</v>
      </c>
      <c r="N33" s="33">
        <v>62.28</v>
      </c>
      <c r="O33" s="33">
        <v>752.91</v>
      </c>
      <c r="P33" s="33">
        <v>747.45</v>
      </c>
      <c r="Q33" s="33">
        <v>1320.1</v>
      </c>
      <c r="R33" s="33">
        <v>780</v>
      </c>
      <c r="S33" s="34">
        <v>11.5</v>
      </c>
      <c r="T33" s="33">
        <v>1313</v>
      </c>
      <c r="U33" s="33">
        <v>46.3</v>
      </c>
      <c r="V33" s="33">
        <v>14.9</v>
      </c>
      <c r="W33" s="33">
        <v>582.48</v>
      </c>
      <c r="X33" s="33">
        <v>562.9</v>
      </c>
      <c r="Y33" s="33">
        <v>823.9</v>
      </c>
      <c r="Z33" s="33">
        <v>620</v>
      </c>
      <c r="AA33" s="33">
        <v>566.6</v>
      </c>
      <c r="AB33" s="34">
        <v>504.6</v>
      </c>
      <c r="AC33" s="34">
        <v>398</v>
      </c>
      <c r="AD33" s="41">
        <v>2526.5700000000002</v>
      </c>
      <c r="AE33" s="6">
        <v>373.03</v>
      </c>
      <c r="AF33" s="13"/>
      <c r="AG33" s="67"/>
      <c r="AH33" s="67"/>
    </row>
    <row r="34" spans="1:34" ht="22.9" customHeight="1" x14ac:dyDescent="0.25">
      <c r="A34" s="113"/>
      <c r="B34" s="115"/>
      <c r="C34" s="117"/>
      <c r="D34" s="8" t="s">
        <v>47</v>
      </c>
      <c r="E34" s="51">
        <f>F34+G34+H34+I34+J34+K34+L34+M34+N34+O34+P34+Q34+R34+S34+T34+U34+V34+W34+X34+Y34+Z34+AA34+AB34+AC34+AD34+AE34</f>
        <v>16070.469999999998</v>
      </c>
      <c r="F34" s="6">
        <v>780.77</v>
      </c>
      <c r="G34" s="6">
        <v>25.57</v>
      </c>
      <c r="H34" s="6">
        <v>68.8</v>
      </c>
      <c r="I34" s="6">
        <v>982</v>
      </c>
      <c r="J34" s="6">
        <v>113.7</v>
      </c>
      <c r="K34" s="6">
        <v>1492</v>
      </c>
      <c r="L34" s="6">
        <v>690</v>
      </c>
      <c r="M34" s="33">
        <v>398</v>
      </c>
      <c r="N34" s="33">
        <v>62.28</v>
      </c>
      <c r="O34" s="6">
        <v>752.91</v>
      </c>
      <c r="P34" s="33">
        <v>747.45</v>
      </c>
      <c r="Q34" s="33">
        <v>1320.1</v>
      </c>
      <c r="R34" s="33">
        <v>780</v>
      </c>
      <c r="S34" s="9">
        <v>11.5</v>
      </c>
      <c r="T34" s="33">
        <v>1313</v>
      </c>
      <c r="U34" s="6">
        <v>46.3</v>
      </c>
      <c r="V34" s="33">
        <v>14.9</v>
      </c>
      <c r="W34" s="33">
        <v>582.5</v>
      </c>
      <c r="X34" s="6">
        <v>562.9</v>
      </c>
      <c r="Y34" s="33">
        <v>823.9</v>
      </c>
      <c r="Z34" s="6">
        <v>620</v>
      </c>
      <c r="AA34" s="33">
        <v>368.22</v>
      </c>
      <c r="AB34" s="34">
        <v>479.37</v>
      </c>
      <c r="AC34" s="9">
        <v>398</v>
      </c>
      <c r="AD34" s="41">
        <v>2269.3000000000002</v>
      </c>
      <c r="AE34" s="6">
        <v>367</v>
      </c>
      <c r="AF34" s="13"/>
      <c r="AG34" s="67"/>
      <c r="AH34" s="67"/>
    </row>
    <row r="35" spans="1:34" ht="15.75" customHeight="1" thickBot="1" x14ac:dyDescent="0.3">
      <c r="A35" s="114"/>
      <c r="B35" s="116"/>
      <c r="C35" s="118"/>
      <c r="D35" s="7" t="s">
        <v>18</v>
      </c>
      <c r="E35" s="17">
        <f>E34/E33*100</f>
        <v>97.059374199751659</v>
      </c>
      <c r="F35" s="55">
        <v>100</v>
      </c>
      <c r="G35" s="55">
        <f t="shared" ref="G35:AB35" si="11">G34/G33*100</f>
        <v>100</v>
      </c>
      <c r="H35" s="55">
        <f t="shared" si="11"/>
        <v>100</v>
      </c>
      <c r="I35" s="55">
        <f t="shared" si="11"/>
        <v>100</v>
      </c>
      <c r="J35" s="55">
        <f t="shared" si="11"/>
        <v>100</v>
      </c>
      <c r="K35" s="55">
        <v>100</v>
      </c>
      <c r="L35" s="55">
        <v>100</v>
      </c>
      <c r="M35" s="55">
        <f t="shared" si="11"/>
        <v>100</v>
      </c>
      <c r="N35" s="55">
        <f t="shared" si="11"/>
        <v>100</v>
      </c>
      <c r="O35" s="55">
        <v>100</v>
      </c>
      <c r="P35" s="55">
        <v>100</v>
      </c>
      <c r="Q35" s="55">
        <f t="shared" si="11"/>
        <v>100</v>
      </c>
      <c r="R35" s="55">
        <f t="shared" si="11"/>
        <v>100</v>
      </c>
      <c r="S35" s="55">
        <v>100</v>
      </c>
      <c r="T35" s="55">
        <v>100</v>
      </c>
      <c r="U35" s="55">
        <v>100</v>
      </c>
      <c r="V35" s="55">
        <v>100</v>
      </c>
      <c r="W35" s="55">
        <v>100.00343359428649</v>
      </c>
      <c r="X35" s="55">
        <f t="shared" si="11"/>
        <v>100</v>
      </c>
      <c r="Y35" s="55">
        <f t="shared" si="11"/>
        <v>100</v>
      </c>
      <c r="Z35" s="55">
        <v>100</v>
      </c>
      <c r="AA35" s="55">
        <f t="shared" si="11"/>
        <v>64.987645605365344</v>
      </c>
      <c r="AB35" s="55">
        <f t="shared" si="11"/>
        <v>95</v>
      </c>
      <c r="AC35" s="55">
        <v>100</v>
      </c>
      <c r="AD35" s="55">
        <v>89.817420455400011</v>
      </c>
      <c r="AE35" s="55">
        <v>98.383508028844872</v>
      </c>
      <c r="AF35" s="13"/>
      <c r="AG35" s="67"/>
      <c r="AH35" s="67"/>
    </row>
    <row r="36" spans="1:34" ht="15.75" customHeight="1" thickBot="1" x14ac:dyDescent="0.3">
      <c r="A36" s="113">
        <v>11</v>
      </c>
      <c r="B36" s="115" t="s">
        <v>14</v>
      </c>
      <c r="C36" s="117" t="s">
        <v>17</v>
      </c>
      <c r="D36" s="8" t="s">
        <v>46</v>
      </c>
      <c r="E36" s="15">
        <f>SUM(F36:AE36)</f>
        <v>403.54000000000008</v>
      </c>
      <c r="F36" s="39">
        <v>0</v>
      </c>
      <c r="G36" s="39">
        <v>0.9</v>
      </c>
      <c r="H36" s="39">
        <v>0</v>
      </c>
      <c r="I36" s="39">
        <v>5</v>
      </c>
      <c r="J36" s="39">
        <v>6.55</v>
      </c>
      <c r="K36" s="39">
        <v>0</v>
      </c>
      <c r="L36" s="39">
        <v>32.799999999999997</v>
      </c>
      <c r="M36" s="39">
        <v>0</v>
      </c>
      <c r="N36" s="39">
        <v>0.3</v>
      </c>
      <c r="O36" s="39">
        <v>1.2</v>
      </c>
      <c r="P36" s="39">
        <v>2.5</v>
      </c>
      <c r="Q36" s="39">
        <v>0</v>
      </c>
      <c r="R36" s="39">
        <v>179.2</v>
      </c>
      <c r="S36" s="39">
        <v>0</v>
      </c>
      <c r="T36" s="39">
        <v>15.7</v>
      </c>
      <c r="U36" s="39">
        <v>0</v>
      </c>
      <c r="V36" s="39">
        <v>0</v>
      </c>
      <c r="W36" s="39">
        <v>5.6</v>
      </c>
      <c r="X36" s="39">
        <v>85</v>
      </c>
      <c r="Y36" s="39">
        <v>0</v>
      </c>
      <c r="Z36" s="39">
        <v>1.5</v>
      </c>
      <c r="AA36" s="39">
        <v>7.1</v>
      </c>
      <c r="AB36" s="34">
        <v>0</v>
      </c>
      <c r="AC36" s="40">
        <v>1.94</v>
      </c>
      <c r="AD36" s="6">
        <v>55.53</v>
      </c>
      <c r="AE36" s="6">
        <v>2.72</v>
      </c>
      <c r="AF36" s="13"/>
      <c r="AG36" s="67"/>
      <c r="AH36" s="67"/>
    </row>
    <row r="37" spans="1:34" ht="16.149999999999999" customHeight="1" thickBot="1" x14ac:dyDescent="0.3">
      <c r="A37" s="113"/>
      <c r="B37" s="115"/>
      <c r="C37" s="117"/>
      <c r="D37" s="8" t="s">
        <v>47</v>
      </c>
      <c r="E37" s="15">
        <f>SUM(F37:AE37)</f>
        <v>398.07000000000005</v>
      </c>
      <c r="F37" s="6">
        <v>0</v>
      </c>
      <c r="G37" s="6">
        <v>0.9</v>
      </c>
      <c r="H37" s="6">
        <v>0</v>
      </c>
      <c r="I37" s="39">
        <v>5</v>
      </c>
      <c r="J37" s="6">
        <v>6.55</v>
      </c>
      <c r="K37" s="6">
        <v>0</v>
      </c>
      <c r="L37" s="6">
        <v>32.799999999999997</v>
      </c>
      <c r="M37" s="6">
        <v>0</v>
      </c>
      <c r="N37" s="39">
        <v>0.3</v>
      </c>
      <c r="O37" s="6">
        <v>1.2</v>
      </c>
      <c r="P37" s="39">
        <v>2.5</v>
      </c>
      <c r="Q37" s="6">
        <v>0</v>
      </c>
      <c r="R37" s="6">
        <v>179.2</v>
      </c>
      <c r="S37" s="39">
        <v>0</v>
      </c>
      <c r="T37" s="6">
        <v>15.7</v>
      </c>
      <c r="U37" s="6">
        <v>0</v>
      </c>
      <c r="V37" s="6">
        <v>0</v>
      </c>
      <c r="W37" s="6">
        <v>5.6</v>
      </c>
      <c r="X37" s="6">
        <v>85</v>
      </c>
      <c r="Y37" s="6">
        <v>0</v>
      </c>
      <c r="Z37" s="6">
        <v>1.5</v>
      </c>
      <c r="AA37" s="39">
        <v>7.1</v>
      </c>
      <c r="AB37" s="9">
        <v>0</v>
      </c>
      <c r="AC37" s="9">
        <v>1.94</v>
      </c>
      <c r="AD37" s="6">
        <v>50.06</v>
      </c>
      <c r="AE37" s="6">
        <v>2.72</v>
      </c>
      <c r="AF37" s="13"/>
      <c r="AG37" s="67"/>
      <c r="AH37" s="67"/>
    </row>
    <row r="38" spans="1:34" ht="30" customHeight="1" thickBot="1" x14ac:dyDescent="0.3">
      <c r="A38" s="114"/>
      <c r="B38" s="116"/>
      <c r="C38" s="118"/>
      <c r="D38" s="7" t="s">
        <v>18</v>
      </c>
      <c r="E38" s="15">
        <f>E37/E36*100</f>
        <v>98.644496208554287</v>
      </c>
      <c r="F38" s="15">
        <v>0</v>
      </c>
      <c r="G38" s="15">
        <f t="shared" ref="G38:AA38" si="12">G37/G36*100</f>
        <v>100</v>
      </c>
      <c r="H38" s="15">
        <v>0</v>
      </c>
      <c r="I38" s="15">
        <f t="shared" si="12"/>
        <v>100</v>
      </c>
      <c r="J38" s="15">
        <f t="shared" si="12"/>
        <v>100</v>
      </c>
      <c r="K38" s="15">
        <v>0</v>
      </c>
      <c r="L38" s="15">
        <v>100</v>
      </c>
      <c r="M38" s="15">
        <v>0</v>
      </c>
      <c r="N38" s="15">
        <f t="shared" si="12"/>
        <v>100</v>
      </c>
      <c r="O38" s="15">
        <v>100</v>
      </c>
      <c r="P38" s="15">
        <v>100</v>
      </c>
      <c r="Q38" s="15">
        <v>0</v>
      </c>
      <c r="R38" s="15">
        <f t="shared" si="12"/>
        <v>100</v>
      </c>
      <c r="S38" s="15">
        <v>0</v>
      </c>
      <c r="T38" s="15">
        <v>100</v>
      </c>
      <c r="U38" s="15">
        <v>0</v>
      </c>
      <c r="V38" s="15">
        <v>0</v>
      </c>
      <c r="W38" s="15">
        <v>100</v>
      </c>
      <c r="X38" s="15">
        <f t="shared" si="12"/>
        <v>100</v>
      </c>
      <c r="Y38" s="15">
        <v>0</v>
      </c>
      <c r="Z38" s="15">
        <v>100</v>
      </c>
      <c r="AA38" s="15">
        <f t="shared" si="12"/>
        <v>100</v>
      </c>
      <c r="AB38" s="15">
        <v>0</v>
      </c>
      <c r="AC38" s="15">
        <v>100</v>
      </c>
      <c r="AD38" s="15">
        <v>90.149468755627595</v>
      </c>
      <c r="AE38" s="15">
        <v>100</v>
      </c>
      <c r="AF38" s="13"/>
      <c r="AG38" s="67"/>
      <c r="AH38" s="67"/>
    </row>
    <row r="39" spans="1:34" ht="15" customHeight="1" thickBot="1" x14ac:dyDescent="0.3">
      <c r="A39" s="119">
        <v>12</v>
      </c>
      <c r="B39" s="120" t="s">
        <v>5</v>
      </c>
      <c r="C39" s="121" t="s">
        <v>16</v>
      </c>
      <c r="D39" s="2" t="s">
        <v>46</v>
      </c>
      <c r="E39" s="15">
        <f>SUM(F39:AE39)</f>
        <v>3742</v>
      </c>
      <c r="F39" s="42">
        <v>180</v>
      </c>
      <c r="G39" s="42">
        <v>15</v>
      </c>
      <c r="H39" s="42">
        <v>48</v>
      </c>
      <c r="I39" s="42">
        <v>43</v>
      </c>
      <c r="J39" s="42">
        <v>33</v>
      </c>
      <c r="K39" s="42">
        <v>409</v>
      </c>
      <c r="L39" s="42">
        <v>87</v>
      </c>
      <c r="M39" s="42">
        <v>169</v>
      </c>
      <c r="N39" s="42">
        <v>24</v>
      </c>
      <c r="O39" s="42">
        <v>253</v>
      </c>
      <c r="P39" s="42">
        <v>177</v>
      </c>
      <c r="Q39" s="42">
        <v>387</v>
      </c>
      <c r="R39" s="42">
        <v>217</v>
      </c>
      <c r="S39" s="42">
        <v>32</v>
      </c>
      <c r="T39" s="42">
        <v>293</v>
      </c>
      <c r="U39" s="42">
        <v>28</v>
      </c>
      <c r="V39" s="42">
        <v>3</v>
      </c>
      <c r="W39" s="42">
        <v>117</v>
      </c>
      <c r="X39" s="42">
        <v>300</v>
      </c>
      <c r="Y39" s="42">
        <v>266</v>
      </c>
      <c r="Z39" s="42">
        <v>190</v>
      </c>
      <c r="AA39" s="42">
        <v>110</v>
      </c>
      <c r="AB39" s="34">
        <v>26</v>
      </c>
      <c r="AC39" s="42">
        <v>143</v>
      </c>
      <c r="AD39" s="6">
        <v>102</v>
      </c>
      <c r="AE39" s="6">
        <v>90</v>
      </c>
      <c r="AF39" s="13"/>
      <c r="AG39" s="67"/>
      <c r="AH39" s="67"/>
    </row>
    <row r="40" spans="1:34" ht="14.45" customHeight="1" x14ac:dyDescent="0.25">
      <c r="A40" s="113"/>
      <c r="B40" s="115"/>
      <c r="C40" s="117"/>
      <c r="D40" s="8" t="s">
        <v>47</v>
      </c>
      <c r="E40" s="15">
        <f>SUM(F40:AE40)</f>
        <v>3719</v>
      </c>
      <c r="F40" s="43">
        <v>180</v>
      </c>
      <c r="G40" s="12">
        <v>15</v>
      </c>
      <c r="H40" s="12">
        <v>48</v>
      </c>
      <c r="I40" s="12">
        <v>43</v>
      </c>
      <c r="J40" s="12">
        <v>33</v>
      </c>
      <c r="K40" s="12">
        <v>409</v>
      </c>
      <c r="L40" s="12">
        <v>87</v>
      </c>
      <c r="M40" s="42">
        <v>169</v>
      </c>
      <c r="N40" s="12">
        <v>24</v>
      </c>
      <c r="O40" s="12">
        <v>253</v>
      </c>
      <c r="P40" s="12">
        <v>177</v>
      </c>
      <c r="Q40" s="42">
        <v>387</v>
      </c>
      <c r="R40" s="12">
        <v>217</v>
      </c>
      <c r="S40" s="12">
        <v>32</v>
      </c>
      <c r="T40" s="12">
        <v>293</v>
      </c>
      <c r="U40" s="12">
        <v>28</v>
      </c>
      <c r="V40" s="12">
        <v>3</v>
      </c>
      <c r="W40" s="42">
        <v>117</v>
      </c>
      <c r="X40" s="12">
        <v>300</v>
      </c>
      <c r="Y40" s="12">
        <v>266</v>
      </c>
      <c r="Z40" s="12">
        <v>190</v>
      </c>
      <c r="AA40" s="12">
        <v>98</v>
      </c>
      <c r="AB40" s="34">
        <v>26</v>
      </c>
      <c r="AC40" s="42">
        <v>143</v>
      </c>
      <c r="AD40" s="6">
        <v>93</v>
      </c>
      <c r="AE40" s="6">
        <v>88</v>
      </c>
      <c r="AF40" s="13"/>
      <c r="AG40" s="67"/>
      <c r="AH40" s="67"/>
    </row>
    <row r="41" spans="1:34" ht="16.5" customHeight="1" thickBot="1" x14ac:dyDescent="0.3">
      <c r="A41" s="114"/>
      <c r="B41" s="116"/>
      <c r="C41" s="118"/>
      <c r="D41" s="7" t="s">
        <v>18</v>
      </c>
      <c r="E41" s="17">
        <f>E40/E39*100</f>
        <v>99.385355424906464</v>
      </c>
      <c r="F41" s="17">
        <v>100</v>
      </c>
      <c r="G41" s="17">
        <f t="shared" ref="G41:AB41" si="13">G40/G39*100</f>
        <v>100</v>
      </c>
      <c r="H41" s="17">
        <f t="shared" si="13"/>
        <v>100</v>
      </c>
      <c r="I41" s="17">
        <f t="shared" si="13"/>
        <v>100</v>
      </c>
      <c r="J41" s="17">
        <f t="shared" si="13"/>
        <v>100</v>
      </c>
      <c r="K41" s="17">
        <v>100</v>
      </c>
      <c r="L41" s="17">
        <v>100</v>
      </c>
      <c r="M41" s="17">
        <f t="shared" si="13"/>
        <v>100</v>
      </c>
      <c r="N41" s="17">
        <f t="shared" si="13"/>
        <v>100</v>
      </c>
      <c r="O41" s="17">
        <v>100</v>
      </c>
      <c r="P41" s="17">
        <v>100</v>
      </c>
      <c r="Q41" s="17">
        <f t="shared" si="13"/>
        <v>100</v>
      </c>
      <c r="R41" s="17">
        <f t="shared" si="13"/>
        <v>100</v>
      </c>
      <c r="S41" s="17">
        <v>100</v>
      </c>
      <c r="T41" s="17">
        <v>100</v>
      </c>
      <c r="U41" s="17">
        <v>100</v>
      </c>
      <c r="V41" s="17">
        <v>100</v>
      </c>
      <c r="W41" s="17">
        <v>100</v>
      </c>
      <c r="X41" s="17">
        <f t="shared" si="13"/>
        <v>100</v>
      </c>
      <c r="Y41" s="17">
        <f t="shared" si="13"/>
        <v>100</v>
      </c>
      <c r="Z41" s="17">
        <v>100</v>
      </c>
      <c r="AA41" s="17">
        <f t="shared" si="13"/>
        <v>89.090909090909093</v>
      </c>
      <c r="AB41" s="17">
        <f t="shared" si="13"/>
        <v>100</v>
      </c>
      <c r="AC41" s="17">
        <v>100</v>
      </c>
      <c r="AD41" s="17">
        <v>91.17647058823529</v>
      </c>
      <c r="AE41" s="17">
        <v>97.777777777777771</v>
      </c>
      <c r="AF41" s="13"/>
      <c r="AG41" s="67"/>
      <c r="AH41" s="67"/>
    </row>
    <row r="42" spans="1:34" ht="28.5" customHeight="1" thickBot="1" x14ac:dyDescent="0.3">
      <c r="A42" s="110" t="s">
        <v>45</v>
      </c>
      <c r="B42" s="111"/>
      <c r="C42" s="111"/>
      <c r="D42" s="112"/>
      <c r="E42" s="23">
        <f>(E8+E11+E14+E17+E20+E23+E26+E29+E32+E35+E38+E41)/12</f>
        <v>96.893044730364011</v>
      </c>
      <c r="F42" s="44">
        <v>99.615384615384613</v>
      </c>
      <c r="G42" s="53">
        <f>(G8+G14+G17+G23+G29+G35+G38+G41)/8</f>
        <v>100</v>
      </c>
      <c r="H42" s="53">
        <f>(H8+H14+H23+H29+H35+H41)/6</f>
        <v>100</v>
      </c>
      <c r="I42" s="53">
        <f>(I8+I11+I14+I17+I20+I23+I26+I29+I32+I35+I38+I41)/10</f>
        <v>100</v>
      </c>
      <c r="J42" s="54">
        <f>(J8+J11+J14+J23+J29+J32+J35+J38+J41)/9</f>
        <v>100</v>
      </c>
      <c r="K42" s="45">
        <f>(K8+K11+K14+K23+K26+K29+K35+K41)/8</f>
        <v>98.979591836734699</v>
      </c>
      <c r="L42" s="45">
        <f>(L8+L11+L14+L17+L20+L23+L26+L29+L32+L35+L38+L41)/12</f>
        <v>97.222222222222214</v>
      </c>
      <c r="M42" s="69">
        <f>(M8+M11+M14+M23+M26+M29+M32+M35+M41)/9</f>
        <v>100</v>
      </c>
      <c r="N42" s="69">
        <f>(N8+N11+N14+N17+N20+N23+N26+N29+N35+N38+N41)/11</f>
        <v>100</v>
      </c>
      <c r="O42" s="44">
        <f>(O8+O11+O14+O17+O23+O26+O29+O35+O38+O41)/10</f>
        <v>88.885147433563887</v>
      </c>
      <c r="P42" s="44">
        <f>(P8+P11+P14+P17+P20+P23+P26+P29+P32+P35+P38+P41)/12</f>
        <v>99.565948862522148</v>
      </c>
      <c r="Q42" s="70">
        <f>(Q8+Q11+Q14+Q23+Q29+Q35+Q41)/7</f>
        <v>100</v>
      </c>
      <c r="R42" s="69">
        <f>(R8+R11+R14+R17+R23+R29+R35+R38+R41)/9</f>
        <v>100</v>
      </c>
      <c r="S42" s="69">
        <f>(S8+S11+S14+S17+S20+S23+S26+S29+S32+S35+S41)/11</f>
        <v>100</v>
      </c>
      <c r="T42" s="44">
        <f>(T8+T14+T23+T26+T29+T32+T35+T38+T41)/9</f>
        <v>98.484560870665661</v>
      </c>
      <c r="U42" s="44">
        <f>(U8+U14+U17+U23+U26+U29+U32+U35+U41)/8</f>
        <v>97.221452328159643</v>
      </c>
      <c r="V42" s="69">
        <f>(V8+V14+V23+V29+V35+V41)/6</f>
        <v>100</v>
      </c>
      <c r="W42" s="44">
        <f>(W8+W14+W17+W23+W26+W35+W38+W41)/8</f>
        <v>99.500429199285804</v>
      </c>
      <c r="X42" s="69">
        <f>(X8+X11+X14+X17+X23+X26+X32+X29+X35+X38+X41)/10</f>
        <v>100</v>
      </c>
      <c r="Y42" s="69">
        <f>(Y8+Y11+Y14+Y23+Y29+Y35+Y41)/6</f>
        <v>100</v>
      </c>
      <c r="Z42" s="44">
        <f>(Z8+Z11+Z14+Z23+Z26+Z29+Z32+Z35+Z38+Z41)/10</f>
        <v>99.375</v>
      </c>
      <c r="AA42" s="44">
        <f>(AA8+AA14+AA17+AA20+AA23+AA26+AA29+AA32+AA35+AA38+AA41)/11</f>
        <v>90.675159990014961</v>
      </c>
      <c r="AB42" s="44">
        <f>(AB8+AB11+AB14+AB17+AB20+AB23+AB26+AB29+AB32+AB35+AB41)/11</f>
        <v>96.469373983000196</v>
      </c>
      <c r="AC42" s="44">
        <f>(AC8+AC11+AC14+AC17+AC20+AC23+AC26+AC29+AC32+AC35+AC38+AC41)/11</f>
        <v>99.902340399661256</v>
      </c>
      <c r="AD42" s="68">
        <f>(AD8+AD11+AD14+AD17+AD20+AD23+AD26+AD29+AD32+AD35+AD38+AD41)/12</f>
        <v>93.698829722508933</v>
      </c>
      <c r="AE42" s="46">
        <f>(AE8+AE11+AE14+AE17+AE20+AE23+AE26+AE29+AE32+AE35+AE38+AE41)/10</f>
        <v>95.258893270246702</v>
      </c>
      <c r="AF42" s="13"/>
      <c r="AG42" s="67"/>
      <c r="AH42" s="67"/>
    </row>
    <row r="43" spans="1:34" ht="43.5" customHeight="1" thickBot="1" x14ac:dyDescent="0.3">
      <c r="A43" s="24">
        <v>13</v>
      </c>
      <c r="B43" s="25" t="s">
        <v>48</v>
      </c>
      <c r="C43" s="26"/>
      <c r="D43" s="26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2"/>
      <c r="AG43" s="67"/>
      <c r="AH43" s="67"/>
    </row>
    <row r="44" spans="1:34" ht="46.5" customHeight="1" thickBot="1" x14ac:dyDescent="0.3">
      <c r="A44" s="24">
        <v>14</v>
      </c>
      <c r="B44" s="25" t="s">
        <v>49</v>
      </c>
      <c r="C44" s="26"/>
      <c r="D44" s="26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2"/>
      <c r="AG44" s="67"/>
      <c r="AH44" s="67"/>
    </row>
    <row r="45" spans="1:34" x14ac:dyDescent="0.25">
      <c r="A45" s="21"/>
      <c r="B45" s="21"/>
      <c r="C45" s="21"/>
      <c r="D45" s="21"/>
      <c r="E45" s="21"/>
      <c r="F45" s="21"/>
      <c r="G45" s="21"/>
      <c r="H45" s="21"/>
      <c r="I45" s="27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</row>
    <row r="46" spans="1:34" x14ac:dyDescent="0.25">
      <c r="I46" s="14"/>
    </row>
    <row r="47" spans="1:34" x14ac:dyDescent="0.25">
      <c r="I47" s="14"/>
    </row>
  </sheetData>
  <mergeCells count="71">
    <mergeCell ref="A1:AE3"/>
    <mergeCell ref="AE4:AE5"/>
    <mergeCell ref="Y4:Y5"/>
    <mergeCell ref="Z4:Z5"/>
    <mergeCell ref="AB4:AB5"/>
    <mergeCell ref="AC4:AC5"/>
    <mergeCell ref="AD4:AD5"/>
    <mergeCell ref="T4:T5"/>
    <mergeCell ref="U4:U5"/>
    <mergeCell ref="V4:V5"/>
    <mergeCell ref="W4:W5"/>
    <mergeCell ref="X4:X5"/>
    <mergeCell ref="D4:D5"/>
    <mergeCell ref="C4:C5"/>
    <mergeCell ref="B4:B5"/>
    <mergeCell ref="A4:A5"/>
    <mergeCell ref="A6:A8"/>
    <mergeCell ref="B6:B8"/>
    <mergeCell ref="C6:C8"/>
    <mergeCell ref="A15:A17"/>
    <mergeCell ref="B15:B17"/>
    <mergeCell ref="C15:C17"/>
    <mergeCell ref="A9:A11"/>
    <mergeCell ref="B9:B11"/>
    <mergeCell ref="C9:C11"/>
    <mergeCell ref="A12:A14"/>
    <mergeCell ref="B12:B14"/>
    <mergeCell ref="C12:C14"/>
    <mergeCell ref="A18:A20"/>
    <mergeCell ref="B18:B20"/>
    <mergeCell ref="C18:C20"/>
    <mergeCell ref="A21:A23"/>
    <mergeCell ref="B21:B23"/>
    <mergeCell ref="C21:C23"/>
    <mergeCell ref="A24:A26"/>
    <mergeCell ref="B24:B26"/>
    <mergeCell ref="C24:C26"/>
    <mergeCell ref="A27:A29"/>
    <mergeCell ref="B27:B29"/>
    <mergeCell ref="C27:C29"/>
    <mergeCell ref="A30:A32"/>
    <mergeCell ref="B30:B32"/>
    <mergeCell ref="C30:C32"/>
    <mergeCell ref="A33:A35"/>
    <mergeCell ref="B33:B35"/>
    <mergeCell ref="C33:C35"/>
    <mergeCell ref="A42:D42"/>
    <mergeCell ref="A36:A38"/>
    <mergeCell ref="B36:B38"/>
    <mergeCell ref="C36:C38"/>
    <mergeCell ref="A39:A41"/>
    <mergeCell ref="B39:B41"/>
    <mergeCell ref="C39:C41"/>
    <mergeCell ref="E4:E5"/>
    <mergeCell ref="AA4:AA5"/>
    <mergeCell ref="N4:N5"/>
    <mergeCell ref="O4:O5"/>
    <mergeCell ref="P4:P5"/>
    <mergeCell ref="Q4:Q5"/>
    <mergeCell ref="R4:R5"/>
    <mergeCell ref="I4:I5"/>
    <mergeCell ref="J4:J5"/>
    <mergeCell ref="K4:K5"/>
    <mergeCell ref="L4:L5"/>
    <mergeCell ref="M4:M5"/>
    <mergeCell ref="S4:S5"/>
    <mergeCell ref="AF4:AF5"/>
    <mergeCell ref="AG4:AG5"/>
    <mergeCell ref="H4:H5"/>
    <mergeCell ref="G4:G5"/>
    <mergeCell ref="F4:F5"/>
  </mergeCells>
  <pageMargins left="0.11811023622047245" right="0" top="0.35433070866141736" bottom="0" header="0.31496062992125984" footer="0.31496062992125984"/>
  <pageSetup paperSize="9" scale="60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данные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construc70</dc:creator>
  <cp:lastModifiedBy>Минстрой 7. Сергей Афанасьев</cp:lastModifiedBy>
  <cp:lastPrinted>2019-09-13T08:50:15Z</cp:lastPrinted>
  <dcterms:created xsi:type="dcterms:W3CDTF">2016-08-10T05:37:19Z</dcterms:created>
  <dcterms:modified xsi:type="dcterms:W3CDTF">2019-09-13T12:23:30Z</dcterms:modified>
</cp:coreProperties>
</file>