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45621"/>
</workbook>
</file>

<file path=xl/calcChain.xml><?xml version="1.0" encoding="utf-8"?>
<calcChain xmlns="http://schemas.openxmlformats.org/spreadsheetml/2006/main">
  <c r="O130" i="2" l="1"/>
  <c r="O131" i="2"/>
  <c r="G130" i="2" l="1"/>
  <c r="G131" i="2"/>
  <c r="K133" i="2"/>
  <c r="I133" i="2"/>
  <c r="Z130" i="2"/>
  <c r="Z132" i="2"/>
  <c r="X131" i="2"/>
  <c r="X130" i="2"/>
  <c r="L131" i="2"/>
  <c r="U133" i="2"/>
  <c r="U130" i="2"/>
  <c r="U151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B132" i="2" l="1"/>
  <c r="H131" i="2" l="1"/>
  <c r="M131" i="2" l="1"/>
  <c r="R133" i="2" l="1"/>
  <c r="S130" i="2" l="1"/>
  <c r="S131" i="2"/>
  <c r="N131" i="2"/>
  <c r="N130" i="2"/>
  <c r="L151" i="2" l="1"/>
  <c r="Q131" i="2"/>
  <c r="Q130" i="2"/>
  <c r="T132" i="2"/>
  <c r="K131" i="2"/>
  <c r="H133" i="2"/>
  <c r="H130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28" i="2" l="1"/>
  <c r="D129" i="2"/>
  <c r="D148" i="2"/>
  <c r="D152" i="2"/>
  <c r="D153" i="2"/>
  <c r="D154" i="2"/>
  <c r="D157" i="2"/>
  <c r="D186" i="2"/>
  <c r="D187" i="2"/>
  <c r="B131" i="2"/>
  <c r="B130" i="2"/>
  <c r="C128" i="2" l="1"/>
  <c r="C120" i="2"/>
  <c r="D120" i="2" s="1"/>
  <c r="C113" i="2"/>
  <c r="D113" i="2" s="1"/>
  <c r="C134" i="2" l="1"/>
  <c r="D134" i="2" s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C191" i="2"/>
  <c r="C192" i="2"/>
  <c r="C193" i="2"/>
  <c r="C194" i="2"/>
  <c r="C195" i="2"/>
  <c r="C196" i="2"/>
  <c r="D191" i="2"/>
  <c r="C189" i="2" l="1"/>
  <c r="B160" i="2"/>
  <c r="C106" i="2" l="1"/>
  <c r="D106" i="2" s="1"/>
  <c r="C109" i="2"/>
  <c r="D109" i="2" s="1"/>
  <c r="C110" i="2"/>
  <c r="C111" i="2"/>
  <c r="C114" i="2"/>
  <c r="D114" i="2" s="1"/>
  <c r="C115" i="2"/>
  <c r="D115" i="2" s="1"/>
  <c r="C117" i="2"/>
  <c r="D117" i="2" s="1"/>
  <c r="C118" i="2"/>
  <c r="C119" i="2"/>
  <c r="C121" i="2"/>
  <c r="D121" i="2" s="1"/>
  <c r="C122" i="2"/>
  <c r="D122" i="2" s="1"/>
  <c r="C123" i="2"/>
  <c r="D123" i="2" s="1"/>
  <c r="C125" i="2"/>
  <c r="D125" i="2" s="1"/>
  <c r="C126" i="2"/>
  <c r="C127" i="2"/>
  <c r="C129" i="2"/>
  <c r="C136" i="2"/>
  <c r="D136" i="2" s="1"/>
  <c r="C137" i="2"/>
  <c r="D137" i="2" s="1"/>
  <c r="C139" i="2"/>
  <c r="D139" i="2" s="1"/>
  <c r="C140" i="2"/>
  <c r="C141" i="2"/>
  <c r="D141" i="2" s="1"/>
  <c r="C142" i="2"/>
  <c r="D142" i="2" s="1"/>
  <c r="C143" i="2"/>
  <c r="D143" i="2" s="1"/>
  <c r="C144" i="2"/>
  <c r="D144" i="2" s="1"/>
  <c r="C145" i="2"/>
  <c r="C148" i="2"/>
  <c r="C149" i="2"/>
  <c r="C152" i="2"/>
  <c r="C153" i="2"/>
  <c r="C154" i="2"/>
  <c r="C132" i="2" l="1"/>
  <c r="C133" i="2"/>
  <c r="C130" i="2"/>
  <c r="D130" i="2" s="1"/>
  <c r="C131" i="2"/>
  <c r="D131" i="2" s="1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C200" i="2"/>
  <c r="D200" i="2" s="1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6" i="2"/>
  <c r="D195" i="2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D192" i="2"/>
  <c r="D190" i="2"/>
  <c r="C185" i="2"/>
  <c r="D185" i="2" s="1"/>
  <c r="Y184" i="2"/>
  <c r="V184" i="2"/>
  <c r="S184" i="2"/>
  <c r="M184" i="2"/>
  <c r="L184" i="2"/>
  <c r="K184" i="2"/>
  <c r="H184" i="2"/>
  <c r="B184" i="2"/>
  <c r="C183" i="2"/>
  <c r="D183" i="2" s="1"/>
  <c r="C182" i="2"/>
  <c r="D182" i="2" s="1"/>
  <c r="V181" i="2"/>
  <c r="M181" i="2"/>
  <c r="H181" i="2"/>
  <c r="B181" i="2"/>
  <c r="C180" i="2"/>
  <c r="D180" i="2" s="1"/>
  <c r="C179" i="2"/>
  <c r="D179" i="2" s="1"/>
  <c r="U178" i="2"/>
  <c r="R178" i="2"/>
  <c r="B178" i="2"/>
  <c r="C177" i="2"/>
  <c r="D177" i="2" s="1"/>
  <c r="C176" i="2"/>
  <c r="D176" i="2" s="1"/>
  <c r="Y175" i="2"/>
  <c r="W175" i="2"/>
  <c r="S175" i="2"/>
  <c r="R175" i="2"/>
  <c r="N175" i="2"/>
  <c r="L175" i="2"/>
  <c r="K175" i="2"/>
  <c r="J175" i="2"/>
  <c r="I175" i="2"/>
  <c r="C174" i="2"/>
  <c r="D174" i="2" s="1"/>
  <c r="C173" i="2"/>
  <c r="D173" i="2" s="1"/>
  <c r="R172" i="2"/>
  <c r="C171" i="2"/>
  <c r="C170" i="2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B146" i="2"/>
  <c r="Y138" i="2"/>
  <c r="U138" i="2"/>
  <c r="S138" i="2"/>
  <c r="Q138" i="2"/>
  <c r="N138" i="2"/>
  <c r="I138" i="2"/>
  <c r="C138" i="2" s="1"/>
  <c r="D138" i="2" s="1"/>
  <c r="X135" i="2"/>
  <c r="V135" i="2"/>
  <c r="S135" i="2"/>
  <c r="R135" i="2"/>
  <c r="J135" i="2"/>
  <c r="F135" i="2"/>
  <c r="C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50" i="2" l="1"/>
  <c r="D135" i="2"/>
  <c r="D146" i="2"/>
  <c r="D124" i="2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D193" i="2"/>
  <c r="C181" i="2"/>
  <c r="D181" i="2" s="1"/>
  <c r="C175" i="2"/>
  <c r="D175" i="2" s="1"/>
  <c r="C184" i="2"/>
  <c r="D184" i="2" s="1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178" i="2"/>
  <c r="D178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<sst xmlns="http://schemas.openxmlformats.org/spreadsheetml/2006/main" count="263" uniqueCount="212">
  <si>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</si>
  <si>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</si>
  <si>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</si>
  <si>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</si>
  <si>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</si>
  <si>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</si>
  <si>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</si>
  <si>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</si>
  <si>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</si>
  <si>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</si>
  <si>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</si>
  <si>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</si>
  <si>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</si>
  <si>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</si>
  <si>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</si>
  <si>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</si>
  <si>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</si>
  <si>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</si>
  <si>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</si>
  <si>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</si>
  <si>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</si>
  <si>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</si>
  <si>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</si>
  <si>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</si>
  <si>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</si>
  <si>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</si>
  <si>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</si>
  <si>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</si>
  <si>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</si>
  <si>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</si>
  <si>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</si>
  <si>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</si>
  <si>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</si>
  <si>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</si>
  <si>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</si>
  <si>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</si>
  <si>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</si>
  <si>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</si>
  <si>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</si>
  <si>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</si>
  <si>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</si>
  <si>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</si>
  <si>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</si>
  <si>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</si>
  <si>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</si>
  <si>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</si>
  <si>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</si>
  <si>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</si>
  <si>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</si>
  <si>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</si>
  <si>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</si>
  <si>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</si>
  <si>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</si>
  <si>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</si>
  <si>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</si>
  <si>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</si>
  <si>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</si>
  <si>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</si>
  <si>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</si>
  <si>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</si>
  <si>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</si>
  <si>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</si>
  <si>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</si>
  <si>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</si>
  <si>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</si>
  <si>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</si>
  <si>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</si>
  <si>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</si>
  <si>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</si>
  <si>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</si>
  <si>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</si>
  <si>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</si>
  <si>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</si>
  <si>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</si>
  <si>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</si>
  <si>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</si>
  <si>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</si>
  <si>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</si>
  <si>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</si>
  <si>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</si>
  <si>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</si>
  <si>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</si>
  <si>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</si>
  <si>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</si>
  <si>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</si>
  <si>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</si>
  <si>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</si>
  <si>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</si>
  <si>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</si>
  <si>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</si>
  <si>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</si>
  <si>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</si>
  <si>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</si>
  <si>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</si>
  <si>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</si>
  <si>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</si>
  <si>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</si>
  <si>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</si>
  <si>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</si>
  <si>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</si>
  <si>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</si>
  <si>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</si>
  <si>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</si>
  <si>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</si>
  <si>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</si>
  <si>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</si>
  <si>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</si>
  <si>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</si>
  <si>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</si>
  <si>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</si>
  <si>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</si>
  <si>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</si>
  <si>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</si>
  <si>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</si>
  <si>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</si>
  <si>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</si>
  <si>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</si>
  <si>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</si>
  <si>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</si>
  <si>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</si>
  <si>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</si>
  <si>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</si>
  <si>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</si>
  <si>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</si>
  <si>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</si>
  <si>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</si>
  <si>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</si>
  <si>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</si>
  <si>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</si>
  <si>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</si>
  <si>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</si>
  <si>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</si>
  <si>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</si>
  <si>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</si>
  <si>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</si>
  <si>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</si>
  <si>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</si>
  <si>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</si>
  <si>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</si>
  <si>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</si>
  <si>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</si>
  <si>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</si>
  <si>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</si>
  <si>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</si>
  <si>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</si>
  <si>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</si>
  <si>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</si>
  <si>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</si>
  <si>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</si>
  <si>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</si>
  <si>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</si>
  <si>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</si>
  <si>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</si>
  <si>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</si>
  <si>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</si>
  <si>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</si>
  <si>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</si>
  <si>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</si>
  <si>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</si>
  <si>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</si>
  <si>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</si>
  <si>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</si>
  <si>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</si>
  <si>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</si>
  <si>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</si>
  <si>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</si>
  <si>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</si>
  <si>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</si>
  <si>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</si>
  <si>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</si>
  <si>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</si>
  <si>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</si>
  <si>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</si>
  <si>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</si>
  <si>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</si>
  <si>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</si>
  <si>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</si>
  <si>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</si>
  <si>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</si>
  <si>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</si>
  <si>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</si>
  <si>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</si>
  <si>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</si>
  <si>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</si>
  <si>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</si>
  <si>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</si>
  <si>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</si>
  <si>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</si>
  <si>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</si>
  <si>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</si>
  <si>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</si>
  <si>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</si>
  <si>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</si>
  <si>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</si>
  <si>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</si>
  <si>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</si>
  <si>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</si>
  <si>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</si>
  <si>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</si>
  <si>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</si>
  <si>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</si>
  <si>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</si>
  <si>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</si>
  <si>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</si>
  <si>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</si>
  <si>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</si>
  <si>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</si>
  <si>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</si>
  <si>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</si>
  <si>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</si>
  <si>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</si>
  <si>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31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</si>
</sst>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40" sqref="A140:XFD140"/>
    </sheetView>
  </sheetViews>
  <sheetFormatPr defaultColWidth="9.140625" defaultRowHeight="16.5" outlineLevelRow="1" x14ac:dyDescent="0.25"/>
  <cols>
    <col min="1" max="1" width="99.85546875" style="76" customWidth="1"/>
    <col min="2" max="2" width="14.42578125" style="2" customWidth="1"/>
    <col min="3" max="3" width="14.5703125" style="2" customWidth="1"/>
    <col min="4" max="4" width="15" style="2" customWidth="1"/>
    <col min="5" max="5" width="15" style="2" hidden="1" customWidth="1"/>
    <col min="6" max="9" width="13.7109375" style="1" customWidth="1"/>
    <col min="10" max="10" width="14" style="1" customWidth="1"/>
    <col min="11" max="17" width="13.7109375" style="1" customWidth="1"/>
    <col min="18" max="18" width="13.5703125" style="1" customWidth="1"/>
    <col min="19" max="26" width="13.7109375" style="1" customWidth="1"/>
    <col min="27" max="29" width="9.140625" style="1"/>
    <col min="30" max="30" width="9.140625" style="1" customWidth="1"/>
    <col min="31" max="16384" width="9.140625" style="1"/>
  </cols>
  <sheetData>
    <row r="1" spans="1:27" ht="26.25" hidden="1" x14ac:dyDescent="0.4">
      <c r="A1" s="1"/>
      <c r="Z1" s="3"/>
    </row>
    <row r="2" spans="1:27" s="4" customFormat="1" ht="29.45" customHeight="1" x14ac:dyDescent="0.25">
      <c r="A2" s="117" t="s">
        <v>211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7" s="4" customFormat="1" ht="0.75" customHeight="1" thickBot="1" x14ac:dyDescent="0.3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45" customHeight="1" thickBot="1" x14ac:dyDescent="0.35">
      <c r="A4" s="118"/>
      <c r="B4" s="121" t="s">
        <v>192</v>
      </c>
      <c r="C4" s="113" t="s">
        <v>193</v>
      </c>
      <c r="D4" s="113" t="s">
        <v>194</v>
      </c>
      <c r="E4" s="113" t="s">
        <v>204</v>
      </c>
      <c r="F4" s="124" t="s">
        <v>3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107" customFormat="1" ht="87" customHeight="1" x14ac:dyDescent="0.25">
      <c r="A5" s="119"/>
      <c r="B5" s="122"/>
      <c r="C5" s="114"/>
      <c r="D5" s="114"/>
      <c r="E5" s="114"/>
      <c r="F5" s="111" t="s">
        <v>4</v>
      </c>
      <c r="G5" s="111" t="s">
        <v>5</v>
      </c>
      <c r="H5" s="111" t="s">
        <v>6</v>
      </c>
      <c r="I5" s="111" t="s">
        <v>7</v>
      </c>
      <c r="J5" s="111" t="s">
        <v>8</v>
      </c>
      <c r="K5" s="111" t="s">
        <v>9</v>
      </c>
      <c r="L5" s="111" t="s">
        <v>10</v>
      </c>
      <c r="M5" s="111" t="s">
        <v>11</v>
      </c>
      <c r="N5" s="111" t="s">
        <v>12</v>
      </c>
      <c r="O5" s="111" t="s">
        <v>13</v>
      </c>
      <c r="P5" s="111" t="s">
        <v>14</v>
      </c>
      <c r="Q5" s="111" t="s">
        <v>15</v>
      </c>
      <c r="R5" s="111" t="s">
        <v>16</v>
      </c>
      <c r="S5" s="111" t="s">
        <v>17</v>
      </c>
      <c r="T5" s="111" t="s">
        <v>18</v>
      </c>
      <c r="U5" s="111" t="s">
        <v>19</v>
      </c>
      <c r="V5" s="111" t="s">
        <v>20</v>
      </c>
      <c r="W5" s="111" t="s">
        <v>21</v>
      </c>
      <c r="X5" s="111" t="s">
        <v>22</v>
      </c>
      <c r="Y5" s="111" t="s">
        <v>23</v>
      </c>
      <c r="Z5" s="111" t="s">
        <v>24</v>
      </c>
    </row>
    <row r="6" spans="1:27" s="107" customFormat="1" ht="70.150000000000006" customHeight="1" thickBot="1" x14ac:dyDescent="0.3">
      <c r="A6" s="120"/>
      <c r="B6" s="123"/>
      <c r="C6" s="115"/>
      <c r="D6" s="115"/>
      <c r="E6" s="115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7" s="2" customFormat="1" ht="30" hidden="1" customHeight="1" x14ac:dyDescent="0.25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25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25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25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25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5" hidden="1" customHeight="1" x14ac:dyDescent="0.2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" hidden="1" customHeight="1" x14ac:dyDescent="0.2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" hidden="1" customHeight="1" x14ac:dyDescent="0.2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5" hidden="1" customHeight="1" x14ac:dyDescent="0.2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25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25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25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15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5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25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" hidden="1" customHeight="1" x14ac:dyDescent="0.25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25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25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25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25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25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25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25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25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25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25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99999999999999" hidden="1" customHeight="1" x14ac:dyDescent="0.25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25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45" hidden="1" customHeight="1" x14ac:dyDescent="0.25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5" hidden="1" customHeight="1" outlineLevel="1" x14ac:dyDescent="0.25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5" hidden="1" customHeight="1" x14ac:dyDescent="0.25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5" hidden="1" customHeight="1" x14ac:dyDescent="0.25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5" hidden="1" customHeight="1" x14ac:dyDescent="0.25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25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5" hidden="1" customHeight="1" x14ac:dyDescent="0.25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25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25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25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25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25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25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25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25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25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25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25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25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25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25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25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25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25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25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25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25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25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25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25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25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9" hidden="1" customHeight="1" x14ac:dyDescent="0.25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25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25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25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25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25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25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25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25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9" hidden="1" customHeight="1" outlineLevel="1" x14ac:dyDescent="0.2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15" hidden="1" customHeight="1" outlineLevel="1" x14ac:dyDescent="0.2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">
      <c r="A106" s="32" t="s">
        <v>90</v>
      </c>
      <c r="B106" s="23">
        <v>19948</v>
      </c>
      <c r="C106" s="27">
        <f t="shared" ref="C106:C154" si="28">SUM(F106:Z106)</f>
        <v>7449</v>
      </c>
      <c r="D106" s="15">
        <f t="shared" si="21"/>
        <v>0.37342089432524561</v>
      </c>
      <c r="E106" s="101"/>
      <c r="F106" s="26">
        <v>350</v>
      </c>
      <c r="G106" s="26">
        <v>65</v>
      </c>
      <c r="H106" s="26">
        <v>260</v>
      </c>
      <c r="I106" s="26">
        <v>240</v>
      </c>
      <c r="J106" s="26"/>
      <c r="K106" s="26">
        <v>100</v>
      </c>
      <c r="L106" s="26">
        <v>49</v>
      </c>
      <c r="M106" s="26">
        <v>78</v>
      </c>
      <c r="N106" s="26">
        <v>445</v>
      </c>
      <c r="O106" s="26">
        <v>20</v>
      </c>
      <c r="P106" s="26">
        <v>610</v>
      </c>
      <c r="Q106" s="26">
        <v>324</v>
      </c>
      <c r="R106" s="26">
        <v>209</v>
      </c>
      <c r="S106" s="26">
        <v>234</v>
      </c>
      <c r="T106" s="26">
        <v>1104</v>
      </c>
      <c r="U106" s="26">
        <v>15</v>
      </c>
      <c r="V106" s="26"/>
      <c r="W106" s="26"/>
      <c r="X106" s="26">
        <v>410</v>
      </c>
      <c r="Y106" s="26">
        <v>2926</v>
      </c>
      <c r="Z106" s="26">
        <v>10</v>
      </c>
    </row>
    <row r="107" spans="1:26" s="12" customFormat="1" ht="30" hidden="1" customHeight="1" x14ac:dyDescent="0.2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9" hidden="1" customHeight="1" x14ac:dyDescent="0.2">
      <c r="A108" s="90" t="s">
        <v>95</v>
      </c>
      <c r="B108" s="108">
        <f>B105-B106</f>
        <v>-19948</v>
      </c>
      <c r="C108" s="27">
        <f t="shared" si="28"/>
        <v>-7449</v>
      </c>
      <c r="D108" s="15">
        <f t="shared" si="21"/>
        <v>0.37342089432524561</v>
      </c>
      <c r="E108" s="101"/>
      <c r="F108" s="93">
        <f t="shared" ref="F108:Z108" si="30">F105-F106</f>
        <v>-350</v>
      </c>
      <c r="G108" s="93">
        <f t="shared" si="30"/>
        <v>-65</v>
      </c>
      <c r="H108" s="93">
        <f t="shared" si="30"/>
        <v>-260</v>
      </c>
      <c r="I108" s="93">
        <f t="shared" si="30"/>
        <v>-240</v>
      </c>
      <c r="J108" s="93">
        <f t="shared" si="30"/>
        <v>0</v>
      </c>
      <c r="K108" s="93">
        <f t="shared" si="30"/>
        <v>-100</v>
      </c>
      <c r="L108" s="93">
        <f t="shared" si="30"/>
        <v>-49</v>
      </c>
      <c r="M108" s="93">
        <f t="shared" si="30"/>
        <v>-78</v>
      </c>
      <c r="N108" s="93">
        <f t="shared" si="30"/>
        <v>-445</v>
      </c>
      <c r="O108" s="93">
        <f t="shared" si="30"/>
        <v>-20</v>
      </c>
      <c r="P108" s="93">
        <f t="shared" si="30"/>
        <v>-610</v>
      </c>
      <c r="Q108" s="93">
        <f t="shared" si="30"/>
        <v>-324</v>
      </c>
      <c r="R108" s="93">
        <f t="shared" si="30"/>
        <v>-209</v>
      </c>
      <c r="S108" s="93">
        <f t="shared" si="30"/>
        <v>-234</v>
      </c>
      <c r="T108" s="93">
        <f t="shared" si="30"/>
        <v>-1104</v>
      </c>
      <c r="U108" s="93">
        <f t="shared" si="30"/>
        <v>-15</v>
      </c>
      <c r="V108" s="93">
        <f t="shared" si="30"/>
        <v>0</v>
      </c>
      <c r="W108" s="93">
        <f t="shared" si="30"/>
        <v>0</v>
      </c>
      <c r="X108" s="93">
        <f t="shared" si="30"/>
        <v>-410</v>
      </c>
      <c r="Y108" s="93">
        <f t="shared" si="30"/>
        <v>-2926</v>
      </c>
      <c r="Z108" s="93">
        <f t="shared" si="30"/>
        <v>-10</v>
      </c>
    </row>
    <row r="109" spans="1:26" s="12" customFormat="1" ht="30" customHeight="1" x14ac:dyDescent="0.2">
      <c r="A109" s="11" t="s">
        <v>91</v>
      </c>
      <c r="B109" s="23">
        <v>17851</v>
      </c>
      <c r="C109" s="27">
        <f t="shared" si="28"/>
        <v>3639</v>
      </c>
      <c r="D109" s="15">
        <f t="shared" si="21"/>
        <v>0.20385412581928183</v>
      </c>
      <c r="E109" s="101"/>
      <c r="F109" s="31">
        <v>257</v>
      </c>
      <c r="G109" s="31">
        <v>65</v>
      </c>
      <c r="H109" s="31">
        <v>33</v>
      </c>
      <c r="I109" s="31"/>
      <c r="J109" s="31"/>
      <c r="K109" s="31">
        <v>40</v>
      </c>
      <c r="L109" s="31">
        <v>12</v>
      </c>
      <c r="M109" s="31">
        <v>50</v>
      </c>
      <c r="N109" s="31">
        <v>445</v>
      </c>
      <c r="O109" s="31">
        <v>20</v>
      </c>
      <c r="P109" s="31">
        <v>610</v>
      </c>
      <c r="Q109" s="31">
        <v>324</v>
      </c>
      <c r="R109" s="31">
        <v>105</v>
      </c>
      <c r="S109" s="31">
        <v>234</v>
      </c>
      <c r="T109" s="31">
        <v>884</v>
      </c>
      <c r="U109" s="31"/>
      <c r="V109" s="31"/>
      <c r="W109" s="31"/>
      <c r="X109" s="31">
        <v>410</v>
      </c>
      <c r="Y109" s="31">
        <v>150</v>
      </c>
      <c r="Z109" s="31"/>
    </row>
    <row r="110" spans="1:26" s="12" customFormat="1" ht="30" customHeight="1" x14ac:dyDescent="0.2">
      <c r="A110" s="11" t="s">
        <v>92</v>
      </c>
      <c r="B110" s="23">
        <v>1671</v>
      </c>
      <c r="C110" s="27">
        <f t="shared" si="28"/>
        <v>372</v>
      </c>
      <c r="D110" s="15"/>
      <c r="E110" s="101"/>
      <c r="F110" s="31"/>
      <c r="G110" s="31"/>
      <c r="H110" s="31"/>
      <c r="I110" s="31"/>
      <c r="J110" s="31"/>
      <c r="K110" s="31"/>
      <c r="L110" s="31">
        <v>37</v>
      </c>
      <c r="M110" s="31"/>
      <c r="N110" s="31"/>
      <c r="O110" s="31"/>
      <c r="P110" s="31"/>
      <c r="Q110" s="31"/>
      <c r="R110" s="31"/>
      <c r="S110" s="31"/>
      <c r="T110" s="31">
        <v>220</v>
      </c>
      <c r="U110" s="31"/>
      <c r="V110" s="31"/>
      <c r="W110" s="31"/>
      <c r="X110" s="31"/>
      <c r="Y110" s="31">
        <v>105</v>
      </c>
      <c r="Z110" s="31">
        <v>10</v>
      </c>
    </row>
    <row r="111" spans="1:26" s="12" customFormat="1" ht="30" customHeight="1" x14ac:dyDescent="0.2">
      <c r="A111" s="11" t="s">
        <v>93</v>
      </c>
      <c r="B111" s="23"/>
      <c r="C111" s="27">
        <f t="shared" si="28"/>
        <v>2089</v>
      </c>
      <c r="D111" s="15"/>
      <c r="E111" s="101"/>
      <c r="F111" s="31"/>
      <c r="G111" s="31"/>
      <c r="H111" s="31">
        <v>100</v>
      </c>
      <c r="I111" s="31">
        <v>60</v>
      </c>
      <c r="J111" s="31"/>
      <c r="K111" s="31">
        <v>20</v>
      </c>
      <c r="L111" s="31"/>
      <c r="M111" s="31">
        <v>6</v>
      </c>
      <c r="N111" s="31"/>
      <c r="O111" s="31"/>
      <c r="P111" s="31"/>
      <c r="Q111" s="31"/>
      <c r="R111" s="31">
        <v>4</v>
      </c>
      <c r="S111" s="31"/>
      <c r="T111" s="31"/>
      <c r="U111" s="31">
        <v>15</v>
      </c>
      <c r="V111" s="31"/>
      <c r="W111" s="31"/>
      <c r="X111" s="31"/>
      <c r="Y111" s="31">
        <v>1884</v>
      </c>
      <c r="Z111" s="31"/>
    </row>
    <row r="112" spans="1:26" s="12" customFormat="1" ht="30" hidden="1" customHeight="1" x14ac:dyDescent="0.2">
      <c r="A112" s="11" t="s">
        <v>210</v>
      </c>
      <c r="B112" s="23"/>
      <c r="C112" s="27">
        <f t="shared" si="28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" hidden="1" customHeight="1" x14ac:dyDescent="0.2">
      <c r="A113" s="11" t="s">
        <v>209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15" hidden="1" customHeight="1" x14ac:dyDescent="0.2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">
      <c r="A115" s="32" t="s">
        <v>96</v>
      </c>
      <c r="B115" s="27">
        <v>19627</v>
      </c>
      <c r="C115" s="27">
        <f t="shared" si="28"/>
        <v>6196</v>
      </c>
      <c r="D115" s="15">
        <f t="shared" ref="D115:D178" si="31">C115/B115</f>
        <v>0.3156875732409436</v>
      </c>
      <c r="E115" s="101"/>
      <c r="F115" s="26">
        <v>350</v>
      </c>
      <c r="G115" s="26">
        <v>65</v>
      </c>
      <c r="H115" s="26">
        <v>65</v>
      </c>
      <c r="I115" s="26">
        <v>240</v>
      </c>
      <c r="J115" s="26"/>
      <c r="K115" s="26">
        <v>100</v>
      </c>
      <c r="L115" s="26">
        <v>49</v>
      </c>
      <c r="M115" s="26">
        <v>78</v>
      </c>
      <c r="N115" s="26">
        <v>445</v>
      </c>
      <c r="O115" s="26">
        <v>20</v>
      </c>
      <c r="P115" s="26">
        <v>610</v>
      </c>
      <c r="Q115" s="26">
        <v>324</v>
      </c>
      <c r="R115" s="26">
        <v>209</v>
      </c>
      <c r="S115" s="26">
        <v>234</v>
      </c>
      <c r="T115" s="26">
        <v>1104</v>
      </c>
      <c r="U115" s="26">
        <v>15</v>
      </c>
      <c r="V115" s="26"/>
      <c r="W115" s="26"/>
      <c r="X115" s="26">
        <v>410</v>
      </c>
      <c r="Y115" s="26">
        <v>1868</v>
      </c>
      <c r="Z115" s="26">
        <v>10</v>
      </c>
    </row>
    <row r="116" spans="1:26" s="12" customFormat="1" ht="31.15" hidden="1" customHeight="1" x14ac:dyDescent="0.2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">
      <c r="A117" s="11" t="s">
        <v>91</v>
      </c>
      <c r="B117" s="23">
        <v>17616</v>
      </c>
      <c r="C117" s="27">
        <f t="shared" si="28"/>
        <v>3459</v>
      </c>
      <c r="D117" s="15">
        <f t="shared" si="31"/>
        <v>0.19635558583106266</v>
      </c>
      <c r="E117" s="101"/>
      <c r="F117" s="31">
        <v>257</v>
      </c>
      <c r="G117" s="31">
        <v>65</v>
      </c>
      <c r="H117" s="31">
        <v>3</v>
      </c>
      <c r="I117" s="31"/>
      <c r="J117" s="31"/>
      <c r="K117" s="31">
        <v>40</v>
      </c>
      <c r="L117" s="31">
        <v>12</v>
      </c>
      <c r="M117" s="31">
        <v>50</v>
      </c>
      <c r="N117" s="31">
        <v>445</v>
      </c>
      <c r="O117" s="31">
        <v>20</v>
      </c>
      <c r="P117" s="31">
        <v>610</v>
      </c>
      <c r="Q117" s="31">
        <v>324</v>
      </c>
      <c r="R117" s="31">
        <v>105</v>
      </c>
      <c r="S117" s="31">
        <v>234</v>
      </c>
      <c r="T117" s="31">
        <v>884</v>
      </c>
      <c r="U117" s="31"/>
      <c r="V117" s="31"/>
      <c r="W117" s="31"/>
      <c r="X117" s="31">
        <v>410</v>
      </c>
      <c r="Y117" s="31"/>
      <c r="Z117" s="31"/>
    </row>
    <row r="118" spans="1:26" s="12" customFormat="1" ht="30" customHeight="1" x14ac:dyDescent="0.2">
      <c r="A118" s="11" t="s">
        <v>92</v>
      </c>
      <c r="B118" s="23">
        <v>1386</v>
      </c>
      <c r="C118" s="27">
        <f t="shared" si="28"/>
        <v>267</v>
      </c>
      <c r="D118" s="15"/>
      <c r="E118" s="101"/>
      <c r="F118" s="31"/>
      <c r="G118" s="31"/>
      <c r="H118" s="31"/>
      <c r="I118" s="31"/>
      <c r="J118" s="31"/>
      <c r="K118" s="31"/>
      <c r="L118" s="31">
        <v>37</v>
      </c>
      <c r="M118" s="31"/>
      <c r="N118" s="31"/>
      <c r="O118" s="31"/>
      <c r="P118" s="31"/>
      <c r="Q118" s="31"/>
      <c r="R118" s="31"/>
      <c r="S118" s="31"/>
      <c r="T118" s="31">
        <v>220</v>
      </c>
      <c r="U118" s="31"/>
      <c r="V118" s="31"/>
      <c r="W118" s="31"/>
      <c r="X118" s="31"/>
      <c r="Y118" s="31"/>
      <c r="Z118" s="31">
        <v>10</v>
      </c>
    </row>
    <row r="119" spans="1:26" s="12" customFormat="1" ht="30" customHeight="1" x14ac:dyDescent="0.2">
      <c r="A119" s="11" t="s">
        <v>93</v>
      </c>
      <c r="B119" s="23"/>
      <c r="C119" s="27">
        <f t="shared" si="28"/>
        <v>1476</v>
      </c>
      <c r="D119" s="15"/>
      <c r="E119" s="101"/>
      <c r="F119" s="31"/>
      <c r="G119" s="31"/>
      <c r="H119" s="31">
        <v>100</v>
      </c>
      <c r="I119" s="31">
        <v>60</v>
      </c>
      <c r="J119" s="31"/>
      <c r="K119" s="31">
        <v>20</v>
      </c>
      <c r="L119" s="31"/>
      <c r="M119" s="31">
        <v>6</v>
      </c>
      <c r="N119" s="31"/>
      <c r="O119" s="31"/>
      <c r="P119" s="31"/>
      <c r="Q119" s="31"/>
      <c r="R119" s="31">
        <v>4</v>
      </c>
      <c r="S119" s="31"/>
      <c r="T119" s="31"/>
      <c r="U119" s="31">
        <v>15</v>
      </c>
      <c r="V119" s="31"/>
      <c r="W119" s="31"/>
      <c r="X119" s="31"/>
      <c r="Y119" s="31">
        <v>1271</v>
      </c>
      <c r="Z119" s="31"/>
    </row>
    <row r="120" spans="1:26" s="12" customFormat="1" ht="30" hidden="1" customHeight="1" x14ac:dyDescent="0.2">
      <c r="A120" s="11" t="s">
        <v>209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">
      <c r="A123" s="32" t="s">
        <v>191</v>
      </c>
      <c r="B123" s="27">
        <v>52170</v>
      </c>
      <c r="C123" s="27">
        <f t="shared" si="28"/>
        <v>17763</v>
      </c>
      <c r="D123" s="15">
        <f t="shared" si="31"/>
        <v>0.34048303622771708</v>
      </c>
      <c r="E123" s="101"/>
      <c r="F123" s="26">
        <v>783</v>
      </c>
      <c r="G123" s="26">
        <v>130</v>
      </c>
      <c r="H123" s="26">
        <v>268</v>
      </c>
      <c r="I123" s="26">
        <v>328</v>
      </c>
      <c r="J123" s="26"/>
      <c r="K123" s="26">
        <v>250</v>
      </c>
      <c r="L123" s="26">
        <v>106</v>
      </c>
      <c r="M123" s="26">
        <v>218</v>
      </c>
      <c r="N123" s="26">
        <v>1115</v>
      </c>
      <c r="O123" s="26">
        <v>55</v>
      </c>
      <c r="P123" s="26">
        <v>1920</v>
      </c>
      <c r="Q123" s="26">
        <v>814</v>
      </c>
      <c r="R123" s="26">
        <v>487</v>
      </c>
      <c r="S123" s="26">
        <v>632</v>
      </c>
      <c r="T123" s="26">
        <v>3920</v>
      </c>
      <c r="U123" s="26">
        <v>52</v>
      </c>
      <c r="V123" s="26"/>
      <c r="W123" s="26"/>
      <c r="X123" s="26">
        <v>1030</v>
      </c>
      <c r="Y123" s="26">
        <v>5653</v>
      </c>
      <c r="Z123" s="26">
        <v>2</v>
      </c>
    </row>
    <row r="124" spans="1:26" s="12" customFormat="1" ht="27" hidden="1" customHeight="1" x14ac:dyDescent="0.2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">
      <c r="A125" s="11" t="s">
        <v>91</v>
      </c>
      <c r="B125" s="27">
        <v>47363</v>
      </c>
      <c r="C125" s="27">
        <f t="shared" si="28"/>
        <v>10048</v>
      </c>
      <c r="D125" s="15">
        <f t="shared" si="31"/>
        <v>0.21214872368726642</v>
      </c>
      <c r="E125" s="101"/>
      <c r="F125" s="31">
        <v>550</v>
      </c>
      <c r="G125" s="31">
        <v>130</v>
      </c>
      <c r="H125" s="31">
        <v>6</v>
      </c>
      <c r="I125" s="31"/>
      <c r="J125" s="31"/>
      <c r="K125" s="31">
        <v>100</v>
      </c>
      <c r="L125" s="31">
        <v>30</v>
      </c>
      <c r="M125" s="31">
        <v>150</v>
      </c>
      <c r="N125" s="31">
        <v>1115</v>
      </c>
      <c r="O125" s="31">
        <v>55</v>
      </c>
      <c r="P125" s="31">
        <v>1920</v>
      </c>
      <c r="Q125" s="31">
        <v>814</v>
      </c>
      <c r="R125" s="31">
        <v>226</v>
      </c>
      <c r="S125" s="31">
        <v>632</v>
      </c>
      <c r="T125" s="31">
        <v>3290</v>
      </c>
      <c r="U125" s="31"/>
      <c r="V125" s="31"/>
      <c r="W125" s="31"/>
      <c r="X125" s="31">
        <v>1030</v>
      </c>
      <c r="Y125" s="31"/>
      <c r="Z125" s="31"/>
    </row>
    <row r="126" spans="1:26" s="12" customFormat="1" ht="30" customHeight="1" x14ac:dyDescent="0.2">
      <c r="A126" s="11" t="s">
        <v>92</v>
      </c>
      <c r="B126" s="27">
        <v>3698</v>
      </c>
      <c r="C126" s="27">
        <f t="shared" si="28"/>
        <v>708</v>
      </c>
      <c r="D126" s="15"/>
      <c r="E126" s="101"/>
      <c r="F126" s="31"/>
      <c r="G126" s="31"/>
      <c r="H126" s="31"/>
      <c r="I126" s="31"/>
      <c r="J126" s="31"/>
      <c r="K126" s="31"/>
      <c r="L126" s="31">
        <v>76</v>
      </c>
      <c r="M126" s="31"/>
      <c r="N126" s="31"/>
      <c r="O126" s="31"/>
      <c r="P126" s="31"/>
      <c r="Q126" s="31"/>
      <c r="R126" s="31"/>
      <c r="S126" s="31"/>
      <c r="T126" s="31">
        <v>630</v>
      </c>
      <c r="U126" s="31"/>
      <c r="V126" s="31"/>
      <c r="W126" s="31"/>
      <c r="X126" s="31"/>
      <c r="Y126" s="31"/>
      <c r="Z126" s="31">
        <v>2</v>
      </c>
    </row>
    <row r="127" spans="1:26" s="12" customFormat="1" ht="31.15" customHeight="1" x14ac:dyDescent="0.2">
      <c r="A127" s="11" t="s">
        <v>93</v>
      </c>
      <c r="B127" s="27"/>
      <c r="C127" s="27">
        <f t="shared" si="28"/>
        <v>4767</v>
      </c>
      <c r="D127" s="15"/>
      <c r="E127" s="101"/>
      <c r="F127" s="31"/>
      <c r="G127" s="31"/>
      <c r="H127" s="31">
        <v>398</v>
      </c>
      <c r="I127" s="31">
        <v>200</v>
      </c>
      <c r="J127" s="31"/>
      <c r="K127" s="31">
        <v>50</v>
      </c>
      <c r="L127" s="31"/>
      <c r="M127" s="31">
        <v>20</v>
      </c>
      <c r="N127" s="31"/>
      <c r="O127" s="31"/>
      <c r="P127" s="31"/>
      <c r="Q127" s="31"/>
      <c r="R127" s="31">
        <v>11</v>
      </c>
      <c r="S127" s="31"/>
      <c r="T127" s="31"/>
      <c r="U127" s="31">
        <v>52</v>
      </c>
      <c r="V127" s="31"/>
      <c r="W127" s="31"/>
      <c r="X127" s="31"/>
      <c r="Y127" s="31">
        <v>4036</v>
      </c>
      <c r="Z127" s="31"/>
    </row>
    <row r="128" spans="1:26" s="12" customFormat="1" ht="31.15" hidden="1" customHeight="1" x14ac:dyDescent="0.2">
      <c r="A128" s="11" t="s">
        <v>209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15" hidden="1" customHeight="1" x14ac:dyDescent="0.2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15" customHeight="1" x14ac:dyDescent="0.2">
      <c r="A130" s="32" t="s">
        <v>97</v>
      </c>
      <c r="B130" s="50">
        <f t="shared" ref="B130:C130" si="34">B123/B115*10</f>
        <v>26.580730626178223</v>
      </c>
      <c r="C130" s="50">
        <f t="shared" si="34"/>
        <v>28.668495803744349</v>
      </c>
      <c r="D130" s="15">
        <f t="shared" si="31"/>
        <v>1.078544311175178</v>
      </c>
      <c r="E130" s="101"/>
      <c r="F130" s="51">
        <f t="shared" ref="F130:G130" si="35">F123/F115*10</f>
        <v>22.37142857142857</v>
      </c>
      <c r="G130" s="51">
        <f t="shared" si="35"/>
        <v>20</v>
      </c>
      <c r="H130" s="51">
        <f t="shared" ref="H130:I130" si="36">H123/H115*10</f>
        <v>41.230769230769226</v>
      </c>
      <c r="I130" s="51">
        <f t="shared" si="36"/>
        <v>13.666666666666668</v>
      </c>
      <c r="J130" s="51"/>
      <c r="K130" s="51">
        <f t="shared" ref="K130:Z130" si="37">K123/K115*10</f>
        <v>25</v>
      </c>
      <c r="L130" s="51">
        <f t="shared" si="37"/>
        <v>21.632653061224492</v>
      </c>
      <c r="M130" s="51">
        <f t="shared" si="37"/>
        <v>27.948717948717949</v>
      </c>
      <c r="N130" s="51">
        <f t="shared" ref="N130:O130" si="38">N123/N115*10</f>
        <v>25.056179775280899</v>
      </c>
      <c r="O130" s="51">
        <f t="shared" si="38"/>
        <v>27.5</v>
      </c>
      <c r="P130" s="51">
        <f t="shared" si="37"/>
        <v>31.475409836065573</v>
      </c>
      <c r="Q130" s="51">
        <f t="shared" ref="Q130:S130" si="39">Q123/Q115*10</f>
        <v>25.123456790123456</v>
      </c>
      <c r="R130" s="51">
        <f t="shared" si="39"/>
        <v>23.301435406698566</v>
      </c>
      <c r="S130" s="51">
        <f t="shared" si="39"/>
        <v>27.008547008547012</v>
      </c>
      <c r="T130" s="51">
        <f t="shared" si="37"/>
        <v>35.507246376811594</v>
      </c>
      <c r="U130" s="51">
        <f t="shared" si="37"/>
        <v>34.666666666666671</v>
      </c>
      <c r="V130" s="51"/>
      <c r="W130" s="51"/>
      <c r="X130" s="51">
        <f t="shared" si="37"/>
        <v>25.121951219512194</v>
      </c>
      <c r="Y130" s="51">
        <f t="shared" si="37"/>
        <v>30.262312633832977</v>
      </c>
      <c r="Z130" s="51">
        <f t="shared" si="37"/>
        <v>2</v>
      </c>
    </row>
    <row r="131" spans="1:27" s="12" customFormat="1" ht="30" customHeight="1" x14ac:dyDescent="0.2">
      <c r="A131" s="11" t="s">
        <v>91</v>
      </c>
      <c r="B131" s="50">
        <f>B125/B117*10</f>
        <v>26.88635331516803</v>
      </c>
      <c r="C131" s="50">
        <f>C125/C117*10</f>
        <v>29.048858051459959</v>
      </c>
      <c r="D131" s="15">
        <f t="shared" si="31"/>
        <v>1.080431314389964</v>
      </c>
      <c r="E131" s="101"/>
      <c r="F131" s="51">
        <f t="shared" ref="F131:P131" si="40">F125/F117*10</f>
        <v>21.40077821011673</v>
      </c>
      <c r="G131" s="51">
        <f t="shared" ref="G131" si="41">G125/G117*10</f>
        <v>20</v>
      </c>
      <c r="H131" s="51">
        <f t="shared" si="40"/>
        <v>20</v>
      </c>
      <c r="I131" s="51"/>
      <c r="J131" s="51"/>
      <c r="K131" s="51">
        <f t="shared" si="40"/>
        <v>25</v>
      </c>
      <c r="L131" s="51">
        <f t="shared" ref="L131:O131" si="42">L125/L117*10</f>
        <v>25</v>
      </c>
      <c r="M131" s="51">
        <f t="shared" si="42"/>
        <v>30</v>
      </c>
      <c r="N131" s="51">
        <f t="shared" si="42"/>
        <v>25.056179775280899</v>
      </c>
      <c r="O131" s="51">
        <f t="shared" si="42"/>
        <v>27.5</v>
      </c>
      <c r="P131" s="51">
        <f t="shared" si="40"/>
        <v>31.475409836065573</v>
      </c>
      <c r="Q131" s="51">
        <f t="shared" ref="Q131:R131" si="43">Q125/Q117*10</f>
        <v>25.123456790123456</v>
      </c>
      <c r="R131" s="51">
        <f t="shared" si="43"/>
        <v>21.523809523809522</v>
      </c>
      <c r="S131" s="51">
        <f>S125/S117*10</f>
        <v>27.008547008547012</v>
      </c>
      <c r="T131" s="51">
        <f>T125/T117*10</f>
        <v>37.217194570135746</v>
      </c>
      <c r="U131" s="51"/>
      <c r="V131" s="51"/>
      <c r="W131" s="51"/>
      <c r="X131" s="51">
        <f>X125/X117*10</f>
        <v>25.121951219512194</v>
      </c>
      <c r="Y131" s="51"/>
      <c r="Z131" s="51"/>
    </row>
    <row r="132" spans="1:27" s="12" customFormat="1" ht="30" customHeight="1" x14ac:dyDescent="0.2">
      <c r="A132" s="11" t="s">
        <v>92</v>
      </c>
      <c r="B132" s="50">
        <f t="shared" ref="B132:C134" si="44">B126/B118*10</f>
        <v>26.681096681096683</v>
      </c>
      <c r="C132" s="50">
        <f t="shared" si="44"/>
        <v>26.516853932584269</v>
      </c>
      <c r="D132" s="15"/>
      <c r="E132" s="101"/>
      <c r="F132" s="51"/>
      <c r="G132" s="51"/>
      <c r="H132" s="51"/>
      <c r="I132" s="51"/>
      <c r="J132" s="51"/>
      <c r="K132" s="51"/>
      <c r="L132" s="51">
        <f>L126/L118*10</f>
        <v>20.54054054054054</v>
      </c>
      <c r="M132" s="51"/>
      <c r="N132" s="51"/>
      <c r="O132" s="51"/>
      <c r="P132" s="51"/>
      <c r="Q132" s="51"/>
      <c r="R132" s="51"/>
      <c r="S132" s="51"/>
      <c r="T132" s="51">
        <f>T126/T118*10</f>
        <v>28.636363636363637</v>
      </c>
      <c r="U132" s="51"/>
      <c r="V132" s="51"/>
      <c r="W132" s="51"/>
      <c r="X132" s="51"/>
      <c r="Y132" s="51"/>
      <c r="Z132" s="51">
        <f>Z126/Z118*10</f>
        <v>2</v>
      </c>
    </row>
    <row r="133" spans="1:27" s="12" customFormat="1" ht="30" customHeight="1" x14ac:dyDescent="0.2">
      <c r="A133" s="11" t="s">
        <v>93</v>
      </c>
      <c r="B133" s="50"/>
      <c r="C133" s="50">
        <f t="shared" si="44"/>
        <v>32.296747967479675</v>
      </c>
      <c r="D133" s="15"/>
      <c r="E133" s="101"/>
      <c r="F133" s="51"/>
      <c r="G133" s="51"/>
      <c r="H133" s="51">
        <f>H127/H119*10</f>
        <v>39.799999999999997</v>
      </c>
      <c r="I133" s="51">
        <f t="shared" ref="I133" si="45">I127/I119*10</f>
        <v>33.333333333333336</v>
      </c>
      <c r="J133" s="51"/>
      <c r="K133" s="51">
        <f>K127/K119*10</f>
        <v>25</v>
      </c>
      <c r="L133" s="51"/>
      <c r="M133" s="51">
        <f>M127/M119*10</f>
        <v>33.333333333333336</v>
      </c>
      <c r="N133" s="51"/>
      <c r="O133" s="51"/>
      <c r="P133" s="51"/>
      <c r="Q133" s="51"/>
      <c r="R133" s="51">
        <f t="shared" ref="R133" si="46">R127/R119*10</f>
        <v>27.5</v>
      </c>
      <c r="S133" s="51"/>
      <c r="T133" s="51"/>
      <c r="U133" s="51">
        <f t="shared" ref="U133" si="47">U127/U119*10</f>
        <v>34.666666666666671</v>
      </c>
      <c r="V133" s="51"/>
      <c r="W133" s="51"/>
      <c r="X133" s="51"/>
      <c r="Y133" s="51">
        <f t="shared" ref="Y133" si="48">Y127/Y119*10</f>
        <v>31.754523996852871</v>
      </c>
      <c r="Z133" s="51"/>
    </row>
    <row r="134" spans="1:27" s="12" customFormat="1" ht="30" hidden="1" customHeight="1" x14ac:dyDescent="0.2">
      <c r="A134" s="11" t="s">
        <v>209</v>
      </c>
      <c r="B134" s="51"/>
      <c r="C134" s="50" t="e">
        <f t="shared" si="44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">
      <c r="A135" s="11" t="s">
        <v>94</v>
      </c>
      <c r="B135" s="51" t="e">
        <f t="shared" ref="B135:F135" si="49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49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customHeight="1" x14ac:dyDescent="0.2">
      <c r="A139" s="52" t="s">
        <v>98</v>
      </c>
      <c r="B139" s="53">
        <v>8190</v>
      </c>
      <c r="C139" s="27">
        <f t="shared" si="28"/>
        <v>1572</v>
      </c>
      <c r="D139" s="15">
        <f t="shared" si="31"/>
        <v>0.19194139194139195</v>
      </c>
      <c r="E139" s="101"/>
      <c r="F139" s="48">
        <f>F115-F238</f>
        <v>72</v>
      </c>
      <c r="G139" s="48">
        <f t="shared" ref="G139:Z139" si="50">G115-G238</f>
        <v>45</v>
      </c>
      <c r="H139" s="48">
        <f t="shared" si="50"/>
        <v>0</v>
      </c>
      <c r="I139" s="48">
        <f t="shared" si="50"/>
        <v>200</v>
      </c>
      <c r="J139" s="48">
        <f t="shared" si="50"/>
        <v>0</v>
      </c>
      <c r="K139" s="48">
        <f t="shared" si="50"/>
        <v>20</v>
      </c>
      <c r="L139" s="48">
        <f t="shared" si="50"/>
        <v>12</v>
      </c>
      <c r="M139" s="48">
        <f t="shared" si="50"/>
        <v>0</v>
      </c>
      <c r="N139" s="48">
        <f t="shared" si="50"/>
        <v>30</v>
      </c>
      <c r="O139" s="48">
        <f t="shared" si="50"/>
        <v>20</v>
      </c>
      <c r="P139" s="48">
        <f t="shared" si="50"/>
        <v>370</v>
      </c>
      <c r="Q139" s="48">
        <f t="shared" si="50"/>
        <v>20</v>
      </c>
      <c r="R139" s="48">
        <f t="shared" si="50"/>
        <v>40</v>
      </c>
      <c r="S139" s="48">
        <f t="shared" si="50"/>
        <v>54</v>
      </c>
      <c r="T139" s="48">
        <f t="shared" si="50"/>
        <v>128</v>
      </c>
      <c r="U139" s="48">
        <f t="shared" si="50"/>
        <v>15</v>
      </c>
      <c r="V139" s="48">
        <f t="shared" si="50"/>
        <v>0</v>
      </c>
      <c r="W139" s="48">
        <f t="shared" si="50"/>
        <v>0</v>
      </c>
      <c r="X139" s="48">
        <f t="shared" si="50"/>
        <v>410</v>
      </c>
      <c r="Y139" s="48">
        <f t="shared" si="50"/>
        <v>126</v>
      </c>
      <c r="Z139" s="48">
        <f t="shared" si="50"/>
        <v>10</v>
      </c>
    </row>
    <row r="140" spans="1:27" s="12" customFormat="1" ht="30" hidden="1" customHeight="1" x14ac:dyDescent="0.2">
      <c r="A140" s="32" t="s">
        <v>99</v>
      </c>
      <c r="B140" s="27"/>
      <c r="C140" s="27">
        <f t="shared" si="28"/>
        <v>105</v>
      </c>
      <c r="D140" s="15"/>
      <c r="E140" s="101"/>
      <c r="F140" s="24">
        <v>3</v>
      </c>
      <c r="G140" s="24">
        <v>5</v>
      </c>
      <c r="H140" s="24"/>
      <c r="I140" s="24">
        <v>9</v>
      </c>
      <c r="J140" s="24"/>
      <c r="K140" s="24">
        <v>3</v>
      </c>
      <c r="L140" s="26">
        <v>1</v>
      </c>
      <c r="M140" s="26"/>
      <c r="N140" s="26">
        <v>5</v>
      </c>
      <c r="O140" s="24">
        <v>3</v>
      </c>
      <c r="P140" s="24">
        <v>12</v>
      </c>
      <c r="Q140" s="24">
        <v>2</v>
      </c>
      <c r="R140" s="24">
        <v>2</v>
      </c>
      <c r="S140" s="24">
        <v>7</v>
      </c>
      <c r="T140" s="24">
        <v>15</v>
      </c>
      <c r="U140" s="24">
        <v>3</v>
      </c>
      <c r="V140" s="24"/>
      <c r="W140" s="24"/>
      <c r="X140" s="24">
        <v>10</v>
      </c>
      <c r="Y140" s="24">
        <v>24</v>
      </c>
      <c r="Z140" s="24">
        <v>1</v>
      </c>
    </row>
    <row r="141" spans="1:27" s="12" customFormat="1" ht="30" hidden="1" customHeight="1" x14ac:dyDescent="0.2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9" hidden="1" customHeight="1" outlineLevel="1" x14ac:dyDescent="0.2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">
      <c r="A145" s="52" t="s">
        <v>104</v>
      </c>
      <c r="B145" s="23">
        <v>2</v>
      </c>
      <c r="C145" s="27">
        <f t="shared" si="28"/>
        <v>34</v>
      </c>
      <c r="D145" s="15"/>
      <c r="E145" s="101"/>
      <c r="F145" s="26"/>
      <c r="G145" s="26"/>
      <c r="H145" s="26"/>
      <c r="I145" s="26"/>
      <c r="J145" s="26"/>
      <c r="K145" s="26"/>
      <c r="L145" s="26">
        <v>14</v>
      </c>
      <c r="M145" s="26"/>
      <c r="N145" s="26"/>
      <c r="O145" s="26"/>
      <c r="P145" s="26"/>
      <c r="Q145" s="26"/>
      <c r="R145" s="26"/>
      <c r="S145" s="26"/>
      <c r="T145" s="26"/>
      <c r="U145" s="26">
        <v>1</v>
      </c>
      <c r="V145" s="26"/>
      <c r="W145" s="26"/>
      <c r="X145" s="26"/>
      <c r="Y145" s="26">
        <v>19</v>
      </c>
      <c r="Z145" s="26"/>
    </row>
    <row r="146" spans="1:26" s="12" customFormat="1" ht="19.149999999999999" hidden="1" customHeight="1" x14ac:dyDescent="0.2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51">F145/F144</f>
        <v>#DIV/0!</v>
      </c>
      <c r="G146" s="35" t="e">
        <f t="shared" si="51"/>
        <v>#DIV/0!</v>
      </c>
      <c r="H146" s="35" t="e">
        <f t="shared" si="51"/>
        <v>#DIV/0!</v>
      </c>
      <c r="I146" s="35" t="e">
        <f t="shared" si="51"/>
        <v>#DIV/0!</v>
      </c>
      <c r="J146" s="35" t="e">
        <f t="shared" si="51"/>
        <v>#DIV/0!</v>
      </c>
      <c r="K146" s="35" t="e">
        <f t="shared" si="51"/>
        <v>#DIV/0!</v>
      </c>
      <c r="L146" s="35" t="e">
        <f t="shared" si="51"/>
        <v>#DIV/0!</v>
      </c>
      <c r="M146" s="35" t="e">
        <f t="shared" si="51"/>
        <v>#DIV/0!</v>
      </c>
      <c r="N146" s="35" t="e">
        <f t="shared" si="51"/>
        <v>#DIV/0!</v>
      </c>
      <c r="O146" s="35" t="e">
        <f t="shared" si="51"/>
        <v>#DIV/0!</v>
      </c>
      <c r="P146" s="35" t="e">
        <f t="shared" si="51"/>
        <v>#DIV/0!</v>
      </c>
      <c r="Q146" s="35" t="e">
        <f t="shared" si="51"/>
        <v>#DIV/0!</v>
      </c>
      <c r="R146" s="35" t="e">
        <f t="shared" si="51"/>
        <v>#DIV/0!</v>
      </c>
      <c r="S146" s="35" t="e">
        <f t="shared" si="51"/>
        <v>#DIV/0!</v>
      </c>
      <c r="T146" s="35" t="e">
        <f t="shared" si="51"/>
        <v>#DIV/0!</v>
      </c>
      <c r="U146" s="35" t="e">
        <f t="shared" si="51"/>
        <v>#DIV/0!</v>
      </c>
      <c r="V146" s="35" t="e">
        <f t="shared" si="51"/>
        <v>#DIV/0!</v>
      </c>
      <c r="W146" s="35" t="e">
        <f t="shared" si="51"/>
        <v>#DIV/0!</v>
      </c>
      <c r="X146" s="35" t="e">
        <f t="shared" si="51"/>
        <v>#DIV/0!</v>
      </c>
      <c r="Y146" s="35" t="e">
        <f t="shared" si="51"/>
        <v>#DIV/0!</v>
      </c>
      <c r="Z146" s="35" t="e">
        <f t="shared" si="51"/>
        <v>#DIV/0!</v>
      </c>
    </row>
    <row r="147" spans="1:26" s="92" customFormat="1" ht="21" hidden="1" customHeight="1" x14ac:dyDescent="0.2">
      <c r="A147" s="90" t="s">
        <v>95</v>
      </c>
      <c r="B147" s="91">
        <f>B144-B145</f>
        <v>-2</v>
      </c>
      <c r="C147" s="27">
        <f t="shared" si="28"/>
        <v>-34</v>
      </c>
      <c r="D147" s="15">
        <f t="shared" si="31"/>
        <v>17</v>
      </c>
      <c r="E147" s="101"/>
      <c r="F147" s="91">
        <f t="shared" ref="F147:Z147" si="52">F144-F145</f>
        <v>0</v>
      </c>
      <c r="G147" s="91">
        <f t="shared" si="52"/>
        <v>0</v>
      </c>
      <c r="H147" s="91">
        <f t="shared" si="52"/>
        <v>0</v>
      </c>
      <c r="I147" s="91">
        <f t="shared" si="52"/>
        <v>0</v>
      </c>
      <c r="J147" s="91">
        <f t="shared" si="52"/>
        <v>0</v>
      </c>
      <c r="K147" s="91">
        <f t="shared" si="52"/>
        <v>0</v>
      </c>
      <c r="L147" s="91">
        <f t="shared" si="52"/>
        <v>-14</v>
      </c>
      <c r="M147" s="91">
        <f t="shared" si="52"/>
        <v>0</v>
      </c>
      <c r="N147" s="91">
        <f t="shared" si="52"/>
        <v>0</v>
      </c>
      <c r="O147" s="91">
        <f t="shared" si="52"/>
        <v>0</v>
      </c>
      <c r="P147" s="91">
        <f t="shared" si="52"/>
        <v>0</v>
      </c>
      <c r="Q147" s="91">
        <f t="shared" si="52"/>
        <v>0</v>
      </c>
      <c r="R147" s="91">
        <f t="shared" si="52"/>
        <v>0</v>
      </c>
      <c r="S147" s="91">
        <f t="shared" si="52"/>
        <v>0</v>
      </c>
      <c r="T147" s="91">
        <f t="shared" si="52"/>
        <v>0</v>
      </c>
      <c r="U147" s="91">
        <f t="shared" si="52"/>
        <v>-1</v>
      </c>
      <c r="V147" s="91">
        <f t="shared" si="52"/>
        <v>0</v>
      </c>
      <c r="W147" s="91">
        <f t="shared" si="52"/>
        <v>0</v>
      </c>
      <c r="X147" s="91">
        <f t="shared" si="52"/>
        <v>0</v>
      </c>
      <c r="Y147" s="91">
        <f t="shared" si="52"/>
        <v>-19</v>
      </c>
      <c r="Z147" s="91">
        <f t="shared" si="52"/>
        <v>0</v>
      </c>
    </row>
    <row r="148" spans="1:26" s="12" customFormat="1" ht="22.9" hidden="1" customHeight="1" x14ac:dyDescent="0.2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">
      <c r="A149" s="32" t="s">
        <v>105</v>
      </c>
      <c r="B149" s="23">
        <v>36</v>
      </c>
      <c r="C149" s="27">
        <f t="shared" si="28"/>
        <v>845</v>
      </c>
      <c r="D149" s="15"/>
      <c r="E149" s="101"/>
      <c r="F149" s="26"/>
      <c r="G149" s="26"/>
      <c r="H149" s="26"/>
      <c r="I149" s="26"/>
      <c r="J149" s="26"/>
      <c r="K149" s="26"/>
      <c r="L149" s="26">
        <v>360</v>
      </c>
      <c r="M149" s="26"/>
      <c r="N149" s="26"/>
      <c r="O149" s="26"/>
      <c r="P149" s="26"/>
      <c r="Q149" s="26"/>
      <c r="R149" s="26"/>
      <c r="S149" s="26"/>
      <c r="T149" s="26"/>
      <c r="U149" s="26">
        <v>10</v>
      </c>
      <c r="V149" s="26"/>
      <c r="W149" s="26"/>
      <c r="X149" s="26"/>
      <c r="Y149" s="26">
        <v>475</v>
      </c>
      <c r="Z149" s="26"/>
    </row>
    <row r="150" spans="1:26" s="12" customFormat="1" ht="31.15" hidden="1" customHeight="1" x14ac:dyDescent="0.2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53">F149/F148</f>
        <v>#DIV/0!</v>
      </c>
      <c r="G150" s="29" t="e">
        <f t="shared" si="53"/>
        <v>#DIV/0!</v>
      </c>
      <c r="H150" s="29" t="e">
        <f t="shared" si="53"/>
        <v>#DIV/0!</v>
      </c>
      <c r="I150" s="29" t="e">
        <f t="shared" si="53"/>
        <v>#DIV/0!</v>
      </c>
      <c r="J150" s="29" t="e">
        <f t="shared" si="53"/>
        <v>#DIV/0!</v>
      </c>
      <c r="K150" s="29" t="e">
        <f t="shared" si="53"/>
        <v>#DIV/0!</v>
      </c>
      <c r="L150" s="29" t="e">
        <f t="shared" si="53"/>
        <v>#DIV/0!</v>
      </c>
      <c r="M150" s="29" t="e">
        <f t="shared" si="53"/>
        <v>#DIV/0!</v>
      </c>
      <c r="N150" s="29" t="e">
        <f t="shared" si="53"/>
        <v>#DIV/0!</v>
      </c>
      <c r="O150" s="29" t="e">
        <f t="shared" si="53"/>
        <v>#DIV/0!</v>
      </c>
      <c r="P150" s="29" t="e">
        <f t="shared" si="53"/>
        <v>#DIV/0!</v>
      </c>
      <c r="Q150" s="29" t="e">
        <f t="shared" si="53"/>
        <v>#DIV/0!</v>
      </c>
      <c r="R150" s="29" t="e">
        <f t="shared" si="53"/>
        <v>#DIV/0!</v>
      </c>
      <c r="S150" s="29" t="e">
        <f t="shared" si="53"/>
        <v>#DIV/0!</v>
      </c>
      <c r="T150" s="29" t="e">
        <f t="shared" si="53"/>
        <v>#DIV/0!</v>
      </c>
      <c r="U150" s="29" t="e">
        <f t="shared" si="53"/>
        <v>#DIV/0!</v>
      </c>
      <c r="V150" s="29" t="e">
        <f t="shared" si="53"/>
        <v>#DIV/0!</v>
      </c>
      <c r="W150" s="29" t="e">
        <f t="shared" si="53"/>
        <v>#DIV/0!</v>
      </c>
      <c r="X150" s="29" t="e">
        <f t="shared" si="53"/>
        <v>#DIV/0!</v>
      </c>
      <c r="Y150" s="29" t="e">
        <f t="shared" si="53"/>
        <v>#DIV/0!</v>
      </c>
      <c r="Z150" s="29" t="e">
        <f t="shared" si="53"/>
        <v>#DIV/0!</v>
      </c>
    </row>
    <row r="151" spans="1:26" s="12" customFormat="1" ht="30" customHeight="1" x14ac:dyDescent="0.2">
      <c r="A151" s="32" t="s">
        <v>97</v>
      </c>
      <c r="B151" s="50">
        <f t="shared" ref="B151:C151" si="54">B149/B145*10</f>
        <v>180</v>
      </c>
      <c r="C151" s="50">
        <f t="shared" si="54"/>
        <v>248.52941176470586</v>
      </c>
      <c r="D151" s="15"/>
      <c r="E151" s="101"/>
      <c r="F151" s="55"/>
      <c r="G151" s="55"/>
      <c r="H151" s="55"/>
      <c r="I151" s="55"/>
      <c r="J151" s="55"/>
      <c r="K151" s="55"/>
      <c r="L151" s="51">
        <f t="shared" ref="L151" si="55">L149/L145*10</f>
        <v>257.14285714285717</v>
      </c>
      <c r="M151" s="55"/>
      <c r="N151" s="55"/>
      <c r="O151" s="55"/>
      <c r="P151" s="55"/>
      <c r="Q151" s="55"/>
      <c r="R151" s="55"/>
      <c r="S151" s="55"/>
      <c r="T151" s="55"/>
      <c r="U151" s="55">
        <f t="shared" ref="U151" si="56">U149/U145*10</f>
        <v>100</v>
      </c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">
      <c r="A155" s="52" t="s">
        <v>176</v>
      </c>
      <c r="B155" s="23">
        <v>23</v>
      </c>
      <c r="C155" s="27">
        <f>SUM(F155:Z155)</f>
        <v>30</v>
      </c>
      <c r="D155" s="15">
        <f t="shared" si="31"/>
        <v>1.3043478260869565</v>
      </c>
      <c r="E155" s="101"/>
      <c r="F155" s="26"/>
      <c r="G155" s="26"/>
      <c r="H155" s="26"/>
      <c r="I155" s="26"/>
      <c r="J155" s="26"/>
      <c r="K155" s="26"/>
      <c r="L155" s="26">
        <v>23</v>
      </c>
      <c r="M155" s="26"/>
      <c r="N155" s="26">
        <v>4</v>
      </c>
      <c r="O155" s="26"/>
      <c r="P155" s="26">
        <v>1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57">G155/G154</f>
        <v>#DIV/0!</v>
      </c>
      <c r="H156" s="29" t="e">
        <f t="shared" si="57"/>
        <v>#DIV/0!</v>
      </c>
      <c r="I156" s="29" t="e">
        <f t="shared" si="57"/>
        <v>#DIV/0!</v>
      </c>
      <c r="J156" s="29" t="e">
        <f t="shared" si="57"/>
        <v>#DIV/0!</v>
      </c>
      <c r="K156" s="29" t="e">
        <f t="shared" si="57"/>
        <v>#DIV/0!</v>
      </c>
      <c r="L156" s="29" t="e">
        <f t="shared" si="57"/>
        <v>#DIV/0!</v>
      </c>
      <c r="M156" s="29" t="e">
        <f t="shared" si="57"/>
        <v>#DIV/0!</v>
      </c>
      <c r="N156" s="29" t="e">
        <f t="shared" si="57"/>
        <v>#DIV/0!</v>
      </c>
      <c r="O156" s="29" t="e">
        <f t="shared" si="57"/>
        <v>#DIV/0!</v>
      </c>
      <c r="P156" s="29" t="e">
        <f t="shared" si="57"/>
        <v>#DIV/0!</v>
      </c>
      <c r="Q156" s="29" t="e">
        <f t="shared" si="57"/>
        <v>#DIV/0!</v>
      </c>
      <c r="R156" s="29"/>
      <c r="S156" s="29" t="e">
        <f t="shared" si="57"/>
        <v>#DIV/0!</v>
      </c>
      <c r="T156" s="29" t="e">
        <f t="shared" si="57"/>
        <v>#DIV/0!</v>
      </c>
      <c r="U156" s="29" t="e">
        <f t="shared" si="57"/>
        <v>#DIV/0!</v>
      </c>
      <c r="V156" s="29" t="e">
        <f t="shared" si="57"/>
        <v>#DIV/0!</v>
      </c>
      <c r="W156" s="29" t="e">
        <f t="shared" si="57"/>
        <v>#DIV/0!</v>
      </c>
      <c r="X156" s="29" t="e">
        <f t="shared" si="57"/>
        <v>#DIV/0!</v>
      </c>
      <c r="Y156" s="29" t="e">
        <f t="shared" si="57"/>
        <v>#DIV/0!</v>
      </c>
      <c r="Z156" s="29" t="e">
        <f t="shared" si="57"/>
        <v>#DIV/0!</v>
      </c>
    </row>
    <row r="157" spans="1:26" s="12" customFormat="1" ht="31.15" hidden="1" customHeight="1" x14ac:dyDescent="0.2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">
      <c r="A158" s="32" t="s">
        <v>109</v>
      </c>
      <c r="B158" s="23">
        <v>856</v>
      </c>
      <c r="C158" s="27">
        <f>SUM(F158:Z158)</f>
        <v>1470</v>
      </c>
      <c r="D158" s="15">
        <f t="shared" si="31"/>
        <v>1.7172897196261683</v>
      </c>
      <c r="E158" s="101"/>
      <c r="F158" s="26"/>
      <c r="G158" s="26"/>
      <c r="H158" s="26"/>
      <c r="I158" s="26"/>
      <c r="J158" s="26"/>
      <c r="K158" s="26"/>
      <c r="L158" s="26">
        <v>1305</v>
      </c>
      <c r="M158" s="26"/>
      <c r="N158" s="26">
        <v>90</v>
      </c>
      <c r="O158" s="26"/>
      <c r="P158" s="26">
        <v>25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58">F158/F157</f>
        <v>#DIV/0!</v>
      </c>
      <c r="G159" s="30" t="e">
        <f t="shared" si="58"/>
        <v>#DIV/0!</v>
      </c>
      <c r="H159" s="30" t="e">
        <f t="shared" si="58"/>
        <v>#DIV/0!</v>
      </c>
      <c r="I159" s="30" t="e">
        <f t="shared" si="58"/>
        <v>#DIV/0!</v>
      </c>
      <c r="J159" s="30" t="e">
        <f t="shared" si="58"/>
        <v>#DIV/0!</v>
      </c>
      <c r="K159" s="30" t="e">
        <f t="shared" si="58"/>
        <v>#DIV/0!</v>
      </c>
      <c r="L159" s="30" t="e">
        <f t="shared" si="58"/>
        <v>#DIV/0!</v>
      </c>
      <c r="M159" s="30" t="e">
        <f t="shared" si="58"/>
        <v>#DIV/0!</v>
      </c>
      <c r="N159" s="30" t="e">
        <f t="shared" si="58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">
      <c r="A160" s="32" t="s">
        <v>97</v>
      </c>
      <c r="B160" s="57">
        <f>B158/B155*10</f>
        <v>372.17391304347825</v>
      </c>
      <c r="C160" s="57">
        <f>C158/C155*10</f>
        <v>490</v>
      </c>
      <c r="D160" s="15">
        <f t="shared" si="31"/>
        <v>1.316588785046729</v>
      </c>
      <c r="E160" s="101"/>
      <c r="F160" s="55"/>
      <c r="G160" s="55"/>
      <c r="H160" s="55"/>
      <c r="I160" s="55"/>
      <c r="J160" s="55"/>
      <c r="K160" s="55"/>
      <c r="L160" s="55">
        <f t="shared" ref="L160" si="59">L158/L155*10</f>
        <v>567.39130434782612</v>
      </c>
      <c r="M160" s="55"/>
      <c r="N160" s="55">
        <f>N158/N155*10</f>
        <v>225</v>
      </c>
      <c r="O160" s="55"/>
      <c r="P160" s="55">
        <f>P158/P155*10</f>
        <v>250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">
      <c r="A161" s="52" t="s">
        <v>177</v>
      </c>
      <c r="B161" s="23">
        <v>390</v>
      </c>
      <c r="C161" s="27">
        <f>SUM(F161:Z161)</f>
        <v>388</v>
      </c>
      <c r="D161" s="15">
        <f t="shared" si="31"/>
        <v>0.99487179487179489</v>
      </c>
      <c r="E161" s="101"/>
      <c r="F161" s="37"/>
      <c r="G161" s="36"/>
      <c r="H161" s="54">
        <v>342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/>
      <c r="W161" s="36"/>
      <c r="X161" s="36"/>
      <c r="Y161" s="36">
        <v>46</v>
      </c>
      <c r="Z161" s="36"/>
    </row>
    <row r="162" spans="1:26" s="12" customFormat="1" ht="30" hidden="1" customHeight="1" x14ac:dyDescent="0.2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customHeight="1" x14ac:dyDescent="0.2">
      <c r="A170" s="52" t="s">
        <v>112</v>
      </c>
      <c r="B170" s="27"/>
      <c r="C170" s="27">
        <f>SUM(F170:Z170)</f>
        <v>230</v>
      </c>
      <c r="D170" s="15"/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230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">
      <c r="A171" s="32" t="s">
        <v>113</v>
      </c>
      <c r="B171" s="27"/>
      <c r="C171" s="27">
        <f>SUM(F171:Z171)</f>
        <v>243</v>
      </c>
      <c r="D171" s="15"/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243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">
      <c r="A172" s="32" t="s">
        <v>97</v>
      </c>
      <c r="B172" s="50"/>
      <c r="C172" s="50">
        <f>C171/C170*10</f>
        <v>10.565217391304348</v>
      </c>
      <c r="D172" s="15"/>
      <c r="E172" s="101"/>
      <c r="F172" s="51"/>
      <c r="G172" s="51"/>
      <c r="H172" s="51"/>
      <c r="I172" s="51"/>
      <c r="J172" s="51"/>
      <c r="K172" s="51"/>
      <c r="L172" s="51"/>
      <c r="M172" s="51"/>
      <c r="N172" s="51"/>
      <c r="O172" s="26"/>
      <c r="P172" s="26"/>
      <c r="Q172" s="51"/>
      <c r="R172" s="51">
        <f>R171/R170*10</f>
        <v>10.565217391304348</v>
      </c>
      <c r="S172" s="51"/>
      <c r="T172" s="51"/>
      <c r="U172" s="51"/>
      <c r="V172" s="51"/>
      <c r="W172" s="51"/>
      <c r="X172" s="51"/>
      <c r="Y172" s="51"/>
      <c r="Z172" s="26"/>
    </row>
    <row r="173" spans="1:26" s="12" customFormat="1" ht="30" hidden="1" customHeight="1" x14ac:dyDescent="0.2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hidden="1" customHeight="1" x14ac:dyDescent="0.2">
      <c r="A176" s="52" t="s">
        <v>179</v>
      </c>
      <c r="B176" s="27">
        <v>75</v>
      </c>
      <c r="C176" s="27">
        <f>SUM(F176:Z176)</f>
        <v>165</v>
      </c>
      <c r="D176" s="15">
        <f t="shared" si="31"/>
        <v>2.2000000000000002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50</v>
      </c>
      <c r="S176" s="36"/>
      <c r="T176" s="36"/>
      <c r="U176" s="36">
        <v>115</v>
      </c>
      <c r="V176" s="36"/>
      <c r="W176" s="36"/>
      <c r="X176" s="36"/>
      <c r="Y176" s="36"/>
      <c r="Z176" s="36"/>
    </row>
    <row r="177" spans="1:26" s="12" customFormat="1" ht="30" hidden="1" customHeight="1" x14ac:dyDescent="0.2">
      <c r="A177" s="32" t="s">
        <v>180</v>
      </c>
      <c r="B177" s="27">
        <v>83</v>
      </c>
      <c r="C177" s="27">
        <f>SUM(F177:Z177)</f>
        <v>104</v>
      </c>
      <c r="D177" s="15">
        <f t="shared" si="31"/>
        <v>1.2530120481927711</v>
      </c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>
        <v>20</v>
      </c>
      <c r="S177" s="37"/>
      <c r="T177" s="37"/>
      <c r="U177" s="37">
        <v>84</v>
      </c>
      <c r="V177" s="35"/>
      <c r="W177" s="37"/>
      <c r="X177" s="35"/>
      <c r="Y177" s="37"/>
      <c r="Z177" s="35"/>
    </row>
    <row r="178" spans="1:26" s="12" customFormat="1" ht="30" hidden="1" customHeight="1" x14ac:dyDescent="0.2">
      <c r="A178" s="32" t="s">
        <v>97</v>
      </c>
      <c r="B178" s="50">
        <f>B177/B176*10</f>
        <v>11.066666666666666</v>
      </c>
      <c r="C178" s="50">
        <f>C177/C176*10</f>
        <v>6.3030303030303028</v>
      </c>
      <c r="D178" s="15">
        <f t="shared" si="31"/>
        <v>0.56955093099671417</v>
      </c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>
        <f>R177/R176*10</f>
        <v>4</v>
      </c>
      <c r="S178" s="51"/>
      <c r="T178" s="51"/>
      <c r="U178" s="51">
        <f>U177/U176*10</f>
        <v>7.304347826086957</v>
      </c>
      <c r="V178" s="26"/>
      <c r="W178" s="51"/>
      <c r="X178" s="51"/>
      <c r="Y178" s="51"/>
      <c r="Z178" s="26"/>
    </row>
    <row r="179" spans="1:26" s="12" customFormat="1" ht="30" hidden="1" customHeight="1" outlineLevel="1" x14ac:dyDescent="0.2">
      <c r="A179" s="52" t="s">
        <v>114</v>
      </c>
      <c r="B179" s="27"/>
      <c r="C179" s="27">
        <f>SUM(F179:Z179)</f>
        <v>0</v>
      </c>
      <c r="D179" s="15" t="e">
        <f t="shared" ref="D179:D187" si="60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">
      <c r="A180" s="32" t="s">
        <v>115</v>
      </c>
      <c r="B180" s="27"/>
      <c r="C180" s="27">
        <f>SUM(F180:Z180)</f>
        <v>0</v>
      </c>
      <c r="D180" s="15" t="e">
        <f t="shared" si="60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60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">
      <c r="A182" s="52" t="s">
        <v>116</v>
      </c>
      <c r="B182" s="27"/>
      <c r="C182" s="27">
        <f>SUM(F182:Z182)</f>
        <v>0</v>
      </c>
      <c r="D182" s="15" t="e">
        <f t="shared" si="60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">
      <c r="A183" s="32" t="s">
        <v>117</v>
      </c>
      <c r="B183" s="27"/>
      <c r="C183" s="27">
        <f>SUM(F183:Z183)</f>
        <v>0</v>
      </c>
      <c r="D183" s="15" t="e">
        <f t="shared" si="60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60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">
      <c r="A185" s="52" t="s">
        <v>118</v>
      </c>
      <c r="B185" s="23"/>
      <c r="C185" s="27">
        <f>SUM(F185:Z185)</f>
        <v>0</v>
      </c>
      <c r="D185" s="15" t="e">
        <f t="shared" si="60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">
      <c r="A186" s="52" t="s">
        <v>119</v>
      </c>
      <c r="B186" s="23"/>
      <c r="C186" s="27"/>
      <c r="D186" s="15" t="e">
        <f t="shared" si="60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">
      <c r="A187" s="52" t="s">
        <v>120</v>
      </c>
      <c r="B187" s="23"/>
      <c r="C187" s="27"/>
      <c r="D187" s="15" t="e">
        <f t="shared" si="60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">
      <c r="A188" s="32" t="s">
        <v>121</v>
      </c>
      <c r="B188" s="23">
        <v>67542</v>
      </c>
      <c r="C188" s="27">
        <f>SUM(F188:Z188)</f>
        <v>54992</v>
      </c>
      <c r="D188" s="15">
        <f>C188/B188</f>
        <v>0.81418968937846081</v>
      </c>
      <c r="E188" s="101"/>
      <c r="F188" s="26">
        <v>3946</v>
      </c>
      <c r="G188" s="26">
        <v>2068</v>
      </c>
      <c r="H188" s="26">
        <v>3443</v>
      </c>
      <c r="I188" s="26">
        <v>1776</v>
      </c>
      <c r="J188" s="26">
        <v>1310</v>
      </c>
      <c r="K188" s="26">
        <v>3800</v>
      </c>
      <c r="L188" s="26">
        <v>1494</v>
      </c>
      <c r="M188" s="26">
        <v>625</v>
      </c>
      <c r="N188" s="26">
        <v>1065</v>
      </c>
      <c r="O188" s="26">
        <v>1605</v>
      </c>
      <c r="P188" s="26">
        <v>1705</v>
      </c>
      <c r="Q188" s="26">
        <v>4061</v>
      </c>
      <c r="R188" s="26">
        <v>6105</v>
      </c>
      <c r="S188" s="26">
        <v>2550</v>
      </c>
      <c r="T188" s="26">
        <v>5030</v>
      </c>
      <c r="U188" s="26">
        <v>1975</v>
      </c>
      <c r="V188" s="26">
        <v>1456</v>
      </c>
      <c r="W188" s="26">
        <v>1250</v>
      </c>
      <c r="X188" s="26">
        <v>4800</v>
      </c>
      <c r="Y188" s="26">
        <v>3628</v>
      </c>
      <c r="Z188" s="26">
        <v>1300</v>
      </c>
    </row>
    <row r="189" spans="1:26" s="47" customFormat="1" ht="30" customHeight="1" x14ac:dyDescent="0.2">
      <c r="A189" s="13" t="s">
        <v>122</v>
      </c>
      <c r="B189" s="9">
        <f>B188/B191</f>
        <v>0.64325714285714286</v>
      </c>
      <c r="C189" s="9">
        <f>C188/C191</f>
        <v>0.52373333333333338</v>
      </c>
      <c r="D189" s="15"/>
      <c r="E189" s="101"/>
      <c r="F189" s="30">
        <f>F188/F191</f>
        <v>0.5298778031422049</v>
      </c>
      <c r="G189" s="30">
        <f t="shared" ref="G189:Z189" si="61">G188/G191</f>
        <v>0.50611845325501714</v>
      </c>
      <c r="H189" s="30">
        <f t="shared" si="61"/>
        <v>0.62656960873521383</v>
      </c>
      <c r="I189" s="30">
        <f t="shared" si="61"/>
        <v>0.26342331652328688</v>
      </c>
      <c r="J189" s="30">
        <f t="shared" si="61"/>
        <v>0.38860872144764164</v>
      </c>
      <c r="K189" s="30">
        <f t="shared" si="61"/>
        <v>0.64059339177343222</v>
      </c>
      <c r="L189" s="30">
        <f t="shared" si="61"/>
        <v>0.34752267969295186</v>
      </c>
      <c r="M189" s="30">
        <f t="shared" si="61"/>
        <v>0.12373787368837853</v>
      </c>
      <c r="N189" s="30">
        <f t="shared" si="61"/>
        <v>0.23556735235567353</v>
      </c>
      <c r="O189" s="30">
        <f t="shared" si="61"/>
        <v>0.72005383580080751</v>
      </c>
      <c r="P189" s="30">
        <f t="shared" si="61"/>
        <v>0.55017747660535654</v>
      </c>
      <c r="Q189" s="30">
        <f t="shared" si="61"/>
        <v>0.57578335460087904</v>
      </c>
      <c r="R189" s="30">
        <f t="shared" si="61"/>
        <v>0.80828809744472396</v>
      </c>
      <c r="S189" s="30">
        <f t="shared" si="61"/>
        <v>0.49911920140927774</v>
      </c>
      <c r="T189" s="30">
        <f t="shared" si="61"/>
        <v>0.65640088738092128</v>
      </c>
      <c r="U189" s="30">
        <f t="shared" si="61"/>
        <v>0.48347613219094249</v>
      </c>
      <c r="V189" s="30">
        <f t="shared" si="61"/>
        <v>0.44215001518372304</v>
      </c>
      <c r="W189" s="30">
        <f t="shared" si="61"/>
        <v>0.58740601503759393</v>
      </c>
      <c r="X189" s="30">
        <f t="shared" si="61"/>
        <v>0.78740157480314965</v>
      </c>
      <c r="Y189" s="30">
        <f t="shared" si="61"/>
        <v>0.52572091001304155</v>
      </c>
      <c r="Z189" s="30">
        <f t="shared" si="61"/>
        <v>0.45662100456621002</v>
      </c>
    </row>
    <row r="190" spans="1:26" s="12" customFormat="1" ht="30" hidden="1" customHeight="1" x14ac:dyDescent="0.2">
      <c r="A190" s="32" t="s">
        <v>123</v>
      </c>
      <c r="B190" s="23"/>
      <c r="C190" s="27">
        <f t="shared" ref="C190:C196" si="62">SUM(F190:Z190)</f>
        <v>0</v>
      </c>
      <c r="D190" s="15" t="e">
        <f t="shared" ref="D190:D198" si="63">C190/B190</f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">
      <c r="A191" s="32" t="s">
        <v>124</v>
      </c>
      <c r="B191" s="23">
        <v>105000</v>
      </c>
      <c r="C191" s="27">
        <f t="shared" si="62"/>
        <v>105000</v>
      </c>
      <c r="D191" s="15">
        <f t="shared" si="63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hidden="1" customHeight="1" outlineLevel="1" x14ac:dyDescent="0.2">
      <c r="A192" s="32" t="s">
        <v>125</v>
      </c>
      <c r="B192" s="23"/>
      <c r="C192" s="27">
        <f t="shared" si="62"/>
        <v>0</v>
      </c>
      <c r="D192" s="15" t="e">
        <f t="shared" si="63"/>
        <v>#DIV/0!</v>
      </c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">
      <c r="A193" s="13" t="s">
        <v>51</v>
      </c>
      <c r="B193" s="88">
        <f>B192/B191</f>
        <v>0</v>
      </c>
      <c r="C193" s="27">
        <f t="shared" si="62"/>
        <v>0</v>
      </c>
      <c r="D193" s="15" t="e">
        <f t="shared" si="63"/>
        <v>#DIV/0!</v>
      </c>
      <c r="E193" s="101"/>
      <c r="F193" s="16">
        <f>F192/F191</f>
        <v>0</v>
      </c>
      <c r="G193" s="16">
        <f t="shared" ref="G193:Z193" si="64">G192/G191</f>
        <v>0</v>
      </c>
      <c r="H193" s="16">
        <f t="shared" si="64"/>
        <v>0</v>
      </c>
      <c r="I193" s="16">
        <f t="shared" si="64"/>
        <v>0</v>
      </c>
      <c r="J193" s="16">
        <f t="shared" si="64"/>
        <v>0</v>
      </c>
      <c r="K193" s="16">
        <f t="shared" si="64"/>
        <v>0</v>
      </c>
      <c r="L193" s="16">
        <f t="shared" si="64"/>
        <v>0</v>
      </c>
      <c r="M193" s="16">
        <f t="shared" si="64"/>
        <v>0</v>
      </c>
      <c r="N193" s="16">
        <f t="shared" si="64"/>
        <v>0</v>
      </c>
      <c r="O193" s="16">
        <f t="shared" si="64"/>
        <v>0</v>
      </c>
      <c r="P193" s="16">
        <f t="shared" si="64"/>
        <v>0</v>
      </c>
      <c r="Q193" s="16">
        <f t="shared" si="64"/>
        <v>0</v>
      </c>
      <c r="R193" s="16">
        <f t="shared" si="64"/>
        <v>0</v>
      </c>
      <c r="S193" s="16">
        <f t="shared" si="64"/>
        <v>0</v>
      </c>
      <c r="T193" s="16">
        <f t="shared" si="64"/>
        <v>0</v>
      </c>
      <c r="U193" s="16">
        <f t="shared" si="64"/>
        <v>0</v>
      </c>
      <c r="V193" s="16">
        <f t="shared" si="64"/>
        <v>0</v>
      </c>
      <c r="W193" s="16">
        <f t="shared" si="64"/>
        <v>0</v>
      </c>
      <c r="X193" s="16">
        <f t="shared" si="64"/>
        <v>0</v>
      </c>
      <c r="Y193" s="16">
        <f t="shared" si="64"/>
        <v>0</v>
      </c>
      <c r="Z193" s="16">
        <f t="shared" si="64"/>
        <v>0</v>
      </c>
    </row>
    <row r="194" spans="1:36" s="12" customFormat="1" ht="30" hidden="1" customHeight="1" x14ac:dyDescent="0.2">
      <c r="A194" s="11" t="s">
        <v>126</v>
      </c>
      <c r="B194" s="26"/>
      <c r="C194" s="27">
        <f t="shared" si="62"/>
        <v>0</v>
      </c>
      <c r="D194" s="15" t="e">
        <f t="shared" si="63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hidden="1" customHeight="1" x14ac:dyDescent="0.2">
      <c r="A195" s="11" t="s">
        <v>127</v>
      </c>
      <c r="B195" s="26"/>
      <c r="C195" s="27">
        <f t="shared" si="62"/>
        <v>0</v>
      </c>
      <c r="D195" s="15" t="e">
        <f t="shared" si="63"/>
        <v>#DIV/0!</v>
      </c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hidden="1" customHeight="1" x14ac:dyDescent="0.2">
      <c r="A196" s="32" t="s">
        <v>149</v>
      </c>
      <c r="B196" s="23"/>
      <c r="C196" s="27">
        <f t="shared" si="62"/>
        <v>0</v>
      </c>
      <c r="D196" s="15" t="e">
        <f t="shared" si="63"/>
        <v>#DIV/0!</v>
      </c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15" customHeight="1" outlineLevel="1" x14ac:dyDescent="0.2">
      <c r="A197" s="11" t="s">
        <v>206</v>
      </c>
      <c r="B197" s="27">
        <v>101088</v>
      </c>
      <c r="C197" s="27">
        <f>SUM(F197:Z197)</f>
        <v>102447</v>
      </c>
      <c r="D197" s="15">
        <f t="shared" si="63"/>
        <v>1.0134437321937322</v>
      </c>
      <c r="E197" s="101"/>
      <c r="F197" s="31">
        <v>1366</v>
      </c>
      <c r="G197" s="31">
        <v>2847</v>
      </c>
      <c r="H197" s="31">
        <v>5196</v>
      </c>
      <c r="I197" s="31">
        <v>6818</v>
      </c>
      <c r="J197" s="31">
        <v>7359</v>
      </c>
      <c r="K197" s="31">
        <v>5788</v>
      </c>
      <c r="L197" s="31">
        <v>3589</v>
      </c>
      <c r="M197" s="31">
        <v>5208</v>
      </c>
      <c r="N197" s="31">
        <v>3384</v>
      </c>
      <c r="O197" s="31">
        <v>4078</v>
      </c>
      <c r="P197" s="31">
        <v>3900</v>
      </c>
      <c r="Q197" s="31">
        <v>6744</v>
      </c>
      <c r="R197" s="31">
        <v>6037</v>
      </c>
      <c r="S197" s="31">
        <v>3874</v>
      </c>
      <c r="T197" s="31">
        <v>3946</v>
      </c>
      <c r="U197" s="31">
        <v>5071</v>
      </c>
      <c r="V197" s="31">
        <v>2020</v>
      </c>
      <c r="W197" s="31">
        <v>1351</v>
      </c>
      <c r="X197" s="31">
        <v>8708</v>
      </c>
      <c r="Y197" s="31">
        <v>9901</v>
      </c>
      <c r="Z197" s="31">
        <v>5262</v>
      </c>
    </row>
    <row r="198" spans="1:36" s="60" customFormat="1" ht="30" customHeight="1" outlineLevel="1" x14ac:dyDescent="0.2">
      <c r="A198" s="32" t="s">
        <v>128</v>
      </c>
      <c r="B198" s="27">
        <v>99361</v>
      </c>
      <c r="C198" s="27">
        <f>SUM(F198:Z198)</f>
        <v>91965</v>
      </c>
      <c r="D198" s="15">
        <f t="shared" si="63"/>
        <v>0.92556435623635025</v>
      </c>
      <c r="E198" s="101"/>
      <c r="F198" s="36">
        <v>1011</v>
      </c>
      <c r="G198" s="36">
        <v>1923</v>
      </c>
      <c r="H198" s="36">
        <v>5196</v>
      </c>
      <c r="I198" s="36">
        <v>6539</v>
      </c>
      <c r="J198" s="36">
        <v>7359</v>
      </c>
      <c r="K198" s="36">
        <v>5590</v>
      </c>
      <c r="L198" s="36">
        <v>3287</v>
      </c>
      <c r="M198" s="36">
        <v>3963</v>
      </c>
      <c r="N198" s="36">
        <v>2708</v>
      </c>
      <c r="O198" s="36">
        <v>4030</v>
      </c>
      <c r="P198" s="36">
        <v>2930</v>
      </c>
      <c r="Q198" s="36">
        <v>5603</v>
      </c>
      <c r="R198" s="36">
        <v>6037</v>
      </c>
      <c r="S198" s="36">
        <v>3800</v>
      </c>
      <c r="T198" s="36">
        <v>3946</v>
      </c>
      <c r="U198" s="36">
        <v>4013</v>
      </c>
      <c r="V198" s="36">
        <v>1991</v>
      </c>
      <c r="W198" s="36">
        <v>1351</v>
      </c>
      <c r="X198" s="36">
        <v>8220</v>
      </c>
      <c r="Y198" s="36">
        <v>7688</v>
      </c>
      <c r="Z198" s="36">
        <v>4780</v>
      </c>
    </row>
    <row r="199" spans="1:36" s="47" customFormat="1" ht="30" customHeight="1" x14ac:dyDescent="0.2">
      <c r="A199" s="11" t="s">
        <v>129</v>
      </c>
      <c r="B199" s="49">
        <f>B198/B197</f>
        <v>0.98291587527698643</v>
      </c>
      <c r="C199" s="49">
        <f>C198/C197</f>
        <v>0.8976836803420305</v>
      </c>
      <c r="D199" s="15">
        <f t="shared" ref="D199:D202" si="65">C199/B199</f>
        <v>0.91328637874432805</v>
      </c>
      <c r="E199" s="15"/>
      <c r="F199" s="70">
        <f t="shared" ref="F199:Z199" si="66">F198/F197</f>
        <v>0.74011713030746706</v>
      </c>
      <c r="G199" s="70">
        <f t="shared" si="66"/>
        <v>0.67544783983140144</v>
      </c>
      <c r="H199" s="70">
        <f t="shared" si="66"/>
        <v>1</v>
      </c>
      <c r="I199" s="70">
        <f t="shared" si="66"/>
        <v>0.95907890877090052</v>
      </c>
      <c r="J199" s="70">
        <f t="shared" si="66"/>
        <v>1</v>
      </c>
      <c r="K199" s="70">
        <f t="shared" si="66"/>
        <v>0.96579129232895644</v>
      </c>
      <c r="L199" s="70">
        <f t="shared" si="66"/>
        <v>0.91585399832822512</v>
      </c>
      <c r="M199" s="70">
        <f t="shared" si="66"/>
        <v>0.76094470046082952</v>
      </c>
      <c r="N199" s="70">
        <f t="shared" si="66"/>
        <v>0.80023640661938533</v>
      </c>
      <c r="O199" s="70">
        <f t="shared" si="66"/>
        <v>0.98822952427660615</v>
      </c>
      <c r="P199" s="70">
        <f t="shared" si="66"/>
        <v>0.75128205128205128</v>
      </c>
      <c r="Q199" s="70">
        <f t="shared" si="66"/>
        <v>0.83081257413997622</v>
      </c>
      <c r="R199" s="70">
        <f t="shared" si="66"/>
        <v>1</v>
      </c>
      <c r="S199" s="70">
        <f t="shared" si="66"/>
        <v>0.98089829633453796</v>
      </c>
      <c r="T199" s="70">
        <f t="shared" si="66"/>
        <v>1</v>
      </c>
      <c r="U199" s="70">
        <f t="shared" si="66"/>
        <v>0.79136265036481956</v>
      </c>
      <c r="V199" s="70">
        <f t="shared" si="66"/>
        <v>0.98564356435643563</v>
      </c>
      <c r="W199" s="70">
        <f t="shared" si="66"/>
        <v>1</v>
      </c>
      <c r="X199" s="70">
        <f t="shared" si="66"/>
        <v>0.94395957740009184</v>
      </c>
      <c r="Y199" s="70">
        <f t="shared" si="66"/>
        <v>0.77648722351277644</v>
      </c>
      <c r="Z199" s="70">
        <f t="shared" si="66"/>
        <v>0.9083998479665526</v>
      </c>
    </row>
    <row r="200" spans="1:36" s="47" customFormat="1" ht="30" hidden="1" customHeight="1" outlineLevel="1" x14ac:dyDescent="0.2">
      <c r="A200" s="11" t="s">
        <v>130</v>
      </c>
      <c r="B200" s="27"/>
      <c r="C200" s="27">
        <f>SUM(F200:Z200)</f>
        <v>0</v>
      </c>
      <c r="D200" s="15" t="e">
        <f t="shared" si="65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">
      <c r="A201" s="32" t="s">
        <v>131</v>
      </c>
      <c r="B201" s="23">
        <v>12948</v>
      </c>
      <c r="C201" s="27">
        <f>SUM(F201:Z201)</f>
        <v>14426</v>
      </c>
      <c r="D201" s="15"/>
      <c r="E201" s="15"/>
      <c r="F201" s="46"/>
      <c r="G201" s="36">
        <v>160</v>
      </c>
      <c r="H201" s="36">
        <v>2144</v>
      </c>
      <c r="I201" s="36">
        <v>363</v>
      </c>
      <c r="J201" s="36"/>
      <c r="K201" s="36">
        <v>1034</v>
      </c>
      <c r="L201" s="36"/>
      <c r="M201" s="36">
        <v>1209</v>
      </c>
      <c r="N201" s="36">
        <v>200</v>
      </c>
      <c r="O201" s="36">
        <v>364</v>
      </c>
      <c r="P201" s="46">
        <v>145</v>
      </c>
      <c r="Q201" s="36">
        <v>893</v>
      </c>
      <c r="R201" s="36">
        <v>55</v>
      </c>
      <c r="S201" s="36"/>
      <c r="T201" s="36">
        <v>554</v>
      </c>
      <c r="U201" s="36">
        <v>502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7" customFormat="1" ht="30" hidden="1" customHeight="1" x14ac:dyDescent="0.2">
      <c r="A202" s="11" t="s">
        <v>132</v>
      </c>
      <c r="B202" s="15"/>
      <c r="C202" s="15" t="e">
        <f>C201/C200</f>
        <v>#DIV/0!</v>
      </c>
      <c r="D202" s="15" t="e">
        <f t="shared" si="65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2.5" outlineLevel="1" x14ac:dyDescent="0.2">
      <c r="A204" s="52" t="s">
        <v>134</v>
      </c>
      <c r="B204" s="23">
        <v>90542</v>
      </c>
      <c r="C204" s="27">
        <f>SUM(F204:Z204)</f>
        <v>79314</v>
      </c>
      <c r="D204" s="9">
        <f t="shared" ref="D204:D223" si="67">C204/B204</f>
        <v>0.87599125267831501</v>
      </c>
      <c r="E204" s="9"/>
      <c r="F204" s="26">
        <v>1098</v>
      </c>
      <c r="G204" s="26">
        <v>1850</v>
      </c>
      <c r="H204" s="26">
        <v>6204</v>
      </c>
      <c r="I204" s="26">
        <v>6969</v>
      </c>
      <c r="J204" s="26">
        <v>4347</v>
      </c>
      <c r="K204" s="26">
        <v>3285</v>
      </c>
      <c r="L204" s="26">
        <v>2646</v>
      </c>
      <c r="M204" s="31">
        <v>6178</v>
      </c>
      <c r="N204" s="26">
        <v>2343</v>
      </c>
      <c r="O204" s="26">
        <v>3540</v>
      </c>
      <c r="P204" s="26">
        <v>2450</v>
      </c>
      <c r="Q204" s="26">
        <v>5074</v>
      </c>
      <c r="R204" s="26">
        <v>5813</v>
      </c>
      <c r="S204" s="26">
        <v>2705</v>
      </c>
      <c r="T204" s="26">
        <v>3965</v>
      </c>
      <c r="U204" s="26">
        <v>2343</v>
      </c>
      <c r="V204" s="26">
        <v>1345</v>
      </c>
      <c r="W204" s="26">
        <v>535</v>
      </c>
      <c r="X204" s="26">
        <v>3842</v>
      </c>
      <c r="Y204" s="26">
        <v>6542</v>
      </c>
      <c r="Z204" s="26">
        <v>6240</v>
      </c>
    </row>
    <row r="205" spans="1:36" s="47" customFormat="1" ht="22.5" outlineLevel="1" x14ac:dyDescent="0.2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">
      <c r="A206" s="13" t="s">
        <v>136</v>
      </c>
      <c r="B206" s="27">
        <f>B204*0.45</f>
        <v>40743.9</v>
      </c>
      <c r="C206" s="27">
        <f>C204*0.45</f>
        <v>35691.300000000003</v>
      </c>
      <c r="D206" s="9">
        <f t="shared" si="67"/>
        <v>0.87599125267831512</v>
      </c>
      <c r="E206" s="9"/>
      <c r="F206" s="26">
        <f>F204*0.45</f>
        <v>494.1</v>
      </c>
      <c r="G206" s="26">
        <f t="shared" ref="G206:Z206" si="68">G204*0.45</f>
        <v>832.5</v>
      </c>
      <c r="H206" s="26">
        <f t="shared" si="68"/>
        <v>2791.8</v>
      </c>
      <c r="I206" s="26">
        <f t="shared" si="68"/>
        <v>3136.05</v>
      </c>
      <c r="J206" s="26">
        <f t="shared" si="68"/>
        <v>1956.15</v>
      </c>
      <c r="K206" s="26">
        <f t="shared" si="68"/>
        <v>1478.25</v>
      </c>
      <c r="L206" s="26">
        <f t="shared" si="68"/>
        <v>1190.7</v>
      </c>
      <c r="M206" s="26">
        <f t="shared" si="68"/>
        <v>2780.1</v>
      </c>
      <c r="N206" s="26">
        <f t="shared" si="68"/>
        <v>1054.3500000000001</v>
      </c>
      <c r="O206" s="26">
        <f t="shared" si="68"/>
        <v>1593</v>
      </c>
      <c r="P206" s="26">
        <f t="shared" si="68"/>
        <v>1102.5</v>
      </c>
      <c r="Q206" s="26">
        <f t="shared" si="68"/>
        <v>2283.3000000000002</v>
      </c>
      <c r="R206" s="26">
        <f t="shared" si="68"/>
        <v>2615.85</v>
      </c>
      <c r="S206" s="26">
        <f t="shared" si="68"/>
        <v>1217.25</v>
      </c>
      <c r="T206" s="26">
        <f t="shared" si="68"/>
        <v>1784.25</v>
      </c>
      <c r="U206" s="26">
        <f t="shared" si="68"/>
        <v>1054.3500000000001</v>
      </c>
      <c r="V206" s="26">
        <f t="shared" si="68"/>
        <v>605.25</v>
      </c>
      <c r="W206" s="26">
        <f t="shared" si="68"/>
        <v>240.75</v>
      </c>
      <c r="X206" s="26">
        <f t="shared" si="68"/>
        <v>1728.9</v>
      </c>
      <c r="Y206" s="26">
        <f t="shared" si="68"/>
        <v>2943.9</v>
      </c>
      <c r="Z206" s="26">
        <f t="shared" si="68"/>
        <v>2808</v>
      </c>
      <c r="AA206" s="61"/>
    </row>
    <row r="207" spans="1:36" s="47" customFormat="1" ht="22.5" collapsed="1" x14ac:dyDescent="0.2">
      <c r="A207" s="13" t="s">
        <v>137</v>
      </c>
      <c r="B207" s="49">
        <f>B204/B205</f>
        <v>0.89917076319578926</v>
      </c>
      <c r="C207" s="49">
        <f>C204/C205</f>
        <v>0.81464165175646008</v>
      </c>
      <c r="D207" s="9"/>
      <c r="E207" s="9"/>
      <c r="F207" s="70">
        <f t="shared" ref="F207:Z207" si="69">F204/F205</f>
        <v>0.93982709920397167</v>
      </c>
      <c r="G207" s="70">
        <f t="shared" si="69"/>
        <v>0.54601263207602857</v>
      </c>
      <c r="H207" s="70">
        <f t="shared" si="69"/>
        <v>0.75265686417236866</v>
      </c>
      <c r="I207" s="70">
        <f t="shared" si="69"/>
        <v>0.90742187500000004</v>
      </c>
      <c r="J207" s="70">
        <f t="shared" si="69"/>
        <v>0.88641924959216967</v>
      </c>
      <c r="K207" s="70">
        <f t="shared" si="69"/>
        <v>1.2457337883959045</v>
      </c>
      <c r="L207" s="70">
        <f t="shared" si="69"/>
        <v>3.2869565217391306</v>
      </c>
      <c r="M207" s="70">
        <f t="shared" si="69"/>
        <v>0.58086838789747841</v>
      </c>
      <c r="N207" s="70">
        <f t="shared" si="69"/>
        <v>0.57064224652329576</v>
      </c>
      <c r="O207" s="70">
        <f t="shared" si="69"/>
        <v>1.0070837245028592</v>
      </c>
      <c r="P207" s="70">
        <f t="shared" si="69"/>
        <v>0.78154906214112541</v>
      </c>
      <c r="Q207" s="70">
        <f t="shared" si="69"/>
        <v>0.6725429120551395</v>
      </c>
      <c r="R207" s="70">
        <f t="shared" si="69"/>
        <v>1.3507923967095785</v>
      </c>
      <c r="S207" s="70">
        <f t="shared" si="69"/>
        <v>1.3963452405533761</v>
      </c>
      <c r="T207" s="70">
        <f t="shared" si="69"/>
        <v>1.0676108672823716</v>
      </c>
      <c r="U207" s="70">
        <f t="shared" si="69"/>
        <v>0.3535536441828882</v>
      </c>
      <c r="V207" s="70">
        <f t="shared" si="69"/>
        <v>0.90347282864243972</v>
      </c>
      <c r="W207" s="70">
        <f t="shared" si="69"/>
        <v>0.80999242997728993</v>
      </c>
      <c r="X207" s="70">
        <f t="shared" si="69"/>
        <v>0.77732367579816286</v>
      </c>
      <c r="Y207" s="70">
        <f t="shared" si="69"/>
        <v>0.81774999999999998</v>
      </c>
      <c r="Z207" s="70">
        <f t="shared" si="69"/>
        <v>0.78729229488133845</v>
      </c>
    </row>
    <row r="208" spans="1:36" s="60" customFormat="1" ht="22.5" outlineLevel="1" x14ac:dyDescent="0.2">
      <c r="A208" s="52" t="s">
        <v>138</v>
      </c>
      <c r="B208" s="23">
        <v>190831</v>
      </c>
      <c r="C208" s="27">
        <f>SUM(F208:Z208)</f>
        <v>233175</v>
      </c>
      <c r="D208" s="9">
        <f t="shared" si="67"/>
        <v>1.2218926694300192</v>
      </c>
      <c r="E208" s="9"/>
      <c r="F208" s="26">
        <v>359</v>
      </c>
      <c r="G208" s="26">
        <v>6300</v>
      </c>
      <c r="H208" s="26">
        <v>16463</v>
      </c>
      <c r="I208" s="26">
        <v>18729</v>
      </c>
      <c r="J208" s="26">
        <v>4827</v>
      </c>
      <c r="K208" s="26">
        <v>11335</v>
      </c>
      <c r="L208" s="26">
        <v>550</v>
      </c>
      <c r="M208" s="26">
        <v>24096</v>
      </c>
      <c r="N208" s="26">
        <v>9312</v>
      </c>
      <c r="O208" s="26">
        <v>10800</v>
      </c>
      <c r="P208" s="26">
        <v>4400</v>
      </c>
      <c r="Q208" s="26">
        <v>16040</v>
      </c>
      <c r="R208" s="26">
        <v>5237</v>
      </c>
      <c r="S208" s="26">
        <v>4800</v>
      </c>
      <c r="T208" s="26">
        <v>6050</v>
      </c>
      <c r="U208" s="26">
        <v>28805</v>
      </c>
      <c r="V208" s="26">
        <v>1950</v>
      </c>
      <c r="W208" s="26">
        <v>768</v>
      </c>
      <c r="X208" s="26">
        <v>7370</v>
      </c>
      <c r="Y208" s="26">
        <v>39884</v>
      </c>
      <c r="Z208" s="26">
        <v>15100</v>
      </c>
    </row>
    <row r="209" spans="1:26" s="47" customFormat="1" ht="22.5" outlineLevel="1" x14ac:dyDescent="0.2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5" hidden="1" customHeight="1" outlineLevel="1" x14ac:dyDescent="0.2">
      <c r="A210" s="13" t="s">
        <v>136</v>
      </c>
      <c r="B210" s="27">
        <f>B208*0.3</f>
        <v>57249.299999999996</v>
      </c>
      <c r="C210" s="27">
        <f>C208*0.3</f>
        <v>69952.5</v>
      </c>
      <c r="D210" s="9">
        <f t="shared" si="67"/>
        <v>1.2218926694300194</v>
      </c>
      <c r="E210" s="9"/>
      <c r="F210" s="26">
        <f>F208*0.3</f>
        <v>107.7</v>
      </c>
      <c r="G210" s="26">
        <f t="shared" ref="G210:Z210" si="70">G208*0.3</f>
        <v>1890</v>
      </c>
      <c r="H210" s="26">
        <f t="shared" si="70"/>
        <v>4938.8999999999996</v>
      </c>
      <c r="I210" s="26">
        <f t="shared" si="70"/>
        <v>5618.7</v>
      </c>
      <c r="J210" s="26">
        <f t="shared" si="70"/>
        <v>1448.1</v>
      </c>
      <c r="K210" s="26">
        <f t="shared" si="70"/>
        <v>3400.5</v>
      </c>
      <c r="L210" s="26">
        <f t="shared" si="70"/>
        <v>165</v>
      </c>
      <c r="M210" s="26">
        <f t="shared" si="70"/>
        <v>7228.8</v>
      </c>
      <c r="N210" s="26">
        <f t="shared" si="70"/>
        <v>2793.6</v>
      </c>
      <c r="O210" s="26">
        <f t="shared" si="70"/>
        <v>3240</v>
      </c>
      <c r="P210" s="26">
        <f t="shared" si="70"/>
        <v>1320</v>
      </c>
      <c r="Q210" s="26">
        <f t="shared" si="70"/>
        <v>4812</v>
      </c>
      <c r="R210" s="26">
        <f t="shared" si="70"/>
        <v>1571.1</v>
      </c>
      <c r="S210" s="26">
        <f t="shared" si="70"/>
        <v>1440</v>
      </c>
      <c r="T210" s="26">
        <f t="shared" si="70"/>
        <v>1815</v>
      </c>
      <c r="U210" s="26">
        <f t="shared" si="70"/>
        <v>8641.5</v>
      </c>
      <c r="V210" s="26">
        <f t="shared" si="70"/>
        <v>585</v>
      </c>
      <c r="W210" s="26">
        <f t="shared" si="70"/>
        <v>230.39999999999998</v>
      </c>
      <c r="X210" s="26">
        <f t="shared" si="70"/>
        <v>2211</v>
      </c>
      <c r="Y210" s="26">
        <f t="shared" si="70"/>
        <v>11965.199999999999</v>
      </c>
      <c r="Z210" s="26">
        <f t="shared" si="70"/>
        <v>4530</v>
      </c>
    </row>
    <row r="211" spans="1:26" s="60" customFormat="1" ht="22.5" collapsed="1" x14ac:dyDescent="0.2">
      <c r="A211" s="13" t="s">
        <v>137</v>
      </c>
      <c r="B211" s="9">
        <f>B208/B209</f>
        <v>0.78905019247547026</v>
      </c>
      <c r="C211" s="9">
        <f>C208/C209</f>
        <v>0.97432063934320745</v>
      </c>
      <c r="D211" s="9"/>
      <c r="E211" s="9"/>
      <c r="F211" s="30">
        <f t="shared" ref="F211:Z211" si="71">F208/F209</f>
        <v>0.15854789559687318</v>
      </c>
      <c r="G211" s="30">
        <f t="shared" si="71"/>
        <v>0.95932755706476214</v>
      </c>
      <c r="H211" s="30">
        <f t="shared" si="71"/>
        <v>1.0304574247014346</v>
      </c>
      <c r="I211" s="30">
        <f t="shared" si="71"/>
        <v>0.686949823943662</v>
      </c>
      <c r="J211" s="30">
        <f t="shared" si="71"/>
        <v>0.5078326372158104</v>
      </c>
      <c r="K211" s="30">
        <f t="shared" si="71"/>
        <v>0.92259482337620058</v>
      </c>
      <c r="L211" s="30">
        <f t="shared" si="71"/>
        <v>0.3525189078323292</v>
      </c>
      <c r="M211" s="30">
        <f t="shared" si="71"/>
        <v>1.1688859783162338</v>
      </c>
      <c r="N211" s="30">
        <f t="shared" si="71"/>
        <v>1.1701138448392854</v>
      </c>
      <c r="O211" s="30">
        <f t="shared" si="71"/>
        <v>1.5852047556142668</v>
      </c>
      <c r="P211" s="30">
        <f t="shared" si="71"/>
        <v>0.72417255056864005</v>
      </c>
      <c r="Q211" s="30">
        <f t="shared" si="71"/>
        <v>1.0969171430916105</v>
      </c>
      <c r="R211" s="30">
        <f t="shared" si="71"/>
        <v>0.62786236662270711</v>
      </c>
      <c r="S211" s="30">
        <f t="shared" si="71"/>
        <v>1.2783977414973233</v>
      </c>
      <c r="T211" s="30">
        <f t="shared" si="71"/>
        <v>1.2955032119914347</v>
      </c>
      <c r="U211" s="30">
        <f t="shared" si="71"/>
        <v>0.9569767441860465</v>
      </c>
      <c r="V211" s="30">
        <f t="shared" si="71"/>
        <v>0.67583960073475891</v>
      </c>
      <c r="W211" s="30">
        <f t="shared" si="71"/>
        <v>0.59990626464614905</v>
      </c>
      <c r="X211" s="30">
        <f t="shared" si="71"/>
        <v>0.76932712582726159</v>
      </c>
      <c r="Y211" s="30">
        <f t="shared" si="71"/>
        <v>1.2526381909547739</v>
      </c>
      <c r="Z211" s="30">
        <f t="shared" si="71"/>
        <v>0.98293853053944447</v>
      </c>
    </row>
    <row r="212" spans="1:26" s="60" customFormat="1" ht="30" customHeight="1" outlineLevel="1" x14ac:dyDescent="0.2">
      <c r="A212" s="52" t="s">
        <v>139</v>
      </c>
      <c r="B212" s="23">
        <v>24115</v>
      </c>
      <c r="C212" s="27">
        <f>SUM(F212:Z212)</f>
        <v>37748</v>
      </c>
      <c r="D212" s="9">
        <f t="shared" si="67"/>
        <v>1.56533278042712</v>
      </c>
      <c r="E212" s="9"/>
      <c r="F212" s="26"/>
      <c r="G212" s="26">
        <v>5055</v>
      </c>
      <c r="H212" s="26">
        <v>1250</v>
      </c>
      <c r="I212" s="26"/>
      <c r="J212" s="26">
        <v>8384</v>
      </c>
      <c r="K212" s="26">
        <v>800</v>
      </c>
      <c r="L212" s="26">
        <v>1900</v>
      </c>
      <c r="M212" s="26">
        <v>972</v>
      </c>
      <c r="N212" s="26">
        <v>300</v>
      </c>
      <c r="O212" s="26"/>
      <c r="P212" s="26">
        <v>3200</v>
      </c>
      <c r="Q212" s="26">
        <v>4465</v>
      </c>
      <c r="R212" s="26"/>
      <c r="S212" s="26"/>
      <c r="T212" s="26">
        <v>600</v>
      </c>
      <c r="U212" s="26"/>
      <c r="V212" s="26"/>
      <c r="W212" s="26"/>
      <c r="X212" s="26">
        <v>10822</v>
      </c>
      <c r="Y212" s="26"/>
      <c r="Z212" s="26"/>
    </row>
    <row r="213" spans="1:26" s="47" customFormat="1" ht="22.5" outlineLevel="1" x14ac:dyDescent="0.2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149999999999999" hidden="1" customHeight="1" outlineLevel="1" x14ac:dyDescent="0.2">
      <c r="A214" s="13" t="s">
        <v>140</v>
      </c>
      <c r="B214" s="27">
        <f>B212*0.19</f>
        <v>4581.8500000000004</v>
      </c>
      <c r="C214" s="27">
        <f>C212*0.19</f>
        <v>7172.12</v>
      </c>
      <c r="D214" s="9"/>
      <c r="E214" s="9"/>
      <c r="F214" s="26">
        <f>F212*0.19</f>
        <v>0</v>
      </c>
      <c r="G214" s="26">
        <f t="shared" ref="G214:Z214" si="72">G212*0.19</f>
        <v>960.45</v>
      </c>
      <c r="H214" s="26">
        <f t="shared" si="72"/>
        <v>237.5</v>
      </c>
      <c r="I214" s="26">
        <f t="shared" si="72"/>
        <v>0</v>
      </c>
      <c r="J214" s="26">
        <f t="shared" si="72"/>
        <v>1592.96</v>
      </c>
      <c r="K214" s="26">
        <f t="shared" si="72"/>
        <v>152</v>
      </c>
      <c r="L214" s="26">
        <f t="shared" si="72"/>
        <v>361</v>
      </c>
      <c r="M214" s="26">
        <f t="shared" si="72"/>
        <v>184.68</v>
      </c>
      <c r="N214" s="26">
        <f t="shared" si="72"/>
        <v>57</v>
      </c>
      <c r="O214" s="26">
        <f t="shared" si="72"/>
        <v>0</v>
      </c>
      <c r="P214" s="26">
        <f t="shared" si="72"/>
        <v>608</v>
      </c>
      <c r="Q214" s="26">
        <f t="shared" si="72"/>
        <v>848.35</v>
      </c>
      <c r="R214" s="26">
        <f t="shared" si="72"/>
        <v>0</v>
      </c>
      <c r="S214" s="26">
        <f t="shared" si="72"/>
        <v>0</v>
      </c>
      <c r="T214" s="26">
        <f t="shared" si="72"/>
        <v>114</v>
      </c>
      <c r="U214" s="26">
        <f t="shared" si="72"/>
        <v>0</v>
      </c>
      <c r="V214" s="26">
        <f t="shared" si="72"/>
        <v>0</v>
      </c>
      <c r="W214" s="26">
        <f t="shared" si="72"/>
        <v>0</v>
      </c>
      <c r="X214" s="26">
        <f t="shared" si="72"/>
        <v>2056.1799999999998</v>
      </c>
      <c r="Y214" s="26">
        <f t="shared" si="72"/>
        <v>0</v>
      </c>
      <c r="Z214" s="26">
        <f t="shared" si="72"/>
        <v>0</v>
      </c>
    </row>
    <row r="215" spans="1:26" s="60" customFormat="1" ht="22.5" collapsed="1" x14ac:dyDescent="0.2">
      <c r="A215" s="13" t="s">
        <v>141</v>
      </c>
      <c r="B215" s="9">
        <f>B212/B213</f>
        <v>9.7155242918323517E-2</v>
      </c>
      <c r="C215" s="9">
        <f>C212/C213</f>
        <v>0.15502341490940197</v>
      </c>
      <c r="D215" s="9">
        <f t="shared" si="67"/>
        <v>1.595625827828222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3">H212/H213</f>
        <v>6.9702343113966114E-2</v>
      </c>
      <c r="I215" s="30">
        <f t="shared" si="73"/>
        <v>0</v>
      </c>
      <c r="J215" s="30">
        <f t="shared" si="73"/>
        <v>0.78579863909873093</v>
      </c>
      <c r="K215" s="30">
        <f t="shared" si="73"/>
        <v>7.1973513746941123E-2</v>
      </c>
      <c r="L215" s="30">
        <f t="shared" si="73"/>
        <v>1.0849083537943243</v>
      </c>
      <c r="M215" s="30">
        <f t="shared" si="73"/>
        <v>4.2005730411370935E-2</v>
      </c>
      <c r="N215" s="30">
        <f t="shared" si="73"/>
        <v>3.3583342662039627E-2</v>
      </c>
      <c r="O215" s="30">
        <f t="shared" si="73"/>
        <v>0</v>
      </c>
      <c r="P215" s="30">
        <f t="shared" si="73"/>
        <v>0.46919445177560776</v>
      </c>
      <c r="Q215" s="30">
        <f t="shared" si="73"/>
        <v>0.27202222479453642</v>
      </c>
      <c r="R215" s="30">
        <f t="shared" si="73"/>
        <v>0</v>
      </c>
      <c r="S215" s="30">
        <f t="shared" si="73"/>
        <v>0</v>
      </c>
      <c r="T215" s="30">
        <f t="shared" si="73"/>
        <v>7.4257425742574254E-2</v>
      </c>
      <c r="U215" s="30">
        <f t="shared" si="73"/>
        <v>0</v>
      </c>
      <c r="V215" s="30">
        <f t="shared" si="73"/>
        <v>0</v>
      </c>
      <c r="W215" s="30">
        <f t="shared" si="73"/>
        <v>0</v>
      </c>
      <c r="X215" s="30">
        <f t="shared" si="73"/>
        <v>1.0063887364808943</v>
      </c>
      <c r="Y215" s="30">
        <f t="shared" si="73"/>
        <v>0</v>
      </c>
      <c r="Z215" s="30">
        <f t="shared" si="73"/>
        <v>0</v>
      </c>
    </row>
    <row r="216" spans="1:26" s="47" customFormat="1" ht="22.5" x14ac:dyDescent="0.2">
      <c r="A216" s="52" t="s">
        <v>142</v>
      </c>
      <c r="B216" s="27">
        <v>515</v>
      </c>
      <c r="C216" s="27">
        <f>SUM(F216:Z216)</f>
        <v>432</v>
      </c>
      <c r="D216" s="9">
        <f t="shared" si="67"/>
        <v>0.83883495145631071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7" customFormat="1" ht="22.5" x14ac:dyDescent="0.2">
      <c r="A217" s="13" t="s">
        <v>140</v>
      </c>
      <c r="B217" s="27">
        <f>B216*0.7</f>
        <v>360.5</v>
      </c>
      <c r="C217" s="27">
        <f>C216*0.7</f>
        <v>302.39999999999998</v>
      </c>
      <c r="D217" s="9">
        <f t="shared" si="67"/>
        <v>0.8388349514563106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7" customFormat="1" ht="16.149999999999999" hidden="1" customHeight="1" x14ac:dyDescent="0.2">
      <c r="A218" s="32" t="s">
        <v>207</v>
      </c>
      <c r="B218" s="27"/>
      <c r="C218" s="27">
        <f>SUM(F218:Z218)</f>
        <v>0</v>
      </c>
      <c r="D218" s="9" t="e">
        <f t="shared" si="67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149999999999999" hidden="1" customHeight="1" x14ac:dyDescent="0.2">
      <c r="A219" s="13" t="s">
        <v>140</v>
      </c>
      <c r="B219" s="27">
        <f>B218*0.2</f>
        <v>0</v>
      </c>
      <c r="C219" s="27">
        <f>C218*0.2</f>
        <v>0</v>
      </c>
      <c r="D219" s="9" t="e">
        <f t="shared" si="67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149999999999999" hidden="1" customHeight="1" x14ac:dyDescent="0.2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2.5" x14ac:dyDescent="0.2">
      <c r="A221" s="32" t="s">
        <v>143</v>
      </c>
      <c r="B221" s="27">
        <f>B219+B217+B214+B210+B206</f>
        <v>102935.54999999999</v>
      </c>
      <c r="C221" s="27">
        <f>C219+C217+C214+C210+C206</f>
        <v>113118.32</v>
      </c>
      <c r="D221" s="9">
        <f t="shared" si="67"/>
        <v>1.0989237440320669</v>
      </c>
      <c r="E221" s="9"/>
      <c r="F221" s="26">
        <f>F219+F217+F214+F210+F206</f>
        <v>601.80000000000007</v>
      </c>
      <c r="G221" s="26">
        <f t="shared" ref="G221:Z221" si="74">G219+G217+G214+G210+G206</f>
        <v>3682.95</v>
      </c>
      <c r="H221" s="26">
        <f t="shared" si="74"/>
        <v>7968.2</v>
      </c>
      <c r="I221" s="26">
        <f t="shared" si="74"/>
        <v>8754.75</v>
      </c>
      <c r="J221" s="26">
        <f t="shared" si="74"/>
        <v>4997.21</v>
      </c>
      <c r="K221" s="26">
        <f t="shared" si="74"/>
        <v>5030.75</v>
      </c>
      <c r="L221" s="26">
        <f t="shared" si="74"/>
        <v>1828.7</v>
      </c>
      <c r="M221" s="26">
        <f t="shared" si="74"/>
        <v>10193.58</v>
      </c>
      <c r="N221" s="26">
        <f t="shared" si="74"/>
        <v>3904.95</v>
      </c>
      <c r="O221" s="26">
        <f t="shared" si="74"/>
        <v>4833</v>
      </c>
      <c r="P221" s="26">
        <f t="shared" si="74"/>
        <v>3030.5</v>
      </c>
      <c r="Q221" s="26">
        <f t="shared" si="74"/>
        <v>8013.6500000000005</v>
      </c>
      <c r="R221" s="26">
        <f t="shared" si="74"/>
        <v>4186.95</v>
      </c>
      <c r="S221" s="26">
        <f t="shared" si="74"/>
        <v>2777.65</v>
      </c>
      <c r="T221" s="26">
        <f t="shared" si="74"/>
        <v>3713.25</v>
      </c>
      <c r="U221" s="26">
        <f t="shared" si="74"/>
        <v>9695.85</v>
      </c>
      <c r="V221" s="26">
        <f t="shared" si="74"/>
        <v>1190.25</v>
      </c>
      <c r="W221" s="26">
        <f t="shared" si="74"/>
        <v>471.15</v>
      </c>
      <c r="X221" s="26">
        <f t="shared" si="74"/>
        <v>5996.08</v>
      </c>
      <c r="Y221" s="26">
        <f t="shared" si="74"/>
        <v>14909.099999999999</v>
      </c>
      <c r="Z221" s="26">
        <f t="shared" si="74"/>
        <v>7338</v>
      </c>
    </row>
    <row r="222" spans="1:26" s="47" customFormat="1" ht="22.5" x14ac:dyDescent="0.2">
      <c r="A222" s="13" t="s">
        <v>208</v>
      </c>
      <c r="B222" s="26">
        <v>62592</v>
      </c>
      <c r="C222" s="26">
        <f>SUM(F222:Z222)</f>
        <v>62181</v>
      </c>
      <c r="D222" s="9">
        <f t="shared" si="67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2.5" x14ac:dyDescent="0.2">
      <c r="A223" s="52" t="s">
        <v>163</v>
      </c>
      <c r="B223" s="50">
        <f>B221/B222*10</f>
        <v>16.445480253067483</v>
      </c>
      <c r="C223" s="50">
        <f>C221/C222*10</f>
        <v>18.191782055611846</v>
      </c>
      <c r="D223" s="9">
        <f t="shared" si="67"/>
        <v>1.106187339966471</v>
      </c>
      <c r="E223" s="9"/>
      <c r="F223" s="51">
        <f>F221/F222*10</f>
        <v>9.3302325581395369</v>
      </c>
      <c r="G223" s="51">
        <f>G221/G222*10</f>
        <v>19.673878205128204</v>
      </c>
      <c r="H223" s="51">
        <f t="shared" ref="H223:Z223" si="75">H221/H222*10</f>
        <v>17.497145366710583</v>
      </c>
      <c r="I223" s="51">
        <f t="shared" si="75"/>
        <v>14.04805840821566</v>
      </c>
      <c r="J223" s="51">
        <f t="shared" si="75"/>
        <v>18.446696197858991</v>
      </c>
      <c r="K223" s="51">
        <f t="shared" si="75"/>
        <v>19.349038461538463</v>
      </c>
      <c r="L223" s="51">
        <f t="shared" si="75"/>
        <v>41.094382022471912</v>
      </c>
      <c r="M223" s="51">
        <f t="shared" si="75"/>
        <v>17.34782164737917</v>
      </c>
      <c r="N223" s="51">
        <f t="shared" si="75"/>
        <v>17.217592592592592</v>
      </c>
      <c r="O223" s="51">
        <f t="shared" si="75"/>
        <v>23.047210300429185</v>
      </c>
      <c r="P223" s="51">
        <f t="shared" si="75"/>
        <v>17.497113163972287</v>
      </c>
      <c r="Q223" s="51">
        <f t="shared" si="75"/>
        <v>19.226607485604607</v>
      </c>
      <c r="R223" s="51">
        <f t="shared" si="75"/>
        <v>20.605068897637793</v>
      </c>
      <c r="S223" s="51">
        <f t="shared" si="75"/>
        <v>25.959345794392522</v>
      </c>
      <c r="T223" s="51">
        <f t="shared" si="75"/>
        <v>18.095760233918128</v>
      </c>
      <c r="U223" s="51">
        <f t="shared" si="75"/>
        <v>16.514818599897801</v>
      </c>
      <c r="V223" s="51">
        <f t="shared" si="75"/>
        <v>14.479927007299269</v>
      </c>
      <c r="W223" s="51">
        <f t="shared" si="75"/>
        <v>12.908219178082192</v>
      </c>
      <c r="X223" s="51">
        <f t="shared" si="75"/>
        <v>21.955620651775906</v>
      </c>
      <c r="Y223" s="51">
        <f t="shared" si="75"/>
        <v>19.461036418222161</v>
      </c>
      <c r="Z223" s="51">
        <f t="shared" si="75"/>
        <v>16.75725051381594</v>
      </c>
    </row>
    <row r="224" spans="1:26" ht="16.149999999999999" hidden="1" customHeight="1" x14ac:dyDescent="0.2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149999999999999" hidden="1" customHeight="1" x14ac:dyDescent="0.25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149999999999999" hidden="1" customHeight="1" x14ac:dyDescent="0.25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149999999999999" hidden="1" customHeight="1" x14ac:dyDescent="0.35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149999999999999" hidden="1" customHeight="1" x14ac:dyDescent="0.35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149999999999999" hidden="1" customHeight="1" x14ac:dyDescent="0.35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149999999999999" hidden="1" customHeight="1" x14ac:dyDescent="0.3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149999999999999" hidden="1" customHeight="1" x14ac:dyDescent="0.35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149999999999999" hidden="1" customHeight="1" x14ac:dyDescent="0.25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149999999999999" hidden="1" customHeight="1" x14ac:dyDescent="0.35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1:26" ht="16.149999999999999" hidden="1" customHeight="1" x14ac:dyDescent="0.25">
      <c r="A234" s="109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149999999999999" hidden="1" customHeight="1" x14ac:dyDescent="0.25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149999999999999" hidden="1" customHeight="1" x14ac:dyDescent="0.25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6.149999999999999" customHeight="1" x14ac:dyDescent="0.2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s="12" customFormat="1" ht="29.45" customHeight="1" x14ac:dyDescent="0.2">
      <c r="A238" s="32" t="s">
        <v>148</v>
      </c>
      <c r="B238" s="27"/>
      <c r="C238" s="27">
        <f>SUM(F238:Z238)</f>
        <v>4624</v>
      </c>
      <c r="D238" s="27"/>
      <c r="E238" s="23"/>
      <c r="F238" s="26">
        <v>278</v>
      </c>
      <c r="G238" s="26">
        <v>20</v>
      </c>
      <c r="H238" s="26">
        <v>65</v>
      </c>
      <c r="I238" s="26">
        <v>40</v>
      </c>
      <c r="J238" s="26"/>
      <c r="K238" s="26">
        <v>80</v>
      </c>
      <c r="L238" s="26">
        <v>37</v>
      </c>
      <c r="M238" s="26">
        <v>78</v>
      </c>
      <c r="N238" s="26">
        <v>415</v>
      </c>
      <c r="O238" s="26"/>
      <c r="P238" s="26">
        <v>240</v>
      </c>
      <c r="Q238" s="26">
        <v>304</v>
      </c>
      <c r="R238" s="26">
        <v>169</v>
      </c>
      <c r="S238" s="26">
        <v>180</v>
      </c>
      <c r="T238" s="26">
        <v>976</v>
      </c>
      <c r="U238" s="26"/>
      <c r="V238" s="26"/>
      <c r="W238" s="26"/>
      <c r="X238" s="26"/>
      <c r="Y238" s="26">
        <v>1742</v>
      </c>
      <c r="Z238" s="26"/>
    </row>
    <row r="239" spans="1:26" ht="16.149999999999999" hidden="1" customHeight="1" x14ac:dyDescent="0.25">
      <c r="A239" s="62" t="s">
        <v>150</v>
      </c>
      <c r="B239" s="69"/>
      <c r="C239" s="27">
        <f>SUM(F239:Z239)</f>
        <v>380</v>
      </c>
      <c r="D239" s="27"/>
      <c r="E239" s="27"/>
      <c r="F239" s="62">
        <v>16</v>
      </c>
      <c r="G239" s="62">
        <v>21</v>
      </c>
      <c r="H239" s="62">
        <v>32</v>
      </c>
      <c r="I239" s="62">
        <v>25</v>
      </c>
      <c r="J239" s="62">
        <v>16</v>
      </c>
      <c r="K239" s="62">
        <v>31</v>
      </c>
      <c r="L239" s="62">
        <v>14</v>
      </c>
      <c r="M239" s="62">
        <v>29</v>
      </c>
      <c r="N239" s="62">
        <v>18</v>
      </c>
      <c r="O239" s="62">
        <v>8</v>
      </c>
      <c r="P239" s="62">
        <v>7</v>
      </c>
      <c r="Q239" s="62">
        <v>15</v>
      </c>
      <c r="R239" s="62">
        <v>25</v>
      </c>
      <c r="S239" s="62">
        <v>31</v>
      </c>
      <c r="T239" s="62">
        <v>10</v>
      </c>
      <c r="U239" s="62">
        <v>8</v>
      </c>
      <c r="V239" s="62">
        <v>8</v>
      </c>
      <c r="W239" s="62">
        <v>6</v>
      </c>
      <c r="X239" s="62">
        <v>12</v>
      </c>
      <c r="Y239" s="62">
        <v>35</v>
      </c>
      <c r="Z239" s="62">
        <v>13</v>
      </c>
    </row>
    <row r="240" spans="1:26" ht="16.149999999999999" hidden="1" customHeight="1" x14ac:dyDescent="0.25">
      <c r="A240" s="62" t="s">
        <v>151</v>
      </c>
      <c r="B240" s="69"/>
      <c r="C240" s="27">
        <f>SUM(F240:Z240)</f>
        <v>208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9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8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149999999999999" hidden="1" customHeight="1" x14ac:dyDescent="0.25">
      <c r="A241" s="62" t="s">
        <v>151</v>
      </c>
      <c r="B241" s="69"/>
      <c r="C241" s="27">
        <f>SUM(F241:Z241)</f>
        <v>194</v>
      </c>
      <c r="D241" s="27"/>
      <c r="E241" s="27"/>
      <c r="F241" s="62">
        <v>10</v>
      </c>
      <c r="G241" s="62">
        <v>2</v>
      </c>
      <c r="H241" s="62">
        <v>42</v>
      </c>
      <c r="I241" s="62">
        <v>11</v>
      </c>
      <c r="J241" s="62">
        <v>2</v>
      </c>
      <c r="K241" s="62">
        <v>30</v>
      </c>
      <c r="L241" s="62">
        <v>9</v>
      </c>
      <c r="M241" s="62">
        <v>15</v>
      </c>
      <c r="N241" s="62">
        <v>1</v>
      </c>
      <c r="O241" s="62">
        <v>2</v>
      </c>
      <c r="P241" s="62">
        <v>5</v>
      </c>
      <c r="Q241" s="62">
        <v>1</v>
      </c>
      <c r="R241" s="62">
        <v>4</v>
      </c>
      <c r="S241" s="62">
        <v>1</v>
      </c>
      <c r="T241" s="62">
        <v>14</v>
      </c>
      <c r="U241" s="62">
        <v>2</v>
      </c>
      <c r="V241" s="62">
        <v>1</v>
      </c>
      <c r="W241" s="62">
        <v>2</v>
      </c>
      <c r="X241" s="62">
        <v>16</v>
      </c>
      <c r="Y241" s="62">
        <v>16</v>
      </c>
      <c r="Z241" s="62">
        <v>8</v>
      </c>
    </row>
    <row r="242" spans="1:26" ht="16.149999999999999" hidden="1" customHeight="1" x14ac:dyDescent="0.25">
      <c r="A242" s="62" t="s">
        <v>77</v>
      </c>
      <c r="B242" s="27">
        <v>554</v>
      </c>
      <c r="C242" s="27">
        <f>SUM(F242:Z242)</f>
        <v>574</v>
      </c>
      <c r="D242" s="27"/>
      <c r="E242" s="27"/>
      <c r="F242" s="79">
        <v>11</v>
      </c>
      <c r="G242" s="79">
        <v>15</v>
      </c>
      <c r="H242" s="79">
        <v>93</v>
      </c>
      <c r="I242" s="79">
        <v>30</v>
      </c>
      <c r="J242" s="79">
        <v>15</v>
      </c>
      <c r="K242" s="79">
        <v>55</v>
      </c>
      <c r="L242" s="79">
        <v>16</v>
      </c>
      <c r="M242" s="79">
        <v>18</v>
      </c>
      <c r="N242" s="79">
        <v>16</v>
      </c>
      <c r="O242" s="79">
        <v>10</v>
      </c>
      <c r="P242" s="79">
        <v>11</v>
      </c>
      <c r="Q242" s="79">
        <v>40</v>
      </c>
      <c r="R242" s="79">
        <v>22</v>
      </c>
      <c r="S242" s="79">
        <v>55</v>
      </c>
      <c r="T242" s="79">
        <v>14</v>
      </c>
      <c r="U242" s="79">
        <v>29</v>
      </c>
      <c r="V242" s="79">
        <v>22</v>
      </c>
      <c r="W242" s="79">
        <v>9</v>
      </c>
      <c r="X242" s="79">
        <v>7</v>
      </c>
      <c r="Y242" s="79">
        <v>60</v>
      </c>
      <c r="Z242" s="79">
        <v>26</v>
      </c>
    </row>
    <row r="243" spans="1:26" ht="16.149999999999999" hidden="1" customHeight="1" x14ac:dyDescent="0.25"/>
    <row r="244" spans="1:26" s="62" customFormat="1" ht="16.149999999999999" hidden="1" customHeight="1" x14ac:dyDescent="0.25">
      <c r="A244" s="62" t="s">
        <v>158</v>
      </c>
      <c r="B244" s="69"/>
      <c r="C244" s="62">
        <f>SUM(F244:Z244)</f>
        <v>40</v>
      </c>
      <c r="F244" s="62">
        <v>3</v>
      </c>
      <c r="H244" s="62">
        <v>1</v>
      </c>
      <c r="I244" s="62">
        <v>6</v>
      </c>
      <c r="K244" s="62">
        <v>1</v>
      </c>
      <c r="N244" s="62">
        <v>1</v>
      </c>
      <c r="P244" s="62">
        <v>2</v>
      </c>
      <c r="Q244" s="62">
        <v>1</v>
      </c>
      <c r="R244" s="62">
        <v>3</v>
      </c>
      <c r="S244" s="62">
        <v>1</v>
      </c>
      <c r="T244" s="62">
        <v>3</v>
      </c>
      <c r="U244" s="62">
        <v>7</v>
      </c>
      <c r="V244" s="62">
        <v>1</v>
      </c>
      <c r="W244" s="62">
        <v>1</v>
      </c>
      <c r="X244" s="62">
        <v>1</v>
      </c>
      <c r="Y244" s="62">
        <v>4</v>
      </c>
      <c r="Z244" s="62">
        <v>4</v>
      </c>
    </row>
    <row r="245" spans="1:26" ht="16.149999999999999" hidden="1" customHeight="1" x14ac:dyDescent="0.25"/>
    <row r="246" spans="1:26" ht="16.149999999999999" hidden="1" customHeight="1" x14ac:dyDescent="0.25">
      <c r="A246" s="62" t="s">
        <v>162</v>
      </c>
      <c r="B246" s="27">
        <v>45</v>
      </c>
      <c r="C246" s="27">
        <f>SUM(F246:Z246)</f>
        <v>58</v>
      </c>
      <c r="D246" s="27"/>
      <c r="E246" s="27"/>
      <c r="F246" s="79">
        <v>5</v>
      </c>
      <c r="G246" s="79">
        <v>3</v>
      </c>
      <c r="H246" s="79"/>
      <c r="I246" s="79">
        <v>5</v>
      </c>
      <c r="J246" s="79">
        <v>2</v>
      </c>
      <c r="K246" s="79"/>
      <c r="L246" s="79">
        <v>2</v>
      </c>
      <c r="M246" s="79">
        <v>0</v>
      </c>
      <c r="N246" s="79">
        <v>3</v>
      </c>
      <c r="O246" s="79">
        <v>3</v>
      </c>
      <c r="P246" s="79">
        <v>3</v>
      </c>
      <c r="Q246" s="79">
        <v>2</v>
      </c>
      <c r="R246" s="79">
        <v>2</v>
      </c>
      <c r="S246" s="79">
        <v>10</v>
      </c>
      <c r="T246" s="79">
        <v>6</v>
      </c>
      <c r="U246" s="79">
        <v>6</v>
      </c>
      <c r="V246" s="79">
        <v>1</v>
      </c>
      <c r="W246" s="79">
        <v>1</v>
      </c>
      <c r="X246" s="79">
        <v>4</v>
      </c>
      <c r="Y246" s="79"/>
      <c r="Z246" s="79"/>
    </row>
    <row r="247" spans="1:26" ht="16.149999999999999" hidden="1" customHeight="1" x14ac:dyDescent="0.25"/>
    <row r="248" spans="1:26" ht="16.149999999999999" hidden="1" customHeight="1" x14ac:dyDescent="0.25"/>
    <row r="249" spans="1:26" ht="16.149999999999999" hidden="1" customHeight="1" x14ac:dyDescent="0.25"/>
    <row r="250" spans="1:26" ht="16.149999999999999" hidden="1" customHeight="1" x14ac:dyDescent="0.25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149999999999999" hidden="1" customHeight="1" x14ac:dyDescent="0.25"/>
    <row r="252" spans="1:26" ht="16.149999999999999" hidden="1" customHeight="1" x14ac:dyDescent="0.25">
      <c r="A252" s="13" t="s">
        <v>187</v>
      </c>
      <c r="B252" s="69"/>
      <c r="C252" s="82">
        <f>SUM(F252:Z252)</f>
        <v>49</v>
      </c>
      <c r="D252" s="69"/>
      <c r="E252" s="69"/>
      <c r="F252" s="62">
        <v>1</v>
      </c>
      <c r="G252" s="62">
        <v>2</v>
      </c>
      <c r="H252" s="62"/>
      <c r="I252" s="62">
        <v>2</v>
      </c>
      <c r="J252" s="62"/>
      <c r="K252" s="62">
        <v>3</v>
      </c>
      <c r="L252" s="62">
        <v>1</v>
      </c>
      <c r="M252" s="62">
        <v>1</v>
      </c>
      <c r="N252" s="62">
        <v>8</v>
      </c>
      <c r="O252" s="62">
        <v>6</v>
      </c>
      <c r="P252" s="62">
        <v>1</v>
      </c>
      <c r="Q252" s="62">
        <v>0</v>
      </c>
      <c r="R252" s="62">
        <v>1</v>
      </c>
      <c r="S252" s="62">
        <v>4</v>
      </c>
      <c r="T252" s="62">
        <v>3</v>
      </c>
      <c r="U252" s="62">
        <v>2</v>
      </c>
      <c r="V252" s="62">
        <v>1</v>
      </c>
      <c r="W252" s="62">
        <v>1</v>
      </c>
      <c r="X252" s="62">
        <v>7</v>
      </c>
      <c r="Y252" s="62"/>
      <c r="Z252" s="62">
        <v>5</v>
      </c>
    </row>
    <row r="253" spans="1:26" ht="16.149999999999999" hidden="1" customHeight="1" x14ac:dyDescent="0.25"/>
    <row r="254" spans="1:26" ht="16.149999999999999" hidden="1" customHeight="1" x14ac:dyDescent="0.25"/>
    <row r="255" spans="1:26" ht="16.149999999999999" hidden="1" customHeight="1" x14ac:dyDescent="0.25"/>
    <row r="256" spans="1:26" hidden="1" x14ac:dyDescent="0.25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2019-07-31T11:47:09Z</cp:lastPrinted>
  <dcterms:created xsi:type="dcterms:W3CDTF">2017-06-08T05:54:08Z</dcterms:created>
  <dcterms:modified xsi:type="dcterms:W3CDTF">2019-07-31T11:48:08Z</dcterms:modified>
</cp:coreProperties>
</file>