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8 август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оперативка!$A$2:$Z$236</definedName>
  </definedNames>
  <calcPr calcId="152511"/>
</workbook>
</file>

<file path=xl/calcChain.xml><?xml version="1.0" encoding="utf-8"?>
<calcChain xmlns="http://schemas.openxmlformats.org/spreadsheetml/2006/main">
  <c r="J130" i="2" l="1"/>
  <c r="J133" i="2"/>
  <c r="V133" i="2" l="1"/>
  <c r="V131" i="2"/>
  <c r="V130" i="2"/>
  <c r="U131" i="2"/>
  <c r="D134" i="2"/>
  <c r="D135" i="2"/>
  <c r="D136" i="2"/>
  <c r="D137" i="2"/>
  <c r="D138" i="2"/>
  <c r="B133" i="2"/>
  <c r="D200" i="2" l="1"/>
  <c r="D201" i="2"/>
  <c r="D190" i="2"/>
  <c r="D148" i="2"/>
  <c r="D152" i="2"/>
  <c r="D153" i="2"/>
  <c r="D154" i="2"/>
  <c r="O130" i="2" l="1"/>
  <c r="O131" i="2"/>
  <c r="G130" i="2" l="1"/>
  <c r="G131" i="2"/>
  <c r="K133" i="2"/>
  <c r="I133" i="2"/>
  <c r="Z130" i="2"/>
  <c r="Z132" i="2"/>
  <c r="X131" i="2"/>
  <c r="X130" i="2"/>
  <c r="L131" i="2"/>
  <c r="U133" i="2"/>
  <c r="U130" i="2"/>
  <c r="U151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F139" i="2"/>
  <c r="B132" i="2" l="1"/>
  <c r="H131" i="2" l="1"/>
  <c r="M131" i="2" l="1"/>
  <c r="R133" i="2" l="1"/>
  <c r="S130" i="2" l="1"/>
  <c r="S131" i="2"/>
  <c r="N131" i="2"/>
  <c r="N130" i="2"/>
  <c r="L151" i="2" l="1"/>
  <c r="Q131" i="2"/>
  <c r="Q130" i="2"/>
  <c r="T132" i="2"/>
  <c r="K131" i="2"/>
  <c r="H133" i="2"/>
  <c r="H130" i="2"/>
  <c r="K130" i="2"/>
  <c r="B151" i="2"/>
  <c r="I130" i="2"/>
  <c r="R130" i="2" l="1"/>
  <c r="R131" i="2"/>
  <c r="P131" i="2"/>
  <c r="P130" i="2"/>
  <c r="F131" i="2" l="1"/>
  <c r="F130" i="2"/>
  <c r="L132" i="2" l="1"/>
  <c r="L130" i="2"/>
  <c r="Y133" i="2"/>
  <c r="H199" i="2" l="1"/>
  <c r="P160" i="2" l="1"/>
  <c r="Y130" i="2"/>
  <c r="D128" i="2" l="1"/>
  <c r="D129" i="2"/>
  <c r="D157" i="2"/>
  <c r="D186" i="2"/>
  <c r="D187" i="2"/>
  <c r="B131" i="2"/>
  <c r="B130" i="2"/>
  <c r="C128" i="2" l="1"/>
  <c r="C120" i="2"/>
  <c r="D120" i="2" s="1"/>
  <c r="C113" i="2"/>
  <c r="D113" i="2" s="1"/>
  <c r="C134" i="2" l="1"/>
  <c r="T131" i="2"/>
  <c r="T130" i="2"/>
  <c r="C112" i="2" l="1"/>
  <c r="Q160" i="2" l="1"/>
  <c r="N160" i="2" l="1"/>
  <c r="B189" i="2" l="1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F189" i="2"/>
  <c r="C188" i="2"/>
  <c r="D188" i="2" s="1"/>
  <c r="C190" i="2"/>
  <c r="C191" i="2"/>
  <c r="C192" i="2"/>
  <c r="C193" i="2"/>
  <c r="C194" i="2"/>
  <c r="C195" i="2"/>
  <c r="C196" i="2"/>
  <c r="D191" i="2"/>
  <c r="C189" i="2" l="1"/>
  <c r="D189" i="2" s="1"/>
  <c r="B160" i="2"/>
  <c r="C106" i="2" l="1"/>
  <c r="D106" i="2" s="1"/>
  <c r="C109" i="2"/>
  <c r="D109" i="2" s="1"/>
  <c r="C110" i="2"/>
  <c r="C111" i="2"/>
  <c r="C114" i="2"/>
  <c r="D114" i="2" s="1"/>
  <c r="C115" i="2"/>
  <c r="D115" i="2" s="1"/>
  <c r="C117" i="2"/>
  <c r="D117" i="2" s="1"/>
  <c r="C118" i="2"/>
  <c r="C119" i="2"/>
  <c r="C121" i="2"/>
  <c r="D121" i="2" s="1"/>
  <c r="C122" i="2"/>
  <c r="D122" i="2" s="1"/>
  <c r="C123" i="2"/>
  <c r="D123" i="2" s="1"/>
  <c r="C125" i="2"/>
  <c r="D125" i="2" s="1"/>
  <c r="C126" i="2"/>
  <c r="C127" i="2"/>
  <c r="C129" i="2"/>
  <c r="C136" i="2"/>
  <c r="C137" i="2"/>
  <c r="C139" i="2"/>
  <c r="D139" i="2" s="1"/>
  <c r="C140" i="2"/>
  <c r="C141" i="2"/>
  <c r="D141" i="2" s="1"/>
  <c r="C142" i="2"/>
  <c r="D142" i="2" s="1"/>
  <c r="C143" i="2"/>
  <c r="D143" i="2" s="1"/>
  <c r="C144" i="2"/>
  <c r="D144" i="2" s="1"/>
  <c r="C145" i="2"/>
  <c r="D145" i="2" s="1"/>
  <c r="C148" i="2"/>
  <c r="C149" i="2"/>
  <c r="D149" i="2" s="1"/>
  <c r="C152" i="2"/>
  <c r="C153" i="2"/>
  <c r="C154" i="2"/>
  <c r="C132" i="2" l="1"/>
  <c r="C133" i="2"/>
  <c r="D133" i="2" s="1"/>
  <c r="C130" i="2"/>
  <c r="D130" i="2" s="1"/>
  <c r="C131" i="2"/>
  <c r="D131" i="2" s="1"/>
  <c r="C151" i="2"/>
  <c r="D151" i="2" s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5" i="2"/>
  <c r="B217" i="2"/>
  <c r="S217" i="2" l="1"/>
  <c r="Q217" i="2"/>
  <c r="L217" i="2"/>
  <c r="P207" i="2" l="1"/>
  <c r="F215" i="2" l="1"/>
  <c r="F44" i="2" l="1"/>
  <c r="G214" i="2" l="1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F214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B199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52" i="2" l="1"/>
  <c r="C246" i="2"/>
  <c r="C244" i="2"/>
  <c r="C242" i="2"/>
  <c r="C241" i="2"/>
  <c r="C240" i="2"/>
  <c r="C239" i="2"/>
  <c r="C238" i="2"/>
  <c r="C229" i="2"/>
  <c r="C228" i="2"/>
  <c r="C227" i="2"/>
  <c r="C226" i="2"/>
  <c r="C225" i="2"/>
  <c r="C222" i="2"/>
  <c r="D222" i="2" s="1"/>
  <c r="Z221" i="2"/>
  <c r="Z223" i="2" s="1"/>
  <c r="Y221" i="2"/>
  <c r="Y223" i="2" s="1"/>
  <c r="X221" i="2"/>
  <c r="X223" i="2" s="1"/>
  <c r="W221" i="2"/>
  <c r="W223" i="2" s="1"/>
  <c r="V221" i="2"/>
  <c r="V223" i="2" s="1"/>
  <c r="U221" i="2"/>
  <c r="U223" i="2" s="1"/>
  <c r="T221" i="2"/>
  <c r="T223" i="2" s="1"/>
  <c r="S221" i="2"/>
  <c r="S223" i="2" s="1"/>
  <c r="R221" i="2"/>
  <c r="R223" i="2" s="1"/>
  <c r="Q221" i="2"/>
  <c r="Q223" i="2" s="1"/>
  <c r="P221" i="2"/>
  <c r="P223" i="2" s="1"/>
  <c r="O221" i="2"/>
  <c r="O223" i="2" s="1"/>
  <c r="N221" i="2"/>
  <c r="N223" i="2" s="1"/>
  <c r="M221" i="2"/>
  <c r="M223" i="2" s="1"/>
  <c r="L221" i="2"/>
  <c r="L223" i="2" s="1"/>
  <c r="K221" i="2"/>
  <c r="K223" i="2" s="1"/>
  <c r="J221" i="2"/>
  <c r="J223" i="2" s="1"/>
  <c r="I221" i="2"/>
  <c r="I223" i="2" s="1"/>
  <c r="H221" i="2"/>
  <c r="H223" i="2" s="1"/>
  <c r="G221" i="2"/>
  <c r="G223" i="2" s="1"/>
  <c r="F221" i="2"/>
  <c r="F223" i="2" s="1"/>
  <c r="C220" i="2"/>
  <c r="B219" i="2"/>
  <c r="C218" i="2"/>
  <c r="C219" i="2" s="1"/>
  <c r="C216" i="2"/>
  <c r="C217" i="2" s="1"/>
  <c r="D217" i="2" s="1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B214" i="2"/>
  <c r="C213" i="2"/>
  <c r="C212" i="2"/>
  <c r="D212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B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C206" i="2" s="1"/>
  <c r="C201" i="2"/>
  <c r="C200" i="2"/>
  <c r="Z199" i="2"/>
  <c r="Y199" i="2"/>
  <c r="X199" i="2"/>
  <c r="W199" i="2"/>
  <c r="V199" i="2"/>
  <c r="U199" i="2"/>
  <c r="T199" i="2"/>
  <c r="S199" i="2"/>
  <c r="R199" i="2"/>
  <c r="Q199" i="2"/>
  <c r="P199" i="2"/>
  <c r="O199" i="2"/>
  <c r="N199" i="2"/>
  <c r="M199" i="2"/>
  <c r="L199" i="2"/>
  <c r="K199" i="2"/>
  <c r="J199" i="2"/>
  <c r="I199" i="2"/>
  <c r="G199" i="2"/>
  <c r="F199" i="2"/>
  <c r="C198" i="2"/>
  <c r="C197" i="2"/>
  <c r="D197" i="2" s="1"/>
  <c r="D196" i="2"/>
  <c r="D195" i="2"/>
  <c r="D194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B193" i="2"/>
  <c r="D192" i="2"/>
  <c r="C185" i="2"/>
  <c r="D185" i="2" s="1"/>
  <c r="Y184" i="2"/>
  <c r="V184" i="2"/>
  <c r="S184" i="2"/>
  <c r="M184" i="2"/>
  <c r="L184" i="2"/>
  <c r="K184" i="2"/>
  <c r="H184" i="2"/>
  <c r="B184" i="2"/>
  <c r="C183" i="2"/>
  <c r="D183" i="2" s="1"/>
  <c r="C182" i="2"/>
  <c r="D182" i="2" s="1"/>
  <c r="V181" i="2"/>
  <c r="M181" i="2"/>
  <c r="H181" i="2"/>
  <c r="B181" i="2"/>
  <c r="C180" i="2"/>
  <c r="D180" i="2" s="1"/>
  <c r="C179" i="2"/>
  <c r="D179" i="2" s="1"/>
  <c r="U178" i="2"/>
  <c r="R178" i="2"/>
  <c r="B178" i="2"/>
  <c r="C177" i="2"/>
  <c r="D177" i="2" s="1"/>
  <c r="C176" i="2"/>
  <c r="D176" i="2" s="1"/>
  <c r="Y175" i="2"/>
  <c r="W175" i="2"/>
  <c r="S175" i="2"/>
  <c r="R175" i="2"/>
  <c r="N175" i="2"/>
  <c r="L175" i="2"/>
  <c r="K175" i="2"/>
  <c r="J175" i="2"/>
  <c r="I175" i="2"/>
  <c r="C174" i="2"/>
  <c r="D174" i="2" s="1"/>
  <c r="C173" i="2"/>
  <c r="D173" i="2" s="1"/>
  <c r="R172" i="2"/>
  <c r="C171" i="2"/>
  <c r="C170" i="2"/>
  <c r="V169" i="2"/>
  <c r="U169" i="2"/>
  <c r="N169" i="2"/>
  <c r="B169" i="2"/>
  <c r="C168" i="2"/>
  <c r="D168" i="2" s="1"/>
  <c r="C167" i="2"/>
  <c r="D167" i="2" s="1"/>
  <c r="X166" i="2"/>
  <c r="T166" i="2"/>
  <c r="S166" i="2"/>
  <c r="O166" i="2"/>
  <c r="I166" i="2"/>
  <c r="B166" i="2"/>
  <c r="C165" i="2"/>
  <c r="D165" i="2" s="1"/>
  <c r="C164" i="2"/>
  <c r="D164" i="2" s="1"/>
  <c r="Z163" i="2"/>
  <c r="M163" i="2"/>
  <c r="H163" i="2"/>
  <c r="B163" i="2"/>
  <c r="C162" i="2"/>
  <c r="D162" i="2" s="1"/>
  <c r="C161" i="2"/>
  <c r="D161" i="2" s="1"/>
  <c r="L160" i="2"/>
  <c r="Z159" i="2"/>
  <c r="Y159" i="2"/>
  <c r="X159" i="2"/>
  <c r="V159" i="2"/>
  <c r="U159" i="2"/>
  <c r="T159" i="2"/>
  <c r="S159" i="2"/>
  <c r="Q159" i="2"/>
  <c r="P159" i="2"/>
  <c r="N159" i="2"/>
  <c r="M159" i="2"/>
  <c r="L159" i="2"/>
  <c r="K159" i="2"/>
  <c r="J159" i="2"/>
  <c r="I159" i="2"/>
  <c r="H159" i="2"/>
  <c r="G159" i="2"/>
  <c r="F159" i="2"/>
  <c r="B159" i="2"/>
  <c r="C158" i="2"/>
  <c r="D158" i="2" s="1"/>
  <c r="Z156" i="2"/>
  <c r="Y156" i="2"/>
  <c r="X156" i="2"/>
  <c r="W156" i="2"/>
  <c r="V156" i="2"/>
  <c r="U156" i="2"/>
  <c r="T156" i="2"/>
  <c r="S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B156" i="2"/>
  <c r="C155" i="2"/>
  <c r="D155" i="2" s="1"/>
  <c r="Y151" i="2"/>
  <c r="Z150" i="2"/>
  <c r="Y150" i="2"/>
  <c r="X150" i="2"/>
  <c r="W150" i="2"/>
  <c r="V150" i="2"/>
  <c r="U150" i="2"/>
  <c r="T150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C150" i="2" s="1"/>
  <c r="D150" i="2" s="1"/>
  <c r="B150" i="2"/>
  <c r="Z147" i="2"/>
  <c r="Y147" i="2"/>
  <c r="X147" i="2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B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D146" i="2" s="1"/>
  <c r="B146" i="2"/>
  <c r="Y138" i="2"/>
  <c r="U138" i="2"/>
  <c r="S138" i="2"/>
  <c r="Q138" i="2"/>
  <c r="N138" i="2"/>
  <c r="I138" i="2"/>
  <c r="C138" i="2" s="1"/>
  <c r="X135" i="2"/>
  <c r="V135" i="2"/>
  <c r="S135" i="2"/>
  <c r="R135" i="2"/>
  <c r="J135" i="2"/>
  <c r="F135" i="2"/>
  <c r="C135" i="2" s="1"/>
  <c r="B135" i="2"/>
  <c r="M133" i="2"/>
  <c r="M130" i="2"/>
  <c r="Z124" i="2"/>
  <c r="Y124" i="2"/>
  <c r="X124" i="2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C124" i="2" s="1"/>
  <c r="B124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C116" i="2" s="1"/>
  <c r="B116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D124" i="2" l="1"/>
  <c r="D116" i="2"/>
  <c r="D107" i="2"/>
  <c r="C147" i="2"/>
  <c r="D147" i="2" s="1"/>
  <c r="C108" i="2"/>
  <c r="D108" i="2" s="1"/>
  <c r="B221" i="2"/>
  <c r="B223" i="2" s="1"/>
  <c r="D216" i="2"/>
  <c r="C214" i="2"/>
  <c r="C215" i="2"/>
  <c r="D215" i="2" s="1"/>
  <c r="C47" i="2"/>
  <c r="D193" i="2"/>
  <c r="C181" i="2"/>
  <c r="D181" i="2" s="1"/>
  <c r="C175" i="2"/>
  <c r="D175" i="2" s="1"/>
  <c r="C184" i="2"/>
  <c r="D184" i="2" s="1"/>
  <c r="C166" i="2"/>
  <c r="D166" i="2" s="1"/>
  <c r="C199" i="2"/>
  <c r="D199" i="2" s="1"/>
  <c r="D198" i="2"/>
  <c r="D219" i="2"/>
  <c r="D218" i="2"/>
  <c r="D206" i="2"/>
  <c r="C211" i="2"/>
  <c r="C202" i="2"/>
  <c r="D202" i="2" s="1"/>
  <c r="D62" i="2"/>
  <c r="D63" i="2" s="1"/>
  <c r="C63" i="2"/>
  <c r="C59" i="2"/>
  <c r="D59" i="2" s="1"/>
  <c r="D45" i="2"/>
  <c r="C89" i="2"/>
  <c r="D89" i="2" s="1"/>
  <c r="C172" i="2"/>
  <c r="C44" i="2"/>
  <c r="C48" i="2" s="1"/>
  <c r="C163" i="2"/>
  <c r="D163" i="2" s="1"/>
  <c r="C160" i="2"/>
  <c r="D160" i="2" s="1"/>
  <c r="C159" i="2"/>
  <c r="D159" i="2" s="1"/>
  <c r="C210" i="2"/>
  <c r="D210" i="2" s="1"/>
  <c r="C169" i="2"/>
  <c r="D169" i="2" s="1"/>
  <c r="C178" i="2"/>
  <c r="D178" i="2" s="1"/>
  <c r="C207" i="2"/>
  <c r="D204" i="2"/>
  <c r="C156" i="2" l="1"/>
  <c r="D156" i="2" s="1"/>
  <c r="C221" i="2"/>
  <c r="C223" i="2" l="1"/>
  <c r="D223" i="2" s="1"/>
  <c r="D221" i="2"/>
</calcChain>
</file>

<file path=xl/sharedStrings.xml><?xml version="1.0" encoding="utf-8"?>
<sst xmlns="http://schemas.openxmlformats.org/spreadsheetml/2006/main" count="263" uniqueCount="212">
  <si>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</si>
  <si>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</si>
  <si>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</si>
  <si>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</si>
  <si>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</si>
  <si>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</si>
  <si>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</si>
  <si>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</si>
  <si>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</si>
  <si>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</si>
  <si>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</si>
  <si>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</si>
  <si>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</si>
  <si>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</si>
  <si>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</si>
  <si>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</si>
  <si>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</si>
  <si>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</si>
  <si>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</si>
  <si>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</si>
  <si>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</si>
  <si>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</si>
  <si>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</si>
  <si>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</si>
  <si>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</si>
  <si>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</si>
  <si>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</si>
  <si>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</si>
  <si>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</si>
  <si>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</si>
  <si>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</si>
  <si>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</si>
  <si>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</si>
  <si>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</si>
  <si>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</si>
  <si>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</si>
  <si>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</si>
  <si>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</si>
  <si>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</si>
  <si>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</si>
  <si>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</si>
  <si>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</si>
  <si>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</si>
  <si>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</si>
  <si>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</si>
  <si>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</si>
  <si>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</si>
  <si>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</si>
  <si>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</si>
  <si>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</si>
  <si>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</si>
  <si>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</si>
  <si>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</si>
  <si>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</si>
  <si>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</si>
  <si>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</si>
  <si>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</si>
  <si>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</si>
  <si>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</si>
  <si>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</si>
  <si>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</si>
  <si>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</si>
  <si>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</si>
  <si>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</si>
  <si>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</si>
  <si>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</si>
  <si>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</si>
  <si>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</si>
  <si>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</si>
  <si>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</si>
  <si>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</si>
  <si>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</si>
  <si>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</si>
  <si>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</si>
  <si>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</si>
  <si>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</si>
  <si>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</si>
  <si>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</si>
  <si>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</si>
  <si>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</si>
  <si>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</si>
  <si>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</si>
  <si>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</si>
  <si>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</si>
  <si>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</si>
  <si>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</si>
  <si>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</si>
  <si>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</si>
  <si>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</si>
  <si>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</si>
  <si>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</si>
  <si>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</si>
  <si>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</si>
  <si>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</si>
  <si>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</si>
  <si>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</si>
  <si>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</si>
  <si>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</si>
  <si>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</si>
  <si>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</si>
  <si>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</si>
  <si>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</si>
  <si>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</si>
  <si>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</si>
  <si>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</si>
  <si>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</si>
  <si>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</si>
  <si>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</si>
  <si>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</si>
  <si>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</si>
  <si>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</si>
  <si>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</si>
  <si>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</si>
  <si>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</si>
  <si>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</si>
  <si>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</si>
  <si>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</si>
  <si>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</si>
  <si>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</si>
  <si>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</si>
  <si>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</si>
  <si>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</si>
  <si>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</si>
  <si>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</si>
  <si>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</si>
  <si>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</si>
  <si>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</si>
  <si>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</si>
  <si>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</si>
  <si>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</si>
  <si>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</si>
  <si>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</si>
  <si>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</si>
  <si>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</si>
  <si>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</si>
  <si>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</si>
  <si>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</si>
  <si>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</si>
  <si>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</si>
  <si>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</si>
  <si>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</si>
  <si>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</si>
  <si>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</si>
  <si>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</si>
  <si>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</si>
  <si>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</si>
  <si>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</si>
  <si>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</si>
  <si>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</si>
  <si>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</si>
  <si>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</si>
  <si>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</si>
  <si>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</si>
  <si>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</si>
  <si>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</si>
  <si>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</si>
  <si>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</si>
  <si>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</si>
  <si>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</si>
  <si>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</si>
  <si>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</si>
  <si>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</si>
  <si>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</si>
  <si>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</si>
  <si>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</si>
  <si>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</si>
  <si>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</si>
  <si>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</si>
  <si>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</si>
  <si>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</si>
  <si>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</si>
  <si>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</si>
  <si>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</si>
  <si>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</si>
  <si>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</si>
  <si>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</si>
  <si>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</si>
  <si>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</si>
  <si>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</si>
  <si>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</si>
  <si>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</si>
  <si>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</si>
  <si>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</si>
  <si>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</si>
  <si>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</si>
  <si>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</si>
  <si>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</si>
  <si>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</si>
  <si>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</si>
  <si>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</si>
  <si>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</si>
  <si>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</si>
  <si>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</si>
  <si>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</si>
  <si>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</si>
  <si>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</si>
  <si>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</si>
  <si>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</si>
  <si>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</si>
  <si>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</si>
  <si>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</si>
  <si>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</si>
  <si>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</si>
  <si>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</si>
  <si>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</si>
  <si>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</si>
  <si>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</si>
  <si>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</si>
  <si>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</si>
  <si>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 xml:space="preserve">         тритикале</t>
  </si>
  <si>
    <t xml:space="preserve">         овса</t>
  </si>
  <si>
    <t>Информация о сельскохозяйственных работах по состоянию на 1 августа 2019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</si>
</sst>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3" fontId="18" fillId="0" borderId="3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6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2" sqref="A2:Z2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1" t="s">
        <v>211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2"/>
      <c r="B4" s="115" t="s">
        <v>192</v>
      </c>
      <c r="C4" s="118" t="s">
        <v>193</v>
      </c>
      <c r="D4" s="118" t="s">
        <v>194</v>
      </c>
      <c r="E4" s="118" t="s">
        <v>204</v>
      </c>
      <c r="F4" s="121" t="s">
        <v>3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3"/>
    </row>
    <row r="5" spans="1:27" s="107" customFormat="1" ht="87" customHeight="1" x14ac:dyDescent="0.3">
      <c r="A5" s="113"/>
      <c r="B5" s="116"/>
      <c r="C5" s="119"/>
      <c r="D5" s="119"/>
      <c r="E5" s="119"/>
      <c r="F5" s="109" t="s">
        <v>4</v>
      </c>
      <c r="G5" s="109" t="s">
        <v>5</v>
      </c>
      <c r="H5" s="109" t="s">
        <v>6</v>
      </c>
      <c r="I5" s="109" t="s">
        <v>7</v>
      </c>
      <c r="J5" s="109" t="s">
        <v>8</v>
      </c>
      <c r="K5" s="109" t="s">
        <v>9</v>
      </c>
      <c r="L5" s="109" t="s">
        <v>10</v>
      </c>
      <c r="M5" s="109" t="s">
        <v>11</v>
      </c>
      <c r="N5" s="109" t="s">
        <v>12</v>
      </c>
      <c r="O5" s="109" t="s">
        <v>13</v>
      </c>
      <c r="P5" s="109" t="s">
        <v>14</v>
      </c>
      <c r="Q5" s="109" t="s">
        <v>15</v>
      </c>
      <c r="R5" s="109" t="s">
        <v>16</v>
      </c>
      <c r="S5" s="109" t="s">
        <v>17</v>
      </c>
      <c r="T5" s="109" t="s">
        <v>18</v>
      </c>
      <c r="U5" s="109" t="s">
        <v>19</v>
      </c>
      <c r="V5" s="109" t="s">
        <v>20</v>
      </c>
      <c r="W5" s="109" t="s">
        <v>21</v>
      </c>
      <c r="X5" s="109" t="s">
        <v>22</v>
      </c>
      <c r="Y5" s="109" t="s">
        <v>23</v>
      </c>
      <c r="Z5" s="109" t="s">
        <v>24</v>
      </c>
    </row>
    <row r="6" spans="1:27" s="107" customFormat="1" ht="70.2" customHeight="1" thickBot="1" x14ac:dyDescent="0.35">
      <c r="A6" s="114"/>
      <c r="B6" s="117"/>
      <c r="C6" s="120"/>
      <c r="D6" s="120"/>
      <c r="E6" s="12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4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28665</v>
      </c>
      <c r="C106" s="27">
        <f t="shared" ref="C106:C154" si="28">SUM(F106:Z106)</f>
        <v>8226</v>
      </c>
      <c r="D106" s="15">
        <f t="shared" si="21"/>
        <v>0.2869701726844584</v>
      </c>
      <c r="E106" s="101"/>
      <c r="F106" s="26">
        <v>350</v>
      </c>
      <c r="G106" s="26">
        <v>65</v>
      </c>
      <c r="H106" s="26">
        <v>260</v>
      </c>
      <c r="I106" s="26">
        <v>240</v>
      </c>
      <c r="J106" s="26">
        <v>1</v>
      </c>
      <c r="K106" s="26">
        <v>100</v>
      </c>
      <c r="L106" s="26">
        <v>94</v>
      </c>
      <c r="M106" s="26">
        <v>78</v>
      </c>
      <c r="N106" s="26">
        <v>485</v>
      </c>
      <c r="O106" s="26">
        <v>20</v>
      </c>
      <c r="P106" s="26">
        <v>674</v>
      </c>
      <c r="Q106" s="26">
        <v>324</v>
      </c>
      <c r="R106" s="26">
        <v>463</v>
      </c>
      <c r="S106" s="26">
        <v>282</v>
      </c>
      <c r="T106" s="26">
        <v>1236</v>
      </c>
      <c r="U106" s="26">
        <v>44</v>
      </c>
      <c r="V106" s="26">
        <v>10</v>
      </c>
      <c r="W106" s="26"/>
      <c r="X106" s="26">
        <v>410</v>
      </c>
      <c r="Y106" s="26">
        <v>3080</v>
      </c>
      <c r="Z106" s="26">
        <v>10</v>
      </c>
    </row>
    <row r="107" spans="1:26" s="12" customFormat="1" ht="30" hidden="1" customHeight="1" x14ac:dyDescent="0.25">
      <c r="A107" s="13" t="s">
        <v>181</v>
      </c>
      <c r="B107" s="28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108">
        <f>B105-B106</f>
        <v>-28665</v>
      </c>
      <c r="C108" s="27">
        <f t="shared" si="28"/>
        <v>-8226</v>
      </c>
      <c r="D108" s="15">
        <f t="shared" si="21"/>
        <v>0.2869701726844584</v>
      </c>
      <c r="E108" s="101"/>
      <c r="F108" s="93">
        <f t="shared" ref="F108:Z108" si="30">F105-F106</f>
        <v>-350</v>
      </c>
      <c r="G108" s="93">
        <f t="shared" si="30"/>
        <v>-65</v>
      </c>
      <c r="H108" s="93">
        <f t="shared" si="30"/>
        <v>-260</v>
      </c>
      <c r="I108" s="93">
        <f t="shared" si="30"/>
        <v>-240</v>
      </c>
      <c r="J108" s="93">
        <f t="shared" si="30"/>
        <v>-1</v>
      </c>
      <c r="K108" s="93">
        <f t="shared" si="30"/>
        <v>-100</v>
      </c>
      <c r="L108" s="93">
        <f t="shared" si="30"/>
        <v>-94</v>
      </c>
      <c r="M108" s="93">
        <f t="shared" si="30"/>
        <v>-78</v>
      </c>
      <c r="N108" s="93">
        <f t="shared" si="30"/>
        <v>-485</v>
      </c>
      <c r="O108" s="93">
        <f t="shared" si="30"/>
        <v>-20</v>
      </c>
      <c r="P108" s="93">
        <f t="shared" si="30"/>
        <v>-674</v>
      </c>
      <c r="Q108" s="93">
        <f t="shared" si="30"/>
        <v>-324</v>
      </c>
      <c r="R108" s="93">
        <f t="shared" si="30"/>
        <v>-463</v>
      </c>
      <c r="S108" s="93">
        <f t="shared" si="30"/>
        <v>-282</v>
      </c>
      <c r="T108" s="93">
        <f t="shared" si="30"/>
        <v>-1236</v>
      </c>
      <c r="U108" s="93">
        <f t="shared" si="30"/>
        <v>-44</v>
      </c>
      <c r="V108" s="93">
        <f t="shared" si="30"/>
        <v>-10</v>
      </c>
      <c r="W108" s="93">
        <f t="shared" si="30"/>
        <v>0</v>
      </c>
      <c r="X108" s="93">
        <f t="shared" si="30"/>
        <v>-410</v>
      </c>
      <c r="Y108" s="93">
        <f t="shared" si="30"/>
        <v>-3080</v>
      </c>
      <c r="Z108" s="93">
        <f t="shared" si="30"/>
        <v>-10</v>
      </c>
    </row>
    <row r="109" spans="1:26" s="12" customFormat="1" ht="30" customHeight="1" x14ac:dyDescent="0.25">
      <c r="A109" s="11" t="s">
        <v>91</v>
      </c>
      <c r="B109" s="23">
        <v>24365</v>
      </c>
      <c r="C109" s="27">
        <f t="shared" si="28"/>
        <v>4147</v>
      </c>
      <c r="D109" s="15">
        <f t="shared" si="21"/>
        <v>0.17020316027088037</v>
      </c>
      <c r="E109" s="101"/>
      <c r="F109" s="31">
        <v>257</v>
      </c>
      <c r="G109" s="31">
        <v>65</v>
      </c>
      <c r="H109" s="31">
        <v>33</v>
      </c>
      <c r="I109" s="31"/>
      <c r="J109" s="31"/>
      <c r="K109" s="31">
        <v>40</v>
      </c>
      <c r="L109" s="31">
        <v>27</v>
      </c>
      <c r="M109" s="31">
        <v>50</v>
      </c>
      <c r="N109" s="31">
        <v>485</v>
      </c>
      <c r="O109" s="31">
        <v>20</v>
      </c>
      <c r="P109" s="31">
        <v>674</v>
      </c>
      <c r="Q109" s="31">
        <v>324</v>
      </c>
      <c r="R109" s="31">
        <v>327</v>
      </c>
      <c r="S109" s="31">
        <v>282</v>
      </c>
      <c r="T109" s="31">
        <v>996</v>
      </c>
      <c r="U109" s="31">
        <v>3</v>
      </c>
      <c r="V109" s="31">
        <v>4</v>
      </c>
      <c r="W109" s="31"/>
      <c r="X109" s="31">
        <v>410</v>
      </c>
      <c r="Y109" s="31">
        <v>150</v>
      </c>
      <c r="Z109" s="31"/>
    </row>
    <row r="110" spans="1:26" s="12" customFormat="1" ht="30" customHeight="1" x14ac:dyDescent="0.25">
      <c r="A110" s="11" t="s">
        <v>92</v>
      </c>
      <c r="B110" s="23">
        <v>2927</v>
      </c>
      <c r="C110" s="27">
        <f t="shared" si="28"/>
        <v>452</v>
      </c>
      <c r="D110" s="15"/>
      <c r="E110" s="101"/>
      <c r="F110" s="31"/>
      <c r="G110" s="31"/>
      <c r="H110" s="31"/>
      <c r="I110" s="31">
        <v>30</v>
      </c>
      <c r="J110" s="31"/>
      <c r="K110" s="31"/>
      <c r="L110" s="31">
        <v>67</v>
      </c>
      <c r="M110" s="31"/>
      <c r="N110" s="31"/>
      <c r="O110" s="31"/>
      <c r="P110" s="31"/>
      <c r="Q110" s="31"/>
      <c r="R110" s="31"/>
      <c r="S110" s="31"/>
      <c r="T110" s="31">
        <v>240</v>
      </c>
      <c r="U110" s="31"/>
      <c r="V110" s="31"/>
      <c r="W110" s="31"/>
      <c r="X110" s="31"/>
      <c r="Y110" s="31">
        <v>105</v>
      </c>
      <c r="Z110" s="31">
        <v>10</v>
      </c>
    </row>
    <row r="111" spans="1:26" s="12" customFormat="1" ht="30" customHeight="1" x14ac:dyDescent="0.25">
      <c r="A111" s="11" t="s">
        <v>93</v>
      </c>
      <c r="B111" s="23">
        <v>155</v>
      </c>
      <c r="C111" s="27">
        <f t="shared" si="28"/>
        <v>2187</v>
      </c>
      <c r="D111" s="15"/>
      <c r="E111" s="101"/>
      <c r="F111" s="31"/>
      <c r="G111" s="31"/>
      <c r="H111" s="31">
        <v>100</v>
      </c>
      <c r="I111" s="31">
        <v>60</v>
      </c>
      <c r="J111" s="31">
        <v>1</v>
      </c>
      <c r="K111" s="31">
        <v>20</v>
      </c>
      <c r="L111" s="31"/>
      <c r="M111" s="31">
        <v>6</v>
      </c>
      <c r="N111" s="31"/>
      <c r="O111" s="31"/>
      <c r="P111" s="31"/>
      <c r="Q111" s="31"/>
      <c r="R111" s="31">
        <v>36</v>
      </c>
      <c r="S111" s="31"/>
      <c r="T111" s="31"/>
      <c r="U111" s="31">
        <v>41</v>
      </c>
      <c r="V111" s="31">
        <v>6</v>
      </c>
      <c r="W111" s="31"/>
      <c r="X111" s="31"/>
      <c r="Y111" s="31">
        <v>1917</v>
      </c>
      <c r="Z111" s="31"/>
    </row>
    <row r="112" spans="1:26" s="12" customFormat="1" ht="30" hidden="1" customHeight="1" x14ac:dyDescent="0.25">
      <c r="A112" s="11" t="s">
        <v>210</v>
      </c>
      <c r="B112" s="23"/>
      <c r="C112" s="27">
        <f t="shared" si="28"/>
        <v>225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225</v>
      </c>
      <c r="Z112" s="31"/>
    </row>
    <row r="113" spans="1:26" s="12" customFormat="1" ht="31.8" hidden="1" customHeight="1" x14ac:dyDescent="0.25">
      <c r="A113" s="11" t="s">
        <v>209</v>
      </c>
      <c r="B113" s="23"/>
      <c r="C113" s="27">
        <f t="shared" si="28"/>
        <v>20</v>
      </c>
      <c r="D113" s="15" t="e">
        <f t="shared" si="21"/>
        <v>#DIV/0!</v>
      </c>
      <c r="E113" s="101"/>
      <c r="F113" s="31"/>
      <c r="G113" s="31"/>
      <c r="H113" s="31"/>
      <c r="I113" s="31">
        <v>20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s="12" customFormat="1" ht="31.2" hidden="1" customHeight="1" x14ac:dyDescent="0.25">
      <c r="A114" s="11" t="s">
        <v>94</v>
      </c>
      <c r="B114" s="23"/>
      <c r="C114" s="27">
        <f t="shared" si="28"/>
        <v>0</v>
      </c>
      <c r="D114" s="15" t="e">
        <f t="shared" si="21"/>
        <v>#DIV/0!</v>
      </c>
      <c r="E114" s="101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s="12" customFormat="1" ht="30" customHeight="1" x14ac:dyDescent="0.25">
      <c r="A115" s="32" t="s">
        <v>96</v>
      </c>
      <c r="B115" s="27">
        <v>27170</v>
      </c>
      <c r="C115" s="27">
        <f t="shared" si="28"/>
        <v>6885</v>
      </c>
      <c r="D115" s="15">
        <f t="shared" ref="D115:D178" si="31">C115/B115</f>
        <v>0.2534044902465955</v>
      </c>
      <c r="E115" s="101"/>
      <c r="F115" s="26">
        <v>350</v>
      </c>
      <c r="G115" s="26">
        <v>65</v>
      </c>
      <c r="H115" s="26">
        <v>122</v>
      </c>
      <c r="I115" s="26">
        <v>240</v>
      </c>
      <c r="J115" s="26">
        <v>1</v>
      </c>
      <c r="K115" s="26">
        <v>100</v>
      </c>
      <c r="L115" s="26">
        <v>94</v>
      </c>
      <c r="M115" s="26">
        <v>78</v>
      </c>
      <c r="N115" s="26">
        <v>485</v>
      </c>
      <c r="O115" s="26">
        <v>20</v>
      </c>
      <c r="P115" s="26">
        <v>674</v>
      </c>
      <c r="Q115" s="26">
        <v>324</v>
      </c>
      <c r="R115" s="26">
        <v>463</v>
      </c>
      <c r="S115" s="26">
        <v>282</v>
      </c>
      <c r="T115" s="26">
        <v>1236</v>
      </c>
      <c r="U115" s="26">
        <v>44</v>
      </c>
      <c r="V115" s="26">
        <v>10</v>
      </c>
      <c r="W115" s="26"/>
      <c r="X115" s="26">
        <v>410</v>
      </c>
      <c r="Y115" s="26">
        <v>1877</v>
      </c>
      <c r="Z115" s="26">
        <v>10</v>
      </c>
    </row>
    <row r="116" spans="1:26" s="12" customFormat="1" ht="31.2" hidden="1" customHeight="1" x14ac:dyDescent="0.25">
      <c r="A116" s="13" t="s">
        <v>181</v>
      </c>
      <c r="B116" s="28" t="e">
        <f>B115/B105</f>
        <v>#DIV/0!</v>
      </c>
      <c r="C116" s="27" t="e">
        <f t="shared" si="28"/>
        <v>#DIV/0!</v>
      </c>
      <c r="D116" s="15" t="e">
        <f t="shared" si="31"/>
        <v>#DIV/0!</v>
      </c>
      <c r="E116" s="101"/>
      <c r="F116" s="29" t="e">
        <f t="shared" ref="F116:Z116" si="32">F115/F105</f>
        <v>#DIV/0!</v>
      </c>
      <c r="G116" s="29" t="e">
        <f t="shared" si="32"/>
        <v>#DIV/0!</v>
      </c>
      <c r="H116" s="29" t="e">
        <f t="shared" si="32"/>
        <v>#DIV/0!</v>
      </c>
      <c r="I116" s="29" t="e">
        <f t="shared" si="32"/>
        <v>#DIV/0!</v>
      </c>
      <c r="J116" s="29" t="e">
        <f t="shared" si="32"/>
        <v>#DIV/0!</v>
      </c>
      <c r="K116" s="29" t="e">
        <f t="shared" si="32"/>
        <v>#DIV/0!</v>
      </c>
      <c r="L116" s="29" t="e">
        <f t="shared" si="32"/>
        <v>#DIV/0!</v>
      </c>
      <c r="M116" s="29" t="e">
        <f t="shared" si="32"/>
        <v>#DIV/0!</v>
      </c>
      <c r="N116" s="29" t="e">
        <f t="shared" si="32"/>
        <v>#DIV/0!</v>
      </c>
      <c r="O116" s="29" t="e">
        <f t="shared" si="32"/>
        <v>#DIV/0!</v>
      </c>
      <c r="P116" s="29" t="e">
        <f t="shared" si="32"/>
        <v>#DIV/0!</v>
      </c>
      <c r="Q116" s="29" t="e">
        <f t="shared" si="32"/>
        <v>#DIV/0!</v>
      </c>
      <c r="R116" s="29" t="e">
        <f t="shared" si="32"/>
        <v>#DIV/0!</v>
      </c>
      <c r="S116" s="29" t="e">
        <f t="shared" si="32"/>
        <v>#DIV/0!</v>
      </c>
      <c r="T116" s="29" t="e">
        <f t="shared" si="32"/>
        <v>#DIV/0!</v>
      </c>
      <c r="U116" s="29" t="e">
        <f t="shared" si="32"/>
        <v>#DIV/0!</v>
      </c>
      <c r="V116" s="29" t="e">
        <f t="shared" si="32"/>
        <v>#DIV/0!</v>
      </c>
      <c r="W116" s="29" t="e">
        <f t="shared" si="32"/>
        <v>#DIV/0!</v>
      </c>
      <c r="X116" s="29" t="e">
        <f t="shared" si="32"/>
        <v>#DIV/0!</v>
      </c>
      <c r="Y116" s="29" t="e">
        <f t="shared" si="32"/>
        <v>#DIV/0!</v>
      </c>
      <c r="Z116" s="29" t="e">
        <f t="shared" si="32"/>
        <v>#DIV/0!</v>
      </c>
    </row>
    <row r="117" spans="1:26" s="12" customFormat="1" ht="30" customHeight="1" x14ac:dyDescent="0.25">
      <c r="A117" s="11" t="s">
        <v>91</v>
      </c>
      <c r="B117" s="23">
        <v>23669</v>
      </c>
      <c r="C117" s="27">
        <f t="shared" si="28"/>
        <v>3967</v>
      </c>
      <c r="D117" s="15">
        <f t="shared" si="31"/>
        <v>0.1676031940512907</v>
      </c>
      <c r="E117" s="101"/>
      <c r="F117" s="31">
        <v>257</v>
      </c>
      <c r="G117" s="31">
        <v>65</v>
      </c>
      <c r="H117" s="31">
        <v>3</v>
      </c>
      <c r="I117" s="31"/>
      <c r="J117" s="31"/>
      <c r="K117" s="31">
        <v>40</v>
      </c>
      <c r="L117" s="31">
        <v>27</v>
      </c>
      <c r="M117" s="31">
        <v>50</v>
      </c>
      <c r="N117" s="31">
        <v>485</v>
      </c>
      <c r="O117" s="31">
        <v>20</v>
      </c>
      <c r="P117" s="31">
        <v>674</v>
      </c>
      <c r="Q117" s="31">
        <v>324</v>
      </c>
      <c r="R117" s="31">
        <v>327</v>
      </c>
      <c r="S117" s="31">
        <v>282</v>
      </c>
      <c r="T117" s="31">
        <v>996</v>
      </c>
      <c r="U117" s="31">
        <v>3</v>
      </c>
      <c r="V117" s="31">
        <v>4</v>
      </c>
      <c r="W117" s="31"/>
      <c r="X117" s="31">
        <v>410</v>
      </c>
      <c r="Y117" s="31"/>
      <c r="Z117" s="31"/>
    </row>
    <row r="118" spans="1:26" s="12" customFormat="1" ht="30" customHeight="1" x14ac:dyDescent="0.25">
      <c r="A118" s="11" t="s">
        <v>92</v>
      </c>
      <c r="B118" s="23">
        <v>2612</v>
      </c>
      <c r="C118" s="27">
        <f t="shared" si="28"/>
        <v>347</v>
      </c>
      <c r="D118" s="15"/>
      <c r="E118" s="101"/>
      <c r="F118" s="31"/>
      <c r="G118" s="31"/>
      <c r="H118" s="31"/>
      <c r="I118" s="31">
        <v>30</v>
      </c>
      <c r="J118" s="31"/>
      <c r="K118" s="31"/>
      <c r="L118" s="31">
        <v>67</v>
      </c>
      <c r="M118" s="31"/>
      <c r="N118" s="31"/>
      <c r="O118" s="31"/>
      <c r="P118" s="31"/>
      <c r="Q118" s="31"/>
      <c r="R118" s="31"/>
      <c r="S118" s="31"/>
      <c r="T118" s="31">
        <v>240</v>
      </c>
      <c r="U118" s="31"/>
      <c r="V118" s="31"/>
      <c r="W118" s="31"/>
      <c r="X118" s="31"/>
      <c r="Y118" s="31"/>
      <c r="Z118" s="31">
        <v>10</v>
      </c>
    </row>
    <row r="119" spans="1:26" s="12" customFormat="1" ht="30" customHeight="1" x14ac:dyDescent="0.25">
      <c r="A119" s="11" t="s">
        <v>93</v>
      </c>
      <c r="B119" s="23">
        <v>25</v>
      </c>
      <c r="C119" s="27">
        <f t="shared" si="28"/>
        <v>1544</v>
      </c>
      <c r="D119" s="15"/>
      <c r="E119" s="101"/>
      <c r="F119" s="31"/>
      <c r="G119" s="31"/>
      <c r="H119" s="31">
        <v>100</v>
      </c>
      <c r="I119" s="31">
        <v>60</v>
      </c>
      <c r="J119" s="31">
        <v>1</v>
      </c>
      <c r="K119" s="31">
        <v>20</v>
      </c>
      <c r="L119" s="31"/>
      <c r="M119" s="31">
        <v>6</v>
      </c>
      <c r="N119" s="31"/>
      <c r="O119" s="31"/>
      <c r="P119" s="31"/>
      <c r="Q119" s="31"/>
      <c r="R119" s="31">
        <v>36</v>
      </c>
      <c r="S119" s="31"/>
      <c r="T119" s="31"/>
      <c r="U119" s="31">
        <v>41</v>
      </c>
      <c r="V119" s="31">
        <v>6</v>
      </c>
      <c r="W119" s="31"/>
      <c r="X119" s="31"/>
      <c r="Y119" s="31">
        <v>1274</v>
      </c>
      <c r="Z119" s="31"/>
    </row>
    <row r="120" spans="1:26" s="12" customFormat="1" ht="30" hidden="1" customHeight="1" x14ac:dyDescent="0.25">
      <c r="A120" s="11" t="s">
        <v>209</v>
      </c>
      <c r="B120" s="23"/>
      <c r="C120" s="27">
        <f t="shared" si="28"/>
        <v>0</v>
      </c>
      <c r="D120" s="15" t="e">
        <f t="shared" si="31"/>
        <v>#DIV/0!</v>
      </c>
      <c r="E120" s="10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s="12" customFormat="1" ht="30" hidden="1" customHeight="1" x14ac:dyDescent="0.25">
      <c r="A121" s="11" t="s">
        <v>94</v>
      </c>
      <c r="B121" s="23"/>
      <c r="C121" s="27">
        <f t="shared" si="28"/>
        <v>0</v>
      </c>
      <c r="D121" s="15" t="e">
        <f t="shared" si="31"/>
        <v>#DIV/0!</v>
      </c>
      <c r="E121" s="101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81"/>
      <c r="V121" s="24"/>
      <c r="W121" s="24"/>
      <c r="X121" s="24"/>
      <c r="Y121" s="24"/>
      <c r="Z121" s="24"/>
    </row>
    <row r="122" spans="1:26" s="47" customFormat="1" ht="48" hidden="1" customHeight="1" x14ac:dyDescent="0.25">
      <c r="A122" s="13" t="s">
        <v>190</v>
      </c>
      <c r="B122" s="23"/>
      <c r="C122" s="27">
        <f t="shared" si="28"/>
        <v>0</v>
      </c>
      <c r="D122" s="15" t="e">
        <f t="shared" si="31"/>
        <v>#DIV/0!</v>
      </c>
      <c r="E122" s="101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s="12" customFormat="1" ht="30" customHeight="1" x14ac:dyDescent="0.25">
      <c r="A123" s="32" t="s">
        <v>191</v>
      </c>
      <c r="B123" s="27">
        <v>72663</v>
      </c>
      <c r="C123" s="27">
        <f t="shared" si="28"/>
        <v>19636</v>
      </c>
      <c r="D123" s="15">
        <f t="shared" si="31"/>
        <v>0.27023381913766292</v>
      </c>
      <c r="E123" s="101"/>
      <c r="F123" s="26">
        <v>783</v>
      </c>
      <c r="G123" s="26">
        <v>130</v>
      </c>
      <c r="H123" s="26">
        <v>461</v>
      </c>
      <c r="I123" s="26">
        <v>418</v>
      </c>
      <c r="J123" s="26">
        <v>3</v>
      </c>
      <c r="K123" s="26">
        <v>250</v>
      </c>
      <c r="L123" s="26">
        <v>210</v>
      </c>
      <c r="M123" s="26">
        <v>218</v>
      </c>
      <c r="N123" s="26">
        <v>1191</v>
      </c>
      <c r="O123" s="26">
        <v>55</v>
      </c>
      <c r="P123" s="26">
        <v>2248</v>
      </c>
      <c r="Q123" s="26">
        <v>814</v>
      </c>
      <c r="R123" s="26">
        <v>1001</v>
      </c>
      <c r="S123" s="26">
        <v>763</v>
      </c>
      <c r="T123" s="26">
        <v>4184</v>
      </c>
      <c r="U123" s="26">
        <v>126</v>
      </c>
      <c r="V123" s="26">
        <v>20</v>
      </c>
      <c r="W123" s="26"/>
      <c r="X123" s="26">
        <v>1030</v>
      </c>
      <c r="Y123" s="26">
        <v>5711</v>
      </c>
      <c r="Z123" s="26">
        <v>20</v>
      </c>
    </row>
    <row r="124" spans="1:26" s="12" customFormat="1" ht="27" hidden="1" customHeight="1" x14ac:dyDescent="0.25">
      <c r="A124" s="13" t="s">
        <v>51</v>
      </c>
      <c r="B124" s="9" t="e">
        <f>B123/B122</f>
        <v>#DIV/0!</v>
      </c>
      <c r="C124" s="27" t="e">
        <f t="shared" si="28"/>
        <v>#DIV/0!</v>
      </c>
      <c r="D124" s="15" t="e">
        <f t="shared" si="31"/>
        <v>#DIV/0!</v>
      </c>
      <c r="E124" s="101"/>
      <c r="F124" s="30" t="e">
        <f t="shared" ref="F124:Z124" si="33">F123/F122</f>
        <v>#DIV/0!</v>
      </c>
      <c r="G124" s="30" t="e">
        <f t="shared" si="33"/>
        <v>#DIV/0!</v>
      </c>
      <c r="H124" s="30" t="e">
        <f t="shared" si="33"/>
        <v>#DIV/0!</v>
      </c>
      <c r="I124" s="30" t="e">
        <f t="shared" si="33"/>
        <v>#DIV/0!</v>
      </c>
      <c r="J124" s="30" t="e">
        <f t="shared" si="33"/>
        <v>#DIV/0!</v>
      </c>
      <c r="K124" s="30" t="e">
        <f t="shared" si="33"/>
        <v>#DIV/0!</v>
      </c>
      <c r="L124" s="30" t="e">
        <f t="shared" si="33"/>
        <v>#DIV/0!</v>
      </c>
      <c r="M124" s="30" t="e">
        <f t="shared" si="33"/>
        <v>#DIV/0!</v>
      </c>
      <c r="N124" s="30" t="e">
        <f t="shared" si="33"/>
        <v>#DIV/0!</v>
      </c>
      <c r="O124" s="30" t="e">
        <f t="shared" si="33"/>
        <v>#DIV/0!</v>
      </c>
      <c r="P124" s="30" t="e">
        <f t="shared" si="33"/>
        <v>#DIV/0!</v>
      </c>
      <c r="Q124" s="30" t="e">
        <f t="shared" si="33"/>
        <v>#DIV/0!</v>
      </c>
      <c r="R124" s="30" t="e">
        <f t="shared" si="33"/>
        <v>#DIV/0!</v>
      </c>
      <c r="S124" s="30" t="e">
        <f t="shared" si="33"/>
        <v>#DIV/0!</v>
      </c>
      <c r="T124" s="30" t="e">
        <f t="shared" si="33"/>
        <v>#DIV/0!</v>
      </c>
      <c r="U124" s="30" t="e">
        <f t="shared" si="33"/>
        <v>#DIV/0!</v>
      </c>
      <c r="V124" s="30" t="e">
        <f t="shared" si="33"/>
        <v>#DIV/0!</v>
      </c>
      <c r="W124" s="30" t="e">
        <f t="shared" si="33"/>
        <v>#DIV/0!</v>
      </c>
      <c r="X124" s="30" t="e">
        <f t="shared" si="33"/>
        <v>#DIV/0!</v>
      </c>
      <c r="Y124" s="30" t="e">
        <f t="shared" si="33"/>
        <v>#DIV/0!</v>
      </c>
      <c r="Z124" s="30" t="e">
        <f t="shared" si="33"/>
        <v>#DIV/0!</v>
      </c>
    </row>
    <row r="125" spans="1:26" s="12" customFormat="1" ht="30" customHeight="1" x14ac:dyDescent="0.25">
      <c r="A125" s="11" t="s">
        <v>91</v>
      </c>
      <c r="B125" s="27">
        <v>64186</v>
      </c>
      <c r="C125" s="27">
        <f t="shared" si="28"/>
        <v>11299</v>
      </c>
      <c r="D125" s="15">
        <f t="shared" si="31"/>
        <v>0.1760352724893279</v>
      </c>
      <c r="E125" s="101"/>
      <c r="F125" s="31">
        <v>550</v>
      </c>
      <c r="G125" s="31">
        <v>130</v>
      </c>
      <c r="H125" s="31">
        <v>6</v>
      </c>
      <c r="I125" s="31"/>
      <c r="J125" s="31"/>
      <c r="K125" s="31">
        <v>100</v>
      </c>
      <c r="L125" s="31">
        <v>68</v>
      </c>
      <c r="M125" s="31">
        <v>150</v>
      </c>
      <c r="N125" s="31">
        <v>1191</v>
      </c>
      <c r="O125" s="31">
        <v>55</v>
      </c>
      <c r="P125" s="31">
        <v>2248</v>
      </c>
      <c r="Q125" s="31">
        <v>814</v>
      </c>
      <c r="R125" s="31">
        <v>660</v>
      </c>
      <c r="S125" s="31">
        <v>763</v>
      </c>
      <c r="T125" s="31">
        <v>3520</v>
      </c>
      <c r="U125" s="31">
        <v>6</v>
      </c>
      <c r="V125" s="31">
        <v>8</v>
      </c>
      <c r="W125" s="31"/>
      <c r="X125" s="31">
        <v>1030</v>
      </c>
      <c r="Y125" s="31"/>
      <c r="Z125" s="31"/>
    </row>
    <row r="126" spans="1:26" s="12" customFormat="1" ht="30" customHeight="1" x14ac:dyDescent="0.25">
      <c r="A126" s="11" t="s">
        <v>92</v>
      </c>
      <c r="B126" s="27">
        <v>6751</v>
      </c>
      <c r="C126" s="27">
        <f t="shared" si="28"/>
        <v>916</v>
      </c>
      <c r="D126" s="15"/>
      <c r="E126" s="101"/>
      <c r="F126" s="31"/>
      <c r="G126" s="31"/>
      <c r="H126" s="31"/>
      <c r="I126" s="31">
        <v>90</v>
      </c>
      <c r="J126" s="31"/>
      <c r="K126" s="31"/>
      <c r="L126" s="31">
        <v>142</v>
      </c>
      <c r="M126" s="31"/>
      <c r="N126" s="31"/>
      <c r="O126" s="31"/>
      <c r="P126" s="31"/>
      <c r="Q126" s="31"/>
      <c r="R126" s="31"/>
      <c r="S126" s="31"/>
      <c r="T126" s="31">
        <v>664</v>
      </c>
      <c r="U126" s="31"/>
      <c r="V126" s="31"/>
      <c r="W126" s="31"/>
      <c r="X126" s="31"/>
      <c r="Y126" s="31"/>
      <c r="Z126" s="31">
        <v>20</v>
      </c>
    </row>
    <row r="127" spans="1:26" s="12" customFormat="1" ht="31.2" customHeight="1" x14ac:dyDescent="0.25">
      <c r="A127" s="11" t="s">
        <v>93</v>
      </c>
      <c r="B127" s="27">
        <v>60</v>
      </c>
      <c r="C127" s="27">
        <f t="shared" si="28"/>
        <v>4971</v>
      </c>
      <c r="D127" s="15"/>
      <c r="E127" s="101"/>
      <c r="F127" s="31"/>
      <c r="G127" s="31"/>
      <c r="H127" s="31">
        <v>398</v>
      </c>
      <c r="I127" s="31">
        <v>200</v>
      </c>
      <c r="J127" s="31">
        <v>3</v>
      </c>
      <c r="K127" s="31">
        <v>50</v>
      </c>
      <c r="L127" s="31"/>
      <c r="M127" s="31">
        <v>20</v>
      </c>
      <c r="N127" s="31"/>
      <c r="O127" s="31"/>
      <c r="P127" s="31"/>
      <c r="Q127" s="31"/>
      <c r="R127" s="31">
        <v>91</v>
      </c>
      <c r="S127" s="31"/>
      <c r="T127" s="31"/>
      <c r="U127" s="31">
        <v>120</v>
      </c>
      <c r="V127" s="31">
        <v>12</v>
      </c>
      <c r="W127" s="31"/>
      <c r="X127" s="31"/>
      <c r="Y127" s="31">
        <v>4077</v>
      </c>
      <c r="Z127" s="31"/>
    </row>
    <row r="128" spans="1:26" s="12" customFormat="1" ht="31.2" hidden="1" customHeight="1" x14ac:dyDescent="0.25">
      <c r="A128" s="11" t="s">
        <v>209</v>
      </c>
      <c r="B128" s="23"/>
      <c r="C128" s="27">
        <f t="shared" si="28"/>
        <v>0</v>
      </c>
      <c r="D128" s="15" t="e">
        <f t="shared" si="31"/>
        <v>#DIV/0!</v>
      </c>
      <c r="E128" s="10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7" s="12" customFormat="1" ht="31.2" hidden="1" customHeight="1" x14ac:dyDescent="0.25">
      <c r="A129" s="11" t="s">
        <v>94</v>
      </c>
      <c r="B129" s="23"/>
      <c r="C129" s="27">
        <f t="shared" si="28"/>
        <v>0</v>
      </c>
      <c r="D129" s="15" t="e">
        <f t="shared" si="31"/>
        <v>#DIV/0!</v>
      </c>
      <c r="E129" s="101"/>
      <c r="F129" s="24"/>
      <c r="G129" s="24"/>
      <c r="H129" s="48"/>
      <c r="I129" s="48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81"/>
      <c r="V129" s="24"/>
      <c r="W129" s="24"/>
      <c r="X129" s="24"/>
      <c r="Y129" s="24"/>
      <c r="Z129" s="24"/>
    </row>
    <row r="130" spans="1:27" s="12" customFormat="1" ht="31.2" customHeight="1" x14ac:dyDescent="0.25">
      <c r="A130" s="32" t="s">
        <v>97</v>
      </c>
      <c r="B130" s="50">
        <f t="shared" ref="B130:C130" si="34">B123/B115*10</f>
        <v>26.743835112256168</v>
      </c>
      <c r="C130" s="50">
        <f t="shared" si="34"/>
        <v>28.519970951343502</v>
      </c>
      <c r="D130" s="15">
        <f t="shared" si="31"/>
        <v>1.0664129071852289</v>
      </c>
      <c r="E130" s="101"/>
      <c r="F130" s="51">
        <f t="shared" ref="F130:G130" si="35">F123/F115*10</f>
        <v>22.37142857142857</v>
      </c>
      <c r="G130" s="51">
        <f t="shared" si="35"/>
        <v>20</v>
      </c>
      <c r="H130" s="51">
        <f t="shared" ref="H130:I130" si="36">H123/H115*10</f>
        <v>37.786885245901644</v>
      </c>
      <c r="I130" s="51">
        <f t="shared" si="36"/>
        <v>17.416666666666668</v>
      </c>
      <c r="J130" s="51">
        <f t="shared" ref="J130:Z130" si="37">J123/J115*10</f>
        <v>30</v>
      </c>
      <c r="K130" s="51">
        <f t="shared" si="37"/>
        <v>25</v>
      </c>
      <c r="L130" s="51">
        <f t="shared" si="37"/>
        <v>22.340425531914892</v>
      </c>
      <c r="M130" s="51">
        <f t="shared" si="37"/>
        <v>27.948717948717949</v>
      </c>
      <c r="N130" s="51">
        <f t="shared" ref="N130:O130" si="38">N123/N115*10</f>
        <v>24.556701030927837</v>
      </c>
      <c r="O130" s="51">
        <f t="shared" si="38"/>
        <v>27.5</v>
      </c>
      <c r="P130" s="51">
        <f t="shared" si="37"/>
        <v>33.353115727002972</v>
      </c>
      <c r="Q130" s="51">
        <f t="shared" ref="Q130:S130" si="39">Q123/Q115*10</f>
        <v>25.123456790123456</v>
      </c>
      <c r="R130" s="51">
        <f t="shared" si="39"/>
        <v>21.61987041036717</v>
      </c>
      <c r="S130" s="51">
        <f t="shared" si="39"/>
        <v>27.056737588652485</v>
      </c>
      <c r="T130" s="51">
        <f t="shared" si="37"/>
        <v>33.851132686084142</v>
      </c>
      <c r="U130" s="51">
        <f t="shared" si="37"/>
        <v>28.636363636363637</v>
      </c>
      <c r="V130" s="51">
        <f t="shared" ref="V130" si="40">V123/V115*10</f>
        <v>20</v>
      </c>
      <c r="W130" s="51"/>
      <c r="X130" s="51">
        <f t="shared" si="37"/>
        <v>25.121951219512194</v>
      </c>
      <c r="Y130" s="51">
        <f t="shared" si="37"/>
        <v>30.426212040490146</v>
      </c>
      <c r="Z130" s="51">
        <f t="shared" si="37"/>
        <v>20</v>
      </c>
    </row>
    <row r="131" spans="1:27" s="12" customFormat="1" ht="30" customHeight="1" x14ac:dyDescent="0.25">
      <c r="A131" s="11" t="s">
        <v>91</v>
      </c>
      <c r="B131" s="50">
        <f>B125/B117*10</f>
        <v>27.11817144788542</v>
      </c>
      <c r="C131" s="50">
        <f>C125/C117*10</f>
        <v>28.482480463826569</v>
      </c>
      <c r="D131" s="15">
        <f t="shared" si="31"/>
        <v>1.0503097717544496</v>
      </c>
      <c r="E131" s="101"/>
      <c r="F131" s="51">
        <f t="shared" ref="F131:P131" si="41">F125/F117*10</f>
        <v>21.40077821011673</v>
      </c>
      <c r="G131" s="51">
        <f t="shared" ref="G131" si="42">G125/G117*10</f>
        <v>20</v>
      </c>
      <c r="H131" s="51">
        <f t="shared" si="41"/>
        <v>20</v>
      </c>
      <c r="I131" s="51"/>
      <c r="J131" s="51"/>
      <c r="K131" s="51">
        <f t="shared" si="41"/>
        <v>25</v>
      </c>
      <c r="L131" s="51">
        <f t="shared" ref="L131:O131" si="43">L125/L117*10</f>
        <v>25.185185185185187</v>
      </c>
      <c r="M131" s="51">
        <f t="shared" si="43"/>
        <v>30</v>
      </c>
      <c r="N131" s="51">
        <f t="shared" si="43"/>
        <v>24.556701030927837</v>
      </c>
      <c r="O131" s="51">
        <f t="shared" si="43"/>
        <v>27.5</v>
      </c>
      <c r="P131" s="51">
        <f t="shared" si="41"/>
        <v>33.353115727002972</v>
      </c>
      <c r="Q131" s="51">
        <f t="shared" ref="Q131:R131" si="44">Q125/Q117*10</f>
        <v>25.123456790123456</v>
      </c>
      <c r="R131" s="51">
        <f t="shared" si="44"/>
        <v>20.183486238532108</v>
      </c>
      <c r="S131" s="51">
        <f>S125/S117*10</f>
        <v>27.056737588652485</v>
      </c>
      <c r="T131" s="51">
        <f>T125/T117*10</f>
        <v>35.341365461847388</v>
      </c>
      <c r="U131" s="51">
        <f t="shared" ref="U131" si="45">U125/U117*10</f>
        <v>20</v>
      </c>
      <c r="V131" s="51">
        <f>V125/V117*10</f>
        <v>20</v>
      </c>
      <c r="W131" s="51"/>
      <c r="X131" s="51">
        <f>X125/X117*10</f>
        <v>25.121951219512194</v>
      </c>
      <c r="Y131" s="51"/>
      <c r="Z131" s="51"/>
    </row>
    <row r="132" spans="1:27" s="12" customFormat="1" ht="30" customHeight="1" x14ac:dyDescent="0.25">
      <c r="A132" s="11" t="s">
        <v>92</v>
      </c>
      <c r="B132" s="50">
        <f t="shared" ref="B132:C134" si="46">B126/B118*10</f>
        <v>25.846094946401227</v>
      </c>
      <c r="C132" s="50">
        <f t="shared" si="46"/>
        <v>26.397694524495677</v>
      </c>
      <c r="D132" s="15"/>
      <c r="E132" s="101"/>
      <c r="F132" s="51"/>
      <c r="G132" s="51"/>
      <c r="H132" s="51"/>
      <c r="I132" s="51"/>
      <c r="J132" s="51"/>
      <c r="K132" s="51"/>
      <c r="L132" s="51">
        <f>L126/L118*10</f>
        <v>21.194029850746269</v>
      </c>
      <c r="M132" s="51"/>
      <c r="N132" s="51"/>
      <c r="O132" s="51"/>
      <c r="P132" s="51"/>
      <c r="Q132" s="51"/>
      <c r="R132" s="51"/>
      <c r="S132" s="51"/>
      <c r="T132" s="51">
        <f>T126/T118*10</f>
        <v>27.666666666666664</v>
      </c>
      <c r="U132" s="51"/>
      <c r="V132" s="51"/>
      <c r="W132" s="51"/>
      <c r="X132" s="51"/>
      <c r="Y132" s="51"/>
      <c r="Z132" s="51">
        <f>Z126/Z118*10</f>
        <v>20</v>
      </c>
    </row>
    <row r="133" spans="1:27" s="12" customFormat="1" ht="30" customHeight="1" x14ac:dyDescent="0.25">
      <c r="A133" s="11" t="s">
        <v>93</v>
      </c>
      <c r="B133" s="50">
        <f t="shared" si="46"/>
        <v>24</v>
      </c>
      <c r="C133" s="50">
        <f t="shared" si="46"/>
        <v>32.195595854922281</v>
      </c>
      <c r="D133" s="15">
        <f t="shared" si="31"/>
        <v>1.3414831606217616</v>
      </c>
      <c r="E133" s="101"/>
      <c r="F133" s="51"/>
      <c r="G133" s="51"/>
      <c r="H133" s="51">
        <f>H127/H119*10</f>
        <v>39.799999999999997</v>
      </c>
      <c r="I133" s="51">
        <f t="shared" ref="I133" si="47">I127/I119*10</f>
        <v>33.333333333333336</v>
      </c>
      <c r="J133" s="51">
        <f>J127/J119*10</f>
        <v>30</v>
      </c>
      <c r="K133" s="51">
        <f>K127/K119*10</f>
        <v>25</v>
      </c>
      <c r="L133" s="51"/>
      <c r="M133" s="51">
        <f>M127/M119*10</f>
        <v>33.333333333333336</v>
      </c>
      <c r="N133" s="51"/>
      <c r="O133" s="51"/>
      <c r="P133" s="51"/>
      <c r="Q133" s="51"/>
      <c r="R133" s="51">
        <f t="shared" ref="R133" si="48">R127/R119*10</f>
        <v>25.277777777777779</v>
      </c>
      <c r="S133" s="51"/>
      <c r="T133" s="51"/>
      <c r="U133" s="51">
        <f t="shared" ref="U133:V133" si="49">U127/U119*10</f>
        <v>29.268292682926827</v>
      </c>
      <c r="V133" s="51">
        <f t="shared" si="49"/>
        <v>20</v>
      </c>
      <c r="W133" s="51"/>
      <c r="X133" s="51"/>
      <c r="Y133" s="51">
        <f t="shared" ref="Y133" si="50">Y127/Y119*10</f>
        <v>32.001569858712713</v>
      </c>
      <c r="Z133" s="51"/>
    </row>
    <row r="134" spans="1:27" s="12" customFormat="1" ht="30" hidden="1" customHeight="1" x14ac:dyDescent="0.25">
      <c r="A134" s="11" t="s">
        <v>209</v>
      </c>
      <c r="B134" s="51"/>
      <c r="C134" s="50" t="e">
        <f t="shared" si="46"/>
        <v>#DIV/0!</v>
      </c>
      <c r="D134" s="15" t="e">
        <f t="shared" si="31"/>
        <v>#DIV/0!</v>
      </c>
      <c r="E134" s="10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11" t="s">
        <v>94</v>
      </c>
      <c r="B135" s="51" t="e">
        <f t="shared" ref="B135:F135" si="51">B129/B121*10</f>
        <v>#DIV/0!</v>
      </c>
      <c r="C135" s="27" t="e">
        <f t="shared" si="28"/>
        <v>#DIV/0!</v>
      </c>
      <c r="D135" s="15" t="e">
        <f t="shared" si="31"/>
        <v>#DIV/0!</v>
      </c>
      <c r="E135" s="101"/>
      <c r="F135" s="51" t="e">
        <f t="shared" si="51"/>
        <v>#DIV/0!</v>
      </c>
      <c r="G135" s="51"/>
      <c r="H135" s="51">
        <v>10</v>
      </c>
      <c r="I135" s="51"/>
      <c r="J135" s="51" t="e">
        <f>J129/J121*10</f>
        <v>#DIV/0!</v>
      </c>
      <c r="K135" s="51"/>
      <c r="L135" s="51"/>
      <c r="M135" s="51"/>
      <c r="N135" s="51"/>
      <c r="O135" s="51"/>
      <c r="P135" s="51"/>
      <c r="Q135" s="51"/>
      <c r="R135" s="51" t="e">
        <f>R129/R121*10</f>
        <v>#DIV/0!</v>
      </c>
      <c r="S135" s="51" t="e">
        <f>S129/S121*10</f>
        <v>#DIV/0!</v>
      </c>
      <c r="T135" s="51"/>
      <c r="U135" s="51"/>
      <c r="V135" s="51" t="e">
        <f>V129/V121*10</f>
        <v>#DIV/0!</v>
      </c>
      <c r="W135" s="51"/>
      <c r="X135" s="51" t="e">
        <f>X129/X121*10</f>
        <v>#DIV/0!</v>
      </c>
      <c r="Y135" s="51"/>
      <c r="Z135" s="51"/>
    </row>
    <row r="136" spans="1:27" s="12" customFormat="1" ht="30" hidden="1" customHeight="1" outlineLevel="1" x14ac:dyDescent="0.25">
      <c r="A136" s="52" t="s">
        <v>156</v>
      </c>
      <c r="B136" s="23"/>
      <c r="C136" s="27">
        <f t="shared" si="28"/>
        <v>0</v>
      </c>
      <c r="D136" s="15" t="e">
        <f t="shared" si="31"/>
        <v>#DIV/0!</v>
      </c>
      <c r="E136" s="101"/>
      <c r="F136" s="37"/>
      <c r="G136" s="36"/>
      <c r="H136" s="55"/>
      <c r="I136" s="36"/>
      <c r="J136" s="36"/>
      <c r="K136" s="36"/>
      <c r="L136" s="36"/>
      <c r="M136" s="51"/>
      <c r="N136" s="36"/>
      <c r="O136" s="36"/>
      <c r="P136" s="36"/>
      <c r="Q136" s="36"/>
      <c r="R136" s="36"/>
      <c r="S136" s="36"/>
      <c r="T136" s="51"/>
      <c r="U136" s="26"/>
      <c r="V136" s="94"/>
      <c r="W136" s="94"/>
      <c r="X136" s="94"/>
      <c r="Y136" s="26"/>
      <c r="Z136" s="36"/>
    </row>
    <row r="137" spans="1:27" s="12" customFormat="1" ht="30" hidden="1" customHeight="1" x14ac:dyDescent="0.25">
      <c r="A137" s="32" t="s">
        <v>157</v>
      </c>
      <c r="B137" s="23"/>
      <c r="C137" s="27">
        <f t="shared" si="28"/>
        <v>0</v>
      </c>
      <c r="D137" s="15" t="e">
        <f t="shared" si="31"/>
        <v>#DIV/0!</v>
      </c>
      <c r="E137" s="101"/>
      <c r="F137" s="37"/>
      <c r="G137" s="36"/>
      <c r="H137" s="36"/>
      <c r="I137" s="36"/>
      <c r="J137" s="36"/>
      <c r="K137" s="36"/>
      <c r="L137" s="36"/>
      <c r="M137" s="51"/>
      <c r="N137" s="36"/>
      <c r="O137" s="36"/>
      <c r="P137" s="36"/>
      <c r="Q137" s="36"/>
      <c r="R137" s="36"/>
      <c r="S137" s="36"/>
      <c r="T137" s="51"/>
      <c r="U137" s="26"/>
      <c r="V137" s="94"/>
      <c r="W137" s="94"/>
      <c r="X137" s="94"/>
      <c r="Y137" s="26"/>
      <c r="Z137" s="36"/>
    </row>
    <row r="138" spans="1:27" s="12" customFormat="1" ht="30" hidden="1" customHeight="1" x14ac:dyDescent="0.25">
      <c r="A138" s="32" t="s">
        <v>97</v>
      </c>
      <c r="B138" s="57"/>
      <c r="C138" s="27" t="e">
        <f t="shared" si="28"/>
        <v>#DIV/0!</v>
      </c>
      <c r="D138" s="15" t="e">
        <f t="shared" si="31"/>
        <v>#DIV/0!</v>
      </c>
      <c r="E138" s="101"/>
      <c r="F138" s="55"/>
      <c r="G138" s="55"/>
      <c r="H138" s="55"/>
      <c r="I138" s="55" t="e">
        <f>I137/I136*10</f>
        <v>#DIV/0!</v>
      </c>
      <c r="J138" s="55"/>
      <c r="K138" s="55"/>
      <c r="L138" s="55"/>
      <c r="M138" s="55"/>
      <c r="N138" s="55" t="e">
        <f>N137/N136*10</f>
        <v>#DIV/0!</v>
      </c>
      <c r="O138" s="55"/>
      <c r="P138" s="55"/>
      <c r="Q138" s="55" t="e">
        <f>Q137/Q136*10</f>
        <v>#DIV/0!</v>
      </c>
      <c r="R138" s="55"/>
      <c r="S138" s="51" t="e">
        <f>S137/S136*10</f>
        <v>#DIV/0!</v>
      </c>
      <c r="T138" s="51"/>
      <c r="U138" s="51" t="e">
        <f>U137/U136*10</f>
        <v>#DIV/0!</v>
      </c>
      <c r="V138" s="55"/>
      <c r="W138" s="55"/>
      <c r="X138" s="55"/>
      <c r="Y138" s="51" t="e">
        <f>Y137/Y136*10</f>
        <v>#DIV/0!</v>
      </c>
      <c r="Z138" s="37"/>
    </row>
    <row r="139" spans="1:27" s="12" customFormat="1" ht="30" customHeight="1" x14ac:dyDescent="0.25">
      <c r="A139" s="52" t="s">
        <v>98</v>
      </c>
      <c r="B139" s="53">
        <v>7543</v>
      </c>
      <c r="C139" s="27">
        <f t="shared" si="28"/>
        <v>689</v>
      </c>
      <c r="D139" s="15">
        <f t="shared" si="31"/>
        <v>9.1342966989261573E-2</v>
      </c>
      <c r="E139" s="101"/>
      <c r="F139" s="48">
        <f>F115-F238</f>
        <v>0</v>
      </c>
      <c r="G139" s="48">
        <f t="shared" ref="G139:Z139" si="52">G115-G238</f>
        <v>0</v>
      </c>
      <c r="H139" s="48">
        <f t="shared" si="52"/>
        <v>57</v>
      </c>
      <c r="I139" s="48">
        <f t="shared" si="52"/>
        <v>0</v>
      </c>
      <c r="J139" s="48">
        <f t="shared" si="52"/>
        <v>1</v>
      </c>
      <c r="K139" s="48">
        <f t="shared" si="52"/>
        <v>0</v>
      </c>
      <c r="L139" s="48">
        <f t="shared" si="52"/>
        <v>45</v>
      </c>
      <c r="M139" s="48">
        <f t="shared" si="52"/>
        <v>0</v>
      </c>
      <c r="N139" s="48">
        <f t="shared" si="52"/>
        <v>40</v>
      </c>
      <c r="O139" s="48">
        <f t="shared" si="52"/>
        <v>0</v>
      </c>
      <c r="P139" s="48">
        <f t="shared" si="52"/>
        <v>64</v>
      </c>
      <c r="Q139" s="48">
        <f t="shared" si="52"/>
        <v>0</v>
      </c>
      <c r="R139" s="48">
        <f t="shared" si="52"/>
        <v>254</v>
      </c>
      <c r="S139" s="48">
        <f t="shared" si="52"/>
        <v>48</v>
      </c>
      <c r="T139" s="48">
        <f t="shared" si="52"/>
        <v>132</v>
      </c>
      <c r="U139" s="48">
        <f t="shared" si="52"/>
        <v>29</v>
      </c>
      <c r="V139" s="48">
        <f t="shared" si="52"/>
        <v>10</v>
      </c>
      <c r="W139" s="48">
        <f t="shared" si="52"/>
        <v>0</v>
      </c>
      <c r="X139" s="48">
        <f t="shared" si="52"/>
        <v>0</v>
      </c>
      <c r="Y139" s="48">
        <f t="shared" si="52"/>
        <v>9</v>
      </c>
      <c r="Z139" s="48">
        <f t="shared" si="52"/>
        <v>0</v>
      </c>
    </row>
    <row r="140" spans="1:27" s="12" customFormat="1" ht="30" customHeight="1" x14ac:dyDescent="0.25">
      <c r="A140" s="32" t="s">
        <v>99</v>
      </c>
      <c r="B140" s="27">
        <v>408</v>
      </c>
      <c r="C140" s="27">
        <f t="shared" si="28"/>
        <v>68</v>
      </c>
      <c r="D140" s="15"/>
      <c r="E140" s="101"/>
      <c r="F140" s="24"/>
      <c r="G140" s="24"/>
      <c r="H140" s="24"/>
      <c r="I140" s="24"/>
      <c r="J140" s="24">
        <v>1</v>
      </c>
      <c r="K140" s="24"/>
      <c r="L140" s="26">
        <v>4</v>
      </c>
      <c r="M140" s="26"/>
      <c r="N140" s="26">
        <v>5</v>
      </c>
      <c r="O140" s="24"/>
      <c r="P140" s="24">
        <v>12</v>
      </c>
      <c r="Q140" s="24"/>
      <c r="R140" s="24">
        <v>9</v>
      </c>
      <c r="S140" s="24">
        <v>11</v>
      </c>
      <c r="T140" s="24">
        <v>9</v>
      </c>
      <c r="U140" s="24">
        <v>4</v>
      </c>
      <c r="V140" s="24">
        <v>3</v>
      </c>
      <c r="W140" s="24"/>
      <c r="X140" s="24"/>
      <c r="Y140" s="24">
        <v>10</v>
      </c>
      <c r="Z140" s="24"/>
    </row>
    <row r="141" spans="1:27" s="12" customFormat="1" ht="30" hidden="1" customHeight="1" x14ac:dyDescent="0.25">
      <c r="A141" s="32" t="s">
        <v>100</v>
      </c>
      <c r="B141" s="51"/>
      <c r="C141" s="27">
        <f t="shared" si="28"/>
        <v>0</v>
      </c>
      <c r="D141" s="15" t="e">
        <f t="shared" si="31"/>
        <v>#DIV/0!</v>
      </c>
      <c r="E141" s="10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101</v>
      </c>
      <c r="B142" s="27"/>
      <c r="C142" s="27">
        <f t="shared" si="28"/>
        <v>0</v>
      </c>
      <c r="D142" s="15" t="e">
        <f t="shared" si="31"/>
        <v>#DIV/0!</v>
      </c>
      <c r="E142" s="101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7" s="12" customFormat="1" ht="27" hidden="1" customHeight="1" x14ac:dyDescent="0.25">
      <c r="A143" s="13" t="s">
        <v>102</v>
      </c>
      <c r="B143" s="23"/>
      <c r="C143" s="27">
        <f t="shared" si="28"/>
        <v>0</v>
      </c>
      <c r="D143" s="15" t="e">
        <f t="shared" si="31"/>
        <v>#DIV/0!</v>
      </c>
      <c r="E143" s="101"/>
      <c r="F143" s="48"/>
      <c r="G143" s="48"/>
      <c r="H143" s="48"/>
      <c r="I143" s="48"/>
      <c r="J143" s="48"/>
      <c r="K143" s="48"/>
      <c r="L143" s="48"/>
      <c r="M143" s="26"/>
      <c r="N143" s="48"/>
      <c r="O143" s="48"/>
      <c r="P143" s="48"/>
      <c r="Q143" s="48"/>
      <c r="R143" s="48"/>
      <c r="S143" s="48"/>
      <c r="T143" s="48"/>
      <c r="U143" s="51"/>
      <c r="V143" s="48"/>
      <c r="W143" s="48"/>
      <c r="X143" s="48"/>
      <c r="Y143" s="48"/>
      <c r="Z143" s="48"/>
    </row>
    <row r="144" spans="1:27" s="12" customFormat="1" ht="31.8" hidden="1" customHeight="1" outlineLevel="1" x14ac:dyDescent="0.25">
      <c r="A144" s="13" t="s">
        <v>103</v>
      </c>
      <c r="B144" s="27"/>
      <c r="C144" s="27">
        <f t="shared" si="28"/>
        <v>0</v>
      </c>
      <c r="D144" s="15" t="e">
        <f t="shared" si="31"/>
        <v>#DIV/0!</v>
      </c>
      <c r="E144" s="101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71"/>
    </row>
    <row r="145" spans="1:26" s="12" customFormat="1" ht="30" customHeight="1" outlineLevel="1" x14ac:dyDescent="0.25">
      <c r="A145" s="52" t="s">
        <v>104</v>
      </c>
      <c r="B145" s="23">
        <v>2</v>
      </c>
      <c r="C145" s="27">
        <f t="shared" si="28"/>
        <v>38</v>
      </c>
      <c r="D145" s="15">
        <f t="shared" si="31"/>
        <v>19</v>
      </c>
      <c r="E145" s="101"/>
      <c r="F145" s="26"/>
      <c r="G145" s="26"/>
      <c r="H145" s="26"/>
      <c r="I145" s="26"/>
      <c r="J145" s="26"/>
      <c r="K145" s="26"/>
      <c r="L145" s="26">
        <v>16</v>
      </c>
      <c r="M145" s="26"/>
      <c r="N145" s="26"/>
      <c r="O145" s="26"/>
      <c r="P145" s="26"/>
      <c r="Q145" s="26"/>
      <c r="R145" s="26"/>
      <c r="S145" s="26"/>
      <c r="T145" s="26"/>
      <c r="U145" s="26">
        <v>1</v>
      </c>
      <c r="V145" s="26"/>
      <c r="W145" s="26"/>
      <c r="X145" s="26"/>
      <c r="Y145" s="26">
        <v>21</v>
      </c>
      <c r="Z145" s="26"/>
    </row>
    <row r="146" spans="1:26" s="12" customFormat="1" ht="19.2" hidden="1" customHeight="1" x14ac:dyDescent="0.25">
      <c r="A146" s="13" t="s">
        <v>185</v>
      </c>
      <c r="B146" s="33" t="e">
        <f>B145/B144</f>
        <v>#DIV/0!</v>
      </c>
      <c r="C146" s="27" t="e">
        <f t="shared" si="28"/>
        <v>#DIV/0!</v>
      </c>
      <c r="D146" s="15" t="e">
        <f t="shared" si="31"/>
        <v>#DIV/0!</v>
      </c>
      <c r="E146" s="101"/>
      <c r="F146" s="35" t="e">
        <f t="shared" ref="F146:Z146" si="53">F145/F144</f>
        <v>#DIV/0!</v>
      </c>
      <c r="G146" s="35" t="e">
        <f t="shared" si="53"/>
        <v>#DIV/0!</v>
      </c>
      <c r="H146" s="35" t="e">
        <f t="shared" si="53"/>
        <v>#DIV/0!</v>
      </c>
      <c r="I146" s="35" t="e">
        <f t="shared" si="53"/>
        <v>#DIV/0!</v>
      </c>
      <c r="J146" s="35" t="e">
        <f t="shared" si="53"/>
        <v>#DIV/0!</v>
      </c>
      <c r="K146" s="35" t="e">
        <f t="shared" si="53"/>
        <v>#DIV/0!</v>
      </c>
      <c r="L146" s="35" t="e">
        <f t="shared" si="53"/>
        <v>#DIV/0!</v>
      </c>
      <c r="M146" s="35" t="e">
        <f t="shared" si="53"/>
        <v>#DIV/0!</v>
      </c>
      <c r="N146" s="35" t="e">
        <f t="shared" si="53"/>
        <v>#DIV/0!</v>
      </c>
      <c r="O146" s="35" t="e">
        <f t="shared" si="53"/>
        <v>#DIV/0!</v>
      </c>
      <c r="P146" s="35" t="e">
        <f t="shared" si="53"/>
        <v>#DIV/0!</v>
      </c>
      <c r="Q146" s="35" t="e">
        <f t="shared" si="53"/>
        <v>#DIV/0!</v>
      </c>
      <c r="R146" s="35" t="e">
        <f t="shared" si="53"/>
        <v>#DIV/0!</v>
      </c>
      <c r="S146" s="35" t="e">
        <f t="shared" si="53"/>
        <v>#DIV/0!</v>
      </c>
      <c r="T146" s="35" t="e">
        <f t="shared" si="53"/>
        <v>#DIV/0!</v>
      </c>
      <c r="U146" s="35" t="e">
        <f t="shared" si="53"/>
        <v>#DIV/0!</v>
      </c>
      <c r="V146" s="35" t="e">
        <f t="shared" si="53"/>
        <v>#DIV/0!</v>
      </c>
      <c r="W146" s="35" t="e">
        <f t="shared" si="53"/>
        <v>#DIV/0!</v>
      </c>
      <c r="X146" s="35" t="e">
        <f t="shared" si="53"/>
        <v>#DIV/0!</v>
      </c>
      <c r="Y146" s="35" t="e">
        <f t="shared" si="53"/>
        <v>#DIV/0!</v>
      </c>
      <c r="Z146" s="35" t="e">
        <f t="shared" si="53"/>
        <v>#DIV/0!</v>
      </c>
    </row>
    <row r="147" spans="1:26" s="92" customFormat="1" ht="21" hidden="1" customHeight="1" x14ac:dyDescent="0.25">
      <c r="A147" s="90" t="s">
        <v>95</v>
      </c>
      <c r="B147" s="91">
        <f>B144-B145</f>
        <v>-2</v>
      </c>
      <c r="C147" s="27">
        <f t="shared" si="28"/>
        <v>-38</v>
      </c>
      <c r="D147" s="15">
        <f t="shared" si="31"/>
        <v>19</v>
      </c>
      <c r="E147" s="101"/>
      <c r="F147" s="91">
        <f t="shared" ref="F147:Z147" si="54">F144-F145</f>
        <v>0</v>
      </c>
      <c r="G147" s="91">
        <f t="shared" si="54"/>
        <v>0</v>
      </c>
      <c r="H147" s="91">
        <f t="shared" si="54"/>
        <v>0</v>
      </c>
      <c r="I147" s="91">
        <f t="shared" si="54"/>
        <v>0</v>
      </c>
      <c r="J147" s="91">
        <f t="shared" si="54"/>
        <v>0</v>
      </c>
      <c r="K147" s="91">
        <f t="shared" si="54"/>
        <v>0</v>
      </c>
      <c r="L147" s="91">
        <f t="shared" si="54"/>
        <v>-16</v>
      </c>
      <c r="M147" s="91">
        <f t="shared" si="54"/>
        <v>0</v>
      </c>
      <c r="N147" s="91">
        <f t="shared" si="54"/>
        <v>0</v>
      </c>
      <c r="O147" s="91">
        <f t="shared" si="54"/>
        <v>0</v>
      </c>
      <c r="P147" s="91">
        <f t="shared" si="54"/>
        <v>0</v>
      </c>
      <c r="Q147" s="91">
        <f t="shared" si="54"/>
        <v>0</v>
      </c>
      <c r="R147" s="91">
        <f t="shared" si="54"/>
        <v>0</v>
      </c>
      <c r="S147" s="91">
        <f t="shared" si="54"/>
        <v>0</v>
      </c>
      <c r="T147" s="91">
        <f t="shared" si="54"/>
        <v>0</v>
      </c>
      <c r="U147" s="91">
        <f t="shared" si="54"/>
        <v>-1</v>
      </c>
      <c r="V147" s="91">
        <f t="shared" si="54"/>
        <v>0</v>
      </c>
      <c r="W147" s="91">
        <f t="shared" si="54"/>
        <v>0</v>
      </c>
      <c r="X147" s="91">
        <f t="shared" si="54"/>
        <v>0</v>
      </c>
      <c r="Y147" s="91">
        <f t="shared" si="54"/>
        <v>-21</v>
      </c>
      <c r="Z147" s="91">
        <f t="shared" si="54"/>
        <v>0</v>
      </c>
    </row>
    <row r="148" spans="1:26" s="12" customFormat="1" ht="22.8" hidden="1" customHeight="1" x14ac:dyDescent="0.25">
      <c r="A148" s="13" t="s">
        <v>188</v>
      </c>
      <c r="B148" s="38"/>
      <c r="C148" s="27">
        <f t="shared" si="28"/>
        <v>0</v>
      </c>
      <c r="D148" s="15" t="e">
        <f t="shared" si="31"/>
        <v>#DIV/0!</v>
      </c>
      <c r="E148" s="101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s="12" customFormat="1" ht="30" customHeight="1" x14ac:dyDescent="0.25">
      <c r="A149" s="32" t="s">
        <v>105</v>
      </c>
      <c r="B149" s="23">
        <v>36</v>
      </c>
      <c r="C149" s="27">
        <f t="shared" si="28"/>
        <v>945</v>
      </c>
      <c r="D149" s="15">
        <f t="shared" si="31"/>
        <v>26.25</v>
      </c>
      <c r="E149" s="101"/>
      <c r="F149" s="26"/>
      <c r="G149" s="26"/>
      <c r="H149" s="26"/>
      <c r="I149" s="26"/>
      <c r="J149" s="26"/>
      <c r="K149" s="26"/>
      <c r="L149" s="26">
        <v>410</v>
      </c>
      <c r="M149" s="26"/>
      <c r="N149" s="26"/>
      <c r="O149" s="26"/>
      <c r="P149" s="26"/>
      <c r="Q149" s="26"/>
      <c r="R149" s="26"/>
      <c r="S149" s="26"/>
      <c r="T149" s="26"/>
      <c r="U149" s="26">
        <v>10</v>
      </c>
      <c r="V149" s="26"/>
      <c r="W149" s="26"/>
      <c r="X149" s="26"/>
      <c r="Y149" s="26">
        <v>525</v>
      </c>
      <c r="Z149" s="26"/>
    </row>
    <row r="150" spans="1:26" s="12" customFormat="1" ht="31.2" hidden="1" customHeight="1" x14ac:dyDescent="0.25">
      <c r="A150" s="13" t="s">
        <v>51</v>
      </c>
      <c r="B150" s="15" t="e">
        <f>B149/B148</f>
        <v>#DIV/0!</v>
      </c>
      <c r="C150" s="27" t="e">
        <f t="shared" si="28"/>
        <v>#DIV/0!</v>
      </c>
      <c r="D150" s="15" t="e">
        <f t="shared" si="31"/>
        <v>#DIV/0!</v>
      </c>
      <c r="E150" s="101"/>
      <c r="F150" s="29" t="e">
        <f t="shared" ref="F150:Z150" si="55">F149/F148</f>
        <v>#DIV/0!</v>
      </c>
      <c r="G150" s="29" t="e">
        <f t="shared" si="55"/>
        <v>#DIV/0!</v>
      </c>
      <c r="H150" s="29" t="e">
        <f t="shared" si="55"/>
        <v>#DIV/0!</v>
      </c>
      <c r="I150" s="29" t="e">
        <f t="shared" si="55"/>
        <v>#DIV/0!</v>
      </c>
      <c r="J150" s="29" t="e">
        <f t="shared" si="55"/>
        <v>#DIV/0!</v>
      </c>
      <c r="K150" s="29" t="e">
        <f t="shared" si="55"/>
        <v>#DIV/0!</v>
      </c>
      <c r="L150" s="29" t="e">
        <f t="shared" si="55"/>
        <v>#DIV/0!</v>
      </c>
      <c r="M150" s="29" t="e">
        <f t="shared" si="55"/>
        <v>#DIV/0!</v>
      </c>
      <c r="N150" s="29" t="e">
        <f t="shared" si="55"/>
        <v>#DIV/0!</v>
      </c>
      <c r="O150" s="29" t="e">
        <f t="shared" si="55"/>
        <v>#DIV/0!</v>
      </c>
      <c r="P150" s="29" t="e">
        <f t="shared" si="55"/>
        <v>#DIV/0!</v>
      </c>
      <c r="Q150" s="29" t="e">
        <f t="shared" si="55"/>
        <v>#DIV/0!</v>
      </c>
      <c r="R150" s="29" t="e">
        <f t="shared" si="55"/>
        <v>#DIV/0!</v>
      </c>
      <c r="S150" s="29" t="e">
        <f t="shared" si="55"/>
        <v>#DIV/0!</v>
      </c>
      <c r="T150" s="29" t="e">
        <f t="shared" si="55"/>
        <v>#DIV/0!</v>
      </c>
      <c r="U150" s="29" t="e">
        <f t="shared" si="55"/>
        <v>#DIV/0!</v>
      </c>
      <c r="V150" s="29" t="e">
        <f t="shared" si="55"/>
        <v>#DIV/0!</v>
      </c>
      <c r="W150" s="29" t="e">
        <f t="shared" si="55"/>
        <v>#DIV/0!</v>
      </c>
      <c r="X150" s="29" t="e">
        <f t="shared" si="55"/>
        <v>#DIV/0!</v>
      </c>
      <c r="Y150" s="29" t="e">
        <f t="shared" si="55"/>
        <v>#DIV/0!</v>
      </c>
      <c r="Z150" s="29" t="e">
        <f t="shared" si="55"/>
        <v>#DIV/0!</v>
      </c>
    </row>
    <row r="151" spans="1:26" s="12" customFormat="1" ht="30" customHeight="1" x14ac:dyDescent="0.25">
      <c r="A151" s="32" t="s">
        <v>97</v>
      </c>
      <c r="B151" s="50">
        <f t="shared" ref="B151:C151" si="56">B149/B145*10</f>
        <v>180</v>
      </c>
      <c r="C151" s="50">
        <f t="shared" si="56"/>
        <v>248.68421052631578</v>
      </c>
      <c r="D151" s="15">
        <f t="shared" si="31"/>
        <v>1.381578947368421</v>
      </c>
      <c r="E151" s="101"/>
      <c r="F151" s="55"/>
      <c r="G151" s="55"/>
      <c r="H151" s="55"/>
      <c r="I151" s="55"/>
      <c r="J151" s="55"/>
      <c r="K151" s="55"/>
      <c r="L151" s="51">
        <f t="shared" ref="L151" si="57">L149/L145*10</f>
        <v>256.25</v>
      </c>
      <c r="M151" s="55"/>
      <c r="N151" s="55"/>
      <c r="O151" s="55"/>
      <c r="P151" s="55"/>
      <c r="Q151" s="55"/>
      <c r="R151" s="55"/>
      <c r="S151" s="55"/>
      <c r="T151" s="55"/>
      <c r="U151" s="55">
        <f t="shared" ref="U151" si="58">U149/U145*10</f>
        <v>100</v>
      </c>
      <c r="V151" s="55"/>
      <c r="W151" s="55"/>
      <c r="X151" s="55"/>
      <c r="Y151" s="55">
        <f>Y149/Y145*10</f>
        <v>250</v>
      </c>
      <c r="Z151" s="55"/>
    </row>
    <row r="152" spans="1:26" s="12" customFormat="1" ht="30" hidden="1" customHeight="1" outlineLevel="1" x14ac:dyDescent="0.25">
      <c r="A152" s="11" t="s">
        <v>106</v>
      </c>
      <c r="B152" s="8"/>
      <c r="C152" s="27">
        <f t="shared" si="28"/>
        <v>0</v>
      </c>
      <c r="D152" s="15" t="e">
        <f t="shared" si="31"/>
        <v>#DIV/0!</v>
      </c>
      <c r="E152" s="101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spans="1:26" s="12" customFormat="1" ht="30" hidden="1" customHeight="1" x14ac:dyDescent="0.25">
      <c r="A153" s="11" t="s">
        <v>107</v>
      </c>
      <c r="B153" s="54"/>
      <c r="C153" s="27">
        <f t="shared" si="28"/>
        <v>0</v>
      </c>
      <c r="D153" s="15" t="e">
        <f t="shared" si="31"/>
        <v>#DIV/0!</v>
      </c>
      <c r="E153" s="101"/>
      <c r="F153" s="55"/>
      <c r="G153" s="55"/>
      <c r="H153" s="56"/>
      <c r="I153" s="55"/>
      <c r="J153" s="55"/>
      <c r="K153" s="55"/>
      <c r="L153" s="55"/>
      <c r="M153" s="26"/>
      <c r="N153" s="55"/>
      <c r="O153" s="55"/>
      <c r="P153" s="55"/>
      <c r="Q153" s="55"/>
      <c r="R153" s="55"/>
      <c r="S153" s="55"/>
      <c r="T153" s="55"/>
      <c r="U153" s="51"/>
      <c r="V153" s="55"/>
      <c r="W153" s="55"/>
      <c r="X153" s="55"/>
      <c r="Y153" s="54"/>
      <c r="Z153" s="55"/>
    </row>
    <row r="154" spans="1:26" s="12" customFormat="1" ht="30" hidden="1" customHeight="1" outlineLevel="1" x14ac:dyDescent="0.25">
      <c r="A154" s="11" t="s">
        <v>108</v>
      </c>
      <c r="B154" s="53"/>
      <c r="C154" s="27">
        <f t="shared" si="28"/>
        <v>0</v>
      </c>
      <c r="D154" s="15" t="e">
        <f t="shared" si="31"/>
        <v>#DIV/0!</v>
      </c>
      <c r="E154" s="101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:26" s="12" customFormat="1" ht="30" customHeight="1" outlineLevel="1" x14ac:dyDescent="0.25">
      <c r="A155" s="52" t="s">
        <v>176</v>
      </c>
      <c r="B155" s="23">
        <v>26</v>
      </c>
      <c r="C155" s="27">
        <f>SUM(F155:Z155)</f>
        <v>30.3</v>
      </c>
      <c r="D155" s="15">
        <f t="shared" si="31"/>
        <v>1.1653846153846155</v>
      </c>
      <c r="E155" s="101"/>
      <c r="F155" s="26"/>
      <c r="G155" s="26"/>
      <c r="H155" s="26"/>
      <c r="I155" s="26"/>
      <c r="J155" s="26"/>
      <c r="K155" s="26"/>
      <c r="L155" s="26">
        <v>23</v>
      </c>
      <c r="M155" s="26"/>
      <c r="N155" s="26">
        <v>4</v>
      </c>
      <c r="O155" s="26"/>
      <c r="P155" s="26">
        <v>1.3</v>
      </c>
      <c r="Q155" s="26">
        <v>2</v>
      </c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s="12" customFormat="1" ht="27" hidden="1" customHeight="1" x14ac:dyDescent="0.25">
      <c r="A156" s="13" t="s">
        <v>185</v>
      </c>
      <c r="B156" s="33" t="e">
        <f>B155/B154</f>
        <v>#DIV/0!</v>
      </c>
      <c r="C156" s="33" t="e">
        <f>C155/C154</f>
        <v>#DIV/0!</v>
      </c>
      <c r="D156" s="15" t="e">
        <f t="shared" si="31"/>
        <v>#DIV/0!</v>
      </c>
      <c r="E156" s="101"/>
      <c r="F156" s="29" t="e">
        <f>F155/F154</f>
        <v>#DIV/0!</v>
      </c>
      <c r="G156" s="29" t="e">
        <f t="shared" ref="G156:Z156" si="59">G155/G154</f>
        <v>#DIV/0!</v>
      </c>
      <c r="H156" s="29" t="e">
        <f t="shared" si="59"/>
        <v>#DIV/0!</v>
      </c>
      <c r="I156" s="29" t="e">
        <f t="shared" si="59"/>
        <v>#DIV/0!</v>
      </c>
      <c r="J156" s="29" t="e">
        <f t="shared" si="59"/>
        <v>#DIV/0!</v>
      </c>
      <c r="K156" s="29" t="e">
        <f t="shared" si="59"/>
        <v>#DIV/0!</v>
      </c>
      <c r="L156" s="29" t="e">
        <f t="shared" si="59"/>
        <v>#DIV/0!</v>
      </c>
      <c r="M156" s="29" t="e">
        <f t="shared" si="59"/>
        <v>#DIV/0!</v>
      </c>
      <c r="N156" s="29" t="e">
        <f t="shared" si="59"/>
        <v>#DIV/0!</v>
      </c>
      <c r="O156" s="29" t="e">
        <f t="shared" si="59"/>
        <v>#DIV/0!</v>
      </c>
      <c r="P156" s="29" t="e">
        <f t="shared" si="59"/>
        <v>#DIV/0!</v>
      </c>
      <c r="Q156" s="29" t="e">
        <f t="shared" si="59"/>
        <v>#DIV/0!</v>
      </c>
      <c r="R156" s="29"/>
      <c r="S156" s="29" t="e">
        <f t="shared" si="59"/>
        <v>#DIV/0!</v>
      </c>
      <c r="T156" s="29" t="e">
        <f t="shared" si="59"/>
        <v>#DIV/0!</v>
      </c>
      <c r="U156" s="29" t="e">
        <f t="shared" si="59"/>
        <v>#DIV/0!</v>
      </c>
      <c r="V156" s="29" t="e">
        <f t="shared" si="59"/>
        <v>#DIV/0!</v>
      </c>
      <c r="W156" s="29" t="e">
        <f t="shared" si="59"/>
        <v>#DIV/0!</v>
      </c>
      <c r="X156" s="29" t="e">
        <f t="shared" si="59"/>
        <v>#DIV/0!</v>
      </c>
      <c r="Y156" s="29" t="e">
        <f t="shared" si="59"/>
        <v>#DIV/0!</v>
      </c>
      <c r="Z156" s="29" t="e">
        <f t="shared" si="59"/>
        <v>#DIV/0!</v>
      </c>
    </row>
    <row r="157" spans="1:26" s="12" customFormat="1" ht="31.2" hidden="1" customHeight="1" x14ac:dyDescent="0.25">
      <c r="A157" s="13" t="s">
        <v>189</v>
      </c>
      <c r="B157" s="38"/>
      <c r="C157" s="38"/>
      <c r="D157" s="15" t="e">
        <f t="shared" si="31"/>
        <v>#DIV/0!</v>
      </c>
      <c r="E157" s="101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s="12" customFormat="1" ht="30" customHeight="1" x14ac:dyDescent="0.25">
      <c r="A158" s="32" t="s">
        <v>109</v>
      </c>
      <c r="B158" s="23">
        <v>940</v>
      </c>
      <c r="C158" s="27">
        <f>SUM(F158:Z158)</f>
        <v>1504</v>
      </c>
      <c r="D158" s="15">
        <f t="shared" si="31"/>
        <v>1.6</v>
      </c>
      <c r="E158" s="101"/>
      <c r="F158" s="26"/>
      <c r="G158" s="26"/>
      <c r="H158" s="26"/>
      <c r="I158" s="26"/>
      <c r="J158" s="26"/>
      <c r="K158" s="26"/>
      <c r="L158" s="26">
        <v>1330</v>
      </c>
      <c r="M158" s="26"/>
      <c r="N158" s="26">
        <v>90</v>
      </c>
      <c r="O158" s="26"/>
      <c r="P158" s="26">
        <v>34</v>
      </c>
      <c r="Q158" s="26">
        <v>50</v>
      </c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s="12" customFormat="1" ht="30" hidden="1" customHeight="1" x14ac:dyDescent="0.25">
      <c r="A159" s="13" t="s">
        <v>51</v>
      </c>
      <c r="B159" s="30" t="e">
        <f>B158/B157</f>
        <v>#DIV/0!</v>
      </c>
      <c r="C159" s="30" t="e">
        <f>C158/C157</f>
        <v>#DIV/0!</v>
      </c>
      <c r="D159" s="15" t="e">
        <f t="shared" si="31"/>
        <v>#DIV/0!</v>
      </c>
      <c r="E159" s="101"/>
      <c r="F159" s="30" t="e">
        <f t="shared" ref="F159:N159" si="60">F158/F157</f>
        <v>#DIV/0!</v>
      </c>
      <c r="G159" s="30" t="e">
        <f t="shared" si="60"/>
        <v>#DIV/0!</v>
      </c>
      <c r="H159" s="30" t="e">
        <f t="shared" si="60"/>
        <v>#DIV/0!</v>
      </c>
      <c r="I159" s="30" t="e">
        <f t="shared" si="60"/>
        <v>#DIV/0!</v>
      </c>
      <c r="J159" s="30" t="e">
        <f t="shared" si="60"/>
        <v>#DIV/0!</v>
      </c>
      <c r="K159" s="30" t="e">
        <f t="shared" si="60"/>
        <v>#DIV/0!</v>
      </c>
      <c r="L159" s="30" t="e">
        <f t="shared" si="60"/>
        <v>#DIV/0!</v>
      </c>
      <c r="M159" s="30" t="e">
        <f t="shared" si="60"/>
        <v>#DIV/0!</v>
      </c>
      <c r="N159" s="30" t="e">
        <f t="shared" si="60"/>
        <v>#DIV/0!</v>
      </c>
      <c r="O159" s="30"/>
      <c r="P159" s="30" t="e">
        <f>P158/P157</f>
        <v>#DIV/0!</v>
      </c>
      <c r="Q159" s="30" t="e">
        <f>Q158/Q157</f>
        <v>#DIV/0!</v>
      </c>
      <c r="R159" s="30"/>
      <c r="S159" s="30" t="e">
        <f>S158/S157</f>
        <v>#DIV/0!</v>
      </c>
      <c r="T159" s="30" t="e">
        <f>T158/T157</f>
        <v>#DIV/0!</v>
      </c>
      <c r="U159" s="30" t="e">
        <f>U158/U157</f>
        <v>#DIV/0!</v>
      </c>
      <c r="V159" s="30" t="e">
        <f>V158/V157</f>
        <v>#DIV/0!</v>
      </c>
      <c r="W159" s="30"/>
      <c r="X159" s="30" t="e">
        <f>X158/X157</f>
        <v>#DIV/0!</v>
      </c>
      <c r="Y159" s="30" t="e">
        <f>Y158/Y157</f>
        <v>#DIV/0!</v>
      </c>
      <c r="Z159" s="30" t="e">
        <f>Z158/Z157</f>
        <v>#DIV/0!</v>
      </c>
    </row>
    <row r="160" spans="1:26" s="12" customFormat="1" ht="30" customHeight="1" x14ac:dyDescent="0.25">
      <c r="A160" s="32" t="s">
        <v>97</v>
      </c>
      <c r="B160" s="57">
        <f>B158/B155*10</f>
        <v>361.53846153846155</v>
      </c>
      <c r="C160" s="57">
        <f>C158/C155*10</f>
        <v>496.36963696369634</v>
      </c>
      <c r="D160" s="15">
        <f t="shared" si="31"/>
        <v>1.3729372937293729</v>
      </c>
      <c r="E160" s="101"/>
      <c r="F160" s="55"/>
      <c r="G160" s="55"/>
      <c r="H160" s="55"/>
      <c r="I160" s="55"/>
      <c r="J160" s="55"/>
      <c r="K160" s="55"/>
      <c r="L160" s="55">
        <f t="shared" ref="L160" si="61">L158/L155*10</f>
        <v>578.26086956521738</v>
      </c>
      <c r="M160" s="55"/>
      <c r="N160" s="55">
        <f>N158/N155*10</f>
        <v>225</v>
      </c>
      <c r="O160" s="55"/>
      <c r="P160" s="55">
        <f>P158/P155*10</f>
        <v>261.53846153846155</v>
      </c>
      <c r="Q160" s="55">
        <f>Q158/Q155*10</f>
        <v>250</v>
      </c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:26" s="12" customFormat="1" ht="30" customHeight="1" outlineLevel="1" x14ac:dyDescent="0.25">
      <c r="A161" s="52" t="s">
        <v>177</v>
      </c>
      <c r="B161" s="23">
        <v>411</v>
      </c>
      <c r="C161" s="27">
        <f>SUM(F161:Z161)</f>
        <v>399</v>
      </c>
      <c r="D161" s="15">
        <f t="shared" si="31"/>
        <v>0.97080291970802923</v>
      </c>
      <c r="E161" s="101"/>
      <c r="F161" s="37"/>
      <c r="G161" s="36"/>
      <c r="H161" s="54">
        <v>351</v>
      </c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>
        <v>2</v>
      </c>
      <c r="W161" s="36"/>
      <c r="X161" s="36"/>
      <c r="Y161" s="36">
        <v>46</v>
      </c>
      <c r="Z161" s="36"/>
    </row>
    <row r="162" spans="1:26" s="12" customFormat="1" ht="30" hidden="1" customHeight="1" x14ac:dyDescent="0.25">
      <c r="A162" s="32" t="s">
        <v>178</v>
      </c>
      <c r="B162" s="23"/>
      <c r="C162" s="27">
        <f>SUM(F162:Z162)</f>
        <v>0</v>
      </c>
      <c r="D162" s="15" t="e">
        <f t="shared" si="31"/>
        <v>#DIV/0!</v>
      </c>
      <c r="E162" s="101"/>
      <c r="F162" s="37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58"/>
      <c r="U162" s="36"/>
      <c r="V162" s="36"/>
      <c r="W162" s="36"/>
      <c r="X162" s="36"/>
      <c r="Y162" s="36"/>
      <c r="Z162" s="36"/>
    </row>
    <row r="163" spans="1:26" s="12" customFormat="1" ht="30" hidden="1" customHeight="1" x14ac:dyDescent="0.25">
      <c r="A163" s="32" t="s">
        <v>97</v>
      </c>
      <c r="B163" s="57">
        <f>B162/B161*10</f>
        <v>0</v>
      </c>
      <c r="C163" s="57">
        <f>C162/C161*10</f>
        <v>0</v>
      </c>
      <c r="D163" s="15" t="e">
        <f t="shared" si="31"/>
        <v>#DIV/0!</v>
      </c>
      <c r="E163" s="101"/>
      <c r="F163" s="37"/>
      <c r="G163" s="55"/>
      <c r="H163" s="55">
        <f>H162/H161*10</f>
        <v>0</v>
      </c>
      <c r="I163" s="55"/>
      <c r="J163" s="55"/>
      <c r="K163" s="55"/>
      <c r="L163" s="55"/>
      <c r="M163" s="55" t="e">
        <f>M162/M161*10</f>
        <v>#DIV/0!</v>
      </c>
      <c r="N163" s="55"/>
      <c r="O163" s="55"/>
      <c r="P163" s="55"/>
      <c r="Q163" s="55"/>
      <c r="R163" s="55"/>
      <c r="S163" s="55"/>
      <c r="T163" s="55"/>
      <c r="U163" s="55"/>
      <c r="V163" s="55"/>
      <c r="W163" s="37"/>
      <c r="X163" s="55"/>
      <c r="Y163" s="37"/>
      <c r="Z163" s="55" t="e">
        <f>Z162/Z161*10</f>
        <v>#DIV/0!</v>
      </c>
    </row>
    <row r="164" spans="1:26" s="12" customFormat="1" ht="30" hidden="1" customHeight="1" outlineLevel="1" x14ac:dyDescent="0.25">
      <c r="A164" s="52" t="s">
        <v>110</v>
      </c>
      <c r="B164" s="19"/>
      <c r="C164" s="50">
        <f>SUM(F164:Z164)</f>
        <v>0</v>
      </c>
      <c r="D164" s="15" t="e">
        <f t="shared" si="31"/>
        <v>#DIV/0!</v>
      </c>
      <c r="E164" s="101"/>
      <c r="F164" s="37"/>
      <c r="G164" s="36"/>
      <c r="H164" s="55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58"/>
      <c r="U164" s="36"/>
      <c r="V164" s="36"/>
      <c r="W164" s="36"/>
      <c r="X164" s="36"/>
      <c r="Y164" s="36"/>
      <c r="Z164" s="36"/>
    </row>
    <row r="165" spans="1:26" s="12" customFormat="1" ht="30" hidden="1" customHeight="1" x14ac:dyDescent="0.25">
      <c r="A165" s="32" t="s">
        <v>111</v>
      </c>
      <c r="B165" s="19"/>
      <c r="C165" s="50">
        <f>SUM(F165:Z165)</f>
        <v>0</v>
      </c>
      <c r="D165" s="15" t="e">
        <f t="shared" si="31"/>
        <v>#DIV/0!</v>
      </c>
      <c r="E165" s="101"/>
      <c r="F165" s="37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58"/>
      <c r="U165" s="36"/>
      <c r="V165" s="36"/>
      <c r="W165" s="36"/>
      <c r="X165" s="58"/>
      <c r="Y165" s="36"/>
      <c r="Z165" s="36"/>
    </row>
    <row r="166" spans="1:26" s="12" customFormat="1" ht="30" hidden="1" customHeight="1" x14ac:dyDescent="0.25">
      <c r="A166" s="32" t="s">
        <v>97</v>
      </c>
      <c r="B166" s="57" t="e">
        <f>B165/B164*10</f>
        <v>#DIV/0!</v>
      </c>
      <c r="C166" s="57" t="e">
        <f>C165/C164*10</f>
        <v>#DIV/0!</v>
      </c>
      <c r="D166" s="15" t="e">
        <f t="shared" si="31"/>
        <v>#DIV/0!</v>
      </c>
      <c r="E166" s="101"/>
      <c r="F166" s="37"/>
      <c r="G166" s="55"/>
      <c r="H166" s="55"/>
      <c r="I166" s="55" t="e">
        <f>I165/I164*10</f>
        <v>#DIV/0!</v>
      </c>
      <c r="J166" s="55"/>
      <c r="K166" s="55"/>
      <c r="L166" s="55"/>
      <c r="M166" s="55"/>
      <c r="N166" s="55"/>
      <c r="O166" s="55" t="e">
        <f>O165/O164*10</f>
        <v>#DIV/0!</v>
      </c>
      <c r="P166" s="55"/>
      <c r="Q166" s="55"/>
      <c r="R166" s="55"/>
      <c r="S166" s="55" t="e">
        <f>S165/S164*10</f>
        <v>#DIV/0!</v>
      </c>
      <c r="T166" s="55" t="e">
        <f>T165/T164*10</f>
        <v>#DIV/0!</v>
      </c>
      <c r="U166" s="55"/>
      <c r="V166" s="55"/>
      <c r="W166" s="55"/>
      <c r="X166" s="55" t="e">
        <f>X165/X164*10</f>
        <v>#DIV/0!</v>
      </c>
      <c r="Y166" s="37"/>
      <c r="Z166" s="37"/>
    </row>
    <row r="167" spans="1:26" s="12" customFormat="1" ht="30" hidden="1" customHeight="1" x14ac:dyDescent="0.25">
      <c r="A167" s="52" t="s">
        <v>154</v>
      </c>
      <c r="B167" s="57"/>
      <c r="C167" s="50">
        <f>SUM(F167:Z167)</f>
        <v>0</v>
      </c>
      <c r="D167" s="15" t="e">
        <f t="shared" si="31"/>
        <v>#DIV/0!</v>
      </c>
      <c r="E167" s="101"/>
      <c r="F167" s="37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4"/>
      <c r="W167" s="37"/>
      <c r="X167" s="55"/>
      <c r="Y167" s="37"/>
      <c r="Z167" s="37"/>
    </row>
    <row r="168" spans="1:26" s="12" customFormat="1" ht="30" hidden="1" customHeight="1" x14ac:dyDescent="0.25">
      <c r="A168" s="32" t="s">
        <v>155</v>
      </c>
      <c r="B168" s="57"/>
      <c r="C168" s="50">
        <f>SUM(F168:Z168)</f>
        <v>0</v>
      </c>
      <c r="D168" s="15" t="e">
        <f t="shared" si="31"/>
        <v>#DIV/0!</v>
      </c>
      <c r="E168" s="101"/>
      <c r="F168" s="37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4"/>
      <c r="W168" s="37"/>
      <c r="X168" s="55"/>
      <c r="Y168" s="37"/>
      <c r="Z168" s="37"/>
    </row>
    <row r="169" spans="1:26" s="12" customFormat="1" ht="30" hidden="1" customHeight="1" x14ac:dyDescent="0.25">
      <c r="A169" s="32" t="s">
        <v>97</v>
      </c>
      <c r="B169" s="57" t="e">
        <f>B168/B167*10</f>
        <v>#DIV/0!</v>
      </c>
      <c r="C169" s="57" t="e">
        <f>C168/C167*10</f>
        <v>#DIV/0!</v>
      </c>
      <c r="D169" s="15" t="e">
        <f t="shared" si="31"/>
        <v>#DIV/0!</v>
      </c>
      <c r="E169" s="101"/>
      <c r="F169" s="37"/>
      <c r="G169" s="55"/>
      <c r="H169" s="55"/>
      <c r="I169" s="55"/>
      <c r="J169" s="55"/>
      <c r="K169" s="55"/>
      <c r="L169" s="55"/>
      <c r="M169" s="55"/>
      <c r="N169" s="55" t="e">
        <f>N168/N167*10</f>
        <v>#DIV/0!</v>
      </c>
      <c r="O169" s="55"/>
      <c r="P169" s="55"/>
      <c r="Q169" s="55"/>
      <c r="R169" s="55"/>
      <c r="S169" s="55"/>
      <c r="T169" s="55"/>
      <c r="U169" s="55" t="e">
        <f>U168/U167*10</f>
        <v>#DIV/0!</v>
      </c>
      <c r="V169" s="55" t="e">
        <f>V168/V167*10</f>
        <v>#DIV/0!</v>
      </c>
      <c r="W169" s="37"/>
      <c r="X169" s="55"/>
      <c r="Y169" s="37"/>
      <c r="Z169" s="37"/>
    </row>
    <row r="170" spans="1:26" s="12" customFormat="1" ht="30" customHeight="1" x14ac:dyDescent="0.25">
      <c r="A170" s="52" t="s">
        <v>112</v>
      </c>
      <c r="B170" s="27"/>
      <c r="C170" s="27">
        <f>SUM(F170:Z170)</f>
        <v>230</v>
      </c>
      <c r="D170" s="15"/>
      <c r="E170" s="101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>
        <v>230</v>
      </c>
      <c r="S170" s="36"/>
      <c r="T170" s="36"/>
      <c r="U170" s="36"/>
      <c r="V170" s="36"/>
      <c r="W170" s="36"/>
      <c r="X170" s="36"/>
      <c r="Y170" s="36"/>
      <c r="Z170" s="36"/>
    </row>
    <row r="171" spans="1:26" s="12" customFormat="1" ht="30" customHeight="1" x14ac:dyDescent="0.25">
      <c r="A171" s="32" t="s">
        <v>113</v>
      </c>
      <c r="B171" s="27"/>
      <c r="C171" s="27">
        <f>SUM(F171:Z171)</f>
        <v>243</v>
      </c>
      <c r="D171" s="15"/>
      <c r="E171" s="101"/>
      <c r="F171" s="36"/>
      <c r="G171" s="35"/>
      <c r="H171" s="55"/>
      <c r="I171" s="26"/>
      <c r="J171" s="26"/>
      <c r="K171" s="26"/>
      <c r="L171" s="26"/>
      <c r="M171" s="37"/>
      <c r="N171" s="37"/>
      <c r="O171" s="35"/>
      <c r="P171" s="35"/>
      <c r="Q171" s="37"/>
      <c r="R171" s="37">
        <v>243</v>
      </c>
      <c r="S171" s="37"/>
      <c r="T171" s="37"/>
      <c r="U171" s="37"/>
      <c r="V171" s="37"/>
      <c r="W171" s="37"/>
      <c r="X171" s="37"/>
      <c r="Y171" s="37"/>
      <c r="Z171" s="35"/>
    </row>
    <row r="172" spans="1:26" s="12" customFormat="1" ht="30" customHeight="1" x14ac:dyDescent="0.25">
      <c r="A172" s="32" t="s">
        <v>97</v>
      </c>
      <c r="B172" s="50"/>
      <c r="C172" s="50">
        <f>C171/C170*10</f>
        <v>10.565217391304348</v>
      </c>
      <c r="D172" s="15"/>
      <c r="E172" s="101"/>
      <c r="F172" s="51"/>
      <c r="G172" s="51"/>
      <c r="H172" s="51"/>
      <c r="I172" s="51"/>
      <c r="J172" s="51"/>
      <c r="K172" s="51"/>
      <c r="L172" s="51"/>
      <c r="M172" s="51"/>
      <c r="N172" s="51"/>
      <c r="O172" s="26"/>
      <c r="P172" s="26"/>
      <c r="Q172" s="51"/>
      <c r="R172" s="51">
        <f>R171/R170*10</f>
        <v>10.565217391304348</v>
      </c>
      <c r="S172" s="51"/>
      <c r="T172" s="51"/>
      <c r="U172" s="51"/>
      <c r="V172" s="51"/>
      <c r="W172" s="51"/>
      <c r="X172" s="51"/>
      <c r="Y172" s="51"/>
      <c r="Z172" s="26"/>
    </row>
    <row r="173" spans="1:26" s="12" customFormat="1" ht="30" hidden="1" customHeight="1" x14ac:dyDescent="0.25">
      <c r="A173" s="52" t="s">
        <v>183</v>
      </c>
      <c r="B173" s="27"/>
      <c r="C173" s="27">
        <f>SUM(F173:Z173)</f>
        <v>0</v>
      </c>
      <c r="D173" s="15" t="e">
        <f t="shared" si="31"/>
        <v>#DIV/0!</v>
      </c>
      <c r="E173" s="101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s="12" customFormat="1" ht="30" hidden="1" customHeight="1" x14ac:dyDescent="0.25">
      <c r="A174" s="32" t="s">
        <v>184</v>
      </c>
      <c r="B174" s="27"/>
      <c r="C174" s="27">
        <f>SUM(F174:Z174)</f>
        <v>0</v>
      </c>
      <c r="D174" s="15" t="e">
        <f t="shared" si="31"/>
        <v>#DIV/0!</v>
      </c>
      <c r="E174" s="101"/>
      <c r="F174" s="36"/>
      <c r="G174" s="35"/>
      <c r="H174" s="55"/>
      <c r="I174" s="26"/>
      <c r="J174" s="26"/>
      <c r="K174" s="26"/>
      <c r="L174" s="26"/>
      <c r="M174" s="37"/>
      <c r="N174" s="37"/>
      <c r="O174" s="26"/>
      <c r="P174" s="35"/>
      <c r="Q174" s="35"/>
      <c r="R174" s="37"/>
      <c r="S174" s="37"/>
      <c r="T174" s="37"/>
      <c r="U174" s="35"/>
      <c r="V174" s="35"/>
      <c r="W174" s="37"/>
      <c r="X174" s="35"/>
      <c r="Y174" s="37"/>
      <c r="Z174" s="35"/>
    </row>
    <row r="175" spans="1:26" s="12" customFormat="1" ht="30" hidden="1" customHeight="1" x14ac:dyDescent="0.25">
      <c r="A175" s="32" t="s">
        <v>97</v>
      </c>
      <c r="B175" s="50"/>
      <c r="C175" s="50" t="e">
        <f>C174/C173*10</f>
        <v>#DIV/0!</v>
      </c>
      <c r="D175" s="15" t="e">
        <f t="shared" si="31"/>
        <v>#DIV/0!</v>
      </c>
      <c r="E175" s="101"/>
      <c r="F175" s="51"/>
      <c r="G175" s="51"/>
      <c r="H175" s="51"/>
      <c r="I175" s="51" t="e">
        <f>I174/I173*10</f>
        <v>#DIV/0!</v>
      </c>
      <c r="J175" s="51" t="e">
        <f>J174/J173*10</f>
        <v>#DIV/0!</v>
      </c>
      <c r="K175" s="51" t="e">
        <f>K174/K173*10</f>
        <v>#DIV/0!</v>
      </c>
      <c r="L175" s="51" t="e">
        <f>L174/L173*10</f>
        <v>#DIV/0!</v>
      </c>
      <c r="M175" s="51"/>
      <c r="N175" s="51" t="e">
        <f>N174/N173*10</f>
        <v>#DIV/0!</v>
      </c>
      <c r="O175" s="51"/>
      <c r="P175" s="26"/>
      <c r="Q175" s="26"/>
      <c r="R175" s="51" t="e">
        <f>R174/R173*10</f>
        <v>#DIV/0!</v>
      </c>
      <c r="S175" s="51" t="e">
        <f>S174/S173*10</f>
        <v>#DIV/0!</v>
      </c>
      <c r="T175" s="51"/>
      <c r="U175" s="26"/>
      <c r="V175" s="26"/>
      <c r="W175" s="51" t="e">
        <f>W174/W173*10</f>
        <v>#DIV/0!</v>
      </c>
      <c r="X175" s="51"/>
      <c r="Y175" s="51" t="e">
        <f>Y174/Y173*10</f>
        <v>#DIV/0!</v>
      </c>
      <c r="Z175" s="26"/>
    </row>
    <row r="176" spans="1:26" s="12" customFormat="1" ht="30" hidden="1" customHeight="1" x14ac:dyDescent="0.25">
      <c r="A176" s="52" t="s">
        <v>179</v>
      </c>
      <c r="B176" s="27">
        <v>75</v>
      </c>
      <c r="C176" s="27">
        <f>SUM(F176:Z176)</f>
        <v>165</v>
      </c>
      <c r="D176" s="15">
        <f t="shared" si="31"/>
        <v>2.2000000000000002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>
        <v>50</v>
      </c>
      <c r="S176" s="36"/>
      <c r="T176" s="36"/>
      <c r="U176" s="36">
        <v>115</v>
      </c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180</v>
      </c>
      <c r="B177" s="27">
        <v>83</v>
      </c>
      <c r="C177" s="27">
        <f>SUM(F177:Z177)</f>
        <v>104</v>
      </c>
      <c r="D177" s="15">
        <f t="shared" si="31"/>
        <v>1.2530120481927711</v>
      </c>
      <c r="E177" s="101"/>
      <c r="F177" s="36"/>
      <c r="G177" s="35"/>
      <c r="H177" s="55"/>
      <c r="I177" s="35"/>
      <c r="J177" s="35"/>
      <c r="K177" s="35"/>
      <c r="L177" s="37"/>
      <c r="M177" s="37"/>
      <c r="N177" s="37"/>
      <c r="O177" s="35"/>
      <c r="P177" s="35"/>
      <c r="Q177" s="35"/>
      <c r="R177" s="37">
        <v>20</v>
      </c>
      <c r="S177" s="37"/>
      <c r="T177" s="37"/>
      <c r="U177" s="37">
        <v>84</v>
      </c>
      <c r="V177" s="35"/>
      <c r="W177" s="37"/>
      <c r="X177" s="35"/>
      <c r="Y177" s="37"/>
      <c r="Z177" s="35"/>
    </row>
    <row r="178" spans="1:26" s="12" customFormat="1" ht="30" hidden="1" customHeight="1" x14ac:dyDescent="0.25">
      <c r="A178" s="32" t="s">
        <v>97</v>
      </c>
      <c r="B178" s="50">
        <f>B177/B176*10</f>
        <v>11.066666666666666</v>
      </c>
      <c r="C178" s="50">
        <f>C177/C176*10</f>
        <v>6.3030303030303028</v>
      </c>
      <c r="D178" s="15">
        <f t="shared" si="31"/>
        <v>0.56955093099671417</v>
      </c>
      <c r="E178" s="101"/>
      <c r="F178" s="51"/>
      <c r="G178" s="51"/>
      <c r="H178" s="51"/>
      <c r="I178" s="26"/>
      <c r="J178" s="26"/>
      <c r="K178" s="26"/>
      <c r="L178" s="51"/>
      <c r="M178" s="51"/>
      <c r="N178" s="51"/>
      <c r="O178" s="26"/>
      <c r="P178" s="26"/>
      <c r="Q178" s="26"/>
      <c r="R178" s="51">
        <f>R177/R176*10</f>
        <v>4</v>
      </c>
      <c r="S178" s="51"/>
      <c r="T178" s="51"/>
      <c r="U178" s="51">
        <f>U177/U176*10</f>
        <v>7.304347826086957</v>
      </c>
      <c r="V178" s="26"/>
      <c r="W178" s="51"/>
      <c r="X178" s="51"/>
      <c r="Y178" s="51"/>
      <c r="Z178" s="26"/>
    </row>
    <row r="179" spans="1:26" s="12" customFormat="1" ht="30" hidden="1" customHeight="1" outlineLevel="1" x14ac:dyDescent="0.25">
      <c r="A179" s="52" t="s">
        <v>114</v>
      </c>
      <c r="B179" s="27"/>
      <c r="C179" s="27">
        <f>SUM(F179:Z179)</f>
        <v>0</v>
      </c>
      <c r="D179" s="15" t="e">
        <f t="shared" ref="D179:D187" si="62">C179/B179</f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outlineLevel="1" x14ac:dyDescent="0.25">
      <c r="A180" s="32" t="s">
        <v>115</v>
      </c>
      <c r="B180" s="27"/>
      <c r="C180" s="27">
        <f>SUM(F180:Z180)</f>
        <v>0</v>
      </c>
      <c r="D180" s="15" t="e">
        <f t="shared" si="62"/>
        <v>#DIV/0!</v>
      </c>
      <c r="E180" s="10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s="12" customFormat="1" ht="30" hidden="1" customHeight="1" x14ac:dyDescent="0.25">
      <c r="A181" s="32" t="s">
        <v>97</v>
      </c>
      <c r="B181" s="57" t="e">
        <f>B180/B179*10</f>
        <v>#DIV/0!</v>
      </c>
      <c r="C181" s="57" t="e">
        <f>C180/C179*10</f>
        <v>#DIV/0!</v>
      </c>
      <c r="D181" s="15" t="e">
        <f t="shared" si="62"/>
        <v>#DIV/0!</v>
      </c>
      <c r="E181" s="101"/>
      <c r="F181" s="55"/>
      <c r="G181" s="55"/>
      <c r="H181" s="55" t="e">
        <f>H180/H179*10</f>
        <v>#DIV/0!</v>
      </c>
      <c r="I181" s="55"/>
      <c r="J181" s="55"/>
      <c r="K181" s="55"/>
      <c r="L181" s="55"/>
      <c r="M181" s="55" t="e">
        <f>M180/M179*10</f>
        <v>#DIV/0!</v>
      </c>
      <c r="N181" s="55"/>
      <c r="O181" s="55"/>
      <c r="P181" s="55"/>
      <c r="Q181" s="55"/>
      <c r="R181" s="55"/>
      <c r="S181" s="55"/>
      <c r="T181" s="55"/>
      <c r="U181" s="55"/>
      <c r="V181" s="55" t="e">
        <f>V180/V179*10</f>
        <v>#DIV/0!</v>
      </c>
      <c r="W181" s="55"/>
      <c r="X181" s="55"/>
      <c r="Y181" s="55"/>
      <c r="Z181" s="55"/>
    </row>
    <row r="182" spans="1:26" s="12" customFormat="1" ht="30" hidden="1" customHeight="1" outlineLevel="1" x14ac:dyDescent="0.25">
      <c r="A182" s="52" t="s">
        <v>116</v>
      </c>
      <c r="B182" s="27"/>
      <c r="C182" s="27">
        <f>SUM(F182:Z182)</f>
        <v>0</v>
      </c>
      <c r="D182" s="15" t="e">
        <f t="shared" si="62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outlineLevel="1" x14ac:dyDescent="0.25">
      <c r="A183" s="32" t="s">
        <v>117</v>
      </c>
      <c r="B183" s="27"/>
      <c r="C183" s="27">
        <f>SUM(F183:Z183)</f>
        <v>0</v>
      </c>
      <c r="D183" s="15" t="e">
        <f t="shared" si="62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12" customFormat="1" ht="30" hidden="1" customHeight="1" x14ac:dyDescent="0.25">
      <c r="A184" s="32" t="s">
        <v>97</v>
      </c>
      <c r="B184" s="57" t="e">
        <f>B183/B182*10</f>
        <v>#DIV/0!</v>
      </c>
      <c r="C184" s="57" t="e">
        <f>C183/C182*10</f>
        <v>#DIV/0!</v>
      </c>
      <c r="D184" s="15" t="e">
        <f t="shared" si="62"/>
        <v>#DIV/0!</v>
      </c>
      <c r="E184" s="101"/>
      <c r="F184" s="57"/>
      <c r="G184" s="57"/>
      <c r="H184" s="55" t="e">
        <f>H183/H182*10</f>
        <v>#DIV/0!</v>
      </c>
      <c r="I184" s="57"/>
      <c r="J184" s="57"/>
      <c r="K184" s="55" t="e">
        <f>K183/K182*10</f>
        <v>#DIV/0!</v>
      </c>
      <c r="L184" s="55" t="e">
        <f>L183/L182*10</f>
        <v>#DIV/0!</v>
      </c>
      <c r="M184" s="55" t="e">
        <f>M183/M182*10</f>
        <v>#DIV/0!</v>
      </c>
      <c r="N184" s="55"/>
      <c r="O184" s="55"/>
      <c r="P184" s="55"/>
      <c r="Q184" s="55"/>
      <c r="R184" s="55"/>
      <c r="S184" s="55" t="e">
        <f>S183/S182*10</f>
        <v>#DIV/0!</v>
      </c>
      <c r="T184" s="55"/>
      <c r="U184" s="55"/>
      <c r="V184" s="55" t="e">
        <f>V183/V182*10</f>
        <v>#DIV/0!</v>
      </c>
      <c r="W184" s="55"/>
      <c r="X184" s="55"/>
      <c r="Y184" s="55" t="e">
        <f>Y183/Y182*10</f>
        <v>#DIV/0!</v>
      </c>
      <c r="Z184" s="55"/>
    </row>
    <row r="185" spans="1:26" s="12" customFormat="1" ht="30" hidden="1" customHeight="1" x14ac:dyDescent="0.25">
      <c r="A185" s="52" t="s">
        <v>118</v>
      </c>
      <c r="B185" s="23"/>
      <c r="C185" s="27">
        <f>SUM(F185:Z185)</f>
        <v>0</v>
      </c>
      <c r="D185" s="15" t="e">
        <f t="shared" si="62"/>
        <v>#DIV/0!</v>
      </c>
      <c r="E185" s="101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54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s="12" customFormat="1" ht="30" hidden="1" customHeight="1" x14ac:dyDescent="0.25">
      <c r="A186" s="52" t="s">
        <v>119</v>
      </c>
      <c r="B186" s="23"/>
      <c r="C186" s="27"/>
      <c r="D186" s="15" t="e">
        <f t="shared" si="62"/>
        <v>#DIV/0!</v>
      </c>
      <c r="E186" s="101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s="12" customFormat="1" ht="30" hidden="1" customHeight="1" x14ac:dyDescent="0.25">
      <c r="A187" s="52" t="s">
        <v>120</v>
      </c>
      <c r="B187" s="23"/>
      <c r="C187" s="27"/>
      <c r="D187" s="15" t="e">
        <f t="shared" si="62"/>
        <v>#DIV/0!</v>
      </c>
      <c r="E187" s="101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s="47" customFormat="1" ht="30" customHeight="1" x14ac:dyDescent="0.25">
      <c r="A188" s="32" t="s">
        <v>121</v>
      </c>
      <c r="B188" s="23">
        <v>68546</v>
      </c>
      <c r="C188" s="27">
        <f>SUM(F188:Z188)</f>
        <v>55162</v>
      </c>
      <c r="D188" s="15">
        <f>C188/B188</f>
        <v>0.80474425932950133</v>
      </c>
      <c r="E188" s="101"/>
      <c r="F188" s="26">
        <v>3946</v>
      </c>
      <c r="G188" s="26">
        <v>2068</v>
      </c>
      <c r="H188" s="26">
        <v>3443</v>
      </c>
      <c r="I188" s="26">
        <v>1776</v>
      </c>
      <c r="J188" s="26">
        <v>1310</v>
      </c>
      <c r="K188" s="26">
        <v>3800</v>
      </c>
      <c r="L188" s="26">
        <v>1594</v>
      </c>
      <c r="M188" s="26">
        <v>625</v>
      </c>
      <c r="N188" s="26">
        <v>1065</v>
      </c>
      <c r="O188" s="26">
        <v>1605</v>
      </c>
      <c r="P188" s="26">
        <v>1705</v>
      </c>
      <c r="Q188" s="26">
        <v>4061</v>
      </c>
      <c r="R188" s="26">
        <v>6105</v>
      </c>
      <c r="S188" s="26">
        <v>2550</v>
      </c>
      <c r="T188" s="26">
        <v>5030</v>
      </c>
      <c r="U188" s="26">
        <v>1975</v>
      </c>
      <c r="V188" s="26">
        <v>1456</v>
      </c>
      <c r="W188" s="26">
        <v>1250</v>
      </c>
      <c r="X188" s="26">
        <v>4800</v>
      </c>
      <c r="Y188" s="26">
        <v>3698</v>
      </c>
      <c r="Z188" s="26">
        <v>1300</v>
      </c>
    </row>
    <row r="189" spans="1:26" s="47" customFormat="1" ht="30" customHeight="1" x14ac:dyDescent="0.25">
      <c r="A189" s="13" t="s">
        <v>122</v>
      </c>
      <c r="B189" s="9">
        <f>B188/B191</f>
        <v>0.65281904761904763</v>
      </c>
      <c r="C189" s="9">
        <f>C188/C191</f>
        <v>0.5253523809523809</v>
      </c>
      <c r="D189" s="15">
        <f t="shared" ref="D189:D198" si="63">C189/B189</f>
        <v>0.80474425932950122</v>
      </c>
      <c r="E189" s="101"/>
      <c r="F189" s="30">
        <f>F188/F191</f>
        <v>0.5298778031422049</v>
      </c>
      <c r="G189" s="30">
        <f t="shared" ref="G189:Z189" si="64">G188/G191</f>
        <v>0.50611845325501714</v>
      </c>
      <c r="H189" s="30">
        <f t="shared" si="64"/>
        <v>0.62656960873521383</v>
      </c>
      <c r="I189" s="30">
        <f t="shared" si="64"/>
        <v>0.26342331652328688</v>
      </c>
      <c r="J189" s="30">
        <f t="shared" si="64"/>
        <v>0.38860872144764164</v>
      </c>
      <c r="K189" s="30">
        <f t="shared" si="64"/>
        <v>0.64059339177343222</v>
      </c>
      <c r="L189" s="30">
        <f t="shared" si="64"/>
        <v>0.37078390323331006</v>
      </c>
      <c r="M189" s="30">
        <f t="shared" si="64"/>
        <v>0.12373787368837853</v>
      </c>
      <c r="N189" s="30">
        <f t="shared" si="64"/>
        <v>0.23556735235567353</v>
      </c>
      <c r="O189" s="30">
        <f t="shared" si="64"/>
        <v>0.72005383580080751</v>
      </c>
      <c r="P189" s="30">
        <f t="shared" si="64"/>
        <v>0.55017747660535654</v>
      </c>
      <c r="Q189" s="30">
        <f t="shared" si="64"/>
        <v>0.57578335460087904</v>
      </c>
      <c r="R189" s="30">
        <f t="shared" si="64"/>
        <v>0.80828809744472396</v>
      </c>
      <c r="S189" s="30">
        <f t="shared" si="64"/>
        <v>0.49911920140927774</v>
      </c>
      <c r="T189" s="30">
        <f t="shared" si="64"/>
        <v>0.65640088738092128</v>
      </c>
      <c r="U189" s="30">
        <f t="shared" si="64"/>
        <v>0.48347613219094249</v>
      </c>
      <c r="V189" s="30">
        <f t="shared" si="64"/>
        <v>0.44215001518372304</v>
      </c>
      <c r="W189" s="30">
        <f t="shared" si="64"/>
        <v>0.58740601503759393</v>
      </c>
      <c r="X189" s="30">
        <f t="shared" si="64"/>
        <v>0.78740157480314965</v>
      </c>
      <c r="Y189" s="30">
        <f t="shared" si="64"/>
        <v>0.5358643674829735</v>
      </c>
      <c r="Z189" s="30">
        <f t="shared" si="64"/>
        <v>0.45662100456621002</v>
      </c>
    </row>
    <row r="190" spans="1:26" s="12" customFormat="1" ht="30" hidden="1" customHeight="1" x14ac:dyDescent="0.25">
      <c r="A190" s="32" t="s">
        <v>123</v>
      </c>
      <c r="B190" s="23"/>
      <c r="C190" s="27">
        <f t="shared" ref="C190:C196" si="65">SUM(F190:Z190)</f>
        <v>0</v>
      </c>
      <c r="D190" s="15" t="e">
        <f t="shared" si="63"/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customHeight="1" outlineLevel="1" x14ac:dyDescent="0.25">
      <c r="A191" s="32" t="s">
        <v>124</v>
      </c>
      <c r="B191" s="23">
        <v>105000</v>
      </c>
      <c r="C191" s="27">
        <f t="shared" si="65"/>
        <v>105000</v>
      </c>
      <c r="D191" s="15">
        <f t="shared" si="63"/>
        <v>1</v>
      </c>
      <c r="E191" s="101"/>
      <c r="F191" s="10">
        <v>7447</v>
      </c>
      <c r="G191" s="10">
        <v>4086</v>
      </c>
      <c r="H191" s="10">
        <v>5495</v>
      </c>
      <c r="I191" s="10">
        <v>6742</v>
      </c>
      <c r="J191" s="10">
        <v>3371</v>
      </c>
      <c r="K191" s="10">
        <v>5932</v>
      </c>
      <c r="L191" s="10">
        <v>4299</v>
      </c>
      <c r="M191" s="10">
        <v>5051</v>
      </c>
      <c r="N191" s="10">
        <v>4521</v>
      </c>
      <c r="O191" s="10">
        <v>2229</v>
      </c>
      <c r="P191" s="10">
        <v>3099</v>
      </c>
      <c r="Q191" s="10">
        <v>7053</v>
      </c>
      <c r="R191" s="10">
        <v>7553</v>
      </c>
      <c r="S191" s="10">
        <v>5109</v>
      </c>
      <c r="T191" s="10">
        <v>7663</v>
      </c>
      <c r="U191" s="10">
        <v>4085</v>
      </c>
      <c r="V191" s="10">
        <v>3293</v>
      </c>
      <c r="W191" s="10">
        <v>2128</v>
      </c>
      <c r="X191" s="10">
        <v>6096</v>
      </c>
      <c r="Y191" s="10">
        <v>6901</v>
      </c>
      <c r="Z191" s="10">
        <v>2847</v>
      </c>
    </row>
    <row r="192" spans="1:26" s="12" customFormat="1" ht="30" hidden="1" customHeight="1" outlineLevel="1" x14ac:dyDescent="0.25">
      <c r="A192" s="32" t="s">
        <v>125</v>
      </c>
      <c r="B192" s="23"/>
      <c r="C192" s="27">
        <f t="shared" si="65"/>
        <v>0</v>
      </c>
      <c r="D192" s="15" t="e">
        <f t="shared" si="63"/>
        <v>#DIV/0!</v>
      </c>
      <c r="E192" s="101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36" s="12" customFormat="1" ht="30" hidden="1" customHeight="1" x14ac:dyDescent="0.25">
      <c r="A193" s="13" t="s">
        <v>51</v>
      </c>
      <c r="B193" s="88">
        <f>B192/B191</f>
        <v>0</v>
      </c>
      <c r="C193" s="27">
        <f t="shared" si="65"/>
        <v>0</v>
      </c>
      <c r="D193" s="15" t="e">
        <f t="shared" si="63"/>
        <v>#DIV/0!</v>
      </c>
      <c r="E193" s="101"/>
      <c r="F193" s="16">
        <f>F192/F191</f>
        <v>0</v>
      </c>
      <c r="G193" s="16">
        <f t="shared" ref="G193:Z193" si="66">G192/G191</f>
        <v>0</v>
      </c>
      <c r="H193" s="16">
        <f t="shared" si="66"/>
        <v>0</v>
      </c>
      <c r="I193" s="16">
        <f t="shared" si="66"/>
        <v>0</v>
      </c>
      <c r="J193" s="16">
        <f t="shared" si="66"/>
        <v>0</v>
      </c>
      <c r="K193" s="16">
        <f t="shared" si="66"/>
        <v>0</v>
      </c>
      <c r="L193" s="16">
        <f t="shared" si="66"/>
        <v>0</v>
      </c>
      <c r="M193" s="16">
        <f t="shared" si="66"/>
        <v>0</v>
      </c>
      <c r="N193" s="16">
        <f t="shared" si="66"/>
        <v>0</v>
      </c>
      <c r="O193" s="16">
        <f t="shared" si="66"/>
        <v>0</v>
      </c>
      <c r="P193" s="16">
        <f t="shared" si="66"/>
        <v>0</v>
      </c>
      <c r="Q193" s="16">
        <f t="shared" si="66"/>
        <v>0</v>
      </c>
      <c r="R193" s="16">
        <f t="shared" si="66"/>
        <v>0</v>
      </c>
      <c r="S193" s="16">
        <f t="shared" si="66"/>
        <v>0</v>
      </c>
      <c r="T193" s="16">
        <f t="shared" si="66"/>
        <v>0</v>
      </c>
      <c r="U193" s="16">
        <f t="shared" si="66"/>
        <v>0</v>
      </c>
      <c r="V193" s="16">
        <f t="shared" si="66"/>
        <v>0</v>
      </c>
      <c r="W193" s="16">
        <f t="shared" si="66"/>
        <v>0</v>
      </c>
      <c r="X193" s="16">
        <f t="shared" si="66"/>
        <v>0</v>
      </c>
      <c r="Y193" s="16">
        <f t="shared" si="66"/>
        <v>0</v>
      </c>
      <c r="Z193" s="16">
        <f t="shared" si="66"/>
        <v>0</v>
      </c>
    </row>
    <row r="194" spans="1:36" s="12" customFormat="1" ht="30" hidden="1" customHeight="1" x14ac:dyDescent="0.25">
      <c r="A194" s="11" t="s">
        <v>126</v>
      </c>
      <c r="B194" s="26"/>
      <c r="C194" s="27">
        <f t="shared" si="65"/>
        <v>0</v>
      </c>
      <c r="D194" s="15" t="e">
        <f t="shared" si="63"/>
        <v>#DIV/0!</v>
      </c>
      <c r="E194" s="101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36" s="12" customFormat="1" ht="30" hidden="1" customHeight="1" x14ac:dyDescent="0.25">
      <c r="A195" s="11" t="s">
        <v>127</v>
      </c>
      <c r="B195" s="26"/>
      <c r="C195" s="27">
        <f t="shared" si="65"/>
        <v>0</v>
      </c>
      <c r="D195" s="15" t="e">
        <f t="shared" si="63"/>
        <v>#DIV/0!</v>
      </c>
      <c r="E195" s="101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36" s="12" customFormat="1" ht="30" hidden="1" customHeight="1" x14ac:dyDescent="0.25">
      <c r="A196" s="32" t="s">
        <v>149</v>
      </c>
      <c r="B196" s="23"/>
      <c r="C196" s="27">
        <f t="shared" si="65"/>
        <v>0</v>
      </c>
      <c r="D196" s="15" t="e">
        <f t="shared" si="63"/>
        <v>#DIV/0!</v>
      </c>
      <c r="E196" s="101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spans="1:36" s="47" customFormat="1" ht="40.200000000000003" customHeight="1" outlineLevel="1" x14ac:dyDescent="0.25">
      <c r="A197" s="11" t="s">
        <v>206</v>
      </c>
      <c r="B197" s="27">
        <v>101088</v>
      </c>
      <c r="C197" s="27">
        <f>SUM(F197:Z197)</f>
        <v>98768</v>
      </c>
      <c r="D197" s="15">
        <f t="shared" si="63"/>
        <v>0.97704969927192153</v>
      </c>
      <c r="E197" s="101"/>
      <c r="F197" s="31">
        <v>1266</v>
      </c>
      <c r="G197" s="31">
        <v>1957</v>
      </c>
      <c r="H197" s="31">
        <v>6725</v>
      </c>
      <c r="I197" s="31">
        <v>6587</v>
      </c>
      <c r="J197" s="31">
        <v>7867</v>
      </c>
      <c r="K197" s="31">
        <v>4438</v>
      </c>
      <c r="L197" s="31">
        <v>3506</v>
      </c>
      <c r="M197" s="31">
        <v>4393</v>
      </c>
      <c r="N197" s="31">
        <v>2750</v>
      </c>
      <c r="O197" s="31">
        <v>4029</v>
      </c>
      <c r="P197" s="31">
        <v>4533</v>
      </c>
      <c r="Q197" s="31">
        <v>5821</v>
      </c>
      <c r="R197" s="31">
        <v>6118</v>
      </c>
      <c r="S197" s="31">
        <v>3661</v>
      </c>
      <c r="T197" s="31">
        <v>4323</v>
      </c>
      <c r="U197" s="31">
        <v>4941</v>
      </c>
      <c r="V197" s="31">
        <v>1764</v>
      </c>
      <c r="W197" s="31">
        <v>1533</v>
      </c>
      <c r="X197" s="31">
        <v>8604</v>
      </c>
      <c r="Y197" s="31">
        <v>8306</v>
      </c>
      <c r="Z197" s="31">
        <v>5646</v>
      </c>
    </row>
    <row r="198" spans="1:36" s="60" customFormat="1" ht="30" customHeight="1" outlineLevel="1" x14ac:dyDescent="0.25">
      <c r="A198" s="32" t="s">
        <v>128</v>
      </c>
      <c r="B198" s="27">
        <v>99361</v>
      </c>
      <c r="C198" s="27">
        <f>SUM(F198:Z198)</f>
        <v>90506</v>
      </c>
      <c r="D198" s="15">
        <f t="shared" si="63"/>
        <v>0.91088052656474872</v>
      </c>
      <c r="E198" s="101"/>
      <c r="F198" s="36">
        <v>1011</v>
      </c>
      <c r="G198" s="36">
        <v>1923</v>
      </c>
      <c r="H198" s="36">
        <v>5196</v>
      </c>
      <c r="I198" s="36">
        <v>6539</v>
      </c>
      <c r="J198" s="36">
        <v>7359</v>
      </c>
      <c r="K198" s="36">
        <v>4438</v>
      </c>
      <c r="L198" s="36">
        <v>3287</v>
      </c>
      <c r="M198" s="36">
        <v>3963</v>
      </c>
      <c r="N198" s="36">
        <v>2708</v>
      </c>
      <c r="O198" s="36">
        <v>4029</v>
      </c>
      <c r="P198" s="36">
        <v>2930</v>
      </c>
      <c r="Q198" s="36">
        <v>5603</v>
      </c>
      <c r="R198" s="36">
        <v>6037</v>
      </c>
      <c r="S198" s="36">
        <v>3661</v>
      </c>
      <c r="T198" s="36">
        <v>3946</v>
      </c>
      <c r="U198" s="36">
        <v>4073</v>
      </c>
      <c r="V198" s="36">
        <v>1764</v>
      </c>
      <c r="W198" s="36">
        <v>1351</v>
      </c>
      <c r="X198" s="36">
        <v>8220</v>
      </c>
      <c r="Y198" s="36">
        <v>7688</v>
      </c>
      <c r="Z198" s="36">
        <v>4780</v>
      </c>
    </row>
    <row r="199" spans="1:36" s="47" customFormat="1" ht="30" customHeight="1" x14ac:dyDescent="0.25">
      <c r="A199" s="11" t="s">
        <v>129</v>
      </c>
      <c r="B199" s="49">
        <f>B198/B197</f>
        <v>0.98291587527698643</v>
      </c>
      <c r="C199" s="49">
        <f>C198/C197</f>
        <v>0.91634942491495219</v>
      </c>
      <c r="D199" s="15">
        <f t="shared" ref="D199:D202" si="67">C199/B199</f>
        <v>0.93227655383704555</v>
      </c>
      <c r="E199" s="15"/>
      <c r="F199" s="70">
        <f t="shared" ref="F199:Z199" si="68">F198/F197</f>
        <v>0.79857819905213268</v>
      </c>
      <c r="G199" s="70">
        <f t="shared" si="68"/>
        <v>0.98262646908533469</v>
      </c>
      <c r="H199" s="70">
        <f t="shared" si="68"/>
        <v>0.77263940520446095</v>
      </c>
      <c r="I199" s="70">
        <f t="shared" si="68"/>
        <v>0.99271291938667072</v>
      </c>
      <c r="J199" s="70">
        <f t="shared" si="68"/>
        <v>0.93542646498029747</v>
      </c>
      <c r="K199" s="70">
        <f t="shared" si="68"/>
        <v>1</v>
      </c>
      <c r="L199" s="70">
        <f t="shared" si="68"/>
        <v>0.93753565316600118</v>
      </c>
      <c r="M199" s="70">
        <f t="shared" si="68"/>
        <v>0.90211700432506259</v>
      </c>
      <c r="N199" s="70">
        <f t="shared" si="68"/>
        <v>0.98472727272727267</v>
      </c>
      <c r="O199" s="70">
        <f t="shared" si="68"/>
        <v>1</v>
      </c>
      <c r="P199" s="70">
        <f t="shared" si="68"/>
        <v>0.64637105669534523</v>
      </c>
      <c r="Q199" s="70">
        <f t="shared" si="68"/>
        <v>0.96254939013915131</v>
      </c>
      <c r="R199" s="70">
        <f t="shared" si="68"/>
        <v>0.98676037920889181</v>
      </c>
      <c r="S199" s="70">
        <f t="shared" si="68"/>
        <v>1</v>
      </c>
      <c r="T199" s="70">
        <f t="shared" si="68"/>
        <v>0.91279204256303492</v>
      </c>
      <c r="U199" s="70">
        <f t="shared" si="68"/>
        <v>0.82432705929973693</v>
      </c>
      <c r="V199" s="70">
        <f t="shared" si="68"/>
        <v>1</v>
      </c>
      <c r="W199" s="70">
        <f t="shared" si="68"/>
        <v>0.88127853881278539</v>
      </c>
      <c r="X199" s="70">
        <f t="shared" si="68"/>
        <v>0.95536959553695955</v>
      </c>
      <c r="Y199" s="70">
        <f t="shared" si="68"/>
        <v>0.92559595473151934</v>
      </c>
      <c r="Z199" s="70">
        <f t="shared" si="68"/>
        <v>0.84661707403471487</v>
      </c>
    </row>
    <row r="200" spans="1:36" s="47" customFormat="1" ht="30" hidden="1" customHeight="1" outlineLevel="1" x14ac:dyDescent="0.25">
      <c r="A200" s="11" t="s">
        <v>130</v>
      </c>
      <c r="B200" s="27"/>
      <c r="C200" s="27">
        <f>SUM(F200:Z200)</f>
        <v>0</v>
      </c>
      <c r="D200" s="15" t="e">
        <f t="shared" si="67"/>
        <v>#DIV/0!</v>
      </c>
      <c r="E200" s="15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36" s="60" customFormat="1" ht="30" customHeight="1" outlineLevel="1" x14ac:dyDescent="0.25">
      <c r="A201" s="32" t="s">
        <v>131</v>
      </c>
      <c r="B201" s="23">
        <v>13704</v>
      </c>
      <c r="C201" s="27">
        <f>SUM(F201:Z201)</f>
        <v>14426</v>
      </c>
      <c r="D201" s="15">
        <f t="shared" si="67"/>
        <v>1.0526853473438411</v>
      </c>
      <c r="E201" s="15"/>
      <c r="F201" s="46"/>
      <c r="G201" s="36">
        <v>160</v>
      </c>
      <c r="H201" s="36">
        <v>2144</v>
      </c>
      <c r="I201" s="36">
        <v>363</v>
      </c>
      <c r="J201" s="36"/>
      <c r="K201" s="36">
        <v>1034</v>
      </c>
      <c r="L201" s="36"/>
      <c r="M201" s="36">
        <v>1209</v>
      </c>
      <c r="N201" s="36">
        <v>200</v>
      </c>
      <c r="O201" s="36">
        <v>364</v>
      </c>
      <c r="P201" s="46">
        <v>145</v>
      </c>
      <c r="Q201" s="36">
        <v>893</v>
      </c>
      <c r="R201" s="36">
        <v>55</v>
      </c>
      <c r="S201" s="36"/>
      <c r="T201" s="36">
        <v>554</v>
      </c>
      <c r="U201" s="36">
        <v>502</v>
      </c>
      <c r="V201" s="36">
        <v>80</v>
      </c>
      <c r="W201" s="36"/>
      <c r="X201" s="36">
        <v>913</v>
      </c>
      <c r="Y201" s="36">
        <v>4900</v>
      </c>
      <c r="Z201" s="36">
        <v>910</v>
      </c>
    </row>
    <row r="202" spans="1:36" s="47" customFormat="1" ht="30" hidden="1" customHeight="1" x14ac:dyDescent="0.25">
      <c r="A202" s="11" t="s">
        <v>132</v>
      </c>
      <c r="B202" s="15"/>
      <c r="C202" s="15" t="e">
        <f>C201/C200</f>
        <v>#DIV/0!</v>
      </c>
      <c r="D202" s="15" t="e">
        <f t="shared" si="67"/>
        <v>#DIV/0!</v>
      </c>
      <c r="E202" s="15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36" s="47" customFormat="1" ht="30" customHeight="1" x14ac:dyDescent="0.25">
      <c r="A203" s="13" t="s">
        <v>133</v>
      </c>
      <c r="B203" s="23"/>
      <c r="C203" s="27"/>
      <c r="D203" s="27"/>
      <c r="E203" s="27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36" s="60" customFormat="1" ht="21.6" outlineLevel="1" x14ac:dyDescent="0.25">
      <c r="A204" s="52" t="s">
        <v>134</v>
      </c>
      <c r="B204" s="23">
        <v>90883</v>
      </c>
      <c r="C204" s="27">
        <f>SUM(F204:Z204)</f>
        <v>80581</v>
      </c>
      <c r="D204" s="9">
        <f t="shared" ref="D204:D223" si="69">C204/B204</f>
        <v>0.88664546724910054</v>
      </c>
      <c r="E204" s="9"/>
      <c r="F204" s="26">
        <v>1098</v>
      </c>
      <c r="G204" s="26">
        <v>1850</v>
      </c>
      <c r="H204" s="26">
        <v>6204</v>
      </c>
      <c r="I204" s="26">
        <v>6969</v>
      </c>
      <c r="J204" s="26">
        <v>4347</v>
      </c>
      <c r="K204" s="26">
        <v>3285</v>
      </c>
      <c r="L204" s="26">
        <v>2646</v>
      </c>
      <c r="M204" s="31">
        <v>6178</v>
      </c>
      <c r="N204" s="26">
        <v>2443</v>
      </c>
      <c r="O204" s="26">
        <v>3540</v>
      </c>
      <c r="P204" s="26">
        <v>2450</v>
      </c>
      <c r="Q204" s="26">
        <v>5074</v>
      </c>
      <c r="R204" s="26">
        <v>5813</v>
      </c>
      <c r="S204" s="26">
        <v>2705</v>
      </c>
      <c r="T204" s="26">
        <v>3965</v>
      </c>
      <c r="U204" s="26">
        <v>3273</v>
      </c>
      <c r="V204" s="26">
        <v>1582</v>
      </c>
      <c r="W204" s="26">
        <v>535</v>
      </c>
      <c r="X204" s="26">
        <v>3842</v>
      </c>
      <c r="Y204" s="26">
        <v>6542</v>
      </c>
      <c r="Z204" s="26">
        <v>6240</v>
      </c>
    </row>
    <row r="205" spans="1:36" s="47" customFormat="1" ht="21.6" outlineLevel="1" x14ac:dyDescent="0.25">
      <c r="A205" s="13" t="s">
        <v>135</v>
      </c>
      <c r="B205" s="27">
        <v>100695</v>
      </c>
      <c r="C205" s="27">
        <f>SUM(F205:Z205)</f>
        <v>97360.599999999991</v>
      </c>
      <c r="D205" s="9"/>
      <c r="E205" s="9"/>
      <c r="F205" s="103">
        <v>1168.3</v>
      </c>
      <c r="G205" s="103">
        <v>3388.2</v>
      </c>
      <c r="H205" s="103">
        <v>8242.7999999999993</v>
      </c>
      <c r="I205" s="103">
        <v>7680</v>
      </c>
      <c r="J205" s="103">
        <v>4904</v>
      </c>
      <c r="K205" s="103">
        <v>2637</v>
      </c>
      <c r="L205" s="103">
        <v>805</v>
      </c>
      <c r="M205" s="103">
        <v>10635.8</v>
      </c>
      <c r="N205" s="103">
        <v>4105.8999999999996</v>
      </c>
      <c r="O205" s="103">
        <v>3515.1</v>
      </c>
      <c r="P205" s="103">
        <v>3134.8</v>
      </c>
      <c r="Q205" s="103">
        <v>7544.5</v>
      </c>
      <c r="R205" s="103">
        <v>4303.3999999999996</v>
      </c>
      <c r="S205" s="103">
        <v>1937.2</v>
      </c>
      <c r="T205" s="103">
        <v>3713.9</v>
      </c>
      <c r="U205" s="103">
        <v>6627</v>
      </c>
      <c r="V205" s="103">
        <v>1488.7</v>
      </c>
      <c r="W205" s="103">
        <v>660.5</v>
      </c>
      <c r="X205" s="103">
        <v>4942.6000000000004</v>
      </c>
      <c r="Y205" s="103">
        <v>8000</v>
      </c>
      <c r="Z205" s="103">
        <v>7925.9</v>
      </c>
      <c r="AJ205" s="47" t="s">
        <v>0</v>
      </c>
    </row>
    <row r="206" spans="1:36" s="47" customFormat="1" ht="21.6" hidden="1" customHeight="1" outlineLevel="1" x14ac:dyDescent="0.25">
      <c r="A206" s="13" t="s">
        <v>136</v>
      </c>
      <c r="B206" s="27">
        <f>B204*0.45</f>
        <v>40897.35</v>
      </c>
      <c r="C206" s="27">
        <f>C204*0.45</f>
        <v>36261.450000000004</v>
      </c>
      <c r="D206" s="9">
        <f t="shared" si="69"/>
        <v>0.88664546724910065</v>
      </c>
      <c r="E206" s="9"/>
      <c r="F206" s="26">
        <f>F204*0.45</f>
        <v>494.1</v>
      </c>
      <c r="G206" s="26">
        <f t="shared" ref="G206:Z206" si="70">G204*0.45</f>
        <v>832.5</v>
      </c>
      <c r="H206" s="26">
        <f t="shared" si="70"/>
        <v>2791.8</v>
      </c>
      <c r="I206" s="26">
        <f t="shared" si="70"/>
        <v>3136.05</v>
      </c>
      <c r="J206" s="26">
        <f t="shared" si="70"/>
        <v>1956.15</v>
      </c>
      <c r="K206" s="26">
        <f t="shared" si="70"/>
        <v>1478.25</v>
      </c>
      <c r="L206" s="26">
        <f t="shared" si="70"/>
        <v>1190.7</v>
      </c>
      <c r="M206" s="26">
        <f t="shared" si="70"/>
        <v>2780.1</v>
      </c>
      <c r="N206" s="26">
        <f t="shared" si="70"/>
        <v>1099.3500000000001</v>
      </c>
      <c r="O206" s="26">
        <f t="shared" si="70"/>
        <v>1593</v>
      </c>
      <c r="P206" s="26">
        <f t="shared" si="70"/>
        <v>1102.5</v>
      </c>
      <c r="Q206" s="26">
        <f t="shared" si="70"/>
        <v>2283.3000000000002</v>
      </c>
      <c r="R206" s="26">
        <f t="shared" si="70"/>
        <v>2615.85</v>
      </c>
      <c r="S206" s="26">
        <f t="shared" si="70"/>
        <v>1217.25</v>
      </c>
      <c r="T206" s="26">
        <f t="shared" si="70"/>
        <v>1784.25</v>
      </c>
      <c r="U206" s="26">
        <f t="shared" si="70"/>
        <v>1472.8500000000001</v>
      </c>
      <c r="V206" s="26">
        <f t="shared" si="70"/>
        <v>711.9</v>
      </c>
      <c r="W206" s="26">
        <f t="shared" si="70"/>
        <v>240.75</v>
      </c>
      <c r="X206" s="26">
        <f t="shared" si="70"/>
        <v>1728.9</v>
      </c>
      <c r="Y206" s="26">
        <f t="shared" si="70"/>
        <v>2943.9</v>
      </c>
      <c r="Z206" s="26">
        <f t="shared" si="70"/>
        <v>2808</v>
      </c>
      <c r="AA206" s="61"/>
    </row>
    <row r="207" spans="1:36" s="47" customFormat="1" ht="21.6" collapsed="1" x14ac:dyDescent="0.25">
      <c r="A207" s="13" t="s">
        <v>137</v>
      </c>
      <c r="B207" s="49">
        <f>B204/B205</f>
        <v>0.90255722727047027</v>
      </c>
      <c r="C207" s="49">
        <f>C204/C205</f>
        <v>0.82765512948769837</v>
      </c>
      <c r="D207" s="9"/>
      <c r="E207" s="9"/>
      <c r="F207" s="70">
        <f t="shared" ref="F207:Z207" si="71">F204/F205</f>
        <v>0.93982709920397167</v>
      </c>
      <c r="G207" s="70">
        <f t="shared" si="71"/>
        <v>0.54601263207602857</v>
      </c>
      <c r="H207" s="70">
        <f t="shared" si="71"/>
        <v>0.75265686417236866</v>
      </c>
      <c r="I207" s="70">
        <f t="shared" si="71"/>
        <v>0.90742187500000004</v>
      </c>
      <c r="J207" s="70">
        <f t="shared" si="71"/>
        <v>0.88641924959216967</v>
      </c>
      <c r="K207" s="70">
        <f t="shared" si="71"/>
        <v>1.2457337883959045</v>
      </c>
      <c r="L207" s="70">
        <f t="shared" si="71"/>
        <v>3.2869565217391306</v>
      </c>
      <c r="M207" s="70">
        <f t="shared" si="71"/>
        <v>0.58086838789747841</v>
      </c>
      <c r="N207" s="70">
        <f t="shared" si="71"/>
        <v>0.59499744270440103</v>
      </c>
      <c r="O207" s="70">
        <f t="shared" si="71"/>
        <v>1.0070837245028592</v>
      </c>
      <c r="P207" s="70">
        <f t="shared" si="71"/>
        <v>0.78154906214112541</v>
      </c>
      <c r="Q207" s="70">
        <f t="shared" si="71"/>
        <v>0.6725429120551395</v>
      </c>
      <c r="R207" s="70">
        <f t="shared" si="71"/>
        <v>1.3507923967095785</v>
      </c>
      <c r="S207" s="70">
        <f t="shared" si="71"/>
        <v>1.3963452405533761</v>
      </c>
      <c r="T207" s="70">
        <f t="shared" si="71"/>
        <v>1.0676108672823716</v>
      </c>
      <c r="U207" s="70">
        <f t="shared" si="71"/>
        <v>0.49388863739248529</v>
      </c>
      <c r="V207" s="70">
        <f t="shared" si="71"/>
        <v>1.0626721300463491</v>
      </c>
      <c r="W207" s="70">
        <f t="shared" si="71"/>
        <v>0.80999242997728993</v>
      </c>
      <c r="X207" s="70">
        <f t="shared" si="71"/>
        <v>0.77732367579816286</v>
      </c>
      <c r="Y207" s="70">
        <f t="shared" si="71"/>
        <v>0.81774999999999998</v>
      </c>
      <c r="Z207" s="70">
        <f t="shared" si="71"/>
        <v>0.78729229488133845</v>
      </c>
    </row>
    <row r="208" spans="1:36" s="60" customFormat="1" ht="21.6" outlineLevel="1" x14ac:dyDescent="0.25">
      <c r="A208" s="52" t="s">
        <v>138</v>
      </c>
      <c r="B208" s="23">
        <v>193938</v>
      </c>
      <c r="C208" s="27">
        <f>SUM(F208:Z208)</f>
        <v>235648</v>
      </c>
      <c r="D208" s="9">
        <f t="shared" si="69"/>
        <v>1.2150687333065207</v>
      </c>
      <c r="E208" s="9"/>
      <c r="F208" s="26">
        <v>359</v>
      </c>
      <c r="G208" s="26">
        <v>6300</v>
      </c>
      <c r="H208" s="26">
        <v>16463</v>
      </c>
      <c r="I208" s="26">
        <v>18729</v>
      </c>
      <c r="J208" s="26">
        <v>4827</v>
      </c>
      <c r="K208" s="26">
        <v>11335</v>
      </c>
      <c r="L208" s="26">
        <v>550</v>
      </c>
      <c r="M208" s="26">
        <v>24141</v>
      </c>
      <c r="N208" s="26">
        <v>9312</v>
      </c>
      <c r="O208" s="26">
        <v>11400</v>
      </c>
      <c r="P208" s="26">
        <v>4400</v>
      </c>
      <c r="Q208" s="26">
        <v>16040</v>
      </c>
      <c r="R208" s="26">
        <v>5237</v>
      </c>
      <c r="S208" s="26">
        <v>4800</v>
      </c>
      <c r="T208" s="26">
        <v>6050</v>
      </c>
      <c r="U208" s="26">
        <v>29933</v>
      </c>
      <c r="V208" s="26">
        <v>2300</v>
      </c>
      <c r="W208" s="26">
        <v>768</v>
      </c>
      <c r="X208" s="26">
        <v>7370</v>
      </c>
      <c r="Y208" s="26">
        <v>39884</v>
      </c>
      <c r="Z208" s="26">
        <v>15450</v>
      </c>
    </row>
    <row r="209" spans="1:26" s="47" customFormat="1" ht="21.6" outlineLevel="1" x14ac:dyDescent="0.25">
      <c r="A209" s="13" t="s">
        <v>135</v>
      </c>
      <c r="B209" s="23">
        <v>241849</v>
      </c>
      <c r="C209" s="27">
        <f>SUM(F209:Z209)</f>
        <v>239320.59999999998</v>
      </c>
      <c r="D209" s="9"/>
      <c r="E209" s="9"/>
      <c r="F209" s="104">
        <v>2264.3000000000002</v>
      </c>
      <c r="G209" s="104">
        <v>6567.1</v>
      </c>
      <c r="H209" s="104">
        <v>15976.4</v>
      </c>
      <c r="I209" s="104">
        <v>27264</v>
      </c>
      <c r="J209" s="104">
        <v>9505.1</v>
      </c>
      <c r="K209" s="104">
        <v>12286</v>
      </c>
      <c r="L209" s="104">
        <v>1560.2</v>
      </c>
      <c r="M209" s="104">
        <v>20614.5</v>
      </c>
      <c r="N209" s="104">
        <v>7958.2</v>
      </c>
      <c r="O209" s="104">
        <v>6813</v>
      </c>
      <c r="P209" s="104">
        <v>6075.9</v>
      </c>
      <c r="Q209" s="104">
        <v>14622.8</v>
      </c>
      <c r="R209" s="104">
        <v>8341</v>
      </c>
      <c r="S209" s="104">
        <v>3754.7</v>
      </c>
      <c r="T209" s="104">
        <v>4670</v>
      </c>
      <c r="U209" s="104">
        <v>30100</v>
      </c>
      <c r="V209" s="104">
        <v>2885.3</v>
      </c>
      <c r="W209" s="104">
        <v>1280.2</v>
      </c>
      <c r="X209" s="104">
        <v>9579.7999999999993</v>
      </c>
      <c r="Y209" s="104">
        <v>31840</v>
      </c>
      <c r="Z209" s="104">
        <v>15362.1</v>
      </c>
    </row>
    <row r="210" spans="1:26" s="47" customFormat="1" ht="23.4" hidden="1" customHeight="1" outlineLevel="1" x14ac:dyDescent="0.25">
      <c r="A210" s="13" t="s">
        <v>136</v>
      </c>
      <c r="B210" s="27">
        <f>B208*0.3</f>
        <v>58181.4</v>
      </c>
      <c r="C210" s="27">
        <f>C208*0.3</f>
        <v>70694.399999999994</v>
      </c>
      <c r="D210" s="9">
        <f t="shared" si="69"/>
        <v>1.2150687333065204</v>
      </c>
      <c r="E210" s="9"/>
      <c r="F210" s="26">
        <f>F208*0.3</f>
        <v>107.7</v>
      </c>
      <c r="G210" s="26">
        <f t="shared" ref="G210:Z210" si="72">G208*0.3</f>
        <v>1890</v>
      </c>
      <c r="H210" s="26">
        <f t="shared" si="72"/>
        <v>4938.8999999999996</v>
      </c>
      <c r="I210" s="26">
        <f t="shared" si="72"/>
        <v>5618.7</v>
      </c>
      <c r="J210" s="26">
        <f t="shared" si="72"/>
        <v>1448.1</v>
      </c>
      <c r="K210" s="26">
        <f t="shared" si="72"/>
        <v>3400.5</v>
      </c>
      <c r="L210" s="26">
        <f t="shared" si="72"/>
        <v>165</v>
      </c>
      <c r="M210" s="26">
        <f t="shared" si="72"/>
        <v>7242.3</v>
      </c>
      <c r="N210" s="26">
        <f t="shared" si="72"/>
        <v>2793.6</v>
      </c>
      <c r="O210" s="26">
        <f t="shared" si="72"/>
        <v>3420</v>
      </c>
      <c r="P210" s="26">
        <f t="shared" si="72"/>
        <v>1320</v>
      </c>
      <c r="Q210" s="26">
        <f t="shared" si="72"/>
        <v>4812</v>
      </c>
      <c r="R210" s="26">
        <f t="shared" si="72"/>
        <v>1571.1</v>
      </c>
      <c r="S210" s="26">
        <f t="shared" si="72"/>
        <v>1440</v>
      </c>
      <c r="T210" s="26">
        <f t="shared" si="72"/>
        <v>1815</v>
      </c>
      <c r="U210" s="26">
        <f t="shared" si="72"/>
        <v>8979.9</v>
      </c>
      <c r="V210" s="26">
        <f t="shared" si="72"/>
        <v>690</v>
      </c>
      <c r="W210" s="26">
        <f t="shared" si="72"/>
        <v>230.39999999999998</v>
      </c>
      <c r="X210" s="26">
        <f t="shared" si="72"/>
        <v>2211</v>
      </c>
      <c r="Y210" s="26">
        <f t="shared" si="72"/>
        <v>11965.199999999999</v>
      </c>
      <c r="Z210" s="26">
        <f t="shared" si="72"/>
        <v>4635</v>
      </c>
    </row>
    <row r="211" spans="1:26" s="60" customFormat="1" ht="21.6" collapsed="1" x14ac:dyDescent="0.25">
      <c r="A211" s="13" t="s">
        <v>137</v>
      </c>
      <c r="B211" s="9">
        <f>B208/B209</f>
        <v>0.80189705146599732</v>
      </c>
      <c r="C211" s="9">
        <f>C208/C209</f>
        <v>0.98465405819641105</v>
      </c>
      <c r="D211" s="9"/>
      <c r="E211" s="9"/>
      <c r="F211" s="30">
        <f t="shared" ref="F211:Z211" si="73">F208/F209</f>
        <v>0.15854789559687318</v>
      </c>
      <c r="G211" s="30">
        <f t="shared" si="73"/>
        <v>0.95932755706476214</v>
      </c>
      <c r="H211" s="30">
        <f t="shared" si="73"/>
        <v>1.0304574247014346</v>
      </c>
      <c r="I211" s="30">
        <f t="shared" si="73"/>
        <v>0.686949823943662</v>
      </c>
      <c r="J211" s="30">
        <f t="shared" si="73"/>
        <v>0.5078326372158104</v>
      </c>
      <c r="K211" s="30">
        <f t="shared" si="73"/>
        <v>0.92259482337620058</v>
      </c>
      <c r="L211" s="30">
        <f t="shared" si="73"/>
        <v>0.3525189078323292</v>
      </c>
      <c r="M211" s="30">
        <f t="shared" si="73"/>
        <v>1.1710689078076111</v>
      </c>
      <c r="N211" s="30">
        <f t="shared" si="73"/>
        <v>1.1701138448392854</v>
      </c>
      <c r="O211" s="30">
        <f t="shared" si="73"/>
        <v>1.6732716864817261</v>
      </c>
      <c r="P211" s="30">
        <f t="shared" si="73"/>
        <v>0.72417255056864005</v>
      </c>
      <c r="Q211" s="30">
        <f t="shared" si="73"/>
        <v>1.0969171430916105</v>
      </c>
      <c r="R211" s="30">
        <f t="shared" si="73"/>
        <v>0.62786236662270711</v>
      </c>
      <c r="S211" s="30">
        <f t="shared" si="73"/>
        <v>1.2783977414973233</v>
      </c>
      <c r="T211" s="30">
        <f t="shared" si="73"/>
        <v>1.2955032119914347</v>
      </c>
      <c r="U211" s="30">
        <f t="shared" si="73"/>
        <v>0.9944518272425249</v>
      </c>
      <c r="V211" s="30">
        <f t="shared" si="73"/>
        <v>0.79714414445638226</v>
      </c>
      <c r="W211" s="30">
        <f t="shared" si="73"/>
        <v>0.59990626464614905</v>
      </c>
      <c r="X211" s="30">
        <f t="shared" si="73"/>
        <v>0.76932712582726159</v>
      </c>
      <c r="Y211" s="30">
        <f t="shared" si="73"/>
        <v>1.2526381909547739</v>
      </c>
      <c r="Z211" s="30">
        <f t="shared" si="73"/>
        <v>1.0057218739625442</v>
      </c>
    </row>
    <row r="212" spans="1:26" s="60" customFormat="1" ht="30" customHeight="1" outlineLevel="1" x14ac:dyDescent="0.25">
      <c r="A212" s="52" t="s">
        <v>139</v>
      </c>
      <c r="B212" s="23">
        <v>24715</v>
      </c>
      <c r="C212" s="27">
        <f>SUM(F212:Z212)</f>
        <v>37771</v>
      </c>
      <c r="D212" s="9">
        <f t="shared" si="69"/>
        <v>1.5282621889540764</v>
      </c>
      <c r="E212" s="9"/>
      <c r="F212" s="26"/>
      <c r="G212" s="26">
        <v>5055</v>
      </c>
      <c r="H212" s="26">
        <v>1250</v>
      </c>
      <c r="I212" s="26"/>
      <c r="J212" s="26">
        <v>8384</v>
      </c>
      <c r="K212" s="26">
        <v>800</v>
      </c>
      <c r="L212" s="26">
        <v>1900</v>
      </c>
      <c r="M212" s="26">
        <v>995</v>
      </c>
      <c r="N212" s="26">
        <v>300</v>
      </c>
      <c r="O212" s="26"/>
      <c r="P212" s="26">
        <v>3200</v>
      </c>
      <c r="Q212" s="26">
        <v>4465</v>
      </c>
      <c r="R212" s="26"/>
      <c r="S212" s="26"/>
      <c r="T212" s="26">
        <v>600</v>
      </c>
      <c r="U212" s="26"/>
      <c r="V212" s="26"/>
      <c r="W212" s="26"/>
      <c r="X212" s="26">
        <v>10822</v>
      </c>
      <c r="Y212" s="26"/>
      <c r="Z212" s="26"/>
    </row>
    <row r="213" spans="1:26" s="47" customFormat="1" ht="21.6" outlineLevel="1" x14ac:dyDescent="0.25">
      <c r="A213" s="13" t="s">
        <v>135</v>
      </c>
      <c r="B213" s="23">
        <v>248211</v>
      </c>
      <c r="C213" s="27">
        <f>SUM(F213:Z213)</f>
        <v>243498.7</v>
      </c>
      <c r="D213" s="9"/>
      <c r="E213" s="9"/>
      <c r="F213" s="105">
        <v>2541.6999999999998</v>
      </c>
      <c r="G213" s="105">
        <v>7371.5</v>
      </c>
      <c r="H213" s="105">
        <v>17933.400000000001</v>
      </c>
      <c r="I213" s="105">
        <v>24541.7</v>
      </c>
      <c r="J213" s="105">
        <v>10669.4</v>
      </c>
      <c r="K213" s="105">
        <v>11115.2</v>
      </c>
      <c r="L213" s="105">
        <v>1751.3</v>
      </c>
      <c r="M213" s="105">
        <v>23139.7</v>
      </c>
      <c r="N213" s="105">
        <v>8933</v>
      </c>
      <c r="O213" s="105">
        <v>7647.6</v>
      </c>
      <c r="P213" s="105">
        <v>6820.2</v>
      </c>
      <c r="Q213" s="105">
        <v>16414.099999999999</v>
      </c>
      <c r="R213" s="105">
        <v>4650</v>
      </c>
      <c r="S213" s="105">
        <v>4214.7</v>
      </c>
      <c r="T213" s="105">
        <v>8080</v>
      </c>
      <c r="U213" s="105">
        <v>24832</v>
      </c>
      <c r="V213" s="105">
        <v>3238.8</v>
      </c>
      <c r="W213" s="105">
        <v>1437.1</v>
      </c>
      <c r="X213" s="105">
        <v>10753.3</v>
      </c>
      <c r="Y213" s="105">
        <v>30170.2</v>
      </c>
      <c r="Z213" s="105">
        <v>17243.8</v>
      </c>
    </row>
    <row r="214" spans="1:26" s="47" customFormat="1" ht="16.2" hidden="1" customHeight="1" outlineLevel="1" x14ac:dyDescent="0.25">
      <c r="A214" s="13" t="s">
        <v>140</v>
      </c>
      <c r="B214" s="27">
        <f>B212*0.19</f>
        <v>4695.8500000000004</v>
      </c>
      <c r="C214" s="27">
        <f>C212*0.19</f>
        <v>7176.49</v>
      </c>
      <c r="D214" s="9"/>
      <c r="E214" s="9"/>
      <c r="F214" s="26">
        <f>F212*0.19</f>
        <v>0</v>
      </c>
      <c r="G214" s="26">
        <f t="shared" ref="G214:Z214" si="74">G212*0.19</f>
        <v>960.45</v>
      </c>
      <c r="H214" s="26">
        <f t="shared" si="74"/>
        <v>237.5</v>
      </c>
      <c r="I214" s="26">
        <f t="shared" si="74"/>
        <v>0</v>
      </c>
      <c r="J214" s="26">
        <f t="shared" si="74"/>
        <v>1592.96</v>
      </c>
      <c r="K214" s="26">
        <f t="shared" si="74"/>
        <v>152</v>
      </c>
      <c r="L214" s="26">
        <f t="shared" si="74"/>
        <v>361</v>
      </c>
      <c r="M214" s="26">
        <f t="shared" si="74"/>
        <v>189.05</v>
      </c>
      <c r="N214" s="26">
        <f t="shared" si="74"/>
        <v>57</v>
      </c>
      <c r="O214" s="26">
        <f t="shared" si="74"/>
        <v>0</v>
      </c>
      <c r="P214" s="26">
        <f t="shared" si="74"/>
        <v>608</v>
      </c>
      <c r="Q214" s="26">
        <f t="shared" si="74"/>
        <v>848.35</v>
      </c>
      <c r="R214" s="26">
        <f t="shared" si="74"/>
        <v>0</v>
      </c>
      <c r="S214" s="26">
        <f t="shared" si="74"/>
        <v>0</v>
      </c>
      <c r="T214" s="26">
        <f t="shared" si="74"/>
        <v>114</v>
      </c>
      <c r="U214" s="26">
        <f t="shared" si="74"/>
        <v>0</v>
      </c>
      <c r="V214" s="26">
        <f t="shared" si="74"/>
        <v>0</v>
      </c>
      <c r="W214" s="26">
        <f t="shared" si="74"/>
        <v>0</v>
      </c>
      <c r="X214" s="26">
        <f t="shared" si="74"/>
        <v>2056.1799999999998</v>
      </c>
      <c r="Y214" s="26">
        <f t="shared" si="74"/>
        <v>0</v>
      </c>
      <c r="Z214" s="26">
        <f t="shared" si="74"/>
        <v>0</v>
      </c>
    </row>
    <row r="215" spans="1:26" s="60" customFormat="1" ht="21.6" collapsed="1" x14ac:dyDescent="0.25">
      <c r="A215" s="13" t="s">
        <v>141</v>
      </c>
      <c r="B215" s="9">
        <f>B212/B213</f>
        <v>9.9572541104141238E-2</v>
      </c>
      <c r="C215" s="9">
        <f>C212/C213</f>
        <v>0.15511787126584248</v>
      </c>
      <c r="D215" s="9">
        <f t="shared" si="69"/>
        <v>1.5578378290417165</v>
      </c>
      <c r="E215" s="9"/>
      <c r="F215" s="30">
        <f>F212/F213</f>
        <v>0</v>
      </c>
      <c r="G215" s="30">
        <f>G212/G213</f>
        <v>0.68574916909719863</v>
      </c>
      <c r="H215" s="30">
        <f t="shared" ref="H215:Z215" si="75">H212/H213</f>
        <v>6.9702343113966114E-2</v>
      </c>
      <c r="I215" s="30">
        <f t="shared" si="75"/>
        <v>0</v>
      </c>
      <c r="J215" s="30">
        <f t="shared" si="75"/>
        <v>0.78579863909873093</v>
      </c>
      <c r="K215" s="30">
        <f t="shared" si="75"/>
        <v>7.1973513746941123E-2</v>
      </c>
      <c r="L215" s="30">
        <f t="shared" si="75"/>
        <v>1.0849083537943243</v>
      </c>
      <c r="M215" s="30">
        <f t="shared" si="75"/>
        <v>4.2999693168018598E-2</v>
      </c>
      <c r="N215" s="30">
        <f t="shared" si="75"/>
        <v>3.3583342662039627E-2</v>
      </c>
      <c r="O215" s="30">
        <f t="shared" si="75"/>
        <v>0</v>
      </c>
      <c r="P215" s="30">
        <f t="shared" si="75"/>
        <v>0.46919445177560776</v>
      </c>
      <c r="Q215" s="30">
        <f t="shared" si="75"/>
        <v>0.27202222479453642</v>
      </c>
      <c r="R215" s="30">
        <f t="shared" si="75"/>
        <v>0</v>
      </c>
      <c r="S215" s="30">
        <f t="shared" si="75"/>
        <v>0</v>
      </c>
      <c r="T215" s="30">
        <f t="shared" si="75"/>
        <v>7.4257425742574254E-2</v>
      </c>
      <c r="U215" s="30">
        <f t="shared" si="75"/>
        <v>0</v>
      </c>
      <c r="V215" s="30">
        <f t="shared" si="75"/>
        <v>0</v>
      </c>
      <c r="W215" s="30">
        <f t="shared" si="75"/>
        <v>0</v>
      </c>
      <c r="X215" s="30">
        <f t="shared" si="75"/>
        <v>1.0063887364808943</v>
      </c>
      <c r="Y215" s="30">
        <f t="shared" si="75"/>
        <v>0</v>
      </c>
      <c r="Z215" s="30">
        <f t="shared" si="75"/>
        <v>0</v>
      </c>
    </row>
    <row r="216" spans="1:26" s="47" customFormat="1" ht="21.6" x14ac:dyDescent="0.25">
      <c r="A216" s="52" t="s">
        <v>142</v>
      </c>
      <c r="B216" s="27">
        <v>515</v>
      </c>
      <c r="C216" s="27">
        <f>SUM(F216:Z216)</f>
        <v>432</v>
      </c>
      <c r="D216" s="9">
        <f t="shared" si="69"/>
        <v>0.83883495145631071</v>
      </c>
      <c r="E216" s="9"/>
      <c r="F216" s="36"/>
      <c r="G216" s="36"/>
      <c r="H216" s="36"/>
      <c r="I216" s="36"/>
      <c r="J216" s="36"/>
      <c r="K216" s="36"/>
      <c r="L216" s="36">
        <v>160</v>
      </c>
      <c r="M216" s="36"/>
      <c r="N216" s="36"/>
      <c r="O216" s="36"/>
      <c r="P216" s="36"/>
      <c r="Q216" s="36">
        <v>100</v>
      </c>
      <c r="R216" s="36"/>
      <c r="S216" s="36">
        <v>172</v>
      </c>
      <c r="T216" s="36"/>
      <c r="U216" s="36"/>
      <c r="V216" s="36"/>
      <c r="W216" s="36"/>
      <c r="X216" s="36"/>
      <c r="Y216" s="36"/>
      <c r="Z216" s="36"/>
    </row>
    <row r="217" spans="1:26" s="47" customFormat="1" ht="21.6" x14ac:dyDescent="0.25">
      <c r="A217" s="13" t="s">
        <v>140</v>
      </c>
      <c r="B217" s="27">
        <f>B216*0.7</f>
        <v>360.5</v>
      </c>
      <c r="C217" s="27">
        <f>C216*0.7</f>
        <v>302.39999999999998</v>
      </c>
      <c r="D217" s="9">
        <f t="shared" si="69"/>
        <v>0.8388349514563106</v>
      </c>
      <c r="E217" s="9"/>
      <c r="F217" s="26"/>
      <c r="G217" s="26"/>
      <c r="H217" s="26"/>
      <c r="I217" s="26"/>
      <c r="J217" s="26"/>
      <c r="K217" s="26"/>
      <c r="L217" s="26">
        <f>L216*0.7</f>
        <v>112</v>
      </c>
      <c r="M217" s="26"/>
      <c r="N217" s="26"/>
      <c r="O217" s="26"/>
      <c r="P217" s="26"/>
      <c r="Q217" s="26">
        <f>Q216*0.7</f>
        <v>70</v>
      </c>
      <c r="R217" s="26"/>
      <c r="S217" s="26">
        <f>S216*0.7</f>
        <v>120.39999999999999</v>
      </c>
      <c r="T217" s="26"/>
      <c r="U217" s="26"/>
      <c r="V217" s="26"/>
      <c r="W217" s="26"/>
      <c r="X217" s="26"/>
      <c r="Y217" s="26"/>
      <c r="Z217" s="26"/>
    </row>
    <row r="218" spans="1:26" s="47" customFormat="1" ht="16.2" hidden="1" customHeight="1" x14ac:dyDescent="0.25">
      <c r="A218" s="32" t="s">
        <v>207</v>
      </c>
      <c r="B218" s="27"/>
      <c r="C218" s="27">
        <f>SUM(F218:Z218)</f>
        <v>0</v>
      </c>
      <c r="D218" s="9" t="e">
        <f t="shared" si="69"/>
        <v>#DIV/0!</v>
      </c>
      <c r="E218" s="9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s="47" customFormat="1" ht="16.2" hidden="1" customHeight="1" x14ac:dyDescent="0.25">
      <c r="A219" s="13" t="s">
        <v>140</v>
      </c>
      <c r="B219" s="27">
        <f>B218*0.2</f>
        <v>0</v>
      </c>
      <c r="C219" s="27">
        <f>C218*0.2</f>
        <v>0</v>
      </c>
      <c r="D219" s="9" t="e">
        <f t="shared" si="69"/>
        <v>#DIV/0!</v>
      </c>
      <c r="E219" s="9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s="47" customFormat="1" ht="16.2" hidden="1" customHeight="1" x14ac:dyDescent="0.25">
      <c r="A220" s="32" t="s">
        <v>164</v>
      </c>
      <c r="B220" s="27"/>
      <c r="C220" s="27">
        <f>SUM(F220:Z220)</f>
        <v>0</v>
      </c>
      <c r="D220" s="9"/>
      <c r="E220" s="9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s="47" customFormat="1" ht="21.6" x14ac:dyDescent="0.25">
      <c r="A221" s="32" t="s">
        <v>143</v>
      </c>
      <c r="B221" s="27">
        <f>B219+B217+B214+B210+B206</f>
        <v>104135.1</v>
      </c>
      <c r="C221" s="27">
        <f>C219+C217+C214+C210+C206</f>
        <v>114434.73999999999</v>
      </c>
      <c r="D221" s="9">
        <f t="shared" si="69"/>
        <v>1.0989065166307996</v>
      </c>
      <c r="E221" s="9"/>
      <c r="F221" s="26">
        <f>F219+F217+F214+F210+F206</f>
        <v>601.80000000000007</v>
      </c>
      <c r="G221" s="26">
        <f t="shared" ref="G221:Z221" si="76">G219+G217+G214+G210+G206</f>
        <v>3682.95</v>
      </c>
      <c r="H221" s="26">
        <f t="shared" si="76"/>
        <v>7968.2</v>
      </c>
      <c r="I221" s="26">
        <f t="shared" si="76"/>
        <v>8754.75</v>
      </c>
      <c r="J221" s="26">
        <f t="shared" si="76"/>
        <v>4997.21</v>
      </c>
      <c r="K221" s="26">
        <f t="shared" si="76"/>
        <v>5030.75</v>
      </c>
      <c r="L221" s="26">
        <f t="shared" si="76"/>
        <v>1828.7</v>
      </c>
      <c r="M221" s="26">
        <f t="shared" si="76"/>
        <v>10211.450000000001</v>
      </c>
      <c r="N221" s="26">
        <f t="shared" si="76"/>
        <v>3949.95</v>
      </c>
      <c r="O221" s="26">
        <f t="shared" si="76"/>
        <v>5013</v>
      </c>
      <c r="P221" s="26">
        <f t="shared" si="76"/>
        <v>3030.5</v>
      </c>
      <c r="Q221" s="26">
        <f t="shared" si="76"/>
        <v>8013.6500000000005</v>
      </c>
      <c r="R221" s="26">
        <f t="shared" si="76"/>
        <v>4186.95</v>
      </c>
      <c r="S221" s="26">
        <f t="shared" si="76"/>
        <v>2777.65</v>
      </c>
      <c r="T221" s="26">
        <f t="shared" si="76"/>
        <v>3713.25</v>
      </c>
      <c r="U221" s="26">
        <f t="shared" si="76"/>
        <v>10452.75</v>
      </c>
      <c r="V221" s="26">
        <f t="shared" si="76"/>
        <v>1401.9</v>
      </c>
      <c r="W221" s="26">
        <f t="shared" si="76"/>
        <v>471.15</v>
      </c>
      <c r="X221" s="26">
        <f t="shared" si="76"/>
        <v>5996.08</v>
      </c>
      <c r="Y221" s="26">
        <f t="shared" si="76"/>
        <v>14909.099999999999</v>
      </c>
      <c r="Z221" s="26">
        <f t="shared" si="76"/>
        <v>7443</v>
      </c>
    </row>
    <row r="222" spans="1:26" s="47" customFormat="1" ht="21.6" x14ac:dyDescent="0.25">
      <c r="A222" s="13" t="s">
        <v>208</v>
      </c>
      <c r="B222" s="26">
        <v>62592</v>
      </c>
      <c r="C222" s="26">
        <f>SUM(F222:Z222)</f>
        <v>62181</v>
      </c>
      <c r="D222" s="9">
        <f t="shared" si="69"/>
        <v>0.99343366564417179</v>
      </c>
      <c r="E222" s="9"/>
      <c r="F222" s="26">
        <v>645</v>
      </c>
      <c r="G222" s="26">
        <v>1872</v>
      </c>
      <c r="H222" s="26">
        <v>4554</v>
      </c>
      <c r="I222" s="26">
        <v>6232</v>
      </c>
      <c r="J222" s="26">
        <v>2709</v>
      </c>
      <c r="K222" s="26">
        <v>2600</v>
      </c>
      <c r="L222" s="26">
        <v>445</v>
      </c>
      <c r="M222" s="26">
        <v>5876</v>
      </c>
      <c r="N222" s="26">
        <v>2268</v>
      </c>
      <c r="O222" s="26">
        <v>2097</v>
      </c>
      <c r="P222" s="26">
        <v>1732</v>
      </c>
      <c r="Q222" s="26">
        <v>4168</v>
      </c>
      <c r="R222" s="26">
        <v>2032</v>
      </c>
      <c r="S222" s="26">
        <v>1070</v>
      </c>
      <c r="T222" s="26">
        <v>2052</v>
      </c>
      <c r="U222" s="26">
        <v>5871</v>
      </c>
      <c r="V222" s="26">
        <v>822</v>
      </c>
      <c r="W222" s="26">
        <v>365</v>
      </c>
      <c r="X222" s="26">
        <v>2731</v>
      </c>
      <c r="Y222" s="26">
        <v>7661</v>
      </c>
      <c r="Z222" s="26">
        <v>4379</v>
      </c>
    </row>
    <row r="223" spans="1:26" s="47" customFormat="1" ht="21.6" x14ac:dyDescent="0.25">
      <c r="A223" s="52" t="s">
        <v>163</v>
      </c>
      <c r="B223" s="50">
        <f>B221/B222*10</f>
        <v>16.637126150306749</v>
      </c>
      <c r="C223" s="50">
        <f>C221/C222*10</f>
        <v>18.403489812000448</v>
      </c>
      <c r="D223" s="9">
        <f t="shared" si="69"/>
        <v>1.1061699986966278</v>
      </c>
      <c r="E223" s="9"/>
      <c r="F223" s="51">
        <f>F221/F222*10</f>
        <v>9.3302325581395369</v>
      </c>
      <c r="G223" s="51">
        <f>G221/G222*10</f>
        <v>19.673878205128204</v>
      </c>
      <c r="H223" s="51">
        <f t="shared" ref="H223:Z223" si="77">H221/H222*10</f>
        <v>17.497145366710583</v>
      </c>
      <c r="I223" s="51">
        <f t="shared" si="77"/>
        <v>14.04805840821566</v>
      </c>
      <c r="J223" s="51">
        <f t="shared" si="77"/>
        <v>18.446696197858991</v>
      </c>
      <c r="K223" s="51">
        <f t="shared" si="77"/>
        <v>19.349038461538463</v>
      </c>
      <c r="L223" s="51">
        <f t="shared" si="77"/>
        <v>41.094382022471912</v>
      </c>
      <c r="M223" s="51">
        <f t="shared" si="77"/>
        <v>17.378233492171546</v>
      </c>
      <c r="N223" s="51">
        <f t="shared" si="77"/>
        <v>17.416005291005291</v>
      </c>
      <c r="O223" s="51">
        <f t="shared" si="77"/>
        <v>23.905579399141633</v>
      </c>
      <c r="P223" s="51">
        <f t="shared" si="77"/>
        <v>17.497113163972287</v>
      </c>
      <c r="Q223" s="51">
        <f t="shared" si="77"/>
        <v>19.226607485604607</v>
      </c>
      <c r="R223" s="51">
        <f t="shared" si="77"/>
        <v>20.605068897637793</v>
      </c>
      <c r="S223" s="51">
        <f t="shared" si="77"/>
        <v>25.959345794392522</v>
      </c>
      <c r="T223" s="51">
        <f t="shared" si="77"/>
        <v>18.095760233918128</v>
      </c>
      <c r="U223" s="51">
        <f t="shared" si="77"/>
        <v>17.804036791006645</v>
      </c>
      <c r="V223" s="51">
        <f t="shared" si="77"/>
        <v>17.054744525547449</v>
      </c>
      <c r="W223" s="51">
        <f t="shared" si="77"/>
        <v>12.908219178082192</v>
      </c>
      <c r="X223" s="51">
        <f t="shared" si="77"/>
        <v>21.955620651775906</v>
      </c>
      <c r="Y223" s="51">
        <f t="shared" si="77"/>
        <v>19.461036418222161</v>
      </c>
      <c r="Z223" s="51">
        <f t="shared" si="77"/>
        <v>16.997031285681665</v>
      </c>
    </row>
    <row r="224" spans="1:26" ht="16.2" hidden="1" customHeight="1" x14ac:dyDescent="0.3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</row>
    <row r="225" spans="1:26" ht="16.2" hidden="1" customHeight="1" x14ac:dyDescent="0.3">
      <c r="A225" s="13" t="s">
        <v>182</v>
      </c>
      <c r="B225" s="82"/>
      <c r="C225" s="82">
        <f>SUM(F225:Z225)</f>
        <v>273</v>
      </c>
      <c r="D225" s="82"/>
      <c r="E225" s="82"/>
      <c r="F225" s="82">
        <v>11</v>
      </c>
      <c r="G225" s="82">
        <v>12</v>
      </c>
      <c r="H225" s="82">
        <v>15</v>
      </c>
      <c r="I225" s="82">
        <v>20</v>
      </c>
      <c r="J225" s="82">
        <v>12</v>
      </c>
      <c r="K225" s="82">
        <v>36</v>
      </c>
      <c r="L225" s="82">
        <v>18</v>
      </c>
      <c r="M225" s="82">
        <v>20</v>
      </c>
      <c r="N225" s="82">
        <v>5</v>
      </c>
      <c r="O225" s="82">
        <v>4</v>
      </c>
      <c r="P225" s="82">
        <v>5</v>
      </c>
      <c r="Q225" s="82">
        <v>16</v>
      </c>
      <c r="R225" s="82">
        <v>16</v>
      </c>
      <c r="S225" s="82">
        <v>13</v>
      </c>
      <c r="T225" s="82">
        <v>18</v>
      </c>
      <c r="U225" s="82">
        <v>10</v>
      </c>
      <c r="V225" s="82">
        <v>3</v>
      </c>
      <c r="W225" s="82">
        <v>4</v>
      </c>
      <c r="X225" s="82">
        <v>3</v>
      </c>
      <c r="Y225" s="82">
        <v>23</v>
      </c>
      <c r="Z225" s="82">
        <v>9</v>
      </c>
    </row>
    <row r="226" spans="1:26" ht="16.2" hidden="1" customHeight="1" x14ac:dyDescent="0.3">
      <c r="A226" s="13" t="s">
        <v>186</v>
      </c>
      <c r="B226" s="82">
        <v>108</v>
      </c>
      <c r="C226" s="82">
        <f>SUM(F226:Z226)</f>
        <v>450</v>
      </c>
      <c r="D226" s="82"/>
      <c r="E226" s="82"/>
      <c r="F226" s="82">
        <v>20</v>
      </c>
      <c r="G226" s="82">
        <v>5</v>
      </c>
      <c r="H226" s="82">
        <v>59</v>
      </c>
      <c r="I226" s="82">
        <v>16</v>
      </c>
      <c r="J226" s="82">
        <v>21</v>
      </c>
      <c r="K226" s="82">
        <v>28</v>
      </c>
      <c r="L226" s="82">
        <v>9</v>
      </c>
      <c r="M226" s="82">
        <v>20</v>
      </c>
      <c r="N226" s="82">
        <v>22</v>
      </c>
      <c r="O226" s="82">
        <v>5</v>
      </c>
      <c r="P226" s="82">
        <v>5</v>
      </c>
      <c r="Q226" s="82">
        <v>28</v>
      </c>
      <c r="R226" s="82">
        <v>25</v>
      </c>
      <c r="S226" s="82">
        <v>57</v>
      </c>
      <c r="T226" s="82">
        <v>7</v>
      </c>
      <c r="U226" s="82">
        <v>17</v>
      </c>
      <c r="V226" s="82">
        <v>25</v>
      </c>
      <c r="W226" s="82">
        <v>11</v>
      </c>
      <c r="X226" s="82">
        <v>5</v>
      </c>
      <c r="Y226" s="82">
        <v>50</v>
      </c>
      <c r="Z226" s="82">
        <v>15</v>
      </c>
    </row>
    <row r="227" spans="1:26" ht="16.2" hidden="1" customHeight="1" x14ac:dyDescent="0.4">
      <c r="A227" s="83" t="s">
        <v>144</v>
      </c>
      <c r="B227" s="63"/>
      <c r="C227" s="63">
        <f>SUM(F227:Z227)</f>
        <v>0</v>
      </c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</row>
    <row r="228" spans="1:26" s="65" customFormat="1" ht="16.2" hidden="1" customHeight="1" x14ac:dyDescent="0.4">
      <c r="A228" s="64" t="s">
        <v>145</v>
      </c>
      <c r="B228" s="64"/>
      <c r="C228" s="64">
        <f>SUM(F228:Z228)</f>
        <v>0</v>
      </c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s="65" customFormat="1" ht="16.2" hidden="1" customHeight="1" x14ac:dyDescent="0.4">
      <c r="A229" s="64" t="s">
        <v>146</v>
      </c>
      <c r="B229" s="64"/>
      <c r="C229" s="64">
        <f>SUM(F229:Z229)</f>
        <v>0</v>
      </c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s="65" customFormat="1" ht="16.2" hidden="1" customHeight="1" x14ac:dyDescent="0.4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5" customFormat="1" ht="16.2" hidden="1" customHeight="1" x14ac:dyDescent="0.4">
      <c r="A231" s="66" t="s">
        <v>147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6.2" hidden="1" customHeight="1" x14ac:dyDescent="0.3">
      <c r="A232" s="84"/>
      <c r="B232" s="85"/>
      <c r="C232" s="85"/>
      <c r="D232" s="85"/>
      <c r="E232" s="85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6.2" hidden="1" customHeight="1" x14ac:dyDescent="0.4">
      <c r="A233" s="126"/>
      <c r="B233" s="126"/>
      <c r="C233" s="126"/>
      <c r="D233" s="126"/>
      <c r="E233" s="126"/>
      <c r="F233" s="126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</row>
    <row r="234" spans="1:26" ht="16.2" hidden="1" customHeight="1" x14ac:dyDescent="0.3">
      <c r="A234" s="124"/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6.2" hidden="1" customHeight="1" x14ac:dyDescent="0.3">
      <c r="A235" s="86"/>
      <c r="B235" s="6"/>
      <c r="C235" s="6"/>
      <c r="D235" s="6"/>
      <c r="E235" s="6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6.2" hidden="1" customHeight="1" x14ac:dyDescent="0.3">
      <c r="A236" s="67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</row>
    <row r="237" spans="1:26" ht="16.2" customHeight="1" x14ac:dyDescent="0.3">
      <c r="A237" s="68"/>
      <c r="B237" s="68"/>
      <c r="C237" s="68"/>
      <c r="D237" s="68"/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</row>
    <row r="238" spans="1:26" s="12" customFormat="1" ht="29.4" customHeight="1" x14ac:dyDescent="0.25">
      <c r="A238" s="32" t="s">
        <v>148</v>
      </c>
      <c r="B238" s="27"/>
      <c r="C238" s="27">
        <f>SUM(F238:Z238)</f>
        <v>6196</v>
      </c>
      <c r="D238" s="27"/>
      <c r="E238" s="23"/>
      <c r="F238" s="26">
        <v>350</v>
      </c>
      <c r="G238" s="26">
        <v>65</v>
      </c>
      <c r="H238" s="26">
        <v>65</v>
      </c>
      <c r="I238" s="26">
        <v>240</v>
      </c>
      <c r="J238" s="26"/>
      <c r="K238" s="26">
        <v>100</v>
      </c>
      <c r="L238" s="26">
        <v>49</v>
      </c>
      <c r="M238" s="26">
        <v>78</v>
      </c>
      <c r="N238" s="26">
        <v>445</v>
      </c>
      <c r="O238" s="26">
        <v>20</v>
      </c>
      <c r="P238" s="26">
        <v>610</v>
      </c>
      <c r="Q238" s="26">
        <v>324</v>
      </c>
      <c r="R238" s="26">
        <v>209</v>
      </c>
      <c r="S238" s="26">
        <v>234</v>
      </c>
      <c r="T238" s="26">
        <v>1104</v>
      </c>
      <c r="U238" s="26">
        <v>15</v>
      </c>
      <c r="V238" s="26"/>
      <c r="W238" s="26"/>
      <c r="X238" s="26">
        <v>410</v>
      </c>
      <c r="Y238" s="26">
        <v>1868</v>
      </c>
      <c r="Z238" s="26">
        <v>10</v>
      </c>
    </row>
    <row r="239" spans="1:26" ht="16.2" hidden="1" customHeight="1" x14ac:dyDescent="0.3">
      <c r="A239" s="62" t="s">
        <v>150</v>
      </c>
      <c r="B239" s="69"/>
      <c r="C239" s="27">
        <f>SUM(F239:Z239)</f>
        <v>380</v>
      </c>
      <c r="D239" s="27"/>
      <c r="E239" s="27"/>
      <c r="F239" s="62">
        <v>16</v>
      </c>
      <c r="G239" s="62">
        <v>21</v>
      </c>
      <c r="H239" s="62">
        <v>32</v>
      </c>
      <c r="I239" s="62">
        <v>25</v>
      </c>
      <c r="J239" s="62">
        <v>16</v>
      </c>
      <c r="K239" s="62">
        <v>31</v>
      </c>
      <c r="L239" s="62">
        <v>14</v>
      </c>
      <c r="M239" s="62">
        <v>29</v>
      </c>
      <c r="N239" s="62">
        <v>18</v>
      </c>
      <c r="O239" s="62">
        <v>8</v>
      </c>
      <c r="P239" s="62">
        <v>7</v>
      </c>
      <c r="Q239" s="62">
        <v>15</v>
      </c>
      <c r="R239" s="62">
        <v>25</v>
      </c>
      <c r="S239" s="62">
        <v>31</v>
      </c>
      <c r="T239" s="62">
        <v>10</v>
      </c>
      <c r="U239" s="62">
        <v>8</v>
      </c>
      <c r="V239" s="62">
        <v>8</v>
      </c>
      <c r="W239" s="62">
        <v>6</v>
      </c>
      <c r="X239" s="62">
        <v>12</v>
      </c>
      <c r="Y239" s="62">
        <v>35</v>
      </c>
      <c r="Z239" s="62">
        <v>13</v>
      </c>
    </row>
    <row r="240" spans="1:26" ht="16.2" hidden="1" customHeight="1" x14ac:dyDescent="0.3">
      <c r="A240" s="62" t="s">
        <v>151</v>
      </c>
      <c r="B240" s="69"/>
      <c r="C240" s="27">
        <f>SUM(F240:Z240)</f>
        <v>208</v>
      </c>
      <c r="D240" s="27"/>
      <c r="E240" s="27"/>
      <c r="F240" s="62">
        <v>10</v>
      </c>
      <c r="G240" s="62">
        <v>2</v>
      </c>
      <c r="H240" s="62">
        <v>42</v>
      </c>
      <c r="I240" s="62">
        <v>11</v>
      </c>
      <c r="J240" s="62">
        <v>9</v>
      </c>
      <c r="K240" s="62">
        <v>30</v>
      </c>
      <c r="L240" s="62">
        <v>9</v>
      </c>
      <c r="M240" s="62">
        <v>15</v>
      </c>
      <c r="N240" s="62">
        <v>1</v>
      </c>
      <c r="O240" s="62">
        <v>2</v>
      </c>
      <c r="P240" s="62">
        <v>5</v>
      </c>
      <c r="Q240" s="62">
        <v>1</v>
      </c>
      <c r="R240" s="62">
        <v>4</v>
      </c>
      <c r="S240" s="62">
        <v>8</v>
      </c>
      <c r="T240" s="62">
        <v>14</v>
      </c>
      <c r="U240" s="62">
        <v>2</v>
      </c>
      <c r="V240" s="62">
        <v>1</v>
      </c>
      <c r="W240" s="62">
        <v>2</v>
      </c>
      <c r="X240" s="62">
        <v>16</v>
      </c>
      <c r="Y240" s="62">
        <v>16</v>
      </c>
      <c r="Z240" s="62">
        <v>8</v>
      </c>
    </row>
    <row r="241" spans="1:26" ht="16.2" hidden="1" customHeight="1" x14ac:dyDescent="0.3">
      <c r="A241" s="62" t="s">
        <v>151</v>
      </c>
      <c r="B241" s="69"/>
      <c r="C241" s="27">
        <f>SUM(F241:Z241)</f>
        <v>194</v>
      </c>
      <c r="D241" s="27"/>
      <c r="E241" s="27"/>
      <c r="F241" s="62">
        <v>10</v>
      </c>
      <c r="G241" s="62">
        <v>2</v>
      </c>
      <c r="H241" s="62">
        <v>42</v>
      </c>
      <c r="I241" s="62">
        <v>11</v>
      </c>
      <c r="J241" s="62">
        <v>2</v>
      </c>
      <c r="K241" s="62">
        <v>30</v>
      </c>
      <c r="L241" s="62">
        <v>9</v>
      </c>
      <c r="M241" s="62">
        <v>15</v>
      </c>
      <c r="N241" s="62">
        <v>1</v>
      </c>
      <c r="O241" s="62">
        <v>2</v>
      </c>
      <c r="P241" s="62">
        <v>5</v>
      </c>
      <c r="Q241" s="62">
        <v>1</v>
      </c>
      <c r="R241" s="62">
        <v>4</v>
      </c>
      <c r="S241" s="62">
        <v>1</v>
      </c>
      <c r="T241" s="62">
        <v>14</v>
      </c>
      <c r="U241" s="62">
        <v>2</v>
      </c>
      <c r="V241" s="62">
        <v>1</v>
      </c>
      <c r="W241" s="62">
        <v>2</v>
      </c>
      <c r="X241" s="62">
        <v>16</v>
      </c>
      <c r="Y241" s="62">
        <v>16</v>
      </c>
      <c r="Z241" s="62">
        <v>8</v>
      </c>
    </row>
    <row r="242" spans="1:26" ht="16.2" hidden="1" customHeight="1" x14ac:dyDescent="0.3">
      <c r="A242" s="62" t="s">
        <v>77</v>
      </c>
      <c r="B242" s="27">
        <v>554</v>
      </c>
      <c r="C242" s="27">
        <f>SUM(F242:Z242)</f>
        <v>574</v>
      </c>
      <c r="D242" s="27"/>
      <c r="E242" s="27"/>
      <c r="F242" s="79">
        <v>11</v>
      </c>
      <c r="G242" s="79">
        <v>15</v>
      </c>
      <c r="H242" s="79">
        <v>93</v>
      </c>
      <c r="I242" s="79">
        <v>30</v>
      </c>
      <c r="J242" s="79">
        <v>15</v>
      </c>
      <c r="K242" s="79">
        <v>55</v>
      </c>
      <c r="L242" s="79">
        <v>16</v>
      </c>
      <c r="M242" s="79">
        <v>18</v>
      </c>
      <c r="N242" s="79">
        <v>16</v>
      </c>
      <c r="O242" s="79">
        <v>10</v>
      </c>
      <c r="P242" s="79">
        <v>11</v>
      </c>
      <c r="Q242" s="79">
        <v>40</v>
      </c>
      <c r="R242" s="79">
        <v>22</v>
      </c>
      <c r="S242" s="79">
        <v>55</v>
      </c>
      <c r="T242" s="79">
        <v>14</v>
      </c>
      <c r="U242" s="79">
        <v>29</v>
      </c>
      <c r="V242" s="79">
        <v>22</v>
      </c>
      <c r="W242" s="79">
        <v>9</v>
      </c>
      <c r="X242" s="79">
        <v>7</v>
      </c>
      <c r="Y242" s="79">
        <v>60</v>
      </c>
      <c r="Z242" s="79">
        <v>26</v>
      </c>
    </row>
    <row r="243" spans="1:26" ht="16.2" hidden="1" customHeight="1" x14ac:dyDescent="0.3"/>
    <row r="244" spans="1:26" s="62" customFormat="1" ht="16.2" hidden="1" customHeight="1" x14ac:dyDescent="0.3">
      <c r="A244" s="62" t="s">
        <v>158</v>
      </c>
      <c r="B244" s="69"/>
      <c r="C244" s="62">
        <f>SUM(F244:Z244)</f>
        <v>40</v>
      </c>
      <c r="F244" s="62">
        <v>3</v>
      </c>
      <c r="H244" s="62">
        <v>1</v>
      </c>
      <c r="I244" s="62">
        <v>6</v>
      </c>
      <c r="K244" s="62">
        <v>1</v>
      </c>
      <c r="N244" s="62">
        <v>1</v>
      </c>
      <c r="P244" s="62">
        <v>2</v>
      </c>
      <c r="Q244" s="62">
        <v>1</v>
      </c>
      <c r="R244" s="62">
        <v>3</v>
      </c>
      <c r="S244" s="62">
        <v>1</v>
      </c>
      <c r="T244" s="62">
        <v>3</v>
      </c>
      <c r="U244" s="62">
        <v>7</v>
      </c>
      <c r="V244" s="62">
        <v>1</v>
      </c>
      <c r="W244" s="62">
        <v>1</v>
      </c>
      <c r="X244" s="62">
        <v>1</v>
      </c>
      <c r="Y244" s="62">
        <v>4</v>
      </c>
      <c r="Z244" s="62">
        <v>4</v>
      </c>
    </row>
    <row r="245" spans="1:26" ht="16.2" hidden="1" customHeight="1" x14ac:dyDescent="0.3"/>
    <row r="246" spans="1:26" ht="16.2" hidden="1" customHeight="1" x14ac:dyDescent="0.3">
      <c r="A246" s="62" t="s">
        <v>162</v>
      </c>
      <c r="B246" s="27">
        <v>45</v>
      </c>
      <c r="C246" s="27">
        <f>SUM(F246:Z246)</f>
        <v>58</v>
      </c>
      <c r="D246" s="27"/>
      <c r="E246" s="27"/>
      <c r="F246" s="79">
        <v>5</v>
      </c>
      <c r="G246" s="79">
        <v>3</v>
      </c>
      <c r="H246" s="79"/>
      <c r="I246" s="79">
        <v>5</v>
      </c>
      <c r="J246" s="79">
        <v>2</v>
      </c>
      <c r="K246" s="79"/>
      <c r="L246" s="79">
        <v>2</v>
      </c>
      <c r="M246" s="79">
        <v>0</v>
      </c>
      <c r="N246" s="79">
        <v>3</v>
      </c>
      <c r="O246" s="79">
        <v>3</v>
      </c>
      <c r="P246" s="79">
        <v>3</v>
      </c>
      <c r="Q246" s="79">
        <v>2</v>
      </c>
      <c r="R246" s="79">
        <v>2</v>
      </c>
      <c r="S246" s="79">
        <v>10</v>
      </c>
      <c r="T246" s="79">
        <v>6</v>
      </c>
      <c r="U246" s="79">
        <v>6</v>
      </c>
      <c r="V246" s="79">
        <v>1</v>
      </c>
      <c r="W246" s="79">
        <v>1</v>
      </c>
      <c r="X246" s="79">
        <v>4</v>
      </c>
      <c r="Y246" s="79"/>
      <c r="Z246" s="79"/>
    </row>
    <row r="247" spans="1:26" ht="16.2" hidden="1" customHeight="1" x14ac:dyDescent="0.3"/>
    <row r="248" spans="1:26" ht="16.2" hidden="1" customHeight="1" x14ac:dyDescent="0.3"/>
    <row r="249" spans="1:26" ht="16.2" hidden="1" customHeight="1" x14ac:dyDescent="0.3"/>
    <row r="250" spans="1:26" ht="16.2" hidden="1" customHeight="1" x14ac:dyDescent="0.3">
      <c r="K250" s="1" t="s">
        <v>171</v>
      </c>
      <c r="T250" s="1" t="s">
        <v>174</v>
      </c>
      <c r="V250" s="1" t="s">
        <v>172</v>
      </c>
      <c r="Y250" s="1" t="s">
        <v>173</v>
      </c>
      <c r="Z250" s="1" t="s">
        <v>170</v>
      </c>
    </row>
    <row r="251" spans="1:26" ht="16.2" hidden="1" customHeight="1" x14ac:dyDescent="0.3"/>
    <row r="252" spans="1:26" ht="16.2" hidden="1" customHeight="1" x14ac:dyDescent="0.3">
      <c r="A252" s="13" t="s">
        <v>187</v>
      </c>
      <c r="B252" s="69"/>
      <c r="C252" s="82">
        <f>SUM(F252:Z252)</f>
        <v>49</v>
      </c>
      <c r="D252" s="69"/>
      <c r="E252" s="69"/>
      <c r="F252" s="62">
        <v>1</v>
      </c>
      <c r="G252" s="62">
        <v>2</v>
      </c>
      <c r="H252" s="62"/>
      <c r="I252" s="62">
        <v>2</v>
      </c>
      <c r="J252" s="62"/>
      <c r="K252" s="62">
        <v>3</v>
      </c>
      <c r="L252" s="62">
        <v>1</v>
      </c>
      <c r="M252" s="62">
        <v>1</v>
      </c>
      <c r="N252" s="62">
        <v>8</v>
      </c>
      <c r="O252" s="62">
        <v>6</v>
      </c>
      <c r="P252" s="62">
        <v>1</v>
      </c>
      <c r="Q252" s="62">
        <v>0</v>
      </c>
      <c r="R252" s="62">
        <v>1</v>
      </c>
      <c r="S252" s="62">
        <v>4</v>
      </c>
      <c r="T252" s="62">
        <v>3</v>
      </c>
      <c r="U252" s="62">
        <v>2</v>
      </c>
      <c r="V252" s="62">
        <v>1</v>
      </c>
      <c r="W252" s="62">
        <v>1</v>
      </c>
      <c r="X252" s="62">
        <v>7</v>
      </c>
      <c r="Y252" s="62"/>
      <c r="Z252" s="62">
        <v>5</v>
      </c>
    </row>
    <row r="253" spans="1:26" ht="16.2" hidden="1" customHeight="1" x14ac:dyDescent="0.3"/>
    <row r="254" spans="1:26" ht="16.2" hidden="1" customHeight="1" x14ac:dyDescent="0.3"/>
    <row r="255" spans="1:26" ht="16.2" hidden="1" customHeight="1" x14ac:dyDescent="0.3"/>
    <row r="256" spans="1:26" hidden="1" x14ac:dyDescent="0.3"/>
  </sheetData>
  <dataConsolidate/>
  <mergeCells count="30">
    <mergeCell ref="A234:K234"/>
    <mergeCell ref="V5:V6"/>
    <mergeCell ref="W5:W6"/>
    <mergeCell ref="X5:X6"/>
    <mergeCell ref="Y5:Y6"/>
    <mergeCell ref="E4:E6"/>
    <mergeCell ref="A233:Z233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2019-07-26T08:59:44Z</cp:lastPrinted>
  <dcterms:created xsi:type="dcterms:W3CDTF">2017-06-08T05:54:08Z</dcterms:created>
  <dcterms:modified xsi:type="dcterms:W3CDTF">2019-08-05T06:56:10Z</dcterms:modified>
</cp:coreProperties>
</file>