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45621"/>
</workbook>
</file>

<file path=xl/calcChain.xml><?xml version="1.0" encoding="utf-8"?>
<calcChain xmlns="http://schemas.openxmlformats.org/spreadsheetml/2006/main">
  <c r="G139" i="2" l="1"/>
  <c r="O160" i="2" l="1"/>
  <c r="O139" i="2"/>
  <c r="V151" i="2" l="1"/>
  <c r="O133" i="2" l="1"/>
  <c r="T116" i="2" l="1"/>
  <c r="S132" i="2" l="1"/>
  <c r="S133" i="2"/>
  <c r="F131" i="2" l="1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I132" i="2"/>
  <c r="K132" i="2"/>
  <c r="L132" i="2"/>
  <c r="M132" i="2"/>
  <c r="T132" i="2"/>
  <c r="X132" i="2"/>
  <c r="F133" i="2"/>
  <c r="G133" i="2"/>
  <c r="H133" i="2"/>
  <c r="I133" i="2"/>
  <c r="J133" i="2"/>
  <c r="K133" i="2"/>
  <c r="L133" i="2"/>
  <c r="M133" i="2"/>
  <c r="N133" i="2"/>
  <c r="P133" i="2"/>
  <c r="Q133" i="2"/>
  <c r="R133" i="2"/>
  <c r="T133" i="2"/>
  <c r="U133" i="2"/>
  <c r="V133" i="2"/>
  <c r="W133" i="2"/>
  <c r="X133" i="2"/>
  <c r="J175" i="2" l="1"/>
  <c r="D196" i="2" l="1"/>
  <c r="C196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X160" i="2" l="1"/>
  <c r="X151" i="2"/>
  <c r="L175" i="2"/>
  <c r="Z133" i="2" l="1"/>
  <c r="H139" i="2" l="1"/>
  <c r="I139" i="2"/>
  <c r="J139" i="2"/>
  <c r="K139" i="2"/>
  <c r="L139" i="2"/>
  <c r="M139" i="2"/>
  <c r="N139" i="2"/>
  <c r="P139" i="2"/>
  <c r="Q139" i="2"/>
  <c r="R139" i="2"/>
  <c r="S139" i="2"/>
  <c r="T139" i="2"/>
  <c r="U139" i="2"/>
  <c r="V139" i="2"/>
  <c r="W139" i="2"/>
  <c r="X139" i="2"/>
  <c r="Y139" i="2"/>
  <c r="Z139" i="2"/>
  <c r="F139" i="2"/>
  <c r="F151" i="2" l="1"/>
  <c r="Y175" i="2"/>
  <c r="B175" i="2" l="1"/>
  <c r="Z131" i="2" l="1"/>
  <c r="I151" i="2" l="1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F144" i="2"/>
  <c r="C100" i="2"/>
  <c r="C101" i="2"/>
  <c r="C102" i="2"/>
  <c r="C103" i="2"/>
  <c r="C104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F105" i="2"/>
  <c r="C105" i="2" s="1"/>
  <c r="C99" i="2"/>
  <c r="J151" i="2" l="1"/>
  <c r="I175" i="2"/>
  <c r="H130" i="2"/>
  <c r="C194" i="2" l="1"/>
  <c r="D194" i="2" s="1"/>
  <c r="C195" i="2"/>
  <c r="D195" i="2" s="1"/>
  <c r="W130" i="2" l="1"/>
  <c r="Q151" i="2" l="1"/>
  <c r="J160" i="2"/>
  <c r="S151" i="2" l="1"/>
  <c r="Y132" i="2" l="1"/>
  <c r="Y131" i="2"/>
  <c r="C192" i="2"/>
  <c r="D192" i="2" s="1"/>
  <c r="B172" i="2" l="1"/>
  <c r="J130" i="2" l="1"/>
  <c r="V130" i="2" l="1"/>
  <c r="O130" i="2" l="1"/>
  <c r="G130" i="2" l="1"/>
  <c r="Z130" i="2"/>
  <c r="Z132" i="2"/>
  <c r="X130" i="2"/>
  <c r="U130" i="2"/>
  <c r="U151" i="2"/>
  <c r="S130" i="2" l="1"/>
  <c r="N130" i="2"/>
  <c r="L151" i="2" l="1"/>
  <c r="Q130" i="2"/>
  <c r="K130" i="2"/>
  <c r="I130" i="2"/>
  <c r="R130" i="2" l="1"/>
  <c r="P130" i="2"/>
  <c r="F130" i="2" l="1"/>
  <c r="L130" i="2" l="1"/>
  <c r="Y133" i="2"/>
  <c r="H199" i="2" l="1"/>
  <c r="P160" i="2" l="1"/>
  <c r="Y130" i="2"/>
  <c r="D157" i="2" l="1"/>
  <c r="C128" i="2" l="1"/>
  <c r="D128" i="2" s="1"/>
  <c r="C120" i="2"/>
  <c r="D120" i="2" s="1"/>
  <c r="C113" i="2"/>
  <c r="D113" i="2" s="1"/>
  <c r="C134" i="2" l="1"/>
  <c r="D134" i="2" s="1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D190" i="2" s="1"/>
  <c r="C191" i="2"/>
  <c r="D191" i="2" s="1"/>
  <c r="C189" i="2" l="1"/>
  <c r="D189" i="2" s="1"/>
  <c r="C106" i="2" l="1"/>
  <c r="C109" i="2"/>
  <c r="D109" i="2" s="1"/>
  <c r="C110" i="2"/>
  <c r="D110" i="2" s="1"/>
  <c r="C111" i="2"/>
  <c r="D111" i="2" s="1"/>
  <c r="C114" i="2"/>
  <c r="D114" i="2" s="1"/>
  <c r="C115" i="2"/>
  <c r="C117" i="2"/>
  <c r="D117" i="2" s="1"/>
  <c r="C118" i="2"/>
  <c r="D118" i="2" s="1"/>
  <c r="C119" i="2"/>
  <c r="D119" i="2" s="1"/>
  <c r="C121" i="2"/>
  <c r="D121" i="2" s="1"/>
  <c r="C122" i="2"/>
  <c r="D122" i="2" s="1"/>
  <c r="C123" i="2"/>
  <c r="D123" i="2" s="1"/>
  <c r="C125" i="2"/>
  <c r="D125" i="2" s="1"/>
  <c r="C126" i="2"/>
  <c r="D126" i="2" s="1"/>
  <c r="C127" i="2"/>
  <c r="D127" i="2" s="1"/>
  <c r="C129" i="2"/>
  <c r="D129" i="2" s="1"/>
  <c r="C136" i="2"/>
  <c r="D136" i="2" s="1"/>
  <c r="C137" i="2"/>
  <c r="D137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C145" i="2"/>
  <c r="D145" i="2" s="1"/>
  <c r="C148" i="2"/>
  <c r="D148" i="2" s="1"/>
  <c r="C149" i="2"/>
  <c r="D149" i="2" s="1"/>
  <c r="C152" i="2"/>
  <c r="D152" i="2" s="1"/>
  <c r="C153" i="2"/>
  <c r="D153" i="2" s="1"/>
  <c r="C154" i="2"/>
  <c r="D154" i="2" s="1"/>
  <c r="D115" i="2" l="1"/>
  <c r="C116" i="2"/>
  <c r="D106" i="2"/>
  <c r="C107" i="2"/>
  <c r="D144" i="2"/>
  <c r="C146" i="2"/>
  <c r="C132" i="2"/>
  <c r="D132" i="2" s="1"/>
  <c r="C133" i="2"/>
  <c r="D133" i="2" s="1"/>
  <c r="C130" i="2"/>
  <c r="D130" i="2" s="1"/>
  <c r="C131" i="2"/>
  <c r="D131" i="2" s="1"/>
  <c r="C151" i="2"/>
  <c r="D151" i="2" s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38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D201" i="2" s="1"/>
  <c r="C200" i="2"/>
  <c r="D200" i="2" s="1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C185" i="2"/>
  <c r="Y184" i="2"/>
  <c r="V184" i="2"/>
  <c r="S184" i="2"/>
  <c r="M184" i="2"/>
  <c r="L184" i="2"/>
  <c r="K184" i="2"/>
  <c r="H184" i="2"/>
  <c r="B184" i="2"/>
  <c r="C183" i="2"/>
  <c r="C182" i="2"/>
  <c r="V181" i="2"/>
  <c r="M181" i="2"/>
  <c r="H181" i="2"/>
  <c r="B181" i="2"/>
  <c r="C180" i="2"/>
  <c r="C179" i="2"/>
  <c r="B178" i="2"/>
  <c r="N175" i="2"/>
  <c r="C174" i="2"/>
  <c r="D174" i="2" s="1"/>
  <c r="C173" i="2"/>
  <c r="D173" i="2" s="1"/>
  <c r="R172" i="2"/>
  <c r="C171" i="2"/>
  <c r="D171" i="2" s="1"/>
  <c r="C170" i="2"/>
  <c r="D170" i="2" s="1"/>
  <c r="V169" i="2"/>
  <c r="U169" i="2"/>
  <c r="N169" i="2"/>
  <c r="B169" i="2"/>
  <c r="C168" i="2"/>
  <c r="D168" i="2" s="1"/>
  <c r="C167" i="2"/>
  <c r="D167" i="2" s="1"/>
  <c r="X166" i="2"/>
  <c r="T166" i="2"/>
  <c r="S166" i="2"/>
  <c r="O166" i="2"/>
  <c r="I166" i="2"/>
  <c r="B166" i="2"/>
  <c r="C165" i="2"/>
  <c r="D165" i="2" s="1"/>
  <c r="C164" i="2"/>
  <c r="D164" i="2" s="1"/>
  <c r="Z163" i="2"/>
  <c r="M163" i="2"/>
  <c r="H163" i="2"/>
  <c r="B163" i="2"/>
  <c r="C162" i="2"/>
  <c r="D162" i="2" s="1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D155" i="2" s="1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Y138" i="2"/>
  <c r="U138" i="2"/>
  <c r="S138" i="2"/>
  <c r="Q138" i="2"/>
  <c r="N138" i="2"/>
  <c r="I138" i="2"/>
  <c r="C138" i="2" s="1"/>
  <c r="D138" i="2" s="1"/>
  <c r="X135" i="2"/>
  <c r="V135" i="2"/>
  <c r="S135" i="2"/>
  <c r="R135" i="2"/>
  <c r="J135" i="2"/>
  <c r="F135" i="2"/>
  <c r="C135" i="2" s="1"/>
  <c r="B135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D135" i="2" l="1"/>
  <c r="D146" i="2"/>
  <c r="C193" i="2"/>
  <c r="D193" i="2" s="1"/>
  <c r="D150" i="2"/>
  <c r="D124" i="2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C181" i="2"/>
  <c r="C175" i="2"/>
  <c r="D175" i="2" s="1"/>
  <c r="C184" i="2"/>
  <c r="C166" i="2"/>
  <c r="D166" i="2" s="1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D172" i="2" s="1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D169" i="2" s="1"/>
  <c r="C207" i="2"/>
  <c r="D204" i="2"/>
  <c r="C156" i="2" l="1"/>
  <c r="D156" i="2" s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<sst xmlns="http://schemas.openxmlformats.org/spreadsheetml/2006/main" count="263" uniqueCount="212">
  <si>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</si>
  <si>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</si>
  <si>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</si>
  <si>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</si>
  <si>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</si>
  <si>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</si>
  <si>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</si>
  <si>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</si>
  <si>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</si>
  <si>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</si>
  <si>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</si>
  <si>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</si>
  <si>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</si>
  <si>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</si>
  <si>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</si>
  <si>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</si>
  <si>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</si>
  <si>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</si>
  <si>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</si>
  <si>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</si>
  <si>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</si>
  <si>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</si>
  <si>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</si>
  <si>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</si>
  <si>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</si>
  <si>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</si>
  <si>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</si>
  <si>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</si>
  <si>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</si>
  <si>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</si>
  <si>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</si>
  <si>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</si>
  <si>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</si>
  <si>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</si>
  <si>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</si>
  <si>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</si>
  <si>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</si>
  <si>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</si>
  <si>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</si>
  <si>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</si>
  <si>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</si>
  <si>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</si>
  <si>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</si>
  <si>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</si>
  <si>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</si>
  <si>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</si>
  <si>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</si>
  <si>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</si>
  <si>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</si>
  <si>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</si>
  <si>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</si>
  <si>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</si>
  <si>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</si>
  <si>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</si>
  <si>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</si>
  <si>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</si>
  <si>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</si>
  <si>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</si>
  <si>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</si>
  <si>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</si>
  <si>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</si>
  <si>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</si>
  <si>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</si>
  <si>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</si>
  <si>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</si>
  <si>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</si>
  <si>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</si>
  <si>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</si>
  <si>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</si>
  <si>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</si>
  <si>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</si>
  <si>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</si>
  <si>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</si>
  <si>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</si>
  <si>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</si>
  <si>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</si>
  <si>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</si>
  <si>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</si>
  <si>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</si>
  <si>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</si>
  <si>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</si>
  <si>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</si>
  <si>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</si>
  <si>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</si>
  <si>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</si>
  <si>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</si>
  <si>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</si>
  <si>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</si>
  <si>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</si>
  <si>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</si>
  <si>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</si>
  <si>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</si>
  <si>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</si>
  <si>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</si>
  <si>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</si>
  <si>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</si>
  <si>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</si>
  <si>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</si>
  <si>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</si>
  <si>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</si>
  <si>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</si>
  <si>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</si>
  <si>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</si>
  <si>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</si>
  <si>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</si>
  <si>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</si>
  <si>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</si>
  <si>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</si>
  <si>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</si>
  <si>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</si>
  <si>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</si>
  <si>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</si>
  <si>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</si>
  <si>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</si>
  <si>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</si>
  <si>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</si>
  <si>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</si>
  <si>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</si>
  <si>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</si>
  <si>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</si>
  <si>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</si>
  <si>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</si>
  <si>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</si>
  <si>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</si>
  <si>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</si>
  <si>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</si>
  <si>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</si>
  <si>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</si>
  <si>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</si>
  <si>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</si>
  <si>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</si>
  <si>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</si>
  <si>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</si>
  <si>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</si>
  <si>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</si>
  <si>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</si>
  <si>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</si>
  <si>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</si>
  <si>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</si>
  <si>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</si>
  <si>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</si>
  <si>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</si>
  <si>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</si>
  <si>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</si>
  <si>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</si>
  <si>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</si>
  <si>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</si>
  <si>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</si>
  <si>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</si>
  <si>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</si>
  <si>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</si>
  <si>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</si>
  <si>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</si>
  <si>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</si>
  <si>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</si>
  <si>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</si>
  <si>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</si>
  <si>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</si>
  <si>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</si>
  <si>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</si>
  <si>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</si>
  <si>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</si>
  <si>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</si>
  <si>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</si>
  <si>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</si>
  <si>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</si>
  <si>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</si>
  <si>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</si>
  <si>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</si>
  <si>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</si>
  <si>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</si>
  <si>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</si>
  <si>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</si>
  <si>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</si>
  <si>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</si>
  <si>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</si>
  <si>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</si>
  <si>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</si>
  <si>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</si>
  <si>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</si>
  <si>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</si>
  <si>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</si>
  <si>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</si>
  <si>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</si>
  <si>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</si>
  <si>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</si>
  <si>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</si>
  <si>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</si>
  <si>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</si>
  <si>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</si>
  <si>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</si>
  <si>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</si>
  <si>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</si>
  <si>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</si>
  <si>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</si>
  <si>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</si>
  <si>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</si>
  <si>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</si>
  <si>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</si>
  <si>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</si>
  <si>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</si>
  <si>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</si>
  <si>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</si>
  <si>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</si>
  <si>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</si>
  <si>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</si>
  <si>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</si>
  <si>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</si>
  <si>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</si>
  <si>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</si>
  <si>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</si>
  <si>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16 августа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</si>
</sst>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D191" activePane="bottomRight" state="frozen"/>
      <selection activeCell="A2" sqref="A2"/>
      <selection pane="topRight" activeCell="F2" sqref="F2"/>
      <selection pane="bottomLeft" activeCell="A7" sqref="A7"/>
      <selection pane="bottomRight" activeCell="A170" sqref="A170:XFD175"/>
    </sheetView>
  </sheetViews>
  <sheetFormatPr defaultColWidth="9.140625" defaultRowHeight="16.5" outlineLevelRow="1" x14ac:dyDescent="0.25"/>
  <cols>
    <col min="1" max="1" width="99.85546875" style="75" customWidth="1"/>
    <col min="2" max="2" width="14.42578125" style="2" customWidth="1"/>
    <col min="3" max="3" width="14.5703125" style="2" customWidth="1"/>
    <col min="4" max="4" width="15" style="2" customWidth="1"/>
    <col min="5" max="5" width="15" style="2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26" width="13.7109375" style="1" customWidth="1"/>
    <col min="27" max="29" width="9.140625" style="1"/>
    <col min="30" max="30" width="9.140625" style="1" customWidth="1"/>
    <col min="31" max="16384" width="9.140625" style="1"/>
  </cols>
  <sheetData>
    <row r="1" spans="1:27" ht="26.25" hidden="1" x14ac:dyDescent="0.4">
      <c r="A1" s="1"/>
      <c r="Z1" s="3"/>
    </row>
    <row r="2" spans="1:27" s="4" customFormat="1" ht="29.45" customHeight="1" x14ac:dyDescent="0.25">
      <c r="A2" s="120" t="s">
        <v>211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7" s="4" customFormat="1" ht="0.75" customHeight="1" thickBot="1" x14ac:dyDescent="0.3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45" customHeight="1" thickBot="1" x14ac:dyDescent="0.35">
      <c r="A4" s="121"/>
      <c r="B4" s="124" t="s">
        <v>192</v>
      </c>
      <c r="C4" s="127" t="s">
        <v>193</v>
      </c>
      <c r="D4" s="127" t="s">
        <v>194</v>
      </c>
      <c r="E4" s="127" t="s">
        <v>204</v>
      </c>
      <c r="F4" s="130" t="s">
        <v>3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2"/>
    </row>
    <row r="5" spans="1:27" s="2" customFormat="1" ht="87" customHeight="1" x14ac:dyDescent="0.25">
      <c r="A5" s="122"/>
      <c r="B5" s="125"/>
      <c r="C5" s="128"/>
      <c r="D5" s="128"/>
      <c r="E5" s="128"/>
      <c r="F5" s="118" t="s">
        <v>4</v>
      </c>
      <c r="G5" s="118" t="s">
        <v>5</v>
      </c>
      <c r="H5" s="118" t="s">
        <v>6</v>
      </c>
      <c r="I5" s="118" t="s">
        <v>7</v>
      </c>
      <c r="J5" s="118" t="s">
        <v>8</v>
      </c>
      <c r="K5" s="118" t="s">
        <v>9</v>
      </c>
      <c r="L5" s="118" t="s">
        <v>10</v>
      </c>
      <c r="M5" s="118" t="s">
        <v>11</v>
      </c>
      <c r="N5" s="118" t="s">
        <v>12</v>
      </c>
      <c r="O5" s="118" t="s">
        <v>13</v>
      </c>
      <c r="P5" s="118" t="s">
        <v>14</v>
      </c>
      <c r="Q5" s="118" t="s">
        <v>15</v>
      </c>
      <c r="R5" s="118" t="s">
        <v>16</v>
      </c>
      <c r="S5" s="118" t="s">
        <v>17</v>
      </c>
      <c r="T5" s="118" t="s">
        <v>18</v>
      </c>
      <c r="U5" s="118" t="s">
        <v>19</v>
      </c>
      <c r="V5" s="118" t="s">
        <v>20</v>
      </c>
      <c r="W5" s="118" t="s">
        <v>21</v>
      </c>
      <c r="X5" s="118" t="s">
        <v>22</v>
      </c>
      <c r="Y5" s="118" t="s">
        <v>23</v>
      </c>
      <c r="Z5" s="118" t="s">
        <v>24</v>
      </c>
    </row>
    <row r="6" spans="1:27" s="2" customFormat="1" ht="70.150000000000006" customHeight="1" thickBot="1" x14ac:dyDescent="0.3">
      <c r="A6" s="123"/>
      <c r="B6" s="126"/>
      <c r="C6" s="129"/>
      <c r="D6" s="129"/>
      <c r="E6" s="12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7" s="2" customFormat="1" ht="30" hidden="1" customHeight="1" x14ac:dyDescent="0.25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25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25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25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25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5" hidden="1" customHeight="1" x14ac:dyDescent="0.2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9" hidden="1" customHeight="1" x14ac:dyDescent="0.2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9" hidden="1" customHeight="1" x14ac:dyDescent="0.2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5" hidden="1" customHeight="1" x14ac:dyDescent="0.2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">
      <c r="A39" s="77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25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25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25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28.15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29.45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5"/>
    </row>
    <row r="45" spans="1:30" s="2" customFormat="1" ht="30" hidden="1" customHeight="1" x14ac:dyDescent="0.25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9" hidden="1" customHeight="1" x14ac:dyDescent="0.25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25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25">
      <c r="A48" s="18" t="s">
        <v>200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20">G45/G44</f>
        <v>0.9530043199371645</v>
      </c>
      <c r="H48" s="98">
        <f t="shared" si="20"/>
        <v>0.92818192365703678</v>
      </c>
      <c r="I48" s="98">
        <f t="shared" si="20"/>
        <v>0.92769669518537157</v>
      </c>
      <c r="J48" s="98">
        <f t="shared" si="20"/>
        <v>0.96712396489927077</v>
      </c>
      <c r="K48" s="98">
        <f t="shared" si="20"/>
        <v>1.0123784880061544</v>
      </c>
      <c r="L48" s="98">
        <f t="shared" si="20"/>
        <v>0.98540293151071601</v>
      </c>
      <c r="M48" s="98">
        <f t="shared" si="20"/>
        <v>0.96341743998772911</v>
      </c>
      <c r="N48" s="98">
        <f t="shared" si="20"/>
        <v>0.9237160120845922</v>
      </c>
      <c r="O48" s="98">
        <f t="shared" si="20"/>
        <v>0.99462890625</v>
      </c>
      <c r="P48" s="98">
        <f t="shared" si="20"/>
        <v>0.84470989761092152</v>
      </c>
      <c r="Q48" s="98">
        <f t="shared" si="20"/>
        <v>0.92141117026075969</v>
      </c>
      <c r="R48" s="98">
        <f t="shared" si="20"/>
        <v>0.98116309336255902</v>
      </c>
      <c r="S48" s="98">
        <f t="shared" si="20"/>
        <v>0.93327828241123034</v>
      </c>
      <c r="T48" s="98">
        <f t="shared" si="20"/>
        <v>0.94460936934327711</v>
      </c>
      <c r="U48" s="98">
        <f t="shared" si="20"/>
        <v>0.92178930997789965</v>
      </c>
      <c r="V48" s="98">
        <f t="shared" si="20"/>
        <v>1.0021413276231264</v>
      </c>
      <c r="W48" s="98">
        <f t="shared" si="20"/>
        <v>0.95541022592152203</v>
      </c>
      <c r="X48" s="98">
        <f t="shared" si="20"/>
        <v>0.99414981559201321</v>
      </c>
      <c r="Y48" s="98">
        <f t="shared" si="20"/>
        <v>0.99580742415677403</v>
      </c>
      <c r="Z48" s="98">
        <f t="shared" si="20"/>
        <v>0.9011309740970449</v>
      </c>
      <c r="AA48" s="21"/>
    </row>
    <row r="49" spans="1:27" s="2" customFormat="1" ht="30" hidden="1" customHeight="1" x14ac:dyDescent="0.25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25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25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25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25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25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25">
      <c r="A55" s="17" t="s">
        <v>168</v>
      </c>
      <c r="B55" s="23">
        <v>208317</v>
      </c>
      <c r="C55" s="23">
        <f t="shared" si="22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25">
      <c r="A56" s="17" t="s">
        <v>169</v>
      </c>
      <c r="B56" s="23">
        <v>120996</v>
      </c>
      <c r="C56" s="23">
        <f t="shared" si="22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99999999999999" hidden="1" customHeight="1" x14ac:dyDescent="0.25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25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45" hidden="1" customHeight="1" x14ac:dyDescent="0.25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0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5" hidden="1" customHeight="1" outlineLevel="1" x14ac:dyDescent="0.25">
      <c r="A60" s="17" t="s">
        <v>60</v>
      </c>
      <c r="B60" s="23">
        <v>7586</v>
      </c>
      <c r="C60" s="23">
        <f t="shared" si="22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5" hidden="1" customHeight="1" x14ac:dyDescent="0.25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5" hidden="1" customHeight="1" x14ac:dyDescent="0.25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5" hidden="1" customHeight="1" x14ac:dyDescent="0.25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25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5" hidden="1" customHeight="1" x14ac:dyDescent="0.25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25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25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25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25">
      <c r="A69" s="99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0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25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25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25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25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25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25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25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25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25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25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25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25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25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25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25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25">
      <c r="A85" s="13"/>
      <c r="B85" s="33"/>
      <c r="C85" s="38"/>
      <c r="D85" s="15" t="e">
        <f t="shared" si="21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25">
      <c r="A86" s="74" t="s">
        <v>78</v>
      </c>
      <c r="B86" s="39"/>
      <c r="C86" s="39">
        <f>SUM(F86:Z86)</f>
        <v>0</v>
      </c>
      <c r="D86" s="15" t="e">
        <f t="shared" si="21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25">
      <c r="A87" s="13"/>
      <c r="B87" s="33"/>
      <c r="C87" s="38"/>
      <c r="D87" s="15" t="e">
        <f t="shared" si="21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25">
      <c r="A88" s="13"/>
      <c r="B88" s="33"/>
      <c r="C88" s="19"/>
      <c r="D88" s="15" t="e">
        <f t="shared" si="21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25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0"/>
      <c r="F89" s="94">
        <f>(F45-F90)/2</f>
        <v>-48</v>
      </c>
      <c r="G89" s="94">
        <f t="shared" ref="G89:Z89" si="26">(G45-G90)/2</f>
        <v>0</v>
      </c>
      <c r="H89" s="94">
        <f t="shared" si="26"/>
        <v>0</v>
      </c>
      <c r="I89" s="94">
        <f t="shared" si="26"/>
        <v>335</v>
      </c>
      <c r="J89" s="94">
        <f t="shared" si="26"/>
        <v>0</v>
      </c>
      <c r="K89" s="94">
        <f t="shared" si="26"/>
        <v>1249.5</v>
      </c>
      <c r="L89" s="94">
        <f t="shared" si="26"/>
        <v>566.5</v>
      </c>
      <c r="M89" s="94">
        <f t="shared" si="26"/>
        <v>-217</v>
      </c>
      <c r="N89" s="94">
        <f t="shared" si="26"/>
        <v>456</v>
      </c>
      <c r="O89" s="94">
        <f t="shared" si="26"/>
        <v>0</v>
      </c>
      <c r="P89" s="94">
        <f t="shared" si="26"/>
        <v>340</v>
      </c>
      <c r="Q89" s="94">
        <f t="shared" si="26"/>
        <v>138.5</v>
      </c>
      <c r="R89" s="94">
        <f t="shared" si="26"/>
        <v>0</v>
      </c>
      <c r="S89" s="94">
        <f t="shared" si="26"/>
        <v>0</v>
      </c>
      <c r="T89" s="94">
        <f t="shared" si="26"/>
        <v>329</v>
      </c>
      <c r="U89" s="94">
        <f t="shared" si="26"/>
        <v>964.75</v>
      </c>
      <c r="V89" s="94">
        <f t="shared" si="26"/>
        <v>0</v>
      </c>
      <c r="W89" s="94">
        <f t="shared" si="26"/>
        <v>24.5</v>
      </c>
      <c r="X89" s="94">
        <f t="shared" si="26"/>
        <v>240</v>
      </c>
      <c r="Y89" s="94">
        <f t="shared" si="26"/>
        <v>0</v>
      </c>
      <c r="Z89" s="94">
        <f t="shared" si="26"/>
        <v>0</v>
      </c>
    </row>
    <row r="90" spans="1:27" ht="31.9" hidden="1" customHeight="1" x14ac:dyDescent="0.25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25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25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25">
      <c r="A93" s="13" t="s">
        <v>81</v>
      </c>
      <c r="B93" s="41"/>
      <c r="C93" s="41"/>
      <c r="D93" s="15" t="e">
        <f t="shared" si="21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25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25">
      <c r="A95" s="43" t="s">
        <v>83</v>
      </c>
      <c r="B95" s="44"/>
      <c r="C95" s="44"/>
      <c r="D95" s="15" t="e">
        <f t="shared" si="21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28.15" hidden="1" customHeight="1" x14ac:dyDescent="0.25">
      <c r="A96" s="13" t="s">
        <v>84</v>
      </c>
      <c r="B96" s="40"/>
      <c r="C96" s="40"/>
      <c r="D96" s="15" t="e">
        <f t="shared" si="21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28.15" hidden="1" customHeight="1" x14ac:dyDescent="0.25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8.9" hidden="1" customHeight="1" x14ac:dyDescent="0.25">
      <c r="A98" s="43" t="s">
        <v>175</v>
      </c>
      <c r="B98" s="79"/>
      <c r="C98" s="79"/>
      <c r="D98" s="15" t="e">
        <f t="shared" si="21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28.15" hidden="1" customHeight="1" outlineLevel="1" x14ac:dyDescent="0.2">
      <c r="A99" s="45" t="s">
        <v>86</v>
      </c>
      <c r="B99" s="23"/>
      <c r="C99" s="27">
        <f>SUM(F99:Z99)</f>
        <v>270500</v>
      </c>
      <c r="D99" s="15" t="e">
        <f t="shared" si="21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11353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28.9" hidden="1" customHeight="1" outlineLevel="1" x14ac:dyDescent="0.2">
      <c r="A100" s="45" t="s">
        <v>91</v>
      </c>
      <c r="B100" s="38"/>
      <c r="C100" s="27">
        <f t="shared" ref="C100:C105" si="28">SUM(F100:Z100)</f>
        <v>0</v>
      </c>
      <c r="D100" s="15" t="e">
        <f t="shared" si="21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28.9" hidden="1" customHeight="1" outlineLevel="1" x14ac:dyDescent="0.2">
      <c r="A101" s="45" t="s">
        <v>152</v>
      </c>
      <c r="B101" s="38"/>
      <c r="C101" s="27">
        <f t="shared" si="28"/>
        <v>0</v>
      </c>
      <c r="D101" s="15" t="e">
        <f t="shared" si="21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28.15" hidden="1" customHeight="1" outlineLevel="1" x14ac:dyDescent="0.2">
      <c r="A102" s="45" t="s">
        <v>153</v>
      </c>
      <c r="B102" s="38"/>
      <c r="C102" s="27">
        <f t="shared" si="28"/>
        <v>0</v>
      </c>
      <c r="D102" s="15" t="e">
        <f t="shared" si="21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8.15" hidden="1" customHeight="1" outlineLevel="1" x14ac:dyDescent="0.2">
      <c r="A103" s="13" t="s">
        <v>87</v>
      </c>
      <c r="B103" s="38"/>
      <c r="C103" s="27">
        <f t="shared" si="28"/>
        <v>0</v>
      </c>
      <c r="D103" s="15" t="e">
        <f t="shared" si="21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8.9" hidden="1" customHeight="1" outlineLevel="1" x14ac:dyDescent="0.2">
      <c r="A104" s="13" t="s">
        <v>88</v>
      </c>
      <c r="B104" s="38"/>
      <c r="C104" s="27">
        <f t="shared" si="28"/>
        <v>0</v>
      </c>
      <c r="D104" s="15" t="e">
        <f t="shared" si="21"/>
        <v>#DIV/0!</v>
      </c>
      <c r="E104" s="10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28.9" hidden="1" customHeight="1" outlineLevel="1" x14ac:dyDescent="0.2">
      <c r="A105" s="11" t="s">
        <v>89</v>
      </c>
      <c r="B105" s="27"/>
      <c r="C105" s="27">
        <f t="shared" si="28"/>
        <v>270500</v>
      </c>
      <c r="D105" s="15" t="e">
        <f t="shared" si="21"/>
        <v>#DIV/0!</v>
      </c>
      <c r="E105" s="100"/>
      <c r="F105" s="31">
        <f>F99-F103-F104</f>
        <v>11642</v>
      </c>
      <c r="G105" s="31">
        <f t="shared" ref="G105:Z105" si="29">G99-G103-G104</f>
        <v>7083</v>
      </c>
      <c r="H105" s="31">
        <f t="shared" si="29"/>
        <v>17272</v>
      </c>
      <c r="I105" s="31">
        <f t="shared" si="29"/>
        <v>15852</v>
      </c>
      <c r="J105" s="31">
        <f t="shared" si="29"/>
        <v>8106</v>
      </c>
      <c r="K105" s="31">
        <f t="shared" si="29"/>
        <v>19052</v>
      </c>
      <c r="L105" s="31">
        <f t="shared" si="29"/>
        <v>11353</v>
      </c>
      <c r="M105" s="31">
        <f t="shared" si="29"/>
        <v>14322</v>
      </c>
      <c r="N105" s="31">
        <f t="shared" si="29"/>
        <v>14028</v>
      </c>
      <c r="O105" s="31">
        <f t="shared" si="29"/>
        <v>4358</v>
      </c>
      <c r="P105" s="31">
        <f t="shared" si="29"/>
        <v>8763</v>
      </c>
      <c r="Q105" s="31">
        <f t="shared" si="29"/>
        <v>13750</v>
      </c>
      <c r="R105" s="31">
        <f t="shared" si="29"/>
        <v>17603</v>
      </c>
      <c r="S105" s="31">
        <f t="shared" si="29"/>
        <v>15672</v>
      </c>
      <c r="T105" s="31">
        <f t="shared" si="29"/>
        <v>19228</v>
      </c>
      <c r="U105" s="31">
        <f t="shared" si="29"/>
        <v>13690</v>
      </c>
      <c r="V105" s="31">
        <f t="shared" si="29"/>
        <v>10424</v>
      </c>
      <c r="W105" s="31">
        <f t="shared" si="29"/>
        <v>4071</v>
      </c>
      <c r="X105" s="31">
        <f t="shared" si="29"/>
        <v>11926</v>
      </c>
      <c r="Y105" s="31">
        <f t="shared" si="29"/>
        <v>22214</v>
      </c>
      <c r="Z105" s="31">
        <f t="shared" si="29"/>
        <v>10091</v>
      </c>
    </row>
    <row r="106" spans="1:26" s="110" customFormat="1" ht="30" customHeight="1" collapsed="1" x14ac:dyDescent="0.2">
      <c r="A106" s="104" t="s">
        <v>90</v>
      </c>
      <c r="B106" s="105">
        <v>119322</v>
      </c>
      <c r="C106" s="106">
        <f t="shared" ref="C106:C154" si="30">SUM(F106:Z106)</f>
        <v>52732</v>
      </c>
      <c r="D106" s="107">
        <f t="shared" si="21"/>
        <v>0.44193023918472701</v>
      </c>
      <c r="E106" s="108"/>
      <c r="F106" s="109">
        <v>2572</v>
      </c>
      <c r="G106" s="109">
        <v>1327</v>
      </c>
      <c r="H106" s="109">
        <v>2569</v>
      </c>
      <c r="I106" s="109">
        <v>2733</v>
      </c>
      <c r="J106" s="109">
        <v>1505</v>
      </c>
      <c r="K106" s="109">
        <v>3700</v>
      </c>
      <c r="L106" s="109">
        <v>1819</v>
      </c>
      <c r="M106" s="109">
        <v>2216</v>
      </c>
      <c r="N106" s="109">
        <v>1951</v>
      </c>
      <c r="O106" s="109">
        <v>707</v>
      </c>
      <c r="P106" s="109">
        <v>1880</v>
      </c>
      <c r="Q106" s="109">
        <v>3262</v>
      </c>
      <c r="R106" s="109">
        <v>2743</v>
      </c>
      <c r="S106" s="109">
        <v>2464</v>
      </c>
      <c r="T106" s="109">
        <v>4948</v>
      </c>
      <c r="U106" s="109">
        <v>1922</v>
      </c>
      <c r="V106" s="109">
        <v>925</v>
      </c>
      <c r="W106" s="109">
        <v>557</v>
      </c>
      <c r="X106" s="109">
        <v>4040</v>
      </c>
      <c r="Y106" s="109">
        <v>7542</v>
      </c>
      <c r="Z106" s="109">
        <v>1350</v>
      </c>
    </row>
    <row r="107" spans="1:26" s="12" customFormat="1" ht="30" hidden="1" customHeight="1" x14ac:dyDescent="0.2">
      <c r="A107" s="13" t="s">
        <v>181</v>
      </c>
      <c r="B107" s="28" t="e">
        <f>B106/B105</f>
        <v>#DIV/0!</v>
      </c>
      <c r="C107" s="9">
        <f>C106/C105</f>
        <v>0.19494269870609982</v>
      </c>
      <c r="D107" s="15" t="e">
        <f t="shared" si="21"/>
        <v>#DIV/0!</v>
      </c>
      <c r="E107" s="100"/>
      <c r="F107" s="29">
        <f>F106/F105</f>
        <v>0.22092423982133655</v>
      </c>
      <c r="G107" s="29">
        <f>G106/G105</f>
        <v>0.18734999294084428</v>
      </c>
      <c r="H107" s="29">
        <f t="shared" ref="H107:Z107" si="31">H106/H105</f>
        <v>0.14873784159333026</v>
      </c>
      <c r="I107" s="29">
        <f t="shared" si="31"/>
        <v>0.17240726722180166</v>
      </c>
      <c r="J107" s="29">
        <f t="shared" si="31"/>
        <v>0.18566493955094993</v>
      </c>
      <c r="K107" s="29">
        <f t="shared" si="31"/>
        <v>0.19420533277346211</v>
      </c>
      <c r="L107" s="29">
        <f t="shared" si="31"/>
        <v>0.16022196776182507</v>
      </c>
      <c r="M107" s="29">
        <f t="shared" si="31"/>
        <v>0.15472699343667085</v>
      </c>
      <c r="N107" s="29">
        <f t="shared" si="31"/>
        <v>0.13907898488736811</v>
      </c>
      <c r="O107" s="29">
        <f t="shared" si="31"/>
        <v>0.1622303809086737</v>
      </c>
      <c r="P107" s="29">
        <f t="shared" si="31"/>
        <v>0.21453840009129294</v>
      </c>
      <c r="Q107" s="29">
        <f t="shared" si="31"/>
        <v>0.23723636363636363</v>
      </c>
      <c r="R107" s="29">
        <f t="shared" si="31"/>
        <v>0.15582571152644437</v>
      </c>
      <c r="S107" s="29">
        <f t="shared" si="31"/>
        <v>0.15722307299642674</v>
      </c>
      <c r="T107" s="29">
        <f t="shared" si="31"/>
        <v>0.25733305596005823</v>
      </c>
      <c r="U107" s="29">
        <f t="shared" si="31"/>
        <v>0.14039444850255661</v>
      </c>
      <c r="V107" s="29">
        <f t="shared" si="31"/>
        <v>8.8737528779739061E-2</v>
      </c>
      <c r="W107" s="29">
        <f t="shared" si="31"/>
        <v>0.13682141979857529</v>
      </c>
      <c r="X107" s="29">
        <f t="shared" si="31"/>
        <v>0.33875565990273354</v>
      </c>
      <c r="Y107" s="29">
        <f t="shared" si="31"/>
        <v>0.3395156207796885</v>
      </c>
      <c r="Z107" s="29">
        <f t="shared" si="31"/>
        <v>0.13378257853532852</v>
      </c>
    </row>
    <row r="108" spans="1:26" s="91" customFormat="1" ht="31.9" hidden="1" customHeight="1" x14ac:dyDescent="0.2">
      <c r="A108" s="89" t="s">
        <v>95</v>
      </c>
      <c r="B108" s="103">
        <f>B105-B106</f>
        <v>-119322</v>
      </c>
      <c r="C108" s="27">
        <f t="shared" si="30"/>
        <v>217768</v>
      </c>
      <c r="D108" s="15">
        <f t="shared" si="21"/>
        <v>-1.825044836660465</v>
      </c>
      <c r="E108" s="100"/>
      <c r="F108" s="92">
        <f t="shared" ref="F108:Z108" si="32">F105-F106</f>
        <v>9070</v>
      </c>
      <c r="G108" s="92">
        <f t="shared" si="32"/>
        <v>5756</v>
      </c>
      <c r="H108" s="92">
        <f t="shared" si="32"/>
        <v>14703</v>
      </c>
      <c r="I108" s="92">
        <f t="shared" si="32"/>
        <v>13119</v>
      </c>
      <c r="J108" s="92">
        <f t="shared" si="32"/>
        <v>6601</v>
      </c>
      <c r="K108" s="92">
        <f t="shared" si="32"/>
        <v>15352</v>
      </c>
      <c r="L108" s="92">
        <f t="shared" si="32"/>
        <v>9534</v>
      </c>
      <c r="M108" s="92">
        <f t="shared" si="32"/>
        <v>12106</v>
      </c>
      <c r="N108" s="92">
        <f t="shared" si="32"/>
        <v>12077</v>
      </c>
      <c r="O108" s="92">
        <f t="shared" si="32"/>
        <v>3651</v>
      </c>
      <c r="P108" s="92">
        <f t="shared" si="32"/>
        <v>6883</v>
      </c>
      <c r="Q108" s="92">
        <f t="shared" si="32"/>
        <v>10488</v>
      </c>
      <c r="R108" s="92">
        <f t="shared" si="32"/>
        <v>14860</v>
      </c>
      <c r="S108" s="92">
        <f t="shared" si="32"/>
        <v>13208</v>
      </c>
      <c r="T108" s="92">
        <f t="shared" si="32"/>
        <v>14280</v>
      </c>
      <c r="U108" s="92">
        <f t="shared" si="32"/>
        <v>11768</v>
      </c>
      <c r="V108" s="92">
        <f t="shared" si="32"/>
        <v>9499</v>
      </c>
      <c r="W108" s="92">
        <f t="shared" si="32"/>
        <v>3514</v>
      </c>
      <c r="X108" s="92">
        <f t="shared" si="32"/>
        <v>7886</v>
      </c>
      <c r="Y108" s="92">
        <f t="shared" si="32"/>
        <v>14672</v>
      </c>
      <c r="Z108" s="92">
        <f t="shared" si="32"/>
        <v>8741</v>
      </c>
    </row>
    <row r="109" spans="1:26" s="12" customFormat="1" ht="30" customHeight="1" x14ac:dyDescent="0.2">
      <c r="A109" s="11" t="s">
        <v>91</v>
      </c>
      <c r="B109" s="38">
        <v>69406</v>
      </c>
      <c r="C109" s="26">
        <f t="shared" si="30"/>
        <v>29183</v>
      </c>
      <c r="D109" s="16">
        <f t="shared" si="21"/>
        <v>0.4204679710687837</v>
      </c>
      <c r="E109" s="100"/>
      <c r="F109" s="31">
        <v>1500</v>
      </c>
      <c r="G109" s="31">
        <v>5098</v>
      </c>
      <c r="H109" s="31">
        <v>798</v>
      </c>
      <c r="I109" s="31">
        <v>891</v>
      </c>
      <c r="J109" s="31">
        <v>380</v>
      </c>
      <c r="K109" s="31">
        <v>1760</v>
      </c>
      <c r="L109" s="31">
        <v>440</v>
      </c>
      <c r="M109" s="31">
        <v>517</v>
      </c>
      <c r="N109" s="31">
        <v>1127</v>
      </c>
      <c r="O109" s="31">
        <v>477</v>
      </c>
      <c r="P109" s="31">
        <v>1219</v>
      </c>
      <c r="Q109" s="31">
        <v>2810</v>
      </c>
      <c r="R109" s="31">
        <v>1676</v>
      </c>
      <c r="S109" s="31">
        <v>1659</v>
      </c>
      <c r="T109" s="31">
        <v>3234</v>
      </c>
      <c r="U109" s="31">
        <v>1510</v>
      </c>
      <c r="V109" s="31">
        <v>220</v>
      </c>
      <c r="W109" s="31">
        <v>362</v>
      </c>
      <c r="X109" s="31">
        <v>2440</v>
      </c>
      <c r="Y109" s="31">
        <v>715</v>
      </c>
      <c r="Z109" s="31">
        <v>350</v>
      </c>
    </row>
    <row r="110" spans="1:26" s="12" customFormat="1" ht="30" customHeight="1" x14ac:dyDescent="0.2">
      <c r="A110" s="11" t="s">
        <v>92</v>
      </c>
      <c r="B110" s="38">
        <v>7969</v>
      </c>
      <c r="C110" s="26">
        <f t="shared" si="30"/>
        <v>2936</v>
      </c>
      <c r="D110" s="16">
        <f t="shared" si="21"/>
        <v>0.36842765717153969</v>
      </c>
      <c r="E110" s="100"/>
      <c r="F110" s="31"/>
      <c r="G110" s="31">
        <v>98</v>
      </c>
      <c r="H110" s="31"/>
      <c r="I110" s="31">
        <v>205</v>
      </c>
      <c r="J110" s="31"/>
      <c r="K110" s="31">
        <v>197</v>
      </c>
      <c r="L110" s="31">
        <v>851</v>
      </c>
      <c r="M110" s="31">
        <v>64</v>
      </c>
      <c r="N110" s="31">
        <v>10</v>
      </c>
      <c r="O110" s="31"/>
      <c r="P110" s="31"/>
      <c r="Q110" s="31"/>
      <c r="R110" s="31"/>
      <c r="S110" s="31">
        <v>357</v>
      </c>
      <c r="T110" s="31">
        <v>888</v>
      </c>
      <c r="U110" s="31"/>
      <c r="V110" s="31"/>
      <c r="W110" s="31"/>
      <c r="X110" s="31">
        <v>11</v>
      </c>
      <c r="Y110" s="31">
        <v>105</v>
      </c>
      <c r="Z110" s="31">
        <v>150</v>
      </c>
    </row>
    <row r="111" spans="1:26" s="12" customFormat="1" ht="30" customHeight="1" x14ac:dyDescent="0.2">
      <c r="A111" s="11" t="s">
        <v>93</v>
      </c>
      <c r="B111" s="38">
        <v>30540</v>
      </c>
      <c r="C111" s="26">
        <f t="shared" si="30"/>
        <v>19779</v>
      </c>
      <c r="D111" s="16">
        <f t="shared" si="21"/>
        <v>0.64764243614931238</v>
      </c>
      <c r="E111" s="100"/>
      <c r="F111" s="31">
        <v>979</v>
      </c>
      <c r="G111" s="31">
        <v>720</v>
      </c>
      <c r="H111" s="31">
        <v>1400</v>
      </c>
      <c r="I111" s="31">
        <v>1457</v>
      </c>
      <c r="J111" s="31">
        <v>779</v>
      </c>
      <c r="K111" s="31">
        <v>484</v>
      </c>
      <c r="L111" s="31">
        <v>455</v>
      </c>
      <c r="M111" s="31">
        <v>1457</v>
      </c>
      <c r="N111" s="31">
        <v>620</v>
      </c>
      <c r="O111" s="31">
        <v>230</v>
      </c>
      <c r="P111" s="31">
        <v>376</v>
      </c>
      <c r="Q111" s="31">
        <v>330</v>
      </c>
      <c r="R111" s="31">
        <v>938</v>
      </c>
      <c r="S111" s="31">
        <v>448</v>
      </c>
      <c r="T111" s="31">
        <v>814</v>
      </c>
      <c r="U111" s="31">
        <v>218</v>
      </c>
      <c r="V111" s="31">
        <v>630</v>
      </c>
      <c r="W111" s="31">
        <v>190</v>
      </c>
      <c r="X111" s="31">
        <v>1419</v>
      </c>
      <c r="Y111" s="31">
        <v>5195</v>
      </c>
      <c r="Z111" s="31">
        <v>640</v>
      </c>
    </row>
    <row r="112" spans="1:26" s="12" customFormat="1" ht="30" hidden="1" customHeight="1" x14ac:dyDescent="0.2">
      <c r="A112" s="11" t="s">
        <v>210</v>
      </c>
      <c r="B112" s="23"/>
      <c r="C112" s="27">
        <f t="shared" si="30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" hidden="1" customHeight="1" x14ac:dyDescent="0.2">
      <c r="A113" s="11" t="s">
        <v>209</v>
      </c>
      <c r="B113" s="23"/>
      <c r="C113" s="27">
        <f t="shared" si="30"/>
        <v>20</v>
      </c>
      <c r="D113" s="15" t="e">
        <f t="shared" si="21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15" hidden="1" customHeight="1" x14ac:dyDescent="0.2">
      <c r="A114" s="11" t="s">
        <v>94</v>
      </c>
      <c r="B114" s="23"/>
      <c r="C114" s="27">
        <f t="shared" si="30"/>
        <v>0</v>
      </c>
      <c r="D114" s="15" t="e">
        <f t="shared" si="21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">
      <c r="A115" s="104" t="s">
        <v>96</v>
      </c>
      <c r="B115" s="106">
        <v>118513</v>
      </c>
      <c r="C115" s="106">
        <f t="shared" si="30"/>
        <v>51776</v>
      </c>
      <c r="D115" s="107">
        <f t="shared" ref="D115:D178" si="33">C115/B115</f>
        <v>0.43688034224093558</v>
      </c>
      <c r="E115" s="108"/>
      <c r="F115" s="109">
        <v>2572</v>
      </c>
      <c r="G115" s="109">
        <v>1327</v>
      </c>
      <c r="H115" s="109">
        <v>2495</v>
      </c>
      <c r="I115" s="109">
        <v>2733</v>
      </c>
      <c r="J115" s="109">
        <v>1505</v>
      </c>
      <c r="K115" s="109">
        <v>3700</v>
      </c>
      <c r="L115" s="109">
        <v>1819</v>
      </c>
      <c r="M115" s="109">
        <v>2216</v>
      </c>
      <c r="N115" s="109">
        <v>1921</v>
      </c>
      <c r="O115" s="109">
        <v>707</v>
      </c>
      <c r="P115" s="109">
        <v>1880</v>
      </c>
      <c r="Q115" s="109">
        <v>3262</v>
      </c>
      <c r="R115" s="109">
        <v>2743</v>
      </c>
      <c r="S115" s="109">
        <v>2464</v>
      </c>
      <c r="T115" s="109">
        <v>4948</v>
      </c>
      <c r="U115" s="109">
        <v>1922</v>
      </c>
      <c r="V115" s="109">
        <v>925</v>
      </c>
      <c r="W115" s="109">
        <v>557</v>
      </c>
      <c r="X115" s="109">
        <v>4040</v>
      </c>
      <c r="Y115" s="109">
        <v>6690</v>
      </c>
      <c r="Z115" s="109">
        <v>1350</v>
      </c>
    </row>
    <row r="116" spans="1:26" s="12" customFormat="1" ht="28.15" hidden="1" customHeight="1" x14ac:dyDescent="0.2">
      <c r="A116" s="13" t="s">
        <v>181</v>
      </c>
      <c r="B116" s="28" t="e">
        <f>B115/B105</f>
        <v>#DIV/0!</v>
      </c>
      <c r="C116" s="9">
        <f>C115/C105</f>
        <v>0.19140850277264326</v>
      </c>
      <c r="D116" s="15" t="e">
        <f t="shared" si="33"/>
        <v>#DIV/0!</v>
      </c>
      <c r="E116" s="100"/>
      <c r="F116" s="29">
        <f t="shared" ref="F116:Z116" si="34">F115/F105</f>
        <v>0.22092423982133655</v>
      </c>
      <c r="G116" s="29">
        <f t="shared" si="34"/>
        <v>0.18734999294084428</v>
      </c>
      <c r="H116" s="29">
        <f t="shared" si="34"/>
        <v>0.14445345067160723</v>
      </c>
      <c r="I116" s="29">
        <f t="shared" si="34"/>
        <v>0.17240726722180166</v>
      </c>
      <c r="J116" s="29">
        <f t="shared" si="34"/>
        <v>0.18566493955094993</v>
      </c>
      <c r="K116" s="29">
        <f t="shared" si="34"/>
        <v>0.19420533277346211</v>
      </c>
      <c r="L116" s="29">
        <f t="shared" si="34"/>
        <v>0.16022196776182507</v>
      </c>
      <c r="M116" s="29">
        <f t="shared" si="34"/>
        <v>0.15472699343667085</v>
      </c>
      <c r="N116" s="29">
        <f t="shared" si="34"/>
        <v>0.13694040490447676</v>
      </c>
      <c r="O116" s="29">
        <f t="shared" si="34"/>
        <v>0.1622303809086737</v>
      </c>
      <c r="P116" s="29">
        <f t="shared" si="34"/>
        <v>0.21453840009129294</v>
      </c>
      <c r="Q116" s="29">
        <f t="shared" si="34"/>
        <v>0.23723636363636363</v>
      </c>
      <c r="R116" s="29">
        <f t="shared" si="34"/>
        <v>0.15582571152644437</v>
      </c>
      <c r="S116" s="29">
        <f t="shared" si="34"/>
        <v>0.15722307299642674</v>
      </c>
      <c r="T116" s="29">
        <f t="shared" si="34"/>
        <v>0.25733305596005823</v>
      </c>
      <c r="U116" s="29">
        <f t="shared" si="34"/>
        <v>0.14039444850255661</v>
      </c>
      <c r="V116" s="29">
        <f t="shared" si="34"/>
        <v>8.8737528779739061E-2</v>
      </c>
      <c r="W116" s="29">
        <f t="shared" si="34"/>
        <v>0.13682141979857529</v>
      </c>
      <c r="X116" s="29">
        <f t="shared" si="34"/>
        <v>0.33875565990273354</v>
      </c>
      <c r="Y116" s="29">
        <f t="shared" si="34"/>
        <v>0.30116142972899973</v>
      </c>
      <c r="Z116" s="29">
        <f t="shared" si="34"/>
        <v>0.13378257853532852</v>
      </c>
    </row>
    <row r="117" spans="1:26" s="12" customFormat="1" ht="30" customHeight="1" x14ac:dyDescent="0.2">
      <c r="A117" s="11" t="s">
        <v>91</v>
      </c>
      <c r="B117" s="38">
        <v>68727</v>
      </c>
      <c r="C117" s="26">
        <f t="shared" si="30"/>
        <v>24384</v>
      </c>
      <c r="D117" s="16">
        <f t="shared" si="33"/>
        <v>0.35479505871055045</v>
      </c>
      <c r="E117" s="100"/>
      <c r="F117" s="31">
        <v>1500</v>
      </c>
      <c r="G117" s="31">
        <v>509</v>
      </c>
      <c r="H117" s="31">
        <v>798</v>
      </c>
      <c r="I117" s="31">
        <v>891</v>
      </c>
      <c r="J117" s="31">
        <v>380</v>
      </c>
      <c r="K117" s="31">
        <v>1760</v>
      </c>
      <c r="L117" s="31">
        <v>440</v>
      </c>
      <c r="M117" s="31">
        <v>517</v>
      </c>
      <c r="N117" s="31">
        <v>1127</v>
      </c>
      <c r="O117" s="31">
        <v>477</v>
      </c>
      <c r="P117" s="31">
        <v>1219</v>
      </c>
      <c r="Q117" s="31">
        <v>2810</v>
      </c>
      <c r="R117" s="31">
        <v>1676</v>
      </c>
      <c r="S117" s="31">
        <v>1659</v>
      </c>
      <c r="T117" s="31">
        <v>3234</v>
      </c>
      <c r="U117" s="31">
        <v>1510</v>
      </c>
      <c r="V117" s="31">
        <v>220</v>
      </c>
      <c r="W117" s="31">
        <v>262</v>
      </c>
      <c r="X117" s="31">
        <v>2440</v>
      </c>
      <c r="Y117" s="31">
        <v>605</v>
      </c>
      <c r="Z117" s="31">
        <v>350</v>
      </c>
    </row>
    <row r="118" spans="1:26" s="12" customFormat="1" ht="30" customHeight="1" x14ac:dyDescent="0.2">
      <c r="A118" s="11" t="s">
        <v>92</v>
      </c>
      <c r="B118" s="38">
        <v>7969</v>
      </c>
      <c r="C118" s="26">
        <f t="shared" si="30"/>
        <v>2896</v>
      </c>
      <c r="D118" s="16">
        <f t="shared" si="33"/>
        <v>0.36340820680135527</v>
      </c>
      <c r="E118" s="100"/>
      <c r="F118" s="31"/>
      <c r="G118" s="31">
        <v>98</v>
      </c>
      <c r="H118" s="31"/>
      <c r="I118" s="31">
        <v>205</v>
      </c>
      <c r="J118" s="31"/>
      <c r="K118" s="31">
        <v>197</v>
      </c>
      <c r="L118" s="31">
        <v>851</v>
      </c>
      <c r="M118" s="31">
        <v>64</v>
      </c>
      <c r="N118" s="31">
        <v>10</v>
      </c>
      <c r="O118" s="31"/>
      <c r="P118" s="31"/>
      <c r="Q118" s="31"/>
      <c r="R118" s="31"/>
      <c r="S118" s="31">
        <v>357</v>
      </c>
      <c r="T118" s="31">
        <v>888</v>
      </c>
      <c r="U118" s="31"/>
      <c r="V118" s="31"/>
      <c r="W118" s="31"/>
      <c r="X118" s="31">
        <v>11</v>
      </c>
      <c r="Y118" s="31">
        <v>65</v>
      </c>
      <c r="Z118" s="31">
        <v>150</v>
      </c>
    </row>
    <row r="119" spans="1:26" s="12" customFormat="1" ht="30" customHeight="1" x14ac:dyDescent="0.2">
      <c r="A119" s="11" t="s">
        <v>93</v>
      </c>
      <c r="B119" s="38">
        <v>29445</v>
      </c>
      <c r="C119" s="26">
        <f t="shared" si="30"/>
        <v>19486</v>
      </c>
      <c r="D119" s="16">
        <f t="shared" si="33"/>
        <v>0.66177619290202072</v>
      </c>
      <c r="E119" s="100"/>
      <c r="F119" s="31">
        <v>979</v>
      </c>
      <c r="G119" s="31">
        <v>720</v>
      </c>
      <c r="H119" s="31">
        <v>1400</v>
      </c>
      <c r="I119" s="31">
        <v>1457</v>
      </c>
      <c r="J119" s="31">
        <v>779</v>
      </c>
      <c r="K119" s="31">
        <v>484</v>
      </c>
      <c r="L119" s="31">
        <v>445</v>
      </c>
      <c r="M119" s="31">
        <v>1457</v>
      </c>
      <c r="N119" s="31">
        <v>620</v>
      </c>
      <c r="O119" s="31">
        <v>230</v>
      </c>
      <c r="P119" s="31">
        <v>376</v>
      </c>
      <c r="Q119" s="31">
        <v>330</v>
      </c>
      <c r="R119" s="31">
        <v>938</v>
      </c>
      <c r="S119" s="31">
        <v>448</v>
      </c>
      <c r="T119" s="31">
        <v>814</v>
      </c>
      <c r="U119" s="31">
        <v>218</v>
      </c>
      <c r="V119" s="31">
        <v>630</v>
      </c>
      <c r="W119" s="31">
        <v>190</v>
      </c>
      <c r="X119" s="31">
        <v>1419</v>
      </c>
      <c r="Y119" s="31">
        <v>4912</v>
      </c>
      <c r="Z119" s="31">
        <v>640</v>
      </c>
    </row>
    <row r="120" spans="1:26" s="12" customFormat="1" ht="30" hidden="1" customHeight="1" x14ac:dyDescent="0.2">
      <c r="A120" s="11" t="s">
        <v>209</v>
      </c>
      <c r="B120" s="23"/>
      <c r="C120" s="27">
        <f t="shared" si="30"/>
        <v>0</v>
      </c>
      <c r="D120" s="15" t="e">
        <f t="shared" si="33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">
      <c r="A121" s="11" t="s">
        <v>94</v>
      </c>
      <c r="B121" s="23"/>
      <c r="C121" s="27">
        <f t="shared" si="30"/>
        <v>0</v>
      </c>
      <c r="D121" s="15" t="e">
        <f t="shared" si="33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hidden="1" customHeight="1" x14ac:dyDescent="0.2">
      <c r="A122" s="13" t="s">
        <v>190</v>
      </c>
      <c r="B122" s="23"/>
      <c r="C122" s="27">
        <f t="shared" si="30"/>
        <v>0</v>
      </c>
      <c r="D122" s="15" t="e">
        <f t="shared" si="33"/>
        <v>#DIV/0!</v>
      </c>
      <c r="E122" s="100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10" customFormat="1" ht="30" customHeight="1" x14ac:dyDescent="0.2">
      <c r="A123" s="104" t="s">
        <v>191</v>
      </c>
      <c r="B123" s="106">
        <v>300815</v>
      </c>
      <c r="C123" s="106">
        <f t="shared" si="30"/>
        <v>140270</v>
      </c>
      <c r="D123" s="107">
        <f t="shared" si="33"/>
        <v>0.46629988531157024</v>
      </c>
      <c r="E123" s="108"/>
      <c r="F123" s="109">
        <v>7950</v>
      </c>
      <c r="G123" s="109">
        <v>2965</v>
      </c>
      <c r="H123" s="109">
        <v>7119</v>
      </c>
      <c r="I123" s="109">
        <v>8098</v>
      </c>
      <c r="J123" s="109">
        <v>4214</v>
      </c>
      <c r="K123" s="109">
        <v>9461</v>
      </c>
      <c r="L123" s="109">
        <v>4380</v>
      </c>
      <c r="M123" s="109">
        <v>6539</v>
      </c>
      <c r="N123" s="109">
        <v>4665</v>
      </c>
      <c r="O123" s="109">
        <v>1786</v>
      </c>
      <c r="P123" s="109">
        <v>5585</v>
      </c>
      <c r="Q123" s="109">
        <v>8292</v>
      </c>
      <c r="R123" s="109">
        <v>5787</v>
      </c>
      <c r="S123" s="109">
        <v>6545</v>
      </c>
      <c r="T123" s="109">
        <v>15221</v>
      </c>
      <c r="U123" s="109">
        <v>4817</v>
      </c>
      <c r="V123" s="109">
        <v>2026</v>
      </c>
      <c r="W123" s="109">
        <v>1036</v>
      </c>
      <c r="X123" s="109">
        <v>10140</v>
      </c>
      <c r="Y123" s="109">
        <v>20554</v>
      </c>
      <c r="Z123" s="109">
        <v>3090</v>
      </c>
    </row>
    <row r="124" spans="1:26" s="12" customFormat="1" ht="27" hidden="1" customHeight="1" x14ac:dyDescent="0.2">
      <c r="A124" s="13" t="s">
        <v>51</v>
      </c>
      <c r="B124" s="9" t="e">
        <f>B123/B122</f>
        <v>#DIV/0!</v>
      </c>
      <c r="C124" s="27" t="e">
        <f t="shared" si="30"/>
        <v>#DIV/0!</v>
      </c>
      <c r="D124" s="15" t="e">
        <f t="shared" si="33"/>
        <v>#DIV/0!</v>
      </c>
      <c r="E124" s="100"/>
      <c r="F124" s="30" t="e">
        <f t="shared" ref="F124:Z124" si="35">F123/F122</f>
        <v>#DIV/0!</v>
      </c>
      <c r="G124" s="30" t="e">
        <f t="shared" si="35"/>
        <v>#DIV/0!</v>
      </c>
      <c r="H124" s="30" t="e">
        <f t="shared" si="35"/>
        <v>#DIV/0!</v>
      </c>
      <c r="I124" s="30" t="e">
        <f t="shared" si="35"/>
        <v>#DIV/0!</v>
      </c>
      <c r="J124" s="30" t="e">
        <f t="shared" si="35"/>
        <v>#DIV/0!</v>
      </c>
      <c r="K124" s="30" t="e">
        <f t="shared" si="35"/>
        <v>#DIV/0!</v>
      </c>
      <c r="L124" s="30" t="e">
        <f t="shared" si="35"/>
        <v>#DIV/0!</v>
      </c>
      <c r="M124" s="30" t="e">
        <f t="shared" si="35"/>
        <v>#DIV/0!</v>
      </c>
      <c r="N124" s="30" t="e">
        <f t="shared" si="35"/>
        <v>#DIV/0!</v>
      </c>
      <c r="O124" s="30" t="e">
        <f t="shared" si="35"/>
        <v>#DIV/0!</v>
      </c>
      <c r="P124" s="30" t="e">
        <f t="shared" si="35"/>
        <v>#DIV/0!</v>
      </c>
      <c r="Q124" s="30" t="e">
        <f t="shared" si="35"/>
        <v>#DIV/0!</v>
      </c>
      <c r="R124" s="30" t="e">
        <f t="shared" si="35"/>
        <v>#DIV/0!</v>
      </c>
      <c r="S124" s="30" t="e">
        <f t="shared" si="35"/>
        <v>#DIV/0!</v>
      </c>
      <c r="T124" s="30" t="e">
        <f t="shared" si="35"/>
        <v>#DIV/0!</v>
      </c>
      <c r="U124" s="30" t="e">
        <f t="shared" si="35"/>
        <v>#DIV/0!</v>
      </c>
      <c r="V124" s="30" t="e">
        <f t="shared" si="35"/>
        <v>#DIV/0!</v>
      </c>
      <c r="W124" s="30" t="e">
        <f t="shared" si="35"/>
        <v>#DIV/0!</v>
      </c>
      <c r="X124" s="30" t="e">
        <f t="shared" si="35"/>
        <v>#DIV/0!</v>
      </c>
      <c r="Y124" s="30" t="e">
        <f t="shared" si="35"/>
        <v>#DIV/0!</v>
      </c>
      <c r="Z124" s="30" t="e">
        <f t="shared" si="35"/>
        <v>#DIV/0!</v>
      </c>
    </row>
    <row r="125" spans="1:26" s="12" customFormat="1" ht="30" customHeight="1" x14ac:dyDescent="0.2">
      <c r="A125" s="11" t="s">
        <v>91</v>
      </c>
      <c r="B125" s="26">
        <v>182086</v>
      </c>
      <c r="C125" s="26">
        <f t="shared" si="30"/>
        <v>64829</v>
      </c>
      <c r="D125" s="16">
        <f t="shared" si="33"/>
        <v>0.35603506035609545</v>
      </c>
      <c r="E125" s="100"/>
      <c r="F125" s="31">
        <v>5265</v>
      </c>
      <c r="G125" s="31">
        <v>1018</v>
      </c>
      <c r="H125" s="31">
        <v>1986</v>
      </c>
      <c r="I125" s="31">
        <v>2427</v>
      </c>
      <c r="J125" s="31">
        <v>950</v>
      </c>
      <c r="K125" s="31">
        <v>4312</v>
      </c>
      <c r="L125" s="31">
        <v>1043</v>
      </c>
      <c r="M125" s="31">
        <v>1696</v>
      </c>
      <c r="N125" s="31">
        <v>2890</v>
      </c>
      <c r="O125" s="31">
        <v>1156</v>
      </c>
      <c r="P125" s="31">
        <v>3809</v>
      </c>
      <c r="Q125" s="31">
        <v>7081</v>
      </c>
      <c r="R125" s="31">
        <v>3594</v>
      </c>
      <c r="S125" s="31">
        <v>4881</v>
      </c>
      <c r="T125" s="31">
        <v>9364</v>
      </c>
      <c r="U125" s="31">
        <v>3616</v>
      </c>
      <c r="V125" s="31">
        <v>330</v>
      </c>
      <c r="W125" s="31">
        <v>517</v>
      </c>
      <c r="X125" s="31">
        <v>6124</v>
      </c>
      <c r="Y125" s="31">
        <v>1900</v>
      </c>
      <c r="Z125" s="31">
        <v>870</v>
      </c>
    </row>
    <row r="126" spans="1:26" s="12" customFormat="1" ht="30" customHeight="1" x14ac:dyDescent="0.2">
      <c r="A126" s="11" t="s">
        <v>92</v>
      </c>
      <c r="B126" s="26">
        <v>18893</v>
      </c>
      <c r="C126" s="26">
        <f t="shared" si="30"/>
        <v>6636</v>
      </c>
      <c r="D126" s="16">
        <f t="shared" si="33"/>
        <v>0.3512412004446091</v>
      </c>
      <c r="E126" s="100"/>
      <c r="F126" s="31"/>
      <c r="G126" s="31">
        <v>147</v>
      </c>
      <c r="H126" s="31"/>
      <c r="I126" s="31">
        <v>815</v>
      </c>
      <c r="J126" s="31"/>
      <c r="K126" s="31">
        <v>433</v>
      </c>
      <c r="L126" s="31">
        <v>1594</v>
      </c>
      <c r="M126" s="31">
        <v>180</v>
      </c>
      <c r="N126" s="31">
        <v>5</v>
      </c>
      <c r="O126" s="31"/>
      <c r="P126" s="31"/>
      <c r="Q126" s="31"/>
      <c r="R126" s="31"/>
      <c r="S126" s="31">
        <v>637</v>
      </c>
      <c r="T126" s="31">
        <v>2279</v>
      </c>
      <c r="U126" s="31"/>
      <c r="V126" s="31"/>
      <c r="W126" s="31"/>
      <c r="X126" s="31">
        <v>15</v>
      </c>
      <c r="Y126" s="31">
        <v>251</v>
      </c>
      <c r="Z126" s="31">
        <v>280</v>
      </c>
    </row>
    <row r="127" spans="1:26" s="12" customFormat="1" ht="31.15" customHeight="1" x14ac:dyDescent="0.2">
      <c r="A127" s="11" t="s">
        <v>93</v>
      </c>
      <c r="B127" s="26">
        <v>73031</v>
      </c>
      <c r="C127" s="26">
        <f t="shared" si="30"/>
        <v>55426</v>
      </c>
      <c r="D127" s="16">
        <f t="shared" si="33"/>
        <v>0.75893798523914502</v>
      </c>
      <c r="E127" s="100"/>
      <c r="F127" s="31">
        <v>2427</v>
      </c>
      <c r="G127" s="31">
        <v>1800</v>
      </c>
      <c r="H127" s="31">
        <v>4371</v>
      </c>
      <c r="I127" s="31">
        <v>4399</v>
      </c>
      <c r="J127" s="31">
        <v>1948</v>
      </c>
      <c r="K127" s="31">
        <v>1030</v>
      </c>
      <c r="L127" s="31">
        <v>1465</v>
      </c>
      <c r="M127" s="31">
        <v>4168</v>
      </c>
      <c r="N127" s="31">
        <v>1770</v>
      </c>
      <c r="O127" s="31">
        <v>630</v>
      </c>
      <c r="P127" s="31">
        <v>1120</v>
      </c>
      <c r="Q127" s="31">
        <v>928</v>
      </c>
      <c r="R127" s="31">
        <v>1888</v>
      </c>
      <c r="S127" s="31">
        <v>1028</v>
      </c>
      <c r="T127" s="31">
        <v>3541</v>
      </c>
      <c r="U127" s="31">
        <v>639</v>
      </c>
      <c r="V127" s="31">
        <v>1446</v>
      </c>
      <c r="W127" s="31">
        <v>510</v>
      </c>
      <c r="X127" s="31">
        <v>3610</v>
      </c>
      <c r="Y127" s="31">
        <v>15308</v>
      </c>
      <c r="Z127" s="31">
        <v>1400</v>
      </c>
    </row>
    <row r="128" spans="1:26" s="12" customFormat="1" ht="31.15" hidden="1" customHeight="1" x14ac:dyDescent="0.2">
      <c r="A128" s="11" t="s">
        <v>209</v>
      </c>
      <c r="B128" s="23"/>
      <c r="C128" s="27">
        <f t="shared" si="30"/>
        <v>0</v>
      </c>
      <c r="D128" s="15" t="e">
        <f t="shared" si="33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15" hidden="1" customHeight="1" x14ac:dyDescent="0.2">
      <c r="A129" s="11" t="s">
        <v>94</v>
      </c>
      <c r="B129" s="23"/>
      <c r="C129" s="27">
        <f t="shared" si="30"/>
        <v>0</v>
      </c>
      <c r="D129" s="15" t="e">
        <f t="shared" si="33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15" customHeight="1" x14ac:dyDescent="0.2">
      <c r="A130" s="104" t="s">
        <v>97</v>
      </c>
      <c r="B130" s="111">
        <v>25.4</v>
      </c>
      <c r="C130" s="111">
        <f t="shared" ref="C130" si="36">C123/C115*10</f>
        <v>27.091702719406676</v>
      </c>
      <c r="D130" s="107">
        <f t="shared" si="33"/>
        <v>1.0666024692679794</v>
      </c>
      <c r="E130" s="108"/>
      <c r="F130" s="112">
        <f t="shared" ref="F130:G130" si="37">F123/F115*10</f>
        <v>30.909797822706064</v>
      </c>
      <c r="G130" s="112">
        <f t="shared" si="37"/>
        <v>22.343632253202713</v>
      </c>
      <c r="H130" s="112">
        <f>H123/H115*10</f>
        <v>28.53306613226453</v>
      </c>
      <c r="I130" s="112">
        <f t="shared" ref="I130" si="38">I123/I115*10</f>
        <v>29.630442736919136</v>
      </c>
      <c r="J130" s="112">
        <f t="shared" ref="J130:Z130" si="39">J123/J115*10</f>
        <v>28</v>
      </c>
      <c r="K130" s="112">
        <f t="shared" si="39"/>
        <v>25.570270270270271</v>
      </c>
      <c r="L130" s="112">
        <f t="shared" si="39"/>
        <v>24.079164376030789</v>
      </c>
      <c r="M130" s="112">
        <f t="shared" si="39"/>
        <v>29.508122743682314</v>
      </c>
      <c r="N130" s="112">
        <f t="shared" ref="N130:O130" si="40">N123/N115*10</f>
        <v>24.284226965122329</v>
      </c>
      <c r="O130" s="112">
        <f t="shared" si="40"/>
        <v>25.261669024045261</v>
      </c>
      <c r="P130" s="112">
        <f t="shared" si="39"/>
        <v>29.707446808510639</v>
      </c>
      <c r="Q130" s="112">
        <f t="shared" ref="Q130:S130" si="41">Q123/Q115*10</f>
        <v>25.4199877375843</v>
      </c>
      <c r="R130" s="112">
        <f t="shared" si="41"/>
        <v>21.097338680277069</v>
      </c>
      <c r="S130" s="112">
        <f t="shared" si="41"/>
        <v>26.5625</v>
      </c>
      <c r="T130" s="112">
        <f t="shared" si="39"/>
        <v>30.761924009700891</v>
      </c>
      <c r="U130" s="112">
        <f t="shared" si="39"/>
        <v>25.062434963579605</v>
      </c>
      <c r="V130" s="112">
        <f t="shared" ref="V130:W130" si="42">V123/V115*10</f>
        <v>21.902702702702701</v>
      </c>
      <c r="W130" s="112">
        <f t="shared" si="42"/>
        <v>18.599640933572712</v>
      </c>
      <c r="X130" s="112">
        <f t="shared" si="39"/>
        <v>25.099009900990097</v>
      </c>
      <c r="Y130" s="112">
        <f t="shared" si="39"/>
        <v>30.723467862481314</v>
      </c>
      <c r="Z130" s="112">
        <f t="shared" si="39"/>
        <v>22.888888888888886</v>
      </c>
    </row>
    <row r="131" spans="1:27" s="12" customFormat="1" ht="30" customHeight="1" x14ac:dyDescent="0.2">
      <c r="A131" s="11" t="s">
        <v>91</v>
      </c>
      <c r="B131" s="50">
        <v>26.5</v>
      </c>
      <c r="C131" s="50">
        <f>C125/C117*10</f>
        <v>26.58669619422572</v>
      </c>
      <c r="D131" s="16">
        <f t="shared" si="33"/>
        <v>1.0032715544990838</v>
      </c>
      <c r="E131" s="100"/>
      <c r="F131" s="50">
        <f t="shared" ref="F131:X131" si="43">F125/F117*10</f>
        <v>35.099999999999994</v>
      </c>
      <c r="G131" s="50">
        <f t="shared" si="43"/>
        <v>20</v>
      </c>
      <c r="H131" s="50">
        <f t="shared" si="43"/>
        <v>24.887218045112782</v>
      </c>
      <c r="I131" s="50">
        <f t="shared" si="43"/>
        <v>27.239057239057239</v>
      </c>
      <c r="J131" s="50">
        <f t="shared" si="43"/>
        <v>25</v>
      </c>
      <c r="K131" s="50">
        <f t="shared" si="43"/>
        <v>24.5</v>
      </c>
      <c r="L131" s="50">
        <f t="shared" si="43"/>
        <v>23.704545454545457</v>
      </c>
      <c r="M131" s="50">
        <f t="shared" si="43"/>
        <v>32.804642166344294</v>
      </c>
      <c r="N131" s="50">
        <f t="shared" si="43"/>
        <v>25.643300798580299</v>
      </c>
      <c r="O131" s="50">
        <f t="shared" si="43"/>
        <v>24.234800838574422</v>
      </c>
      <c r="P131" s="50">
        <f t="shared" si="43"/>
        <v>31.246923707957343</v>
      </c>
      <c r="Q131" s="50">
        <f t="shared" si="43"/>
        <v>25.199288256227756</v>
      </c>
      <c r="R131" s="50">
        <f t="shared" si="43"/>
        <v>21.443914081145582</v>
      </c>
      <c r="S131" s="50">
        <f t="shared" si="43"/>
        <v>29.421338155515372</v>
      </c>
      <c r="T131" s="50">
        <f t="shared" si="43"/>
        <v>28.954854669140385</v>
      </c>
      <c r="U131" s="50">
        <f t="shared" si="43"/>
        <v>23.94701986754967</v>
      </c>
      <c r="V131" s="50">
        <f t="shared" si="43"/>
        <v>15</v>
      </c>
      <c r="W131" s="50">
        <f t="shared" si="43"/>
        <v>19.732824427480914</v>
      </c>
      <c r="X131" s="50">
        <f t="shared" si="43"/>
        <v>25.098360655737704</v>
      </c>
      <c r="Y131" s="50">
        <f>Y125/Y117*10</f>
        <v>31.404958677685954</v>
      </c>
      <c r="Z131" s="50">
        <f>Z125/Z117*10</f>
        <v>24.857142857142858</v>
      </c>
    </row>
    <row r="132" spans="1:27" s="12" customFormat="1" ht="30" customHeight="1" x14ac:dyDescent="0.2">
      <c r="A132" s="11" t="s">
        <v>92</v>
      </c>
      <c r="B132" s="50">
        <v>23.7</v>
      </c>
      <c r="C132" s="50">
        <f t="shared" ref="C132:C134" si="44">C126/C118*10</f>
        <v>22.914364640883981</v>
      </c>
      <c r="D132" s="16">
        <f t="shared" si="33"/>
        <v>0.96685082872928196</v>
      </c>
      <c r="E132" s="100"/>
      <c r="F132" s="50"/>
      <c r="G132" s="50">
        <f t="shared" ref="G132:X132" si="45">G126/G118*10</f>
        <v>15</v>
      </c>
      <c r="H132" s="50"/>
      <c r="I132" s="50">
        <f t="shared" si="45"/>
        <v>39.756097560975611</v>
      </c>
      <c r="J132" s="50"/>
      <c r="K132" s="50">
        <f t="shared" si="45"/>
        <v>21.979695431472081</v>
      </c>
      <c r="L132" s="50">
        <f t="shared" si="45"/>
        <v>18.73090481786134</v>
      </c>
      <c r="M132" s="50">
        <f t="shared" si="45"/>
        <v>28.125</v>
      </c>
      <c r="N132" s="50"/>
      <c r="O132" s="50"/>
      <c r="P132" s="50"/>
      <c r="Q132" s="50"/>
      <c r="R132" s="50"/>
      <c r="S132" s="50">
        <f t="shared" ref="S132" si="46">S126/S118*10</f>
        <v>17.843137254901961</v>
      </c>
      <c r="T132" s="50">
        <f t="shared" si="45"/>
        <v>25.664414414414413</v>
      </c>
      <c r="U132" s="50"/>
      <c r="V132" s="50"/>
      <c r="W132" s="50"/>
      <c r="X132" s="50">
        <f t="shared" si="45"/>
        <v>13.636363636363635</v>
      </c>
      <c r="Y132" s="50">
        <f>Y126/Y118*10</f>
        <v>38.615384615384613</v>
      </c>
      <c r="Z132" s="50">
        <f>Z126/Z118*10</f>
        <v>18.666666666666668</v>
      </c>
    </row>
    <row r="133" spans="1:27" s="12" customFormat="1" ht="30" customHeight="1" x14ac:dyDescent="0.2">
      <c r="A133" s="11" t="s">
        <v>93</v>
      </c>
      <c r="B133" s="50">
        <v>24.8</v>
      </c>
      <c r="C133" s="50">
        <f t="shared" si="44"/>
        <v>28.444011084881456</v>
      </c>
      <c r="D133" s="16">
        <f t="shared" si="33"/>
        <v>1.1469359308419942</v>
      </c>
      <c r="E133" s="100"/>
      <c r="F133" s="50">
        <f t="shared" ref="F133:X133" si="47">F127/F119*10</f>
        <v>24.790602655771195</v>
      </c>
      <c r="G133" s="50">
        <f t="shared" si="47"/>
        <v>25</v>
      </c>
      <c r="H133" s="50">
        <f t="shared" si="47"/>
        <v>31.221428571428575</v>
      </c>
      <c r="I133" s="50">
        <f t="shared" si="47"/>
        <v>30.19217570350034</v>
      </c>
      <c r="J133" s="50">
        <f t="shared" si="47"/>
        <v>25.006418485237486</v>
      </c>
      <c r="K133" s="50">
        <f t="shared" si="47"/>
        <v>21.280991735537192</v>
      </c>
      <c r="L133" s="50">
        <f t="shared" si="47"/>
        <v>32.921348314606739</v>
      </c>
      <c r="M133" s="50">
        <f t="shared" si="47"/>
        <v>28.60672614962251</v>
      </c>
      <c r="N133" s="50">
        <f t="shared" si="47"/>
        <v>28.548387096774196</v>
      </c>
      <c r="O133" s="50">
        <f t="shared" si="47"/>
        <v>27.39130434782609</v>
      </c>
      <c r="P133" s="50">
        <f t="shared" si="47"/>
        <v>29.787234042553191</v>
      </c>
      <c r="Q133" s="50">
        <f t="shared" si="47"/>
        <v>28.121212121212121</v>
      </c>
      <c r="R133" s="50">
        <f t="shared" si="47"/>
        <v>20.127931769722814</v>
      </c>
      <c r="S133" s="50">
        <f t="shared" ref="S133" si="48">S127/S119*10</f>
        <v>22.946428571428573</v>
      </c>
      <c r="T133" s="50">
        <f t="shared" si="47"/>
        <v>43.501228501228503</v>
      </c>
      <c r="U133" s="50">
        <f t="shared" si="47"/>
        <v>29.311926605504585</v>
      </c>
      <c r="V133" s="50">
        <f t="shared" si="47"/>
        <v>22.952380952380949</v>
      </c>
      <c r="W133" s="50">
        <f t="shared" si="47"/>
        <v>26.842105263157894</v>
      </c>
      <c r="X133" s="50">
        <f t="shared" si="47"/>
        <v>25.440451021846368</v>
      </c>
      <c r="Y133" s="50">
        <f t="shared" ref="Y133:Z133" si="49">Y127/Y119*10</f>
        <v>31.164495114006513</v>
      </c>
      <c r="Z133" s="50">
        <f t="shared" si="49"/>
        <v>21.875</v>
      </c>
    </row>
    <row r="134" spans="1:27" s="12" customFormat="1" ht="30" hidden="1" customHeight="1" x14ac:dyDescent="0.2">
      <c r="A134" s="11" t="s">
        <v>209</v>
      </c>
      <c r="B134" s="50"/>
      <c r="C134" s="49" t="e">
        <f t="shared" si="44"/>
        <v>#DIV/0!</v>
      </c>
      <c r="D134" s="15" t="e">
        <f t="shared" si="33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">
      <c r="A135" s="11" t="s">
        <v>94</v>
      </c>
      <c r="B135" s="50" t="e">
        <f t="shared" ref="B135:F135" si="50">B129/B121*10</f>
        <v>#DIV/0!</v>
      </c>
      <c r="C135" s="27" t="e">
        <f t="shared" si="30"/>
        <v>#DIV/0!</v>
      </c>
      <c r="D135" s="15" t="e">
        <f t="shared" si="33"/>
        <v>#DIV/0!</v>
      </c>
      <c r="E135" s="100"/>
      <c r="F135" s="50" t="e">
        <f t="shared" si="50"/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">
      <c r="A136" s="51" t="s">
        <v>156</v>
      </c>
      <c r="B136" s="23"/>
      <c r="C136" s="27">
        <f t="shared" si="30"/>
        <v>0</v>
      </c>
      <c r="D136" s="15" t="e">
        <f t="shared" si="33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">
      <c r="A137" s="32" t="s">
        <v>157</v>
      </c>
      <c r="B137" s="23"/>
      <c r="C137" s="27">
        <f t="shared" si="30"/>
        <v>0</v>
      </c>
      <c r="D137" s="15" t="e">
        <f t="shared" si="33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">
      <c r="A138" s="32" t="s">
        <v>97</v>
      </c>
      <c r="B138" s="56"/>
      <c r="C138" s="27" t="e">
        <f t="shared" si="30"/>
        <v>#DIV/0!</v>
      </c>
      <c r="D138" s="15" t="e">
        <f t="shared" si="33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customHeight="1" x14ac:dyDescent="0.2">
      <c r="A139" s="51" t="s">
        <v>98</v>
      </c>
      <c r="B139" s="31">
        <v>6999</v>
      </c>
      <c r="C139" s="26">
        <f t="shared" si="30"/>
        <v>10930</v>
      </c>
      <c r="D139" s="16">
        <f t="shared" si="33"/>
        <v>1.5616516645235035</v>
      </c>
      <c r="E139" s="100"/>
      <c r="F139" s="47">
        <f>(F115-F238)</f>
        <v>762</v>
      </c>
      <c r="G139" s="47">
        <f t="shared" ref="G139:Z139" si="51">(G115-G238)</f>
        <v>329</v>
      </c>
      <c r="H139" s="47">
        <f t="shared" si="51"/>
        <v>370</v>
      </c>
      <c r="I139" s="47">
        <f t="shared" si="51"/>
        <v>1030</v>
      </c>
      <c r="J139" s="47">
        <f t="shared" si="51"/>
        <v>518</v>
      </c>
      <c r="K139" s="47">
        <f t="shared" si="51"/>
        <v>919</v>
      </c>
      <c r="L139" s="47">
        <f t="shared" si="51"/>
        <v>283</v>
      </c>
      <c r="M139" s="47">
        <f t="shared" si="51"/>
        <v>346</v>
      </c>
      <c r="N139" s="47">
        <f t="shared" si="51"/>
        <v>139</v>
      </c>
      <c r="O139" s="47">
        <f t="shared" si="51"/>
        <v>80</v>
      </c>
      <c r="P139" s="47">
        <f t="shared" si="51"/>
        <v>310</v>
      </c>
      <c r="Q139" s="47">
        <f t="shared" si="51"/>
        <v>402</v>
      </c>
      <c r="R139" s="47">
        <f t="shared" si="51"/>
        <v>535</v>
      </c>
      <c r="S139" s="47">
        <f t="shared" si="51"/>
        <v>780</v>
      </c>
      <c r="T139" s="47">
        <f t="shared" si="51"/>
        <v>753</v>
      </c>
      <c r="U139" s="47">
        <f t="shared" si="51"/>
        <v>337</v>
      </c>
      <c r="V139" s="47">
        <f t="shared" si="51"/>
        <v>775</v>
      </c>
      <c r="W139" s="47">
        <f t="shared" si="51"/>
        <v>232</v>
      </c>
      <c r="X139" s="47">
        <f t="shared" si="51"/>
        <v>750</v>
      </c>
      <c r="Y139" s="47">
        <f t="shared" si="51"/>
        <v>1060</v>
      </c>
      <c r="Z139" s="47">
        <f t="shared" si="51"/>
        <v>220</v>
      </c>
    </row>
    <row r="140" spans="1:27" s="110" customFormat="1" ht="30" hidden="1" customHeight="1" x14ac:dyDescent="0.2">
      <c r="A140" s="104" t="s">
        <v>99</v>
      </c>
      <c r="B140" s="109">
        <v>425</v>
      </c>
      <c r="C140" s="109">
        <f t="shared" si="30"/>
        <v>537</v>
      </c>
      <c r="D140" s="113">
        <f t="shared" si="33"/>
        <v>1.2635294117647058</v>
      </c>
      <c r="E140" s="108"/>
      <c r="F140" s="114">
        <v>22</v>
      </c>
      <c r="G140" s="114">
        <v>20</v>
      </c>
      <c r="H140" s="114">
        <v>29</v>
      </c>
      <c r="I140" s="114">
        <v>35</v>
      </c>
      <c r="J140" s="114">
        <v>17</v>
      </c>
      <c r="K140" s="114">
        <v>40</v>
      </c>
      <c r="L140" s="109">
        <v>13</v>
      </c>
      <c r="M140" s="109">
        <v>44</v>
      </c>
      <c r="N140" s="109">
        <v>20</v>
      </c>
      <c r="O140" s="114">
        <v>9</v>
      </c>
      <c r="P140" s="114">
        <v>11</v>
      </c>
      <c r="Q140" s="114">
        <v>20</v>
      </c>
      <c r="R140" s="114">
        <v>39</v>
      </c>
      <c r="S140" s="114">
        <v>23</v>
      </c>
      <c r="T140" s="114">
        <v>43</v>
      </c>
      <c r="U140" s="114">
        <v>20</v>
      </c>
      <c r="V140" s="114">
        <v>12</v>
      </c>
      <c r="W140" s="114">
        <v>9</v>
      </c>
      <c r="X140" s="114">
        <v>24</v>
      </c>
      <c r="Y140" s="114">
        <v>51</v>
      </c>
      <c r="Z140" s="114">
        <v>36</v>
      </c>
    </row>
    <row r="141" spans="1:27" s="12" customFormat="1" ht="31.15" hidden="1" customHeight="1" x14ac:dyDescent="0.2">
      <c r="A141" s="32" t="s">
        <v>100</v>
      </c>
      <c r="B141" s="50"/>
      <c r="C141" s="27">
        <f t="shared" si="30"/>
        <v>0</v>
      </c>
      <c r="D141" s="15" t="e">
        <f t="shared" si="33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9" hidden="1" customHeight="1" x14ac:dyDescent="0.2">
      <c r="A142" s="11" t="s">
        <v>101</v>
      </c>
      <c r="B142" s="27"/>
      <c r="C142" s="27">
        <f t="shared" si="30"/>
        <v>6366</v>
      </c>
      <c r="D142" s="15" t="e">
        <f t="shared" si="33"/>
        <v>#DIV/0!</v>
      </c>
      <c r="E142" s="100"/>
      <c r="F142" s="88">
        <v>106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21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">
      <c r="A143" s="13" t="s">
        <v>102</v>
      </c>
      <c r="B143" s="23"/>
      <c r="C143" s="27">
        <f t="shared" si="30"/>
        <v>0</v>
      </c>
      <c r="D143" s="15" t="e">
        <f t="shared" si="33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15" hidden="1" customHeight="1" outlineLevel="1" x14ac:dyDescent="0.2">
      <c r="A144" s="13" t="s">
        <v>103</v>
      </c>
      <c r="B144" s="27"/>
      <c r="C144" s="27">
        <f t="shared" si="30"/>
        <v>6366</v>
      </c>
      <c r="D144" s="15" t="e">
        <f t="shared" si="33"/>
        <v>#DIV/0!</v>
      </c>
      <c r="E144" s="100"/>
      <c r="F144" s="47">
        <f>F142-F143</f>
        <v>106</v>
      </c>
      <c r="G144" s="47">
        <f t="shared" ref="G144:Z144" si="52">G142-G143</f>
        <v>322</v>
      </c>
      <c r="H144" s="47">
        <f t="shared" si="52"/>
        <v>1003</v>
      </c>
      <c r="I144" s="47">
        <f t="shared" si="52"/>
        <v>406</v>
      </c>
      <c r="J144" s="47">
        <f t="shared" si="52"/>
        <v>58</v>
      </c>
      <c r="K144" s="47">
        <f t="shared" si="52"/>
        <v>61</v>
      </c>
      <c r="L144" s="47">
        <f t="shared" si="52"/>
        <v>640</v>
      </c>
      <c r="M144" s="47">
        <f t="shared" si="52"/>
        <v>973</v>
      </c>
      <c r="N144" s="47">
        <f t="shared" si="52"/>
        <v>314</v>
      </c>
      <c r="O144" s="47">
        <f t="shared" si="52"/>
        <v>11</v>
      </c>
      <c r="P144" s="47">
        <f t="shared" si="52"/>
        <v>175</v>
      </c>
      <c r="Q144" s="47">
        <f t="shared" si="52"/>
        <v>296</v>
      </c>
      <c r="R144" s="47">
        <f t="shared" si="52"/>
        <v>60</v>
      </c>
      <c r="S144" s="47">
        <f t="shared" si="52"/>
        <v>656</v>
      </c>
      <c r="T144" s="47">
        <f t="shared" si="52"/>
        <v>196</v>
      </c>
      <c r="U144" s="47">
        <f t="shared" si="52"/>
        <v>21</v>
      </c>
      <c r="V144" s="47">
        <f t="shared" si="52"/>
        <v>157</v>
      </c>
      <c r="W144" s="47">
        <f t="shared" si="52"/>
        <v>7</v>
      </c>
      <c r="X144" s="47">
        <f t="shared" si="52"/>
        <v>353</v>
      </c>
      <c r="Y144" s="47">
        <f t="shared" si="52"/>
        <v>524</v>
      </c>
      <c r="Z144" s="47">
        <f t="shared" si="52"/>
        <v>27</v>
      </c>
      <c r="AA144" s="70"/>
    </row>
    <row r="145" spans="1:26" s="12" customFormat="1" ht="30" customHeight="1" outlineLevel="1" x14ac:dyDescent="0.2">
      <c r="A145" s="51" t="s">
        <v>104</v>
      </c>
      <c r="B145" s="23">
        <v>40</v>
      </c>
      <c r="C145" s="27">
        <f t="shared" si="30"/>
        <v>164.5</v>
      </c>
      <c r="D145" s="15">
        <f t="shared" si="33"/>
        <v>4.1124999999999998</v>
      </c>
      <c r="E145" s="100"/>
      <c r="F145" s="26">
        <v>4</v>
      </c>
      <c r="G145" s="26">
        <v>6</v>
      </c>
      <c r="H145" s="26"/>
      <c r="I145" s="26">
        <v>7</v>
      </c>
      <c r="J145" s="26">
        <v>1</v>
      </c>
      <c r="K145" s="26"/>
      <c r="L145" s="26">
        <v>41</v>
      </c>
      <c r="M145" s="26"/>
      <c r="N145" s="26"/>
      <c r="O145" s="26"/>
      <c r="P145" s="26"/>
      <c r="Q145" s="26">
        <v>14.5</v>
      </c>
      <c r="R145" s="26"/>
      <c r="S145" s="26">
        <v>34</v>
      </c>
      <c r="T145" s="26"/>
      <c r="U145" s="26">
        <v>2</v>
      </c>
      <c r="V145" s="26">
        <v>3</v>
      </c>
      <c r="W145" s="26"/>
      <c r="X145" s="26">
        <v>3</v>
      </c>
      <c r="Y145" s="26">
        <v>49</v>
      </c>
      <c r="Z145" s="26"/>
    </row>
    <row r="146" spans="1:26" s="12" customFormat="1" ht="28.9" hidden="1" customHeight="1" x14ac:dyDescent="0.2">
      <c r="A146" s="13" t="s">
        <v>185</v>
      </c>
      <c r="B146" s="33" t="e">
        <f>B145/B144</f>
        <v>#DIV/0!</v>
      </c>
      <c r="C146" s="9">
        <f>C145/C144</f>
        <v>2.5840402136349357E-2</v>
      </c>
      <c r="D146" s="15" t="e">
        <f t="shared" si="33"/>
        <v>#DIV/0!</v>
      </c>
      <c r="E146" s="100"/>
      <c r="F146" s="35">
        <f t="shared" ref="F146:Z146" si="53">F145/F144</f>
        <v>3.7735849056603772E-2</v>
      </c>
      <c r="G146" s="35">
        <f t="shared" si="53"/>
        <v>1.8633540372670808E-2</v>
      </c>
      <c r="H146" s="35">
        <f t="shared" si="53"/>
        <v>0</v>
      </c>
      <c r="I146" s="35">
        <f t="shared" si="53"/>
        <v>1.7241379310344827E-2</v>
      </c>
      <c r="J146" s="35">
        <f t="shared" si="53"/>
        <v>1.7241379310344827E-2</v>
      </c>
      <c r="K146" s="35">
        <f t="shared" si="53"/>
        <v>0</v>
      </c>
      <c r="L146" s="35">
        <f t="shared" si="53"/>
        <v>6.4062499999999994E-2</v>
      </c>
      <c r="M146" s="35">
        <f t="shared" si="53"/>
        <v>0</v>
      </c>
      <c r="N146" s="35">
        <f t="shared" si="53"/>
        <v>0</v>
      </c>
      <c r="O146" s="35">
        <f t="shared" si="53"/>
        <v>0</v>
      </c>
      <c r="P146" s="35">
        <f t="shared" si="53"/>
        <v>0</v>
      </c>
      <c r="Q146" s="35">
        <f t="shared" si="53"/>
        <v>4.8986486486486486E-2</v>
      </c>
      <c r="R146" s="35">
        <f t="shared" si="53"/>
        <v>0</v>
      </c>
      <c r="S146" s="35">
        <f t="shared" si="53"/>
        <v>5.1829268292682924E-2</v>
      </c>
      <c r="T146" s="35">
        <f t="shared" si="53"/>
        <v>0</v>
      </c>
      <c r="U146" s="35">
        <f t="shared" si="53"/>
        <v>9.5238095238095233E-2</v>
      </c>
      <c r="V146" s="35">
        <f t="shared" si="53"/>
        <v>1.9108280254777069E-2</v>
      </c>
      <c r="W146" s="35">
        <f t="shared" si="53"/>
        <v>0</v>
      </c>
      <c r="X146" s="35">
        <f t="shared" si="53"/>
        <v>8.4985835694051E-3</v>
      </c>
      <c r="Y146" s="35">
        <f t="shared" si="53"/>
        <v>9.3511450381679392E-2</v>
      </c>
      <c r="Z146" s="35">
        <f t="shared" si="53"/>
        <v>0</v>
      </c>
    </row>
    <row r="147" spans="1:26" s="91" customFormat="1" ht="30" hidden="1" customHeight="1" x14ac:dyDescent="0.2">
      <c r="A147" s="89" t="s">
        <v>95</v>
      </c>
      <c r="B147" s="90">
        <f>B144-B145</f>
        <v>-40</v>
      </c>
      <c r="C147" s="27">
        <f t="shared" si="30"/>
        <v>6201.5</v>
      </c>
      <c r="D147" s="15">
        <f t="shared" si="33"/>
        <v>-155.03749999999999</v>
      </c>
      <c r="E147" s="100"/>
      <c r="F147" s="90">
        <f t="shared" ref="F147:Z147" si="54">F144-F145</f>
        <v>102</v>
      </c>
      <c r="G147" s="90">
        <f t="shared" si="54"/>
        <v>316</v>
      </c>
      <c r="H147" s="90">
        <f t="shared" si="54"/>
        <v>1003</v>
      </c>
      <c r="I147" s="90">
        <f t="shared" si="54"/>
        <v>399</v>
      </c>
      <c r="J147" s="90">
        <f t="shared" si="54"/>
        <v>57</v>
      </c>
      <c r="K147" s="90">
        <f t="shared" si="54"/>
        <v>61</v>
      </c>
      <c r="L147" s="90">
        <f t="shared" si="54"/>
        <v>599</v>
      </c>
      <c r="M147" s="90">
        <f t="shared" si="54"/>
        <v>973</v>
      </c>
      <c r="N147" s="90">
        <f t="shared" si="54"/>
        <v>314</v>
      </c>
      <c r="O147" s="90">
        <f t="shared" si="54"/>
        <v>11</v>
      </c>
      <c r="P147" s="90">
        <f t="shared" si="54"/>
        <v>175</v>
      </c>
      <c r="Q147" s="90">
        <f t="shared" si="54"/>
        <v>281.5</v>
      </c>
      <c r="R147" s="90">
        <f t="shared" si="54"/>
        <v>60</v>
      </c>
      <c r="S147" s="90">
        <f t="shared" si="54"/>
        <v>622</v>
      </c>
      <c r="T147" s="90">
        <f t="shared" si="54"/>
        <v>196</v>
      </c>
      <c r="U147" s="90">
        <f t="shared" si="54"/>
        <v>19</v>
      </c>
      <c r="V147" s="90">
        <f t="shared" si="54"/>
        <v>154</v>
      </c>
      <c r="W147" s="90">
        <f t="shared" si="54"/>
        <v>7</v>
      </c>
      <c r="X147" s="90">
        <f t="shared" si="54"/>
        <v>350</v>
      </c>
      <c r="Y147" s="90">
        <f t="shared" si="54"/>
        <v>475</v>
      </c>
      <c r="Z147" s="90">
        <f t="shared" si="54"/>
        <v>27</v>
      </c>
    </row>
    <row r="148" spans="1:26" s="12" customFormat="1" ht="30" hidden="1" customHeight="1" x14ac:dyDescent="0.2">
      <c r="A148" s="13" t="s">
        <v>188</v>
      </c>
      <c r="B148" s="38"/>
      <c r="C148" s="27">
        <f t="shared" si="30"/>
        <v>0</v>
      </c>
      <c r="D148" s="15" t="e">
        <f t="shared" si="33"/>
        <v>#DIV/0!</v>
      </c>
      <c r="E148" s="100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">
      <c r="A149" s="32" t="s">
        <v>105</v>
      </c>
      <c r="B149" s="23">
        <v>840</v>
      </c>
      <c r="C149" s="27">
        <f t="shared" si="30"/>
        <v>3910</v>
      </c>
      <c r="D149" s="15">
        <f t="shared" si="33"/>
        <v>4.6547619047619051</v>
      </c>
      <c r="E149" s="100"/>
      <c r="F149" s="26">
        <v>76</v>
      </c>
      <c r="G149" s="26">
        <v>120</v>
      </c>
      <c r="H149" s="26"/>
      <c r="I149" s="26">
        <v>168</v>
      </c>
      <c r="J149" s="26">
        <v>17</v>
      </c>
      <c r="K149" s="26"/>
      <c r="L149" s="26">
        <v>972</v>
      </c>
      <c r="M149" s="26"/>
      <c r="N149" s="26"/>
      <c r="O149" s="26"/>
      <c r="P149" s="26"/>
      <c r="Q149" s="26">
        <v>335</v>
      </c>
      <c r="R149" s="26"/>
      <c r="S149" s="26">
        <v>775</v>
      </c>
      <c r="T149" s="26"/>
      <c r="U149" s="26">
        <v>20</v>
      </c>
      <c r="V149" s="26">
        <v>48</v>
      </c>
      <c r="W149" s="26"/>
      <c r="X149" s="26">
        <v>60</v>
      </c>
      <c r="Y149" s="26">
        <v>1319</v>
      </c>
      <c r="Z149" s="26"/>
    </row>
    <row r="150" spans="1:26" s="12" customFormat="1" ht="31.15" hidden="1" customHeight="1" x14ac:dyDescent="0.2">
      <c r="A150" s="13" t="s">
        <v>51</v>
      </c>
      <c r="B150" s="15" t="e">
        <f>B149/B148</f>
        <v>#DIV/0!</v>
      </c>
      <c r="C150" s="27" t="e">
        <f t="shared" si="30"/>
        <v>#DIV/0!</v>
      </c>
      <c r="D150" s="15" t="e">
        <f t="shared" si="33"/>
        <v>#DIV/0!</v>
      </c>
      <c r="E150" s="100"/>
      <c r="F150" s="29" t="e">
        <f t="shared" ref="F150:Z150" si="55">F149/F148</f>
        <v>#DIV/0!</v>
      </c>
      <c r="G150" s="29" t="e">
        <f t="shared" si="55"/>
        <v>#DIV/0!</v>
      </c>
      <c r="H150" s="29" t="e">
        <f t="shared" si="55"/>
        <v>#DIV/0!</v>
      </c>
      <c r="I150" s="29" t="e">
        <f t="shared" si="55"/>
        <v>#DIV/0!</v>
      </c>
      <c r="J150" s="29" t="e">
        <f t="shared" si="55"/>
        <v>#DIV/0!</v>
      </c>
      <c r="K150" s="29" t="e">
        <f t="shared" si="55"/>
        <v>#DIV/0!</v>
      </c>
      <c r="L150" s="29" t="e">
        <f t="shared" si="55"/>
        <v>#DIV/0!</v>
      </c>
      <c r="M150" s="29" t="e">
        <f t="shared" si="55"/>
        <v>#DIV/0!</v>
      </c>
      <c r="N150" s="29" t="e">
        <f t="shared" si="55"/>
        <v>#DIV/0!</v>
      </c>
      <c r="O150" s="29" t="e">
        <f t="shared" si="55"/>
        <v>#DIV/0!</v>
      </c>
      <c r="P150" s="29" t="e">
        <f t="shared" si="55"/>
        <v>#DIV/0!</v>
      </c>
      <c r="Q150" s="29" t="e">
        <f t="shared" si="55"/>
        <v>#DIV/0!</v>
      </c>
      <c r="R150" s="29" t="e">
        <f t="shared" si="55"/>
        <v>#DIV/0!</v>
      </c>
      <c r="S150" s="29" t="e">
        <f t="shared" si="55"/>
        <v>#DIV/0!</v>
      </c>
      <c r="T150" s="29" t="e">
        <f t="shared" si="55"/>
        <v>#DIV/0!</v>
      </c>
      <c r="U150" s="29" t="e">
        <f t="shared" si="55"/>
        <v>#DIV/0!</v>
      </c>
      <c r="V150" s="29" t="e">
        <f t="shared" si="55"/>
        <v>#DIV/0!</v>
      </c>
      <c r="W150" s="29" t="e">
        <f t="shared" si="55"/>
        <v>#DIV/0!</v>
      </c>
      <c r="X150" s="29" t="e">
        <f t="shared" si="55"/>
        <v>#DIV/0!</v>
      </c>
      <c r="Y150" s="29" t="e">
        <f t="shared" si="55"/>
        <v>#DIV/0!</v>
      </c>
      <c r="Z150" s="29" t="e">
        <f t="shared" si="55"/>
        <v>#DIV/0!</v>
      </c>
    </row>
    <row r="151" spans="1:26" s="12" customFormat="1" ht="30" customHeight="1" x14ac:dyDescent="0.2">
      <c r="A151" s="32" t="s">
        <v>97</v>
      </c>
      <c r="B151" s="49">
        <v>211.1</v>
      </c>
      <c r="C151" s="49">
        <f t="shared" ref="C151" si="56">C149/C145*10</f>
        <v>237.68996960486322</v>
      </c>
      <c r="D151" s="15">
        <f t="shared" si="33"/>
        <v>1.1259591170291958</v>
      </c>
      <c r="E151" s="100"/>
      <c r="F151" s="54">
        <f t="shared" ref="F151" si="57">F149/F145*10</f>
        <v>190</v>
      </c>
      <c r="G151" s="54"/>
      <c r="H151" s="54"/>
      <c r="I151" s="54">
        <f t="shared" ref="I151:L151" si="58">I149/I145*10</f>
        <v>240</v>
      </c>
      <c r="J151" s="54">
        <f t="shared" si="58"/>
        <v>170</v>
      </c>
      <c r="K151" s="54"/>
      <c r="L151" s="50">
        <f t="shared" si="58"/>
        <v>237.07317073170731</v>
      </c>
      <c r="M151" s="54"/>
      <c r="N151" s="54"/>
      <c r="O151" s="54"/>
      <c r="P151" s="54"/>
      <c r="Q151" s="54">
        <f t="shared" ref="Q151:V151" si="59">Q149/Q145*10</f>
        <v>231.03448275862067</v>
      </c>
      <c r="R151" s="54"/>
      <c r="S151" s="54">
        <f t="shared" si="59"/>
        <v>227.94117647058823</v>
      </c>
      <c r="T151" s="54"/>
      <c r="U151" s="54">
        <f t="shared" si="59"/>
        <v>100</v>
      </c>
      <c r="V151" s="54">
        <f t="shared" si="59"/>
        <v>160</v>
      </c>
      <c r="W151" s="54"/>
      <c r="X151" s="54">
        <f>X149/X145*10</f>
        <v>200</v>
      </c>
      <c r="Y151" s="54">
        <f>Y149/Y145*10</f>
        <v>269.18367346938777</v>
      </c>
      <c r="Z151" s="54"/>
    </row>
    <row r="152" spans="1:26" s="12" customFormat="1" ht="30" hidden="1" customHeight="1" outlineLevel="1" x14ac:dyDescent="0.2">
      <c r="A152" s="11" t="s">
        <v>106</v>
      </c>
      <c r="B152" s="8"/>
      <c r="C152" s="27">
        <f t="shared" si="30"/>
        <v>962</v>
      </c>
      <c r="D152" s="15" t="e">
        <f t="shared" si="33"/>
        <v>#DIV/0!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6" s="12" customFormat="1" ht="30" hidden="1" customHeight="1" x14ac:dyDescent="0.2">
      <c r="A153" s="11" t="s">
        <v>107</v>
      </c>
      <c r="B153" s="53"/>
      <c r="C153" s="27">
        <f t="shared" si="30"/>
        <v>0</v>
      </c>
      <c r="D153" s="15" t="e">
        <f t="shared" si="33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6" s="12" customFormat="1" ht="30" hidden="1" customHeight="1" outlineLevel="1" x14ac:dyDescent="0.2">
      <c r="A154" s="11" t="s">
        <v>108</v>
      </c>
      <c r="B154" s="52"/>
      <c r="C154" s="27">
        <f t="shared" si="30"/>
        <v>962</v>
      </c>
      <c r="D154" s="15" t="e">
        <f t="shared" si="33"/>
        <v>#DIV/0!</v>
      </c>
      <c r="E154" s="100"/>
      <c r="F154" s="47">
        <f>F152-F153</f>
        <v>18</v>
      </c>
      <c r="G154" s="47">
        <f t="shared" ref="G154:Z154" si="60">G152-G153</f>
        <v>147</v>
      </c>
      <c r="H154" s="47">
        <f t="shared" si="60"/>
        <v>85</v>
      </c>
      <c r="I154" s="47">
        <f t="shared" si="60"/>
        <v>11</v>
      </c>
      <c r="J154" s="47">
        <f t="shared" si="60"/>
        <v>13</v>
      </c>
      <c r="K154" s="47">
        <f t="shared" si="60"/>
        <v>10</v>
      </c>
      <c r="L154" s="47">
        <f t="shared" si="60"/>
        <v>103</v>
      </c>
      <c r="M154" s="47">
        <f t="shared" si="60"/>
        <v>100</v>
      </c>
      <c r="N154" s="47">
        <f t="shared" si="60"/>
        <v>39</v>
      </c>
      <c r="O154" s="47">
        <f t="shared" si="60"/>
        <v>14</v>
      </c>
      <c r="P154" s="47">
        <f t="shared" si="60"/>
        <v>18</v>
      </c>
      <c r="Q154" s="47">
        <f t="shared" si="60"/>
        <v>104</v>
      </c>
      <c r="R154" s="47">
        <f t="shared" si="60"/>
        <v>0</v>
      </c>
      <c r="S154" s="47">
        <f t="shared" si="60"/>
        <v>29</v>
      </c>
      <c r="T154" s="47">
        <f t="shared" si="60"/>
        <v>66</v>
      </c>
      <c r="U154" s="47">
        <f t="shared" si="60"/>
        <v>22</v>
      </c>
      <c r="V154" s="47">
        <f t="shared" si="60"/>
        <v>10</v>
      </c>
      <c r="W154" s="47">
        <f t="shared" si="60"/>
        <v>10</v>
      </c>
      <c r="X154" s="47">
        <f t="shared" si="60"/>
        <v>94</v>
      </c>
      <c r="Y154" s="47">
        <f t="shared" si="60"/>
        <v>65</v>
      </c>
      <c r="Z154" s="47">
        <f t="shared" si="60"/>
        <v>4</v>
      </c>
    </row>
    <row r="155" spans="1:26" s="12" customFormat="1" ht="30" customHeight="1" outlineLevel="1" x14ac:dyDescent="0.2">
      <c r="A155" s="51" t="s">
        <v>176</v>
      </c>
      <c r="B155" s="23">
        <v>39</v>
      </c>
      <c r="C155" s="27">
        <f>SUM(F155:Z155)</f>
        <v>41</v>
      </c>
      <c r="D155" s="15">
        <f t="shared" si="33"/>
        <v>1.0512820512820513</v>
      </c>
      <c r="E155" s="100"/>
      <c r="F155" s="26"/>
      <c r="G155" s="26">
        <v>2</v>
      </c>
      <c r="H155" s="26"/>
      <c r="I155" s="26"/>
      <c r="J155" s="26">
        <v>1</v>
      </c>
      <c r="K155" s="26">
        <v>1</v>
      </c>
      <c r="L155" s="26">
        <v>23</v>
      </c>
      <c r="M155" s="26"/>
      <c r="N155" s="26">
        <v>4</v>
      </c>
      <c r="O155" s="26">
        <v>1</v>
      </c>
      <c r="P155" s="26">
        <v>2</v>
      </c>
      <c r="Q155" s="26">
        <v>5</v>
      </c>
      <c r="R155" s="26"/>
      <c r="S155" s="26"/>
      <c r="T155" s="26"/>
      <c r="U155" s="26"/>
      <c r="V155" s="26"/>
      <c r="W155" s="26"/>
      <c r="X155" s="26">
        <v>2</v>
      </c>
      <c r="Y155" s="26"/>
      <c r="Z155" s="26"/>
    </row>
    <row r="156" spans="1:26" s="12" customFormat="1" ht="34.15" hidden="1" customHeight="1" x14ac:dyDescent="0.2">
      <c r="A156" s="13" t="s">
        <v>185</v>
      </c>
      <c r="B156" s="33" t="e">
        <f>B155/B154</f>
        <v>#DIV/0!</v>
      </c>
      <c r="C156" s="33">
        <f>C155/C154</f>
        <v>4.2619542619542622E-2</v>
      </c>
      <c r="D156" s="15" t="e">
        <f t="shared" si="33"/>
        <v>#DIV/0!</v>
      </c>
      <c r="E156" s="100"/>
      <c r="F156" s="29">
        <f>F155/F154</f>
        <v>0</v>
      </c>
      <c r="G156" s="29">
        <f t="shared" ref="G156:Z156" si="61">G155/G154</f>
        <v>1.3605442176870748E-2</v>
      </c>
      <c r="H156" s="29">
        <f t="shared" si="61"/>
        <v>0</v>
      </c>
      <c r="I156" s="29">
        <f t="shared" si="61"/>
        <v>0</v>
      </c>
      <c r="J156" s="29">
        <f t="shared" si="61"/>
        <v>7.6923076923076927E-2</v>
      </c>
      <c r="K156" s="29">
        <f t="shared" si="61"/>
        <v>0.1</v>
      </c>
      <c r="L156" s="29">
        <f t="shared" si="61"/>
        <v>0.22330097087378642</v>
      </c>
      <c r="M156" s="29">
        <f t="shared" si="61"/>
        <v>0</v>
      </c>
      <c r="N156" s="29">
        <f t="shared" si="61"/>
        <v>0.10256410256410256</v>
      </c>
      <c r="O156" s="29">
        <f t="shared" si="61"/>
        <v>7.1428571428571425E-2</v>
      </c>
      <c r="P156" s="29">
        <f t="shared" si="61"/>
        <v>0.1111111111111111</v>
      </c>
      <c r="Q156" s="29">
        <f t="shared" si="61"/>
        <v>4.807692307692308E-2</v>
      </c>
      <c r="R156" s="29"/>
      <c r="S156" s="29">
        <f t="shared" si="61"/>
        <v>0</v>
      </c>
      <c r="T156" s="29">
        <f t="shared" si="61"/>
        <v>0</v>
      </c>
      <c r="U156" s="29">
        <f t="shared" si="61"/>
        <v>0</v>
      </c>
      <c r="V156" s="29">
        <f t="shared" si="61"/>
        <v>0</v>
      </c>
      <c r="W156" s="29">
        <f t="shared" si="61"/>
        <v>0</v>
      </c>
      <c r="X156" s="29">
        <f t="shared" si="61"/>
        <v>2.1276595744680851E-2</v>
      </c>
      <c r="Y156" s="29">
        <f t="shared" si="61"/>
        <v>0</v>
      </c>
      <c r="Z156" s="29">
        <f t="shared" si="61"/>
        <v>0</v>
      </c>
    </row>
    <row r="157" spans="1:26" s="12" customFormat="1" ht="31.9" hidden="1" customHeight="1" x14ac:dyDescent="0.2">
      <c r="A157" s="13" t="s">
        <v>189</v>
      </c>
      <c r="B157" s="38"/>
      <c r="C157" s="38"/>
      <c r="D157" s="15" t="e">
        <f t="shared" si="33"/>
        <v>#DIV/0!</v>
      </c>
      <c r="E157" s="100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">
      <c r="A158" s="32" t="s">
        <v>109</v>
      </c>
      <c r="B158" s="23">
        <v>1343</v>
      </c>
      <c r="C158" s="27">
        <f>SUM(F158:Z158)</f>
        <v>1912.5</v>
      </c>
      <c r="D158" s="15">
        <f t="shared" si="33"/>
        <v>1.4240506329113924</v>
      </c>
      <c r="E158" s="100"/>
      <c r="F158" s="26"/>
      <c r="G158" s="26">
        <v>100</v>
      </c>
      <c r="H158" s="26"/>
      <c r="I158" s="26"/>
      <c r="J158" s="26">
        <v>15</v>
      </c>
      <c r="K158" s="26"/>
      <c r="L158" s="26">
        <v>1474</v>
      </c>
      <c r="M158" s="26"/>
      <c r="N158" s="26">
        <v>90</v>
      </c>
      <c r="O158" s="26">
        <v>5.5</v>
      </c>
      <c r="P158" s="26">
        <v>48</v>
      </c>
      <c r="Q158" s="26">
        <v>100</v>
      </c>
      <c r="R158" s="26"/>
      <c r="S158" s="26"/>
      <c r="T158" s="26"/>
      <c r="U158" s="26"/>
      <c r="V158" s="26"/>
      <c r="W158" s="26"/>
      <c r="X158" s="26">
        <v>80</v>
      </c>
      <c r="Y158" s="26"/>
      <c r="Z158" s="26"/>
    </row>
    <row r="159" spans="1:26" s="12" customFormat="1" ht="30" hidden="1" customHeight="1" x14ac:dyDescent="0.2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3"/>
        <v>#DIV/0!</v>
      </c>
      <c r="E159" s="100"/>
      <c r="F159" s="30" t="e">
        <f t="shared" ref="F159:N159" si="62">F158/F157</f>
        <v>#DIV/0!</v>
      </c>
      <c r="G159" s="30" t="e">
        <f t="shared" si="62"/>
        <v>#DIV/0!</v>
      </c>
      <c r="H159" s="30" t="e">
        <f t="shared" si="62"/>
        <v>#DIV/0!</v>
      </c>
      <c r="I159" s="30" t="e">
        <f t="shared" si="62"/>
        <v>#DIV/0!</v>
      </c>
      <c r="J159" s="30" t="e">
        <f t="shared" si="62"/>
        <v>#DIV/0!</v>
      </c>
      <c r="K159" s="30" t="e">
        <f t="shared" si="62"/>
        <v>#DIV/0!</v>
      </c>
      <c r="L159" s="30" t="e">
        <f t="shared" si="62"/>
        <v>#DIV/0!</v>
      </c>
      <c r="M159" s="30" t="e">
        <f t="shared" si="62"/>
        <v>#DIV/0!</v>
      </c>
      <c r="N159" s="30" t="e">
        <f t="shared" si="62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">
      <c r="A160" s="32" t="s">
        <v>97</v>
      </c>
      <c r="B160" s="56">
        <v>344.4</v>
      </c>
      <c r="C160" s="56">
        <f>C158/C155*10</f>
        <v>466.46341463414637</v>
      </c>
      <c r="D160" s="15">
        <f t="shared" si="33"/>
        <v>1.3544233874394496</v>
      </c>
      <c r="E160" s="100"/>
      <c r="F160" s="54"/>
      <c r="G160" s="54"/>
      <c r="H160" s="54"/>
      <c r="I160" s="54"/>
      <c r="J160" s="54">
        <f t="shared" ref="J160:L160" si="63">J158/J155*10</f>
        <v>150</v>
      </c>
      <c r="K160" s="54"/>
      <c r="L160" s="54">
        <f t="shared" si="63"/>
        <v>640.86956521739125</v>
      </c>
      <c r="M160" s="54"/>
      <c r="N160" s="54">
        <f>N158/N155*10</f>
        <v>225</v>
      </c>
      <c r="O160" s="54">
        <f>O158/O155*10</f>
        <v>55</v>
      </c>
      <c r="P160" s="54">
        <f>P158/P155*10</f>
        <v>240</v>
      </c>
      <c r="Q160" s="54">
        <f>Q158/Q155*10</f>
        <v>200</v>
      </c>
      <c r="R160" s="54"/>
      <c r="S160" s="54"/>
      <c r="T160" s="54"/>
      <c r="U160" s="54"/>
      <c r="V160" s="54"/>
      <c r="W160" s="54"/>
      <c r="X160" s="54">
        <f t="shared" ref="X160" si="64">X158/X155*10</f>
        <v>400</v>
      </c>
      <c r="Y160" s="54"/>
      <c r="Z160" s="54"/>
    </row>
    <row r="161" spans="1:26" s="12" customFormat="1" ht="30" customHeight="1" outlineLevel="1" x14ac:dyDescent="0.2">
      <c r="A161" s="51" t="s">
        <v>177</v>
      </c>
      <c r="B161" s="23">
        <v>495</v>
      </c>
      <c r="C161" s="27">
        <f>SUM(F161:Z161)</f>
        <v>430</v>
      </c>
      <c r="D161" s="15">
        <f t="shared" si="33"/>
        <v>0.86868686868686873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/>
    </row>
    <row r="162" spans="1:26" s="12" customFormat="1" ht="30" hidden="1" customHeight="1" x14ac:dyDescent="0.2">
      <c r="A162" s="32" t="s">
        <v>178</v>
      </c>
      <c r="B162" s="23"/>
      <c r="C162" s="27">
        <f>SUM(F162:Z162)</f>
        <v>0</v>
      </c>
      <c r="D162" s="15" t="e">
        <f t="shared" si="33"/>
        <v>#DIV/0!</v>
      </c>
      <c r="E162" s="100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">
      <c r="A163" s="32" t="s">
        <v>97</v>
      </c>
      <c r="B163" s="56">
        <f>B162/B161*10</f>
        <v>0</v>
      </c>
      <c r="C163" s="56">
        <f>C162/C161*10</f>
        <v>0</v>
      </c>
      <c r="D163" s="15" t="e">
        <f t="shared" si="33"/>
        <v>#DIV/0!</v>
      </c>
      <c r="E163" s="100"/>
      <c r="F163" s="37"/>
      <c r="G163" s="54"/>
      <c r="H163" s="54">
        <f>H162/H161*10</f>
        <v>0</v>
      </c>
      <c r="I163" s="54"/>
      <c r="J163" s="54"/>
      <c r="K163" s="54"/>
      <c r="L163" s="54"/>
      <c r="M163" s="54" t="e">
        <f>M162/M161*10</f>
        <v>#DIV/0!</v>
      </c>
      <c r="N163" s="54"/>
      <c r="O163" s="54"/>
      <c r="P163" s="54"/>
      <c r="Q163" s="54"/>
      <c r="R163" s="54"/>
      <c r="S163" s="54"/>
      <c r="T163" s="54"/>
      <c r="U163" s="54"/>
      <c r="V163" s="54"/>
      <c r="W163" s="37"/>
      <c r="X163" s="54"/>
      <c r="Y163" s="37"/>
      <c r="Z163" s="54" t="e">
        <f>Z162/Z161*10</f>
        <v>#DIV/0!</v>
      </c>
    </row>
    <row r="164" spans="1:26" s="12" customFormat="1" ht="30" hidden="1" customHeight="1" outlineLevel="1" x14ac:dyDescent="0.2">
      <c r="A164" s="51" t="s">
        <v>110</v>
      </c>
      <c r="B164" s="19"/>
      <c r="C164" s="49">
        <f>SUM(F164:Z164)</f>
        <v>0</v>
      </c>
      <c r="D164" s="15" t="e">
        <f t="shared" si="33"/>
        <v>#DIV/0!</v>
      </c>
      <c r="E164" s="100"/>
      <c r="F164" s="37"/>
      <c r="G164" s="36"/>
      <c r="H164" s="54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7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">
      <c r="A165" s="32" t="s">
        <v>111</v>
      </c>
      <c r="B165" s="19"/>
      <c r="C165" s="49">
        <f>SUM(F165:Z165)</f>
        <v>0</v>
      </c>
      <c r="D165" s="15" t="e">
        <f t="shared" si="33"/>
        <v>#DIV/0!</v>
      </c>
      <c r="E165" s="100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7"/>
      <c r="U165" s="36"/>
      <c r="V165" s="36"/>
      <c r="W165" s="36"/>
      <c r="X165" s="57"/>
      <c r="Y165" s="36"/>
      <c r="Z165" s="36"/>
    </row>
    <row r="166" spans="1:26" s="12" customFormat="1" ht="30" hidden="1" customHeight="1" x14ac:dyDescent="0.2">
      <c r="A166" s="32" t="s">
        <v>97</v>
      </c>
      <c r="B166" s="56" t="e">
        <f>B165/B164*10</f>
        <v>#DIV/0!</v>
      </c>
      <c r="C166" s="56" t="e">
        <f>C165/C164*10</f>
        <v>#DIV/0!</v>
      </c>
      <c r="D166" s="15" t="e">
        <f t="shared" si="33"/>
        <v>#DIV/0!</v>
      </c>
      <c r="E166" s="100"/>
      <c r="F166" s="37"/>
      <c r="G166" s="54"/>
      <c r="H166" s="54"/>
      <c r="I166" s="54" t="e">
        <f>I165/I164*10</f>
        <v>#DIV/0!</v>
      </c>
      <c r="J166" s="54"/>
      <c r="K166" s="54"/>
      <c r="L166" s="54"/>
      <c r="M166" s="54"/>
      <c r="N166" s="54"/>
      <c r="O166" s="54" t="e">
        <f>O165/O164*10</f>
        <v>#DIV/0!</v>
      </c>
      <c r="P166" s="54"/>
      <c r="Q166" s="54"/>
      <c r="R166" s="54"/>
      <c r="S166" s="54" t="e">
        <f>S165/S164*10</f>
        <v>#DIV/0!</v>
      </c>
      <c r="T166" s="54" t="e">
        <f>T165/T164*10</f>
        <v>#DIV/0!</v>
      </c>
      <c r="U166" s="54"/>
      <c r="V166" s="54"/>
      <c r="W166" s="54"/>
      <c r="X166" s="54" t="e">
        <f>X165/X164*10</f>
        <v>#DIV/0!</v>
      </c>
      <c r="Y166" s="37"/>
      <c r="Z166" s="37"/>
    </row>
    <row r="167" spans="1:26" s="12" customFormat="1" ht="30" hidden="1" customHeight="1" x14ac:dyDescent="0.2">
      <c r="A167" s="51" t="s">
        <v>154</v>
      </c>
      <c r="B167" s="56"/>
      <c r="C167" s="49">
        <f>SUM(F167:Z167)</f>
        <v>0</v>
      </c>
      <c r="D167" s="15" t="e">
        <f t="shared" si="33"/>
        <v>#DIV/0!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3"/>
      <c r="W167" s="37"/>
      <c r="X167" s="54"/>
      <c r="Y167" s="37"/>
      <c r="Z167" s="37"/>
    </row>
    <row r="168" spans="1:26" s="12" customFormat="1" ht="30" hidden="1" customHeight="1" x14ac:dyDescent="0.2">
      <c r="A168" s="32" t="s">
        <v>155</v>
      </c>
      <c r="B168" s="56"/>
      <c r="C168" s="49">
        <f>SUM(F168:Z168)</f>
        <v>0</v>
      </c>
      <c r="D168" s="15" t="e">
        <f t="shared" si="33"/>
        <v>#DIV/0!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3"/>
      <c r="W168" s="37"/>
      <c r="X168" s="54"/>
      <c r="Y168" s="37"/>
      <c r="Z168" s="37"/>
    </row>
    <row r="169" spans="1:26" s="12" customFormat="1" ht="30" hidden="1" customHeight="1" x14ac:dyDescent="0.2">
      <c r="A169" s="32" t="s">
        <v>97</v>
      </c>
      <c r="B169" s="56" t="e">
        <f>B168/B167*10</f>
        <v>#DIV/0!</v>
      </c>
      <c r="C169" s="56" t="e">
        <f>C168/C167*10</f>
        <v>#DIV/0!</v>
      </c>
      <c r="D169" s="15" t="e">
        <f t="shared" si="33"/>
        <v>#DIV/0!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 t="e">
        <f>N168/N167*10</f>
        <v>#DIV/0!</v>
      </c>
      <c r="O169" s="54"/>
      <c r="P169" s="54"/>
      <c r="Q169" s="54"/>
      <c r="R169" s="54"/>
      <c r="S169" s="54"/>
      <c r="T169" s="54"/>
      <c r="U169" s="54" t="e">
        <f>U168/U167*10</f>
        <v>#DIV/0!</v>
      </c>
      <c r="V169" s="54" t="e">
        <f>V168/V167*10</f>
        <v>#DIV/0!</v>
      </c>
      <c r="W169" s="37"/>
      <c r="X169" s="54"/>
      <c r="Y169" s="37"/>
      <c r="Z169" s="37"/>
    </row>
    <row r="170" spans="1:26" s="12" customFormat="1" ht="27.75" hidden="1" customHeight="1" x14ac:dyDescent="0.2">
      <c r="A170" s="51" t="s">
        <v>112</v>
      </c>
      <c r="B170" s="27">
        <v>210</v>
      </c>
      <c r="C170" s="27">
        <f>SUM(F170:Z170)</f>
        <v>616</v>
      </c>
      <c r="D170" s="15">
        <f t="shared" si="33"/>
        <v>2.9333333333333331</v>
      </c>
      <c r="E170" s="100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>
        <v>616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hidden="1" customHeight="1" x14ac:dyDescent="0.2">
      <c r="A171" s="32" t="s">
        <v>113</v>
      </c>
      <c r="B171" s="27">
        <v>267</v>
      </c>
      <c r="C171" s="27">
        <f>SUM(F171:Z171)</f>
        <v>426</v>
      </c>
      <c r="D171" s="15">
        <f t="shared" si="33"/>
        <v>1.595505617977528</v>
      </c>
      <c r="E171" s="100"/>
      <c r="F171" s="36"/>
      <c r="G171" s="35"/>
      <c r="H171" s="54"/>
      <c r="I171" s="26"/>
      <c r="J171" s="26"/>
      <c r="K171" s="26"/>
      <c r="L171" s="26"/>
      <c r="M171" s="37"/>
      <c r="N171" s="37"/>
      <c r="O171" s="35"/>
      <c r="P171" s="35"/>
      <c r="Q171" s="37"/>
      <c r="R171" s="37">
        <v>426</v>
      </c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hidden="1" customHeight="1" x14ac:dyDescent="0.2">
      <c r="A172" s="32" t="s">
        <v>97</v>
      </c>
      <c r="B172" s="49">
        <f>B171/B170*10</f>
        <v>12.714285714285714</v>
      </c>
      <c r="C172" s="49">
        <f>C171/C170*10</f>
        <v>6.9155844155844157</v>
      </c>
      <c r="D172" s="15">
        <f t="shared" si="33"/>
        <v>0.54392236976506647</v>
      </c>
      <c r="E172" s="100"/>
      <c r="F172" s="50"/>
      <c r="G172" s="50"/>
      <c r="H172" s="50"/>
      <c r="I172" s="50"/>
      <c r="J172" s="50"/>
      <c r="K172" s="50"/>
      <c r="L172" s="50"/>
      <c r="M172" s="50"/>
      <c r="N172" s="50"/>
      <c r="O172" s="26"/>
      <c r="P172" s="26"/>
      <c r="Q172" s="50"/>
      <c r="R172" s="50">
        <f>R171/R170*10</f>
        <v>6.9155844155844157</v>
      </c>
      <c r="S172" s="50"/>
      <c r="T172" s="50"/>
      <c r="U172" s="50"/>
      <c r="V172" s="50"/>
      <c r="W172" s="50"/>
      <c r="X172" s="50"/>
      <c r="Y172" s="50"/>
      <c r="Z172" s="26"/>
    </row>
    <row r="173" spans="1:26" s="12" customFormat="1" ht="30" hidden="1" customHeight="1" x14ac:dyDescent="0.2">
      <c r="A173" s="51" t="s">
        <v>183</v>
      </c>
      <c r="B173" s="27">
        <v>1196</v>
      </c>
      <c r="C173" s="27">
        <f>SUM(F173:Z173)</f>
        <v>2191</v>
      </c>
      <c r="D173" s="15">
        <f t="shared" si="33"/>
        <v>1.8319397993311037</v>
      </c>
      <c r="E173" s="100"/>
      <c r="F173" s="36"/>
      <c r="G173" s="36"/>
      <c r="H173" s="36"/>
      <c r="I173" s="36">
        <v>469</v>
      </c>
      <c r="J173" s="36">
        <v>37</v>
      </c>
      <c r="K173" s="36"/>
      <c r="L173" s="36">
        <v>30</v>
      </c>
      <c r="M173" s="36"/>
      <c r="N173" s="36">
        <v>1430</v>
      </c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>
        <v>225</v>
      </c>
      <c r="Z173" s="36"/>
    </row>
    <row r="174" spans="1:26" s="12" customFormat="1" ht="30" hidden="1" customHeight="1" x14ac:dyDescent="0.2">
      <c r="A174" s="32" t="s">
        <v>184</v>
      </c>
      <c r="B174" s="27">
        <v>1280</v>
      </c>
      <c r="C174" s="27">
        <f>SUM(F174:Z174)</f>
        <v>2295</v>
      </c>
      <c r="D174" s="15">
        <f t="shared" si="33"/>
        <v>1.79296875</v>
      </c>
      <c r="E174" s="100"/>
      <c r="F174" s="36"/>
      <c r="G174" s="35"/>
      <c r="H174" s="54"/>
      <c r="I174" s="26">
        <v>459</v>
      </c>
      <c r="J174" s="26">
        <v>39</v>
      </c>
      <c r="K174" s="26"/>
      <c r="L174" s="26">
        <v>30</v>
      </c>
      <c r="M174" s="37"/>
      <c r="N174" s="37">
        <v>1600</v>
      </c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>
        <v>167</v>
      </c>
      <c r="Z174" s="35"/>
    </row>
    <row r="175" spans="1:26" s="12" customFormat="1" ht="30" hidden="1" customHeight="1" x14ac:dyDescent="0.2">
      <c r="A175" s="32" t="s">
        <v>97</v>
      </c>
      <c r="B175" s="49">
        <f>B174/B173*10</f>
        <v>10.702341137123746</v>
      </c>
      <c r="C175" s="49">
        <f>C174/C173*10</f>
        <v>10.474669100867185</v>
      </c>
      <c r="D175" s="15">
        <f t="shared" si="33"/>
        <v>0.97872689411227765</v>
      </c>
      <c r="E175" s="100"/>
      <c r="F175" s="50"/>
      <c r="G175" s="50"/>
      <c r="H175" s="50"/>
      <c r="I175" s="50">
        <f>I174/I173*10</f>
        <v>9.7867803837953087</v>
      </c>
      <c r="J175" s="50">
        <f>J174/J173*10</f>
        <v>10.54054054054054</v>
      </c>
      <c r="K175" s="50"/>
      <c r="L175" s="50">
        <f>L174/L173*10</f>
        <v>10</v>
      </c>
      <c r="M175" s="50"/>
      <c r="N175" s="50">
        <f>N174/N173*10</f>
        <v>11.18881118881119</v>
      </c>
      <c r="O175" s="50"/>
      <c r="P175" s="26"/>
      <c r="Q175" s="26"/>
      <c r="R175" s="50"/>
      <c r="S175" s="50"/>
      <c r="T175" s="50"/>
      <c r="U175" s="26"/>
      <c r="V175" s="26"/>
      <c r="W175" s="50"/>
      <c r="X175" s="50"/>
      <c r="Y175" s="50">
        <f>Y174/Y173*10</f>
        <v>7.4222222222222225</v>
      </c>
      <c r="Z175" s="26"/>
    </row>
    <row r="176" spans="1:26" s="12" customFormat="1" ht="30" hidden="1" customHeight="1" x14ac:dyDescent="0.2">
      <c r="A176" s="51" t="s">
        <v>179</v>
      </c>
      <c r="B176" s="27">
        <v>50</v>
      </c>
      <c r="C176" s="27"/>
      <c r="D176" s="15">
        <f t="shared" si="33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">
      <c r="A177" s="32" t="s">
        <v>180</v>
      </c>
      <c r="B177" s="27">
        <v>20</v>
      </c>
      <c r="C177" s="27"/>
      <c r="D177" s="15">
        <f t="shared" si="33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hidden="1" customHeight="1" x14ac:dyDescent="0.2">
      <c r="A178" s="32" t="s">
        <v>97</v>
      </c>
      <c r="B178" s="49">
        <f>B177/B176*10</f>
        <v>4</v>
      </c>
      <c r="C178" s="49"/>
      <c r="D178" s="15">
        <f t="shared" si="33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hidden="1" customHeight="1" outlineLevel="1" x14ac:dyDescent="0.2">
      <c r="A179" s="51" t="s">
        <v>114</v>
      </c>
      <c r="B179" s="27"/>
      <c r="C179" s="27">
        <f>SUM(F179:Z179)</f>
        <v>0</v>
      </c>
      <c r="D179" s="15" t="e">
        <f t="shared" ref="D179:D187" si="65">C179/B179</f>
        <v>#DIV/0!</v>
      </c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">
      <c r="A180" s="32" t="s">
        <v>115</v>
      </c>
      <c r="B180" s="27"/>
      <c r="C180" s="27">
        <f>SUM(F180:Z180)</f>
        <v>0</v>
      </c>
      <c r="D180" s="15" t="e">
        <f t="shared" si="65"/>
        <v>#DIV/0!</v>
      </c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">
      <c r="A181" s="32" t="s">
        <v>97</v>
      </c>
      <c r="B181" s="56" t="e">
        <f>B180/B179*10</f>
        <v>#DIV/0!</v>
      </c>
      <c r="C181" s="56" t="e">
        <f>C180/C179*10</f>
        <v>#DIV/0!</v>
      </c>
      <c r="D181" s="15" t="e">
        <f t="shared" si="65"/>
        <v>#DIV/0!</v>
      </c>
      <c r="E181" s="100"/>
      <c r="F181" s="54"/>
      <c r="G181" s="54"/>
      <c r="H181" s="54" t="e">
        <f>H180/H179*10</f>
        <v>#DIV/0!</v>
      </c>
      <c r="I181" s="54"/>
      <c r="J181" s="54"/>
      <c r="K181" s="54"/>
      <c r="L181" s="54"/>
      <c r="M181" s="54" t="e">
        <f>M180/M179*10</f>
        <v>#DIV/0!</v>
      </c>
      <c r="N181" s="54"/>
      <c r="O181" s="54"/>
      <c r="P181" s="54"/>
      <c r="Q181" s="54"/>
      <c r="R181" s="54"/>
      <c r="S181" s="54"/>
      <c r="T181" s="54"/>
      <c r="U181" s="54"/>
      <c r="V181" s="54" t="e">
        <f>V180/V179*10</f>
        <v>#DIV/0!</v>
      </c>
      <c r="W181" s="54"/>
      <c r="X181" s="54"/>
      <c r="Y181" s="54"/>
      <c r="Z181" s="54"/>
    </row>
    <row r="182" spans="1:26" s="12" customFormat="1" ht="30" hidden="1" customHeight="1" outlineLevel="1" x14ac:dyDescent="0.2">
      <c r="A182" s="51" t="s">
        <v>116</v>
      </c>
      <c r="B182" s="27"/>
      <c r="C182" s="27">
        <f>SUM(F182:Z182)</f>
        <v>0</v>
      </c>
      <c r="D182" s="15" t="e">
        <f t="shared" si="65"/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">
      <c r="A183" s="32" t="s">
        <v>117</v>
      </c>
      <c r="B183" s="27"/>
      <c r="C183" s="27">
        <f>SUM(F183:Z183)</f>
        <v>0</v>
      </c>
      <c r="D183" s="15" t="e">
        <f t="shared" si="65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65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hidden="1" customHeight="1" x14ac:dyDescent="0.2">
      <c r="A185" s="51" t="s">
        <v>118</v>
      </c>
      <c r="B185" s="23"/>
      <c r="C185" s="27">
        <f>SUM(F185:Z185)</f>
        <v>0</v>
      </c>
      <c r="D185" s="15" t="e">
        <f t="shared" si="65"/>
        <v>#DIV/0!</v>
      </c>
      <c r="E185" s="10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3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">
      <c r="A186" s="51" t="s">
        <v>119</v>
      </c>
      <c r="B186" s="23"/>
      <c r="C186" s="27"/>
      <c r="D186" s="15" t="e">
        <f t="shared" si="65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">
      <c r="A187" s="51" t="s">
        <v>120</v>
      </c>
      <c r="B187" s="23"/>
      <c r="C187" s="27"/>
      <c r="D187" s="15" t="e">
        <f t="shared" si="65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5" customFormat="1" ht="30" customHeight="1" x14ac:dyDescent="0.2">
      <c r="A188" s="104" t="s">
        <v>121</v>
      </c>
      <c r="B188" s="105">
        <v>84091</v>
      </c>
      <c r="C188" s="106">
        <f>SUM(F188:Z188)</f>
        <v>69002</v>
      </c>
      <c r="D188" s="107">
        <f>C188/B188</f>
        <v>0.8205634372287165</v>
      </c>
      <c r="E188" s="108"/>
      <c r="F188" s="109">
        <v>4503</v>
      </c>
      <c r="G188" s="109">
        <v>2230</v>
      </c>
      <c r="H188" s="109">
        <v>4620</v>
      </c>
      <c r="I188" s="109">
        <v>2959</v>
      </c>
      <c r="J188" s="109">
        <v>2524</v>
      </c>
      <c r="K188" s="109">
        <v>5900</v>
      </c>
      <c r="L188" s="109">
        <v>1876</v>
      </c>
      <c r="M188" s="109">
        <v>1522</v>
      </c>
      <c r="N188" s="109">
        <v>2056</v>
      </c>
      <c r="O188" s="109">
        <v>1720</v>
      </c>
      <c r="P188" s="109">
        <v>2010</v>
      </c>
      <c r="Q188" s="109">
        <v>4535</v>
      </c>
      <c r="R188" s="109">
        <v>6105</v>
      </c>
      <c r="S188" s="109">
        <v>2950</v>
      </c>
      <c r="T188" s="109">
        <v>6900</v>
      </c>
      <c r="U188" s="109">
        <v>1975</v>
      </c>
      <c r="V188" s="109">
        <v>1750</v>
      </c>
      <c r="W188" s="109">
        <v>1290</v>
      </c>
      <c r="X188" s="109">
        <v>5260</v>
      </c>
      <c r="Y188" s="109">
        <v>4467</v>
      </c>
      <c r="Z188" s="109">
        <v>1850</v>
      </c>
    </row>
    <row r="189" spans="1:26" s="46" customFormat="1" ht="30" customHeight="1" x14ac:dyDescent="0.2">
      <c r="A189" s="13" t="s">
        <v>122</v>
      </c>
      <c r="B189" s="9">
        <f>B188/B191</f>
        <v>0.80086666666666662</v>
      </c>
      <c r="C189" s="9">
        <f>C188/C191</f>
        <v>0.65716190476190472</v>
      </c>
      <c r="D189" s="15">
        <f t="shared" ref="D189:D198" si="66">C189/B189</f>
        <v>0.8205634372287165</v>
      </c>
      <c r="E189" s="100"/>
      <c r="F189" s="30">
        <f>F188/F191</f>
        <v>0.60467302269370216</v>
      </c>
      <c r="G189" s="30">
        <f t="shared" ref="G189:Z189" si="67">G188/G191</f>
        <v>0.54576603034752813</v>
      </c>
      <c r="H189" s="30">
        <f t="shared" si="67"/>
        <v>0.84076433121019112</v>
      </c>
      <c r="I189" s="30">
        <f t="shared" si="67"/>
        <v>0.43889053693266095</v>
      </c>
      <c r="J189" s="30">
        <f t="shared" si="67"/>
        <v>0.74873924651438739</v>
      </c>
      <c r="K189" s="30">
        <f t="shared" si="67"/>
        <v>0.99460552933243429</v>
      </c>
      <c r="L189" s="30">
        <f t="shared" si="67"/>
        <v>0.43638055361712025</v>
      </c>
      <c r="M189" s="30">
        <f t="shared" si="67"/>
        <v>0.30132647000593943</v>
      </c>
      <c r="N189" s="30">
        <f t="shared" si="67"/>
        <v>0.45476664454766647</v>
      </c>
      <c r="O189" s="30">
        <f t="shared" si="67"/>
        <v>0.77164647824136379</v>
      </c>
      <c r="P189" s="30">
        <f t="shared" si="67"/>
        <v>0.64859632139399803</v>
      </c>
      <c r="Q189" s="30">
        <f t="shared" si="67"/>
        <v>0.64298879909258466</v>
      </c>
      <c r="R189" s="30">
        <f t="shared" si="67"/>
        <v>0.80828809744472396</v>
      </c>
      <c r="S189" s="30">
        <f t="shared" si="67"/>
        <v>0.57741240947347816</v>
      </c>
      <c r="T189" s="30">
        <f t="shared" si="67"/>
        <v>0.90043064074122403</v>
      </c>
      <c r="U189" s="30">
        <f t="shared" si="67"/>
        <v>0.48347613219094249</v>
      </c>
      <c r="V189" s="30">
        <f t="shared" si="67"/>
        <v>0.53143030671120561</v>
      </c>
      <c r="W189" s="30">
        <f t="shared" si="67"/>
        <v>0.60620300751879697</v>
      </c>
      <c r="X189" s="30">
        <f t="shared" si="67"/>
        <v>0.86286089238845143</v>
      </c>
      <c r="Y189" s="30">
        <f t="shared" si="67"/>
        <v>0.64729749311693963</v>
      </c>
      <c r="Z189" s="30">
        <f t="shared" si="67"/>
        <v>0.64980681419037578</v>
      </c>
    </row>
    <row r="190" spans="1:26" s="110" customFormat="1" ht="30" customHeight="1" x14ac:dyDescent="0.2">
      <c r="A190" s="104" t="s">
        <v>123</v>
      </c>
      <c r="B190" s="105">
        <v>16992</v>
      </c>
      <c r="C190" s="106">
        <f t="shared" ref="C190:C196" si="68">SUM(F190:Z190)</f>
        <v>5506</v>
      </c>
      <c r="D190" s="107">
        <f t="shared" si="66"/>
        <v>0.32403483992467041</v>
      </c>
      <c r="E190" s="108"/>
      <c r="F190" s="116"/>
      <c r="G190" s="116">
        <v>55</v>
      </c>
      <c r="H190" s="116">
        <v>530</v>
      </c>
      <c r="I190" s="116">
        <v>280</v>
      </c>
      <c r="J190" s="116">
        <v>310</v>
      </c>
      <c r="K190" s="116"/>
      <c r="L190" s="116"/>
      <c r="M190" s="116">
        <v>159</v>
      </c>
      <c r="N190" s="116">
        <v>830</v>
      </c>
      <c r="O190" s="116"/>
      <c r="P190" s="116"/>
      <c r="Q190" s="116"/>
      <c r="R190" s="116"/>
      <c r="S190" s="116"/>
      <c r="T190" s="116">
        <v>500</v>
      </c>
      <c r="U190" s="116">
        <v>375</v>
      </c>
      <c r="V190" s="116">
        <v>97</v>
      </c>
      <c r="W190" s="116"/>
      <c r="X190" s="116"/>
      <c r="Y190" s="116">
        <v>2330</v>
      </c>
      <c r="Z190" s="116">
        <v>40</v>
      </c>
    </row>
    <row r="191" spans="1:26" s="12" customFormat="1" ht="30" customHeight="1" outlineLevel="1" x14ac:dyDescent="0.2">
      <c r="A191" s="32" t="s">
        <v>124</v>
      </c>
      <c r="B191" s="23">
        <v>105000</v>
      </c>
      <c r="C191" s="27">
        <f t="shared" si="68"/>
        <v>105000</v>
      </c>
      <c r="D191" s="15">
        <f t="shared" si="66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">
      <c r="A192" s="104" t="s">
        <v>125</v>
      </c>
      <c r="B192" s="105">
        <v>2153</v>
      </c>
      <c r="C192" s="106">
        <f t="shared" si="68"/>
        <v>1112</v>
      </c>
      <c r="D192" s="107">
        <f t="shared" si="66"/>
        <v>0.51648862052949374</v>
      </c>
      <c r="E192" s="108"/>
      <c r="F192" s="117"/>
      <c r="G192" s="117">
        <v>40</v>
      </c>
      <c r="H192" s="117"/>
      <c r="I192" s="117">
        <v>155</v>
      </c>
      <c r="J192" s="117"/>
      <c r="K192" s="117">
        <v>166</v>
      </c>
      <c r="L192" s="117">
        <v>156</v>
      </c>
      <c r="M192" s="117"/>
      <c r="N192" s="117"/>
      <c r="O192" s="117"/>
      <c r="P192" s="117"/>
      <c r="Q192" s="117">
        <v>315</v>
      </c>
      <c r="R192" s="117"/>
      <c r="S192" s="117"/>
      <c r="T192" s="117">
        <v>230</v>
      </c>
      <c r="U192" s="117"/>
      <c r="V192" s="117"/>
      <c r="W192" s="117"/>
      <c r="X192" s="117"/>
      <c r="Y192" s="117">
        <v>50</v>
      </c>
      <c r="Z192" s="117"/>
    </row>
    <row r="193" spans="1:36" s="12" customFormat="1" ht="30" hidden="1" customHeight="1" x14ac:dyDescent="0.2">
      <c r="A193" s="13" t="s">
        <v>51</v>
      </c>
      <c r="B193" s="87">
        <f>B192/B191</f>
        <v>2.0504761904761904E-2</v>
      </c>
      <c r="C193" s="27">
        <f t="shared" si="68"/>
        <v>0.17897258861755777</v>
      </c>
      <c r="D193" s="15">
        <f t="shared" si="66"/>
        <v>8.7283426868757861</v>
      </c>
      <c r="E193" s="100"/>
      <c r="F193" s="16">
        <f>F192/F191</f>
        <v>0</v>
      </c>
      <c r="G193" s="16">
        <f t="shared" ref="G193:Z193" si="69">G192/G191</f>
        <v>9.7895252080274098E-3</v>
      </c>
      <c r="H193" s="16">
        <f t="shared" si="69"/>
        <v>0</v>
      </c>
      <c r="I193" s="16">
        <f t="shared" si="69"/>
        <v>2.2990210619994067E-2</v>
      </c>
      <c r="J193" s="16">
        <f t="shared" si="69"/>
        <v>0</v>
      </c>
      <c r="K193" s="16">
        <f t="shared" si="69"/>
        <v>2.7983816587997302E-2</v>
      </c>
      <c r="L193" s="16">
        <f t="shared" si="69"/>
        <v>3.6287508722958828E-2</v>
      </c>
      <c r="M193" s="16">
        <f t="shared" si="69"/>
        <v>0</v>
      </c>
      <c r="N193" s="16">
        <f t="shared" si="69"/>
        <v>0</v>
      </c>
      <c r="O193" s="16">
        <f t="shared" si="69"/>
        <v>0</v>
      </c>
      <c r="P193" s="16">
        <f t="shared" si="69"/>
        <v>0</v>
      </c>
      <c r="Q193" s="16">
        <f t="shared" si="69"/>
        <v>4.4661846022968951E-2</v>
      </c>
      <c r="R193" s="16">
        <f t="shared" si="69"/>
        <v>0</v>
      </c>
      <c r="S193" s="16">
        <f t="shared" si="69"/>
        <v>0</v>
      </c>
      <c r="T193" s="16">
        <f t="shared" si="69"/>
        <v>3.0014354691374135E-2</v>
      </c>
      <c r="U193" s="16">
        <f t="shared" si="69"/>
        <v>0</v>
      </c>
      <c r="V193" s="16">
        <f t="shared" si="69"/>
        <v>0</v>
      </c>
      <c r="W193" s="16">
        <f t="shared" si="69"/>
        <v>0</v>
      </c>
      <c r="X193" s="16">
        <f t="shared" si="69"/>
        <v>0</v>
      </c>
      <c r="Y193" s="16">
        <f t="shared" si="69"/>
        <v>7.2453267642370667E-3</v>
      </c>
      <c r="Z193" s="16">
        <f t="shared" si="69"/>
        <v>0</v>
      </c>
    </row>
    <row r="194" spans="1:36" s="12" customFormat="1" ht="31.9" customHeight="1" x14ac:dyDescent="0.2">
      <c r="A194" s="11" t="s">
        <v>126</v>
      </c>
      <c r="B194" s="26">
        <v>1128</v>
      </c>
      <c r="C194" s="27">
        <f t="shared" si="68"/>
        <v>666</v>
      </c>
      <c r="D194" s="15">
        <f t="shared" si="66"/>
        <v>0.59042553191489366</v>
      </c>
      <c r="E194" s="100"/>
      <c r="F194" s="10"/>
      <c r="G194" s="10"/>
      <c r="H194" s="10"/>
      <c r="I194" s="10">
        <v>155</v>
      </c>
      <c r="J194" s="10"/>
      <c r="K194" s="10">
        <v>166</v>
      </c>
      <c r="L194" s="10"/>
      <c r="M194" s="10"/>
      <c r="N194" s="10"/>
      <c r="O194" s="10"/>
      <c r="P194" s="10"/>
      <c r="Q194" s="10">
        <v>315</v>
      </c>
      <c r="R194" s="10"/>
      <c r="S194" s="10"/>
      <c r="T194" s="10">
        <v>30</v>
      </c>
      <c r="U194" s="10"/>
      <c r="V194" s="10"/>
      <c r="W194" s="10"/>
      <c r="X194" s="10"/>
      <c r="Y194" s="10"/>
      <c r="Z194" s="10"/>
    </row>
    <row r="195" spans="1:36" s="12" customFormat="1" ht="30" customHeight="1" x14ac:dyDescent="0.2">
      <c r="A195" s="11" t="s">
        <v>127</v>
      </c>
      <c r="B195" s="26">
        <v>965</v>
      </c>
      <c r="C195" s="27">
        <f t="shared" si="68"/>
        <v>396</v>
      </c>
      <c r="D195" s="15">
        <f t="shared" si="66"/>
        <v>0.41036269430051814</v>
      </c>
      <c r="E195" s="100"/>
      <c r="F195" s="10"/>
      <c r="G195" s="10">
        <v>40</v>
      </c>
      <c r="H195" s="10"/>
      <c r="I195" s="10"/>
      <c r="J195" s="10"/>
      <c r="K195" s="10"/>
      <c r="L195" s="10">
        <v>156</v>
      </c>
      <c r="M195" s="10"/>
      <c r="N195" s="10"/>
      <c r="O195" s="10"/>
      <c r="P195" s="10"/>
      <c r="Q195" s="10"/>
      <c r="R195" s="10"/>
      <c r="S195" s="10"/>
      <c r="T195" s="10">
        <v>200</v>
      </c>
      <c r="U195" s="10"/>
      <c r="V195" s="10"/>
      <c r="W195" s="10"/>
      <c r="X195" s="10"/>
      <c r="Y195" s="10"/>
      <c r="Z195" s="10"/>
    </row>
    <row r="196" spans="1:36" s="12" customFormat="1" ht="30" customHeight="1" x14ac:dyDescent="0.2">
      <c r="A196" s="32" t="s">
        <v>149</v>
      </c>
      <c r="B196" s="23">
        <v>1847</v>
      </c>
      <c r="C196" s="27">
        <f t="shared" si="68"/>
        <v>300</v>
      </c>
      <c r="D196" s="15">
        <f t="shared" si="66"/>
        <v>0.16242555495397942</v>
      </c>
      <c r="E196" s="100"/>
      <c r="F196" s="58">
        <v>300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15" hidden="1" customHeight="1" outlineLevel="1" x14ac:dyDescent="0.2">
      <c r="A197" s="11" t="s">
        <v>206</v>
      </c>
      <c r="B197" s="27">
        <v>101088</v>
      </c>
      <c r="C197" s="27">
        <f>SUM(F197:Z197)</f>
        <v>98768</v>
      </c>
      <c r="D197" s="15">
        <f t="shared" si="66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">
      <c r="A198" s="32" t="s">
        <v>128</v>
      </c>
      <c r="B198" s="27">
        <v>99561</v>
      </c>
      <c r="C198" s="27">
        <f>SUM(F198:Z198)</f>
        <v>92746</v>
      </c>
      <c r="D198" s="15">
        <f t="shared" si="66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">
      <c r="A199" s="11" t="s">
        <v>129</v>
      </c>
      <c r="B199" s="48">
        <f>B198/B197</f>
        <v>0.98489434947768284</v>
      </c>
      <c r="C199" s="48">
        <f>C198/C197</f>
        <v>0.93902883525028347</v>
      </c>
      <c r="D199" s="15">
        <f t="shared" ref="D199:D202" si="70">C199/B199</f>
        <v>0.95343103120479555</v>
      </c>
      <c r="E199" s="15"/>
      <c r="F199" s="69">
        <f t="shared" ref="F199:Z199" si="71">F198/F197</f>
        <v>0.79857819905213268</v>
      </c>
      <c r="G199" s="69">
        <f t="shared" si="71"/>
        <v>0.98262646908533469</v>
      </c>
      <c r="H199" s="69">
        <f t="shared" si="71"/>
        <v>0.96862453531598514</v>
      </c>
      <c r="I199" s="69">
        <f t="shared" si="71"/>
        <v>0.99271291938667072</v>
      </c>
      <c r="J199" s="69">
        <f t="shared" si="71"/>
        <v>0.98004321850769038</v>
      </c>
      <c r="K199" s="69">
        <f t="shared" si="71"/>
        <v>1</v>
      </c>
      <c r="L199" s="69">
        <f t="shared" si="71"/>
        <v>0.93753565316600118</v>
      </c>
      <c r="M199" s="69">
        <f t="shared" si="71"/>
        <v>0.90211700432506259</v>
      </c>
      <c r="N199" s="69">
        <f t="shared" si="71"/>
        <v>0.98472727272727267</v>
      </c>
      <c r="O199" s="69">
        <f t="shared" si="71"/>
        <v>1</v>
      </c>
      <c r="P199" s="69">
        <f t="shared" si="71"/>
        <v>0.64637105669534523</v>
      </c>
      <c r="Q199" s="69">
        <f t="shared" si="71"/>
        <v>0.96254939013915131</v>
      </c>
      <c r="R199" s="69">
        <f t="shared" si="71"/>
        <v>0.98676037920889181</v>
      </c>
      <c r="S199" s="69">
        <f t="shared" si="71"/>
        <v>1</v>
      </c>
      <c r="T199" s="69">
        <f t="shared" si="71"/>
        <v>0.91279204256303492</v>
      </c>
      <c r="U199" s="69">
        <f t="shared" si="71"/>
        <v>0.86986439991904474</v>
      </c>
      <c r="V199" s="69">
        <f t="shared" si="71"/>
        <v>1</v>
      </c>
      <c r="W199" s="69">
        <f t="shared" si="71"/>
        <v>1</v>
      </c>
      <c r="X199" s="69">
        <f t="shared" si="71"/>
        <v>0.97443049744304977</v>
      </c>
      <c r="Y199" s="69">
        <f t="shared" si="71"/>
        <v>0.92559595473151934</v>
      </c>
      <c r="Z199" s="69">
        <f t="shared" si="71"/>
        <v>0.84661707403471487</v>
      </c>
    </row>
    <row r="200" spans="1:36" s="46" customFormat="1" ht="30" hidden="1" customHeight="1" outlineLevel="1" x14ac:dyDescent="0.2">
      <c r="A200" s="11" t="s">
        <v>130</v>
      </c>
      <c r="B200" s="27"/>
      <c r="C200" s="27">
        <f>SUM(F200:Z200)</f>
        <v>0</v>
      </c>
      <c r="D200" s="15" t="e">
        <f t="shared" si="70"/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">
      <c r="A201" s="32" t="s">
        <v>131</v>
      </c>
      <c r="B201" s="23">
        <v>15599</v>
      </c>
      <c r="C201" s="27">
        <f>SUM(F201:Z201)</f>
        <v>14564</v>
      </c>
      <c r="D201" s="15">
        <f t="shared" si="70"/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">
      <c r="A202" s="11" t="s">
        <v>132</v>
      </c>
      <c r="B202" s="15"/>
      <c r="C202" s="15" t="e">
        <f>C201/C200</f>
        <v>#DIV/0!</v>
      </c>
      <c r="D202" s="15" t="e">
        <f t="shared" si="70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2.5" outlineLevel="1" x14ac:dyDescent="0.2">
      <c r="A204" s="51" t="s">
        <v>134</v>
      </c>
      <c r="B204" s="23">
        <v>97400</v>
      </c>
      <c r="C204" s="27">
        <f>SUM(F204:Z204)</f>
        <v>87161</v>
      </c>
      <c r="D204" s="9">
        <f t="shared" ref="D204:D223" si="72">C204/B204</f>
        <v>0.89487679671457909</v>
      </c>
      <c r="E204" s="9"/>
      <c r="F204" s="26">
        <v>1397</v>
      </c>
      <c r="G204" s="26">
        <v>2080</v>
      </c>
      <c r="H204" s="26">
        <v>7633</v>
      </c>
      <c r="I204" s="26">
        <v>6969</v>
      </c>
      <c r="J204" s="26">
        <v>4932</v>
      </c>
      <c r="K204" s="26">
        <v>3745</v>
      </c>
      <c r="L204" s="26">
        <v>2646</v>
      </c>
      <c r="M204" s="31">
        <v>6538</v>
      </c>
      <c r="N204" s="26">
        <v>2478</v>
      </c>
      <c r="O204" s="26">
        <v>3700</v>
      </c>
      <c r="P204" s="26">
        <v>2750</v>
      </c>
      <c r="Q204" s="26">
        <v>5074</v>
      </c>
      <c r="R204" s="26">
        <v>6418</v>
      </c>
      <c r="S204" s="26">
        <v>2705</v>
      </c>
      <c r="T204" s="26">
        <v>3965</v>
      </c>
      <c r="U204" s="26">
        <v>3650</v>
      </c>
      <c r="V204" s="26">
        <v>1620</v>
      </c>
      <c r="W204" s="26">
        <v>985</v>
      </c>
      <c r="X204" s="26">
        <v>4064</v>
      </c>
      <c r="Y204" s="26">
        <v>6692</v>
      </c>
      <c r="Z204" s="26">
        <v>7120</v>
      </c>
    </row>
    <row r="205" spans="1:36" s="46" customFormat="1" ht="22.5" outlineLevel="1" x14ac:dyDescent="0.2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">
      <c r="A206" s="13" t="s">
        <v>136</v>
      </c>
      <c r="B206" s="27">
        <f>B204*0.45</f>
        <v>43830</v>
      </c>
      <c r="C206" s="27">
        <f>C204*0.45</f>
        <v>39222.450000000004</v>
      </c>
      <c r="D206" s="9">
        <f t="shared" si="72"/>
        <v>0.8948767967145792</v>
      </c>
      <c r="E206" s="9"/>
      <c r="F206" s="26">
        <f>F204*0.45</f>
        <v>628.65</v>
      </c>
      <c r="G206" s="26">
        <f t="shared" ref="G206:Z206" si="73">G204*0.45</f>
        <v>936</v>
      </c>
      <c r="H206" s="26">
        <f t="shared" si="73"/>
        <v>3434.85</v>
      </c>
      <c r="I206" s="26">
        <f t="shared" si="73"/>
        <v>3136.05</v>
      </c>
      <c r="J206" s="26">
        <f t="shared" si="73"/>
        <v>2219.4</v>
      </c>
      <c r="K206" s="26">
        <f t="shared" si="73"/>
        <v>1685.25</v>
      </c>
      <c r="L206" s="26">
        <f t="shared" si="73"/>
        <v>1190.7</v>
      </c>
      <c r="M206" s="26">
        <f t="shared" si="73"/>
        <v>2942.1</v>
      </c>
      <c r="N206" s="26">
        <f t="shared" si="73"/>
        <v>1115.1000000000001</v>
      </c>
      <c r="O206" s="26">
        <f t="shared" si="73"/>
        <v>1665</v>
      </c>
      <c r="P206" s="26">
        <f t="shared" si="73"/>
        <v>1237.5</v>
      </c>
      <c r="Q206" s="26">
        <f t="shared" si="73"/>
        <v>2283.3000000000002</v>
      </c>
      <c r="R206" s="26">
        <f t="shared" si="73"/>
        <v>2888.1</v>
      </c>
      <c r="S206" s="26">
        <f t="shared" si="73"/>
        <v>1217.25</v>
      </c>
      <c r="T206" s="26">
        <f t="shared" si="73"/>
        <v>1784.25</v>
      </c>
      <c r="U206" s="26">
        <f t="shared" si="73"/>
        <v>1642.5</v>
      </c>
      <c r="V206" s="26">
        <f t="shared" si="73"/>
        <v>729</v>
      </c>
      <c r="W206" s="26">
        <f t="shared" si="73"/>
        <v>443.25</v>
      </c>
      <c r="X206" s="26">
        <f t="shared" si="73"/>
        <v>1828.8</v>
      </c>
      <c r="Y206" s="26">
        <f t="shared" si="73"/>
        <v>3011.4</v>
      </c>
      <c r="Z206" s="26">
        <f t="shared" si="73"/>
        <v>3204</v>
      </c>
      <c r="AA206" s="60"/>
    </row>
    <row r="207" spans="1:36" s="46" customFormat="1" ht="22.5" collapsed="1" x14ac:dyDescent="0.2">
      <c r="A207" s="13" t="s">
        <v>137</v>
      </c>
      <c r="B207" s="48">
        <f>B204/B205</f>
        <v>0.96727742191767219</v>
      </c>
      <c r="C207" s="48">
        <f>C204/C205</f>
        <v>0.89523893648970942</v>
      </c>
      <c r="D207" s="9"/>
      <c r="E207" s="9"/>
      <c r="F207" s="69">
        <f t="shared" ref="F207:Z207" si="74">F204/F205</f>
        <v>1.1957545151074211</v>
      </c>
      <c r="G207" s="69">
        <f t="shared" si="74"/>
        <v>0.61389528363142676</v>
      </c>
      <c r="H207" s="69">
        <f t="shared" si="74"/>
        <v>0.9260202843693891</v>
      </c>
      <c r="I207" s="69">
        <f t="shared" si="74"/>
        <v>0.90742187500000004</v>
      </c>
      <c r="J207" s="69">
        <f t="shared" si="74"/>
        <v>1.0057096247960848</v>
      </c>
      <c r="K207" s="69">
        <f t="shared" si="74"/>
        <v>1.4201744406522563</v>
      </c>
      <c r="L207" s="69">
        <f t="shared" si="74"/>
        <v>3.2869565217391306</v>
      </c>
      <c r="M207" s="69">
        <f t="shared" si="74"/>
        <v>0.61471633539555093</v>
      </c>
      <c r="N207" s="69">
        <f t="shared" si="74"/>
        <v>0.6035217613677879</v>
      </c>
      <c r="O207" s="69">
        <f t="shared" si="74"/>
        <v>1.0526016329549657</v>
      </c>
      <c r="P207" s="69">
        <f t="shared" si="74"/>
        <v>0.87724894730126324</v>
      </c>
      <c r="Q207" s="69">
        <f t="shared" si="74"/>
        <v>0.6725429120551395</v>
      </c>
      <c r="R207" s="69">
        <f t="shared" si="74"/>
        <v>1.4913789096993078</v>
      </c>
      <c r="S207" s="69">
        <f t="shared" si="74"/>
        <v>1.3963452405533761</v>
      </c>
      <c r="T207" s="69">
        <f t="shared" si="74"/>
        <v>1.0676108672823716</v>
      </c>
      <c r="U207" s="69">
        <f t="shared" si="74"/>
        <v>0.55077712388712841</v>
      </c>
      <c r="V207" s="69">
        <f t="shared" si="74"/>
        <v>1.0881977564317862</v>
      </c>
      <c r="W207" s="69">
        <f t="shared" si="74"/>
        <v>1.4912944738834217</v>
      </c>
      <c r="X207" s="69">
        <f t="shared" si="74"/>
        <v>0.82223930724719774</v>
      </c>
      <c r="Y207" s="69">
        <f t="shared" si="74"/>
        <v>0.83650000000000002</v>
      </c>
      <c r="Z207" s="69">
        <f t="shared" si="74"/>
        <v>0.89832069544152715</v>
      </c>
    </row>
    <row r="208" spans="1:36" s="59" customFormat="1" ht="22.5" outlineLevel="1" x14ac:dyDescent="0.2">
      <c r="A208" s="51" t="s">
        <v>138</v>
      </c>
      <c r="B208" s="23">
        <v>215692</v>
      </c>
      <c r="C208" s="27">
        <f>SUM(F208:Z208)</f>
        <v>265582</v>
      </c>
      <c r="D208" s="9">
        <f t="shared" si="72"/>
        <v>1.2313020418003449</v>
      </c>
      <c r="E208" s="9"/>
      <c r="F208" s="26">
        <v>821</v>
      </c>
      <c r="G208" s="26">
        <v>8000</v>
      </c>
      <c r="H208" s="26">
        <v>17663</v>
      </c>
      <c r="I208" s="26">
        <v>24767</v>
      </c>
      <c r="J208" s="26">
        <v>4827</v>
      </c>
      <c r="K208" s="26">
        <v>14750</v>
      </c>
      <c r="L208" s="26">
        <v>550</v>
      </c>
      <c r="M208" s="26">
        <v>26207</v>
      </c>
      <c r="N208" s="26">
        <v>9612</v>
      </c>
      <c r="O208" s="26">
        <v>13000</v>
      </c>
      <c r="P208" s="26">
        <v>5600</v>
      </c>
      <c r="Q208" s="26">
        <v>18140</v>
      </c>
      <c r="R208" s="26">
        <v>5741</v>
      </c>
      <c r="S208" s="26">
        <v>4800</v>
      </c>
      <c r="T208" s="26">
        <v>6250</v>
      </c>
      <c r="U208" s="26">
        <v>36850</v>
      </c>
      <c r="V208" s="26">
        <v>2300</v>
      </c>
      <c r="W208" s="26">
        <v>850</v>
      </c>
      <c r="X208" s="26">
        <v>7370</v>
      </c>
      <c r="Y208" s="26">
        <v>39884</v>
      </c>
      <c r="Z208" s="26">
        <v>17600</v>
      </c>
    </row>
    <row r="209" spans="1:26" s="46" customFormat="1" ht="22.5" outlineLevel="1" x14ac:dyDescent="0.2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5" hidden="1" customHeight="1" outlineLevel="1" x14ac:dyDescent="0.2">
      <c r="A210" s="13" t="s">
        <v>136</v>
      </c>
      <c r="B210" s="27">
        <f>B208*0.3</f>
        <v>64707.6</v>
      </c>
      <c r="C210" s="27">
        <f>C208*0.3</f>
        <v>79674.599999999991</v>
      </c>
      <c r="D210" s="9">
        <f t="shared" si="72"/>
        <v>1.2313020418003449</v>
      </c>
      <c r="E210" s="9"/>
      <c r="F210" s="26">
        <f>F208*0.3</f>
        <v>246.29999999999998</v>
      </c>
      <c r="G210" s="26">
        <f t="shared" ref="G210:Z210" si="75">G208*0.3</f>
        <v>2400</v>
      </c>
      <c r="H210" s="26">
        <f t="shared" si="75"/>
        <v>5298.9</v>
      </c>
      <c r="I210" s="26">
        <f t="shared" si="75"/>
        <v>7430.0999999999995</v>
      </c>
      <c r="J210" s="26">
        <f t="shared" si="75"/>
        <v>1448.1</v>
      </c>
      <c r="K210" s="26">
        <f t="shared" si="75"/>
        <v>4425</v>
      </c>
      <c r="L210" s="26">
        <f t="shared" si="75"/>
        <v>165</v>
      </c>
      <c r="M210" s="26">
        <f t="shared" si="75"/>
        <v>7862.0999999999995</v>
      </c>
      <c r="N210" s="26">
        <f t="shared" si="75"/>
        <v>2883.6</v>
      </c>
      <c r="O210" s="26">
        <f t="shared" si="75"/>
        <v>3900</v>
      </c>
      <c r="P210" s="26">
        <f t="shared" si="75"/>
        <v>1680</v>
      </c>
      <c r="Q210" s="26">
        <f t="shared" si="75"/>
        <v>5442</v>
      </c>
      <c r="R210" s="26">
        <f t="shared" si="75"/>
        <v>1722.3</v>
      </c>
      <c r="S210" s="26">
        <f t="shared" si="75"/>
        <v>1440</v>
      </c>
      <c r="T210" s="26">
        <f t="shared" si="75"/>
        <v>1875</v>
      </c>
      <c r="U210" s="26">
        <f t="shared" si="75"/>
        <v>11055</v>
      </c>
      <c r="V210" s="26">
        <f t="shared" si="75"/>
        <v>690</v>
      </c>
      <c r="W210" s="26">
        <f t="shared" si="75"/>
        <v>255</v>
      </c>
      <c r="X210" s="26">
        <f t="shared" si="75"/>
        <v>2211</v>
      </c>
      <c r="Y210" s="26">
        <f t="shared" si="75"/>
        <v>11965.199999999999</v>
      </c>
      <c r="Z210" s="26">
        <f t="shared" si="75"/>
        <v>5280</v>
      </c>
    </row>
    <row r="211" spans="1:26" s="59" customFormat="1" ht="22.5" collapsed="1" x14ac:dyDescent="0.2">
      <c r="A211" s="13" t="s">
        <v>137</v>
      </c>
      <c r="B211" s="9">
        <f>B208/B209</f>
        <v>0.89184573845664028</v>
      </c>
      <c r="C211" s="9">
        <f>C208/C209</f>
        <v>1.100604378845746</v>
      </c>
      <c r="D211" s="9"/>
      <c r="E211" s="9"/>
      <c r="F211" s="30">
        <f t="shared" ref="F211:Z211" si="76">F208/F209</f>
        <v>0.36258446318950666</v>
      </c>
      <c r="G211" s="30">
        <f t="shared" si="76"/>
        <v>1.2181937232568409</v>
      </c>
      <c r="H211" s="30">
        <f t="shared" si="76"/>
        <v>1.1055682131143436</v>
      </c>
      <c r="I211" s="30">
        <f t="shared" si="76"/>
        <v>0.90841402582159625</v>
      </c>
      <c r="J211" s="30">
        <f t="shared" si="76"/>
        <v>0.5078326372158104</v>
      </c>
      <c r="K211" s="30">
        <f t="shared" si="76"/>
        <v>1.2005534755005698</v>
      </c>
      <c r="L211" s="30">
        <f t="shared" si="76"/>
        <v>0.3525189078323292</v>
      </c>
      <c r="M211" s="30">
        <f t="shared" si="76"/>
        <v>1.2712896262339615</v>
      </c>
      <c r="N211" s="30">
        <f t="shared" si="76"/>
        <v>1.2078108114900354</v>
      </c>
      <c r="O211" s="30">
        <f t="shared" si="76"/>
        <v>1.9081168354616176</v>
      </c>
      <c r="P211" s="30">
        <f t="shared" si="76"/>
        <v>0.92167415526917829</v>
      </c>
      <c r="Q211" s="30">
        <f t="shared" si="76"/>
        <v>1.2405284897557241</v>
      </c>
      <c r="R211" s="30">
        <f t="shared" si="76"/>
        <v>0.68828677616592737</v>
      </c>
      <c r="S211" s="30">
        <f t="shared" si="76"/>
        <v>1.2783977414973233</v>
      </c>
      <c r="T211" s="30">
        <f t="shared" si="76"/>
        <v>1.3383297644539613</v>
      </c>
      <c r="U211" s="30">
        <f t="shared" si="76"/>
        <v>1.148511765622565</v>
      </c>
      <c r="V211" s="30">
        <f t="shared" si="76"/>
        <v>0.79714414445638226</v>
      </c>
      <c r="W211" s="30">
        <f t="shared" si="76"/>
        <v>0.66395875644430558</v>
      </c>
      <c r="X211" s="30">
        <f t="shared" si="76"/>
        <v>0.76932712582726159</v>
      </c>
      <c r="Y211" s="30">
        <f t="shared" si="76"/>
        <v>1.2526381909547739</v>
      </c>
      <c r="Z211" s="30">
        <f t="shared" si="76"/>
        <v>1.1456766978472994</v>
      </c>
    </row>
    <row r="212" spans="1:26" s="59" customFormat="1" ht="30" customHeight="1" outlineLevel="1" x14ac:dyDescent="0.2">
      <c r="A212" s="51" t="s">
        <v>139</v>
      </c>
      <c r="B212" s="23">
        <v>45390</v>
      </c>
      <c r="C212" s="27">
        <f>SUM(F212:Z212)</f>
        <v>40201</v>
      </c>
      <c r="D212" s="9">
        <f t="shared" si="72"/>
        <v>0.88567966512447671</v>
      </c>
      <c r="E212" s="9"/>
      <c r="F212" s="26"/>
      <c r="G212" s="26">
        <v>5055</v>
      </c>
      <c r="H212" s="26">
        <v>1250</v>
      </c>
      <c r="I212" s="26">
        <v>600</v>
      </c>
      <c r="J212" s="26">
        <v>9550</v>
      </c>
      <c r="K212" s="26">
        <v>850</v>
      </c>
      <c r="L212" s="26">
        <v>1900</v>
      </c>
      <c r="M212" s="26">
        <v>1009</v>
      </c>
      <c r="N212" s="26">
        <v>300</v>
      </c>
      <c r="O212" s="26"/>
      <c r="P212" s="26">
        <v>3600</v>
      </c>
      <c r="Q212" s="26">
        <v>4465</v>
      </c>
      <c r="R212" s="26"/>
      <c r="S212" s="26"/>
      <c r="T212" s="26">
        <v>800</v>
      </c>
      <c r="U212" s="26"/>
      <c r="V212" s="26"/>
      <c r="W212" s="26"/>
      <c r="X212" s="26">
        <v>10822</v>
      </c>
      <c r="Y212" s="26"/>
      <c r="Z212" s="26"/>
    </row>
    <row r="213" spans="1:26" s="46" customFormat="1" ht="22.5" outlineLevel="1" x14ac:dyDescent="0.2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149999999999999" hidden="1" customHeight="1" outlineLevel="1" x14ac:dyDescent="0.2">
      <c r="A214" s="13" t="s">
        <v>140</v>
      </c>
      <c r="B214" s="27">
        <f>B212*0.19</f>
        <v>8624.1</v>
      </c>
      <c r="C214" s="27">
        <f>C212*0.19</f>
        <v>7638.1900000000005</v>
      </c>
      <c r="D214" s="9"/>
      <c r="E214" s="9"/>
      <c r="F214" s="26">
        <f>F212*0.19</f>
        <v>0</v>
      </c>
      <c r="G214" s="26">
        <f t="shared" ref="G214:Z214" si="77">G212*0.19</f>
        <v>960.45</v>
      </c>
      <c r="H214" s="26">
        <f t="shared" si="77"/>
        <v>237.5</v>
      </c>
      <c r="I214" s="26">
        <f t="shared" si="77"/>
        <v>114</v>
      </c>
      <c r="J214" s="26">
        <f t="shared" si="77"/>
        <v>1814.5</v>
      </c>
      <c r="K214" s="26">
        <f t="shared" si="77"/>
        <v>161.5</v>
      </c>
      <c r="L214" s="26">
        <f t="shared" si="77"/>
        <v>361</v>
      </c>
      <c r="M214" s="26">
        <f t="shared" si="77"/>
        <v>191.71</v>
      </c>
      <c r="N214" s="26">
        <f t="shared" si="77"/>
        <v>57</v>
      </c>
      <c r="O214" s="26">
        <f t="shared" si="77"/>
        <v>0</v>
      </c>
      <c r="P214" s="26">
        <f t="shared" si="77"/>
        <v>684</v>
      </c>
      <c r="Q214" s="26">
        <f t="shared" si="77"/>
        <v>848.35</v>
      </c>
      <c r="R214" s="26">
        <f t="shared" si="77"/>
        <v>0</v>
      </c>
      <c r="S214" s="26">
        <f t="shared" si="77"/>
        <v>0</v>
      </c>
      <c r="T214" s="26">
        <f t="shared" si="77"/>
        <v>152</v>
      </c>
      <c r="U214" s="26">
        <f t="shared" si="77"/>
        <v>0</v>
      </c>
      <c r="V214" s="26">
        <f t="shared" si="77"/>
        <v>0</v>
      </c>
      <c r="W214" s="26">
        <f t="shared" si="77"/>
        <v>0</v>
      </c>
      <c r="X214" s="26">
        <f t="shared" si="77"/>
        <v>2056.1799999999998</v>
      </c>
      <c r="Y214" s="26">
        <f t="shared" si="77"/>
        <v>0</v>
      </c>
      <c r="Z214" s="26">
        <f t="shared" si="77"/>
        <v>0</v>
      </c>
    </row>
    <row r="215" spans="1:26" s="59" customFormat="1" ht="22.5" collapsed="1" x14ac:dyDescent="0.2">
      <c r="A215" s="13" t="s">
        <v>141</v>
      </c>
      <c r="B215" s="9">
        <f>B212/B213</f>
        <v>0.18286860775710989</v>
      </c>
      <c r="C215" s="9">
        <f>C212/C213</f>
        <v>0.17111650743721096</v>
      </c>
      <c r="D215" s="9">
        <f t="shared" si="72"/>
        <v>0.93573473072257252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78">H212/H213</f>
        <v>6.9702343113966114E-2</v>
      </c>
      <c r="I215" s="30">
        <f t="shared" si="78"/>
        <v>2.4448184111125145E-2</v>
      </c>
      <c r="J215" s="30">
        <f t="shared" si="78"/>
        <v>0.89508313494666991</v>
      </c>
      <c r="K215" s="30">
        <f t="shared" si="78"/>
        <v>0.33333333333333331</v>
      </c>
      <c r="L215" s="30">
        <f t="shared" si="78"/>
        <v>1.0849083537943243</v>
      </c>
      <c r="M215" s="30">
        <f t="shared" si="78"/>
        <v>4.3604713976412829E-2</v>
      </c>
      <c r="N215" s="30">
        <f t="shared" si="78"/>
        <v>3.3583342662039627E-2</v>
      </c>
      <c r="O215" s="30">
        <f t="shared" si="78"/>
        <v>0</v>
      </c>
      <c r="P215" s="30">
        <f t="shared" si="78"/>
        <v>0.52784375824755869</v>
      </c>
      <c r="Q215" s="30">
        <f t="shared" si="78"/>
        <v>0.27202222479453642</v>
      </c>
      <c r="R215" s="30">
        <f t="shared" si="78"/>
        <v>0</v>
      </c>
      <c r="S215" s="30">
        <f t="shared" si="78"/>
        <v>0</v>
      </c>
      <c r="T215" s="30">
        <f t="shared" si="78"/>
        <v>9.9009900990099015E-2</v>
      </c>
      <c r="U215" s="30">
        <f t="shared" si="78"/>
        <v>0</v>
      </c>
      <c r="V215" s="30">
        <f t="shared" si="78"/>
        <v>0</v>
      </c>
      <c r="W215" s="30">
        <f t="shared" si="78"/>
        <v>0</v>
      </c>
      <c r="X215" s="30">
        <f t="shared" si="78"/>
        <v>1.0063887364808943</v>
      </c>
      <c r="Y215" s="30">
        <f t="shared" si="78"/>
        <v>0</v>
      </c>
      <c r="Z215" s="30">
        <f t="shared" si="78"/>
        <v>0</v>
      </c>
    </row>
    <row r="216" spans="1:26" s="46" customFormat="1" ht="22.5" x14ac:dyDescent="0.2">
      <c r="A216" s="51" t="s">
        <v>142</v>
      </c>
      <c r="B216" s="27">
        <v>590</v>
      </c>
      <c r="C216" s="27">
        <f>SUM(F216:Z216)</f>
        <v>432</v>
      </c>
      <c r="D216" s="9">
        <f t="shared" si="72"/>
        <v>0.73220338983050848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2.5" x14ac:dyDescent="0.2">
      <c r="A217" s="13" t="s">
        <v>140</v>
      </c>
      <c r="B217" s="27">
        <f>B216*0.7</f>
        <v>413</v>
      </c>
      <c r="C217" s="27">
        <f>C216*0.7</f>
        <v>302.39999999999998</v>
      </c>
      <c r="D217" s="9">
        <f t="shared" si="72"/>
        <v>0.73220338983050837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149999999999999" hidden="1" customHeight="1" x14ac:dyDescent="0.2">
      <c r="A218" s="32" t="s">
        <v>207</v>
      </c>
      <c r="B218" s="27"/>
      <c r="C218" s="27">
        <f>SUM(F218:Z218)</f>
        <v>0</v>
      </c>
      <c r="D218" s="9" t="e">
        <f t="shared" si="72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149999999999999" hidden="1" customHeight="1" x14ac:dyDescent="0.2">
      <c r="A219" s="13" t="s">
        <v>140</v>
      </c>
      <c r="B219" s="27">
        <f>B218*0.2</f>
        <v>0</v>
      </c>
      <c r="C219" s="27">
        <f>C218*0.2</f>
        <v>0</v>
      </c>
      <c r="D219" s="9" t="e">
        <f t="shared" si="72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149999999999999" hidden="1" customHeight="1" x14ac:dyDescent="0.2">
      <c r="A220" s="32" t="s">
        <v>164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2.5" x14ac:dyDescent="0.2">
      <c r="A221" s="32" t="s">
        <v>143</v>
      </c>
      <c r="B221" s="27">
        <f>B219+B217+B214+B210+B206</f>
        <v>117574.7</v>
      </c>
      <c r="C221" s="27">
        <f>C219+C217+C214+C210+C206</f>
        <v>126837.63999999998</v>
      </c>
      <c r="D221" s="9">
        <f t="shared" si="72"/>
        <v>1.0787834457583136</v>
      </c>
      <c r="E221" s="9"/>
      <c r="F221" s="26">
        <f>F219+F217+F214+F210+F206</f>
        <v>874.94999999999993</v>
      </c>
      <c r="G221" s="26">
        <f t="shared" ref="G221:Z221" si="79">G219+G217+G214+G210+G206</f>
        <v>4296.45</v>
      </c>
      <c r="H221" s="26">
        <f t="shared" si="79"/>
        <v>8971.25</v>
      </c>
      <c r="I221" s="26">
        <f t="shared" si="79"/>
        <v>10680.15</v>
      </c>
      <c r="J221" s="26">
        <f t="shared" si="79"/>
        <v>5482</v>
      </c>
      <c r="K221" s="26">
        <f t="shared" si="79"/>
        <v>6271.75</v>
      </c>
      <c r="L221" s="26">
        <f t="shared" si="79"/>
        <v>1828.7</v>
      </c>
      <c r="M221" s="26">
        <f t="shared" si="79"/>
        <v>10995.91</v>
      </c>
      <c r="N221" s="26">
        <f t="shared" si="79"/>
        <v>4055.7</v>
      </c>
      <c r="O221" s="26">
        <f t="shared" si="79"/>
        <v>5565</v>
      </c>
      <c r="P221" s="26">
        <f t="shared" si="79"/>
        <v>3601.5</v>
      </c>
      <c r="Q221" s="26">
        <f t="shared" si="79"/>
        <v>8643.6500000000015</v>
      </c>
      <c r="R221" s="26">
        <f t="shared" si="79"/>
        <v>4610.3999999999996</v>
      </c>
      <c r="S221" s="26">
        <f t="shared" si="79"/>
        <v>2777.65</v>
      </c>
      <c r="T221" s="26">
        <f t="shared" si="79"/>
        <v>3811.25</v>
      </c>
      <c r="U221" s="26">
        <f t="shared" si="79"/>
        <v>12697.5</v>
      </c>
      <c r="V221" s="26">
        <f t="shared" si="79"/>
        <v>1419</v>
      </c>
      <c r="W221" s="26">
        <f t="shared" si="79"/>
        <v>698.25</v>
      </c>
      <c r="X221" s="26">
        <f t="shared" si="79"/>
        <v>6095.9800000000005</v>
      </c>
      <c r="Y221" s="26">
        <f t="shared" si="79"/>
        <v>14976.599999999999</v>
      </c>
      <c r="Z221" s="26">
        <f t="shared" si="79"/>
        <v>8484</v>
      </c>
    </row>
    <row r="222" spans="1:26" s="46" customFormat="1" ht="22.5" x14ac:dyDescent="0.2">
      <c r="A222" s="13" t="s">
        <v>208</v>
      </c>
      <c r="B222" s="26">
        <v>62592</v>
      </c>
      <c r="C222" s="26">
        <f>SUM(F222:Z222)</f>
        <v>62122</v>
      </c>
      <c r="D222" s="9">
        <f t="shared" si="72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2.5" x14ac:dyDescent="0.2">
      <c r="A223" s="51" t="s">
        <v>163</v>
      </c>
      <c r="B223" s="49">
        <f>B221/B222*10</f>
        <v>18.784301508179958</v>
      </c>
      <c r="C223" s="49">
        <f>C221/C222*10</f>
        <v>20.417507485270917</v>
      </c>
      <c r="D223" s="9">
        <f t="shared" si="72"/>
        <v>1.0869452599224811</v>
      </c>
      <c r="E223" s="9"/>
      <c r="F223" s="50">
        <f>F221/F222*10</f>
        <v>14.93088737201365</v>
      </c>
      <c r="G223" s="50">
        <f>G221/G222*10</f>
        <v>22.951121794871796</v>
      </c>
      <c r="H223" s="50">
        <f t="shared" ref="H223:Z223" si="80">H221/H222*10</f>
        <v>19.69971453667106</v>
      </c>
      <c r="I223" s="50">
        <f t="shared" si="80"/>
        <v>17.137596277278561</v>
      </c>
      <c r="J223" s="50">
        <f t="shared" si="80"/>
        <v>20.23624953857512</v>
      </c>
      <c r="K223" s="50">
        <f t="shared" si="80"/>
        <v>24.122115384615384</v>
      </c>
      <c r="L223" s="50">
        <f t="shared" si="80"/>
        <v>41.094382022471912</v>
      </c>
      <c r="M223" s="50">
        <f t="shared" si="80"/>
        <v>18.713257317903334</v>
      </c>
      <c r="N223" s="50">
        <f t="shared" si="80"/>
        <v>17.882275132275133</v>
      </c>
      <c r="O223" s="50">
        <f t="shared" si="80"/>
        <v>26.537911301859797</v>
      </c>
      <c r="P223" s="50">
        <f t="shared" si="80"/>
        <v>20.79387990762125</v>
      </c>
      <c r="Q223" s="50">
        <f t="shared" si="80"/>
        <v>20.738123800383882</v>
      </c>
      <c r="R223" s="50">
        <f t="shared" si="80"/>
        <v>22.688976377952752</v>
      </c>
      <c r="S223" s="50">
        <f t="shared" si="80"/>
        <v>25.959345794392522</v>
      </c>
      <c r="T223" s="50">
        <f t="shared" si="80"/>
        <v>18.573343079922026</v>
      </c>
      <c r="U223" s="50">
        <f t="shared" si="80"/>
        <v>21.627491057741437</v>
      </c>
      <c r="V223" s="50">
        <f t="shared" si="80"/>
        <v>17.262773722627738</v>
      </c>
      <c r="W223" s="50">
        <f t="shared" si="80"/>
        <v>19.13013698630137</v>
      </c>
      <c r="X223" s="50">
        <f t="shared" si="80"/>
        <v>22.321420725009155</v>
      </c>
      <c r="Y223" s="50">
        <f t="shared" si="80"/>
        <v>19.549145020232345</v>
      </c>
      <c r="Z223" s="50">
        <f t="shared" si="80"/>
        <v>19.3742863667504</v>
      </c>
    </row>
    <row r="224" spans="1:26" ht="16.149999999999999" hidden="1" customHeight="1" x14ac:dyDescent="0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149999999999999" hidden="1" customHeight="1" x14ac:dyDescent="0.25">
      <c r="A225" s="13" t="s">
        <v>182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149999999999999" hidden="1" customHeight="1" x14ac:dyDescent="0.25">
      <c r="A226" s="13" t="s">
        <v>186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149999999999999" hidden="1" customHeight="1" x14ac:dyDescent="0.35">
      <c r="A227" s="82" t="s">
        <v>144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149999999999999" hidden="1" customHeight="1" x14ac:dyDescent="0.35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149999999999999" hidden="1" customHeight="1" x14ac:dyDescent="0.35">
      <c r="A229" s="63" t="s">
        <v>146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149999999999999" hidden="1" customHeight="1" x14ac:dyDescent="0.3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149999999999999" hidden="1" customHeight="1" x14ac:dyDescent="0.35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149999999999999" hidden="1" customHeight="1" x14ac:dyDescent="0.25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149999999999999" hidden="1" customHeight="1" x14ac:dyDescent="0.35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6.149999999999999" hidden="1" customHeight="1" x14ac:dyDescent="0.25">
      <c r="A234" s="133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149999999999999" hidden="1" customHeight="1" x14ac:dyDescent="0.25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149999999999999" hidden="1" customHeight="1" x14ac:dyDescent="0.25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149999999999999" customHeight="1" x14ac:dyDescent="0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5" customHeight="1" x14ac:dyDescent="0.2">
      <c r="A238" s="32" t="s">
        <v>148</v>
      </c>
      <c r="B238" s="27"/>
      <c r="C238" s="27">
        <f>SUM(F238:Z238)</f>
        <v>40846</v>
      </c>
      <c r="D238" s="27"/>
      <c r="E238" s="23"/>
      <c r="F238" s="26">
        <v>1810</v>
      </c>
      <c r="G238" s="26">
        <v>998</v>
      </c>
      <c r="H238" s="26">
        <v>2125</v>
      </c>
      <c r="I238" s="26">
        <v>1703</v>
      </c>
      <c r="J238" s="26">
        <v>987</v>
      </c>
      <c r="K238" s="26">
        <v>2781</v>
      </c>
      <c r="L238" s="26">
        <v>1536</v>
      </c>
      <c r="M238" s="26">
        <v>1870</v>
      </c>
      <c r="N238" s="26">
        <v>1782</v>
      </c>
      <c r="O238" s="26">
        <v>627</v>
      </c>
      <c r="P238" s="26">
        <v>1570</v>
      </c>
      <c r="Q238" s="26">
        <v>2860</v>
      </c>
      <c r="R238" s="26">
        <v>2208</v>
      </c>
      <c r="S238" s="26">
        <v>1684</v>
      </c>
      <c r="T238" s="26">
        <v>4195</v>
      </c>
      <c r="U238" s="26">
        <v>1585</v>
      </c>
      <c r="V238" s="26">
        <v>150</v>
      </c>
      <c r="W238" s="26">
        <v>325</v>
      </c>
      <c r="X238" s="26">
        <v>3290</v>
      </c>
      <c r="Y238" s="26">
        <v>5630</v>
      </c>
      <c r="Z238" s="26">
        <v>1130</v>
      </c>
    </row>
    <row r="239" spans="1:26" ht="16.149999999999999" hidden="1" customHeight="1" x14ac:dyDescent="0.25">
      <c r="A239" s="61" t="s">
        <v>150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149999999999999" hidden="1" customHeight="1" x14ac:dyDescent="0.25">
      <c r="A240" s="61" t="s">
        <v>151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149999999999999" hidden="1" customHeight="1" x14ac:dyDescent="0.25">
      <c r="A241" s="61" t="s">
        <v>151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149999999999999" hidden="1" customHeight="1" x14ac:dyDescent="0.25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149999999999999" hidden="1" customHeight="1" x14ac:dyDescent="0.25"/>
    <row r="244" spans="1:26" s="61" customFormat="1" ht="16.149999999999999" hidden="1" customHeight="1" x14ac:dyDescent="0.25">
      <c r="A244" s="61" t="s">
        <v>158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149999999999999" hidden="1" customHeight="1" x14ac:dyDescent="0.25"/>
    <row r="246" spans="1:26" ht="16.149999999999999" hidden="1" customHeight="1" x14ac:dyDescent="0.25">
      <c r="A246" s="61" t="s">
        <v>162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149999999999999" hidden="1" customHeight="1" x14ac:dyDescent="0.25"/>
    <row r="248" spans="1:26" ht="16.149999999999999" hidden="1" customHeight="1" x14ac:dyDescent="0.25"/>
    <row r="249" spans="1:26" ht="16.149999999999999" hidden="1" customHeight="1" x14ac:dyDescent="0.25"/>
    <row r="250" spans="1:26" ht="16.149999999999999" hidden="1" customHeight="1" x14ac:dyDescent="0.25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149999999999999" hidden="1" customHeight="1" x14ac:dyDescent="0.25"/>
    <row r="252" spans="1:26" ht="16.149999999999999" hidden="1" customHeight="1" x14ac:dyDescent="0.25">
      <c r="A252" s="13" t="s">
        <v>187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149999999999999" hidden="1" customHeight="1" x14ac:dyDescent="0.25"/>
    <row r="254" spans="1:26" ht="16.149999999999999" hidden="1" customHeight="1" x14ac:dyDescent="0.25"/>
    <row r="255" spans="1:26" ht="16.149999999999999" hidden="1" customHeight="1" x14ac:dyDescent="0.25"/>
    <row r="256" spans="1:26" hidden="1" x14ac:dyDescent="0.25"/>
  </sheetData>
  <dataConsolidate/>
  <mergeCells count="30"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2019-08-16T10:58:51Z</cp:lastPrinted>
  <dcterms:created xsi:type="dcterms:W3CDTF">2017-06-08T05:54:08Z</dcterms:created>
  <dcterms:modified xsi:type="dcterms:W3CDTF">2019-08-16T10:58:57Z</dcterms:modified>
</cp:coreProperties>
</file>