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Y163" i="2" l="1"/>
  <c r="I166" i="2" l="1"/>
  <c r="D172" i="2"/>
  <c r="E172" i="2"/>
  <c r="F172" i="2"/>
  <c r="N151" i="2"/>
  <c r="R151" i="2" l="1"/>
  <c r="G160" i="2"/>
  <c r="T160" i="2" l="1"/>
  <c r="T175" i="2"/>
  <c r="T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U139" i="2"/>
  <c r="V139" i="2"/>
  <c r="W139" i="2"/>
  <c r="X139" i="2"/>
  <c r="Y139" i="2"/>
  <c r="Z139" i="2"/>
  <c r="F139" i="2"/>
  <c r="C238" i="2" l="1"/>
  <c r="D238" i="2" s="1"/>
  <c r="V163" i="2" l="1"/>
  <c r="F105" i="2" l="1"/>
  <c r="K151" i="2" l="1"/>
  <c r="S166" i="2" l="1"/>
  <c r="B159" i="2" l="1"/>
  <c r="D157" i="2"/>
  <c r="B150" i="2"/>
  <c r="D148" i="2"/>
  <c r="B124" i="2"/>
  <c r="D120" i="2"/>
  <c r="D121" i="2"/>
  <c r="D122" i="2"/>
  <c r="B107" i="2"/>
  <c r="X166" i="2" l="1"/>
  <c r="M151" i="2" l="1"/>
  <c r="Q146" i="2" l="1"/>
  <c r="B172" i="2" l="1"/>
  <c r="B166" i="2"/>
  <c r="B160" i="2"/>
  <c r="B151" i="2"/>
  <c r="B133" i="2"/>
  <c r="B132" i="2"/>
  <c r="B131" i="2"/>
  <c r="B130" i="2"/>
  <c r="R146" i="2" l="1"/>
  <c r="K172" i="2" l="1"/>
  <c r="S175" i="2" l="1"/>
  <c r="W133" i="2" l="1"/>
  <c r="G151" i="2" l="1"/>
  <c r="H151" i="2"/>
  <c r="F160" i="2" l="1"/>
  <c r="O159" i="2" l="1"/>
  <c r="P124" i="2"/>
  <c r="Y130" i="2" l="1"/>
  <c r="K160" i="2" l="1"/>
  <c r="P151" i="2"/>
  <c r="P132" i="2"/>
  <c r="O175" i="2" l="1"/>
  <c r="C157" i="2" l="1"/>
  <c r="F159" i="2"/>
  <c r="C122" i="2" l="1"/>
  <c r="Z175" i="2" l="1"/>
  <c r="U160" i="2" l="1"/>
  <c r="T151" i="2" l="1"/>
  <c r="W151" i="2"/>
  <c r="K175" i="2" l="1"/>
  <c r="B108" i="2" l="1"/>
  <c r="B116" i="2"/>
  <c r="B147" i="2"/>
  <c r="B156" i="2"/>
  <c r="B163" i="2"/>
  <c r="B169" i="2"/>
  <c r="B175" i="2"/>
  <c r="B178" i="2"/>
  <c r="B181" i="2"/>
  <c r="B184" i="2"/>
  <c r="B189" i="2"/>
  <c r="B193" i="2"/>
  <c r="B199" i="2"/>
  <c r="B206" i="2"/>
  <c r="B207" i="2"/>
  <c r="B210" i="2"/>
  <c r="B211" i="2"/>
  <c r="B214" i="2"/>
  <c r="B215" i="2"/>
  <c r="B217" i="2"/>
  <c r="B219" i="2"/>
  <c r="B221" i="2" l="1"/>
  <c r="B223" i="2" s="1"/>
  <c r="N132" i="2"/>
  <c r="O160" i="2" l="1"/>
  <c r="V151" i="2" l="1"/>
  <c r="O133" i="2" l="1"/>
  <c r="S132" i="2" l="1"/>
  <c r="S133" i="2"/>
  <c r="F131" i="2" l="1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I132" i="2"/>
  <c r="K132" i="2"/>
  <c r="L132" i="2"/>
  <c r="M132" i="2"/>
  <c r="T132" i="2"/>
  <c r="X132" i="2"/>
  <c r="F133" i="2"/>
  <c r="G133" i="2"/>
  <c r="H133" i="2"/>
  <c r="I133" i="2"/>
  <c r="J133" i="2"/>
  <c r="K133" i="2"/>
  <c r="L133" i="2"/>
  <c r="M133" i="2"/>
  <c r="N133" i="2"/>
  <c r="P133" i="2"/>
  <c r="Q133" i="2"/>
  <c r="R133" i="2"/>
  <c r="T133" i="2"/>
  <c r="U133" i="2"/>
  <c r="V133" i="2"/>
  <c r="X133" i="2"/>
  <c r="J175" i="2" l="1"/>
  <c r="C196" i="2" l="1"/>
  <c r="X160" i="2" l="1"/>
  <c r="X151" i="2"/>
  <c r="L175" i="2"/>
  <c r="Z133" i="2" l="1"/>
  <c r="F151" i="2" l="1"/>
  <c r="Y175" i="2"/>
  <c r="Z131" i="2" l="1"/>
  <c r="I151" i="2" l="1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F144" i="2"/>
  <c r="C100" i="2"/>
  <c r="C101" i="2"/>
  <c r="C102" i="2"/>
  <c r="C103" i="2"/>
  <c r="C104" i="2"/>
  <c r="G105" i="2"/>
  <c r="H105" i="2"/>
  <c r="I105" i="2"/>
  <c r="J105" i="2"/>
  <c r="K105" i="2"/>
  <c r="L105" i="2"/>
  <c r="M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J151" i="2"/>
  <c r="I175" i="2"/>
  <c r="H130" i="2"/>
  <c r="C194" i="2" l="1"/>
  <c r="C195" i="2"/>
  <c r="W130" i="2" l="1"/>
  <c r="Q151" i="2" l="1"/>
  <c r="J160" i="2"/>
  <c r="S151" i="2" l="1"/>
  <c r="Y132" i="2" l="1"/>
  <c r="Y131" i="2"/>
  <c r="C192" i="2"/>
  <c r="C193" i="2" s="1"/>
  <c r="J130" i="2" l="1"/>
  <c r="V130" i="2" l="1"/>
  <c r="O130" i="2" l="1"/>
  <c r="G130" i="2" l="1"/>
  <c r="Z130" i="2"/>
  <c r="Z132" i="2"/>
  <c r="X130" i="2"/>
  <c r="U130" i="2"/>
  <c r="U151" i="2"/>
  <c r="S130" i="2" l="1"/>
  <c r="N130" i="2"/>
  <c r="L151" i="2" l="1"/>
  <c r="Q130" i="2"/>
  <c r="K130" i="2"/>
  <c r="I130" i="2"/>
  <c r="R130" i="2" l="1"/>
  <c r="P130" i="2"/>
  <c r="F130" i="2" l="1"/>
  <c r="L130" i="2" l="1"/>
  <c r="Y133" i="2"/>
  <c r="H199" i="2" l="1"/>
  <c r="P160" i="2" l="1"/>
  <c r="C128" i="2" l="1"/>
  <c r="C120" i="2"/>
  <c r="C113" i="2"/>
  <c r="C134" i="2" l="1"/>
  <c r="T130" i="2"/>
  <c r="C112" i="2" l="1"/>
  <c r="Q160" i="2" l="1"/>
  <c r="N160" i="2" l="1"/>
  <c r="G189" i="2" l="1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89" i="2" l="1"/>
  <c r="D189" i="2" s="1"/>
  <c r="C106" i="2" l="1"/>
  <c r="C109" i="2"/>
  <c r="C110" i="2"/>
  <c r="C111" i="2"/>
  <c r="C114" i="2"/>
  <c r="C115" i="2"/>
  <c r="C117" i="2"/>
  <c r="C118" i="2"/>
  <c r="C119" i="2"/>
  <c r="C121" i="2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C149" i="2"/>
  <c r="C150" i="2" s="1"/>
  <c r="D150" i="2" s="1"/>
  <c r="C152" i="2"/>
  <c r="C153" i="2"/>
  <c r="C154" i="2"/>
  <c r="C116" i="2" l="1"/>
  <c r="C107" i="2"/>
  <c r="D107" i="2" s="1"/>
  <c r="C146" i="2"/>
  <c r="C132" i="2"/>
  <c r="C133" i="2"/>
  <c r="C130" i="2"/>
  <c r="C131" i="2"/>
  <c r="C151" i="2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C185" i="2"/>
  <c r="Y184" i="2"/>
  <c r="V184" i="2"/>
  <c r="S184" i="2"/>
  <c r="M184" i="2"/>
  <c r="L184" i="2"/>
  <c r="K184" i="2"/>
  <c r="H184" i="2"/>
  <c r="C183" i="2"/>
  <c r="C182" i="2"/>
  <c r="V181" i="2"/>
  <c r="M181" i="2"/>
  <c r="H181" i="2"/>
  <c r="C180" i="2"/>
  <c r="C179" i="2"/>
  <c r="N175" i="2"/>
  <c r="C174" i="2"/>
  <c r="C173" i="2"/>
  <c r="R172" i="2"/>
  <c r="C171" i="2"/>
  <c r="C170" i="2"/>
  <c r="V169" i="2"/>
  <c r="U169" i="2"/>
  <c r="N169" i="2"/>
  <c r="C168" i="2"/>
  <c r="C167" i="2"/>
  <c r="T166" i="2"/>
  <c r="C165" i="2"/>
  <c r="D165" i="2" s="1"/>
  <c r="C164" i="2"/>
  <c r="D164" i="2" s="1"/>
  <c r="H163" i="2"/>
  <c r="C162" i="2"/>
  <c r="D162" i="2" s="1"/>
  <c r="C161" i="2"/>
  <c r="L160" i="2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C155" i="2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M147" i="2"/>
  <c r="L147" i="2"/>
  <c r="K147" i="2"/>
  <c r="J147" i="2"/>
  <c r="I147" i="2"/>
  <c r="H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I146" i="2"/>
  <c r="H146" i="2"/>
  <c r="G146" i="2"/>
  <c r="F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M130" i="2"/>
  <c r="Z124" i="2"/>
  <c r="Y124" i="2"/>
  <c r="X124" i="2"/>
  <c r="W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I124" i="2"/>
  <c r="H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I107" i="2"/>
  <c r="H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78" i="2"/>
  <c r="D179" i="2"/>
  <c r="D187" i="2"/>
  <c r="D185" i="2"/>
  <c r="D149" i="2"/>
  <c r="D141" i="2"/>
  <c r="D142" i="2"/>
  <c r="D137" i="2"/>
  <c r="D153" i="2"/>
  <c r="D145" i="2"/>
  <c r="D222" i="2"/>
  <c r="D195" i="2"/>
  <c r="D180" i="2"/>
  <c r="D181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77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176" i="2"/>
  <c r="D151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75" i="2"/>
  <c r="D182" i="2"/>
  <c r="D188" i="2"/>
  <c r="D160" i="2"/>
  <c r="D161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</calcChain>
</file>

<file path=xl/sharedStrings.xml><?xml version="1.0" encoding="utf-8"?>
<sst xmlns="http://schemas.openxmlformats.org/spreadsheetml/2006/main" count="266" uniqueCount="212">
  <si>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</si>
  <si>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</si>
  <si>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</si>
  <si>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</si>
  <si>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</si>
  <si>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</si>
  <si>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</si>
  <si>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</si>
  <si>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</si>
  <si>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</si>
  <si>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</si>
  <si>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</si>
  <si>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</si>
  <si>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</si>
  <si>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</si>
  <si>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</si>
  <si>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</si>
  <si>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</si>
  <si>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</si>
  <si>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</si>
  <si>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</si>
  <si>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</si>
  <si>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</si>
  <si>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</si>
  <si>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</si>
  <si>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</si>
  <si>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</si>
  <si>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</si>
  <si>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</si>
  <si>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</si>
  <si>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</si>
  <si>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</si>
  <si>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</si>
  <si>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</si>
  <si>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</si>
  <si>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</si>
  <si>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</si>
  <si>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</si>
  <si>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</si>
  <si>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</si>
  <si>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</si>
  <si>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</si>
  <si>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</si>
  <si>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</si>
  <si>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</si>
  <si>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</si>
  <si>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</si>
  <si>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</si>
  <si>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</si>
  <si>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</si>
  <si>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</si>
  <si>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</si>
  <si>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</si>
  <si>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</si>
  <si>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</si>
  <si>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</si>
  <si>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</si>
  <si>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</si>
  <si>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</si>
  <si>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</si>
  <si>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</si>
  <si>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</si>
  <si>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</si>
  <si>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</si>
  <si>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</si>
  <si>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</si>
  <si>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</si>
  <si>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</si>
  <si>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</si>
  <si>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</si>
  <si>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</si>
  <si>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</si>
  <si>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</si>
  <si>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</si>
  <si>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</si>
  <si>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</si>
  <si>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</si>
  <si>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</si>
  <si>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</si>
  <si>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</si>
  <si>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</si>
  <si>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</si>
  <si>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</si>
  <si>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</si>
  <si>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</si>
  <si>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</si>
  <si>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</si>
  <si>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</si>
  <si>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</si>
  <si>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</si>
  <si>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</si>
  <si>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</si>
  <si>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</si>
  <si>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</si>
  <si>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</si>
  <si>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</si>
  <si>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</si>
  <si>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</si>
  <si>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</si>
  <si>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</si>
  <si>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</si>
  <si>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</si>
  <si>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</si>
  <si>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</si>
  <si>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</si>
  <si>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</si>
  <si>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</si>
  <si>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</si>
  <si>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</si>
  <si>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</si>
  <si>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</si>
  <si>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</si>
  <si>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</si>
  <si>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</si>
  <si>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</si>
  <si>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</si>
  <si>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</si>
  <si>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</si>
  <si>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</si>
  <si>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</si>
  <si>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</si>
  <si>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</si>
  <si>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</si>
  <si>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</si>
  <si>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</si>
  <si>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</si>
  <si>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</si>
  <si>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</si>
  <si>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</si>
  <si>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</si>
  <si>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</si>
  <si>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</si>
  <si>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</si>
  <si>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</si>
  <si>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</si>
  <si>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</si>
  <si>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</si>
  <si>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</si>
  <si>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</si>
  <si>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</si>
  <si>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</si>
  <si>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</si>
  <si>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</si>
  <si>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</si>
  <si>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</si>
  <si>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</si>
  <si>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</si>
  <si>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</si>
  <si>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</si>
  <si>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</si>
  <si>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</si>
  <si>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</si>
  <si>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</si>
  <si>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</si>
  <si>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</si>
  <si>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</si>
  <si>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</si>
  <si>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</si>
  <si>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</si>
  <si>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</si>
  <si>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</si>
  <si>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</si>
  <si>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</si>
  <si>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</si>
  <si>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</si>
  <si>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</si>
  <si>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</si>
  <si>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</si>
  <si>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</si>
  <si>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</si>
  <si>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</si>
  <si>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</si>
  <si>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</si>
  <si>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</si>
  <si>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</si>
  <si>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</si>
  <si>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</si>
  <si>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</si>
  <si>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</si>
  <si>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</si>
  <si>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</si>
  <si>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</si>
  <si>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</si>
  <si>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</si>
  <si>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</si>
  <si>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</si>
  <si>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</si>
  <si>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</si>
  <si>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</si>
  <si>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</si>
  <si>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</si>
  <si>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</si>
  <si>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</si>
  <si>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</si>
  <si>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</si>
  <si>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</si>
  <si>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</si>
  <si>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</si>
  <si>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</si>
  <si>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</si>
  <si>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</si>
  <si>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</si>
  <si>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</si>
  <si>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</si>
  <si>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</si>
  <si>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</si>
  <si>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</si>
  <si>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</si>
  <si>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</si>
  <si>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</si>
  <si>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</si>
  <si>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3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</si>
</sst>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V166" sqref="V166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33" t="s">
        <v>211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4" t="s">
        <v>0</v>
      </c>
      <c r="B4" s="137" t="s">
        <v>192</v>
      </c>
      <c r="C4" s="129" t="s">
        <v>193</v>
      </c>
      <c r="D4" s="129" t="s">
        <v>194</v>
      </c>
      <c r="E4" s="129" t="s">
        <v>204</v>
      </c>
      <c r="F4" s="140" t="s">
        <v>3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/>
    </row>
    <row r="5" spans="1:27" s="2" customFormat="1" ht="87" customHeight="1" x14ac:dyDescent="0.3">
      <c r="A5" s="135"/>
      <c r="B5" s="138"/>
      <c r="C5" s="130"/>
      <c r="D5" s="130"/>
      <c r="E5" s="130"/>
      <c r="F5" s="127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11</v>
      </c>
      <c r="N5" s="127" t="s">
        <v>12</v>
      </c>
      <c r="O5" s="127" t="s">
        <v>13</v>
      </c>
      <c r="P5" s="127" t="s">
        <v>14</v>
      </c>
      <c r="Q5" s="127" t="s">
        <v>15</v>
      </c>
      <c r="R5" s="127" t="s">
        <v>16</v>
      </c>
      <c r="S5" s="127" t="s">
        <v>17</v>
      </c>
      <c r="T5" s="127" t="s">
        <v>18</v>
      </c>
      <c r="U5" s="127" t="s">
        <v>19</v>
      </c>
      <c r="V5" s="127" t="s">
        <v>20</v>
      </c>
      <c r="W5" s="127" t="s">
        <v>21</v>
      </c>
      <c r="X5" s="127" t="s">
        <v>22</v>
      </c>
      <c r="Y5" s="127" t="s">
        <v>23</v>
      </c>
      <c r="Z5" s="127" t="s">
        <v>24</v>
      </c>
    </row>
    <row r="6" spans="1:27" s="2" customFormat="1" ht="70.2" customHeight="1" thickBot="1" x14ac:dyDescent="0.35">
      <c r="A6" s="136"/>
      <c r="B6" s="139"/>
      <c r="C6" s="131"/>
      <c r="D6" s="131"/>
      <c r="E6" s="131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95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95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5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95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20">G45/G44</f>
        <v>0.9530043199371645</v>
      </c>
      <c r="H48" s="98">
        <f t="shared" si="20"/>
        <v>0.92818192365703678</v>
      </c>
      <c r="I48" s="98">
        <f t="shared" si="20"/>
        <v>0.92769669518537157</v>
      </c>
      <c r="J48" s="98">
        <f t="shared" si="20"/>
        <v>0.96712396489927077</v>
      </c>
      <c r="K48" s="98">
        <f t="shared" si="20"/>
        <v>1.0123784880061544</v>
      </c>
      <c r="L48" s="98">
        <f t="shared" si="20"/>
        <v>0.98540293151071601</v>
      </c>
      <c r="M48" s="98">
        <f t="shared" si="20"/>
        <v>0.96341743998772911</v>
      </c>
      <c r="N48" s="98">
        <f t="shared" si="20"/>
        <v>0.9237160120845922</v>
      </c>
      <c r="O48" s="98">
        <f t="shared" si="20"/>
        <v>0.99462890625</v>
      </c>
      <c r="P48" s="98">
        <f t="shared" si="20"/>
        <v>0.84470989761092152</v>
      </c>
      <c r="Q48" s="98">
        <f t="shared" si="20"/>
        <v>0.92141117026075969</v>
      </c>
      <c r="R48" s="98">
        <f t="shared" si="20"/>
        <v>0.98116309336255902</v>
      </c>
      <c r="S48" s="98">
        <f t="shared" si="20"/>
        <v>0.93327828241123034</v>
      </c>
      <c r="T48" s="98">
        <f t="shared" si="20"/>
        <v>0.94460936934327711</v>
      </c>
      <c r="U48" s="98">
        <f t="shared" si="20"/>
        <v>0.92178930997789965</v>
      </c>
      <c r="V48" s="98">
        <f t="shared" si="20"/>
        <v>1.0021413276231264</v>
      </c>
      <c r="W48" s="98">
        <f t="shared" si="20"/>
        <v>0.95541022592152203</v>
      </c>
      <c r="X48" s="98">
        <f t="shared" si="20"/>
        <v>0.99414981559201321</v>
      </c>
      <c r="Y48" s="98">
        <f t="shared" si="20"/>
        <v>0.99580742415677403</v>
      </c>
      <c r="Z48" s="98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95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0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0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21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0"/>
      <c r="F89" s="94">
        <f>(F45-F90)/2</f>
        <v>-48</v>
      </c>
      <c r="G89" s="94">
        <f t="shared" ref="G89:Z89" si="26">(G45-G90)/2</f>
        <v>0</v>
      </c>
      <c r="H89" s="94">
        <f t="shared" si="26"/>
        <v>0</v>
      </c>
      <c r="I89" s="94">
        <f t="shared" si="26"/>
        <v>335</v>
      </c>
      <c r="J89" s="94">
        <f t="shared" si="26"/>
        <v>0</v>
      </c>
      <c r="K89" s="94">
        <f t="shared" si="26"/>
        <v>1249.5</v>
      </c>
      <c r="L89" s="94">
        <f t="shared" si="26"/>
        <v>566.5</v>
      </c>
      <c r="M89" s="94">
        <f t="shared" si="26"/>
        <v>-217</v>
      </c>
      <c r="N89" s="94">
        <f t="shared" si="26"/>
        <v>456</v>
      </c>
      <c r="O89" s="94">
        <f t="shared" si="26"/>
        <v>0</v>
      </c>
      <c r="P89" s="94">
        <f t="shared" si="26"/>
        <v>340</v>
      </c>
      <c r="Q89" s="94">
        <f t="shared" si="26"/>
        <v>138.5</v>
      </c>
      <c r="R89" s="94">
        <f t="shared" si="26"/>
        <v>0</v>
      </c>
      <c r="S89" s="94">
        <f t="shared" si="26"/>
        <v>0</v>
      </c>
      <c r="T89" s="94">
        <f t="shared" si="26"/>
        <v>329</v>
      </c>
      <c r="U89" s="94">
        <f t="shared" si="26"/>
        <v>964.75</v>
      </c>
      <c r="V89" s="94">
        <f t="shared" si="26"/>
        <v>0</v>
      </c>
      <c r="W89" s="94">
        <f t="shared" si="26"/>
        <v>24.5</v>
      </c>
      <c r="X89" s="94">
        <f t="shared" si="26"/>
        <v>240</v>
      </c>
      <c r="Y89" s="94">
        <f t="shared" si="26"/>
        <v>0</v>
      </c>
      <c r="Z89" s="94">
        <f t="shared" si="26"/>
        <v>0</v>
      </c>
    </row>
    <row r="90" spans="1:27" ht="31.95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28.2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28.2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8" hidden="1" customHeight="1" x14ac:dyDescent="0.3">
      <c r="A98" s="43" t="s">
        <v>175</v>
      </c>
      <c r="B98" s="79"/>
      <c r="C98" s="79"/>
      <c r="D98" s="15" t="e">
        <f t="shared" si="21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28.2" hidden="1" customHeight="1" outlineLevel="1" x14ac:dyDescent="0.25">
      <c r="A99" s="45" t="s">
        <v>86</v>
      </c>
      <c r="B99" s="23"/>
      <c r="C99" s="27">
        <f>SUM(F99:Z99)</f>
        <v>270500</v>
      </c>
      <c r="D99" s="15" t="e">
        <f t="shared" si="21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11353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28.8" hidden="1" customHeight="1" outlineLevel="1" x14ac:dyDescent="0.25">
      <c r="A100" s="45" t="s">
        <v>91</v>
      </c>
      <c r="B100" s="38"/>
      <c r="C100" s="27">
        <f t="shared" ref="C100:C105" si="28">SUM(F100:Z100)</f>
        <v>0</v>
      </c>
      <c r="D100" s="15" t="e">
        <f t="shared" si="21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28.8" hidden="1" customHeight="1" outlineLevel="1" x14ac:dyDescent="0.25">
      <c r="A101" s="45" t="s">
        <v>152</v>
      </c>
      <c r="B101" s="38"/>
      <c r="C101" s="27">
        <f t="shared" si="28"/>
        <v>0</v>
      </c>
      <c r="D101" s="15" t="e">
        <f t="shared" si="21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28.2" hidden="1" customHeight="1" outlineLevel="1" x14ac:dyDescent="0.25">
      <c r="A102" s="45" t="s">
        <v>153</v>
      </c>
      <c r="B102" s="38"/>
      <c r="C102" s="27">
        <f t="shared" si="28"/>
        <v>0</v>
      </c>
      <c r="D102" s="15" t="e">
        <f t="shared" si="21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8.2" hidden="1" customHeight="1" outlineLevel="1" x14ac:dyDescent="0.25">
      <c r="A103" s="13" t="s">
        <v>87</v>
      </c>
      <c r="B103" s="38"/>
      <c r="C103" s="27">
        <f t="shared" si="28"/>
        <v>0</v>
      </c>
      <c r="D103" s="15" t="e">
        <f t="shared" si="21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8.2" hidden="1" customHeight="1" outlineLevel="1" x14ac:dyDescent="0.25">
      <c r="A104" s="13" t="s">
        <v>88</v>
      </c>
      <c r="B104" s="38"/>
      <c r="C104" s="27">
        <f t="shared" si="28"/>
        <v>1431</v>
      </c>
      <c r="D104" s="15"/>
      <c r="E104" s="100"/>
      <c r="F104" s="31"/>
      <c r="G104" s="31"/>
      <c r="H104" s="31"/>
      <c r="I104" s="31"/>
      <c r="J104" s="31">
        <v>427</v>
      </c>
      <c r="K104" s="31"/>
      <c r="L104" s="31"/>
      <c r="M104" s="31"/>
      <c r="N104" s="31"/>
      <c r="O104" s="31"/>
      <c r="P104" s="31"/>
      <c r="Q104" s="31"/>
      <c r="R104" s="31">
        <v>442</v>
      </c>
      <c r="S104" s="31"/>
      <c r="T104" s="31">
        <v>562</v>
      </c>
      <c r="U104" s="31"/>
      <c r="V104" s="31"/>
      <c r="W104" s="31"/>
      <c r="X104" s="31"/>
      <c r="Y104" s="31"/>
      <c r="Z104" s="31"/>
    </row>
    <row r="105" spans="1:26" s="12" customFormat="1" ht="28.8" customHeight="1" outlineLevel="1" x14ac:dyDescent="0.25">
      <c r="A105" s="11" t="s">
        <v>89</v>
      </c>
      <c r="B105" s="27">
        <v>270376</v>
      </c>
      <c r="C105" s="27">
        <f t="shared" si="28"/>
        <v>269069</v>
      </c>
      <c r="D105" s="119">
        <f t="shared" si="21"/>
        <v>0.9951659910642956</v>
      </c>
      <c r="E105" s="100"/>
      <c r="F105" s="31">
        <f>F99-F103-F104</f>
        <v>11642</v>
      </c>
      <c r="G105" s="31">
        <f t="shared" ref="G105:Z105" si="29">G99-G103-G104</f>
        <v>7083</v>
      </c>
      <c r="H105" s="31">
        <f t="shared" si="29"/>
        <v>17272</v>
      </c>
      <c r="I105" s="31">
        <f t="shared" si="29"/>
        <v>15852</v>
      </c>
      <c r="J105" s="31">
        <f t="shared" si="29"/>
        <v>7679</v>
      </c>
      <c r="K105" s="31">
        <f t="shared" si="29"/>
        <v>19052</v>
      </c>
      <c r="L105" s="31">
        <f t="shared" si="29"/>
        <v>11353</v>
      </c>
      <c r="M105" s="31">
        <f t="shared" si="29"/>
        <v>14322</v>
      </c>
      <c r="N105" s="31">
        <f t="shared" si="29"/>
        <v>14028</v>
      </c>
      <c r="O105" s="31">
        <f t="shared" si="29"/>
        <v>4358</v>
      </c>
      <c r="P105" s="31">
        <f t="shared" si="29"/>
        <v>8763</v>
      </c>
      <c r="Q105" s="31">
        <f t="shared" si="29"/>
        <v>13750</v>
      </c>
      <c r="R105" s="31">
        <f t="shared" si="29"/>
        <v>17161</v>
      </c>
      <c r="S105" s="31">
        <f t="shared" si="29"/>
        <v>15672</v>
      </c>
      <c r="T105" s="31">
        <f t="shared" si="29"/>
        <v>18666</v>
      </c>
      <c r="U105" s="31">
        <f t="shared" si="29"/>
        <v>13690</v>
      </c>
      <c r="V105" s="31">
        <f t="shared" si="29"/>
        <v>10424</v>
      </c>
      <c r="W105" s="31">
        <f t="shared" si="29"/>
        <v>4071</v>
      </c>
      <c r="X105" s="31">
        <f t="shared" si="29"/>
        <v>11926</v>
      </c>
      <c r="Y105" s="31">
        <f t="shared" si="29"/>
        <v>22214</v>
      </c>
      <c r="Z105" s="31">
        <f t="shared" si="29"/>
        <v>10091</v>
      </c>
    </row>
    <row r="106" spans="1:26" s="110" customFormat="1" ht="30" customHeight="1" x14ac:dyDescent="0.25">
      <c r="A106" s="104" t="s">
        <v>90</v>
      </c>
      <c r="B106" s="105">
        <v>244070</v>
      </c>
      <c r="C106" s="106">
        <f t="shared" ref="C106:C154" si="30">SUM(F106:Z106)</f>
        <v>203684</v>
      </c>
      <c r="D106" s="107">
        <f t="shared" si="21"/>
        <v>0.83453107714999797</v>
      </c>
      <c r="E106" s="108"/>
      <c r="F106" s="109">
        <v>8961</v>
      </c>
      <c r="G106" s="109">
        <v>5200</v>
      </c>
      <c r="H106" s="109">
        <v>14237</v>
      </c>
      <c r="I106" s="109">
        <v>10837</v>
      </c>
      <c r="J106" s="109">
        <v>6122</v>
      </c>
      <c r="K106" s="109">
        <v>15942</v>
      </c>
      <c r="L106" s="109">
        <v>8320</v>
      </c>
      <c r="M106" s="109">
        <v>11574</v>
      </c>
      <c r="N106" s="109">
        <v>8869</v>
      </c>
      <c r="O106" s="109">
        <v>3396</v>
      </c>
      <c r="P106" s="109">
        <v>6015</v>
      </c>
      <c r="Q106" s="109">
        <v>8032</v>
      </c>
      <c r="R106" s="109">
        <v>12029</v>
      </c>
      <c r="S106" s="109">
        <v>12338</v>
      </c>
      <c r="T106" s="109">
        <v>13090</v>
      </c>
      <c r="U106" s="109">
        <v>8100</v>
      </c>
      <c r="V106" s="109">
        <v>8476</v>
      </c>
      <c r="W106" s="109">
        <v>3148</v>
      </c>
      <c r="X106" s="109">
        <v>9980</v>
      </c>
      <c r="Y106" s="109">
        <v>21048</v>
      </c>
      <c r="Z106" s="109">
        <v>7970</v>
      </c>
    </row>
    <row r="107" spans="1:26" s="12" customFormat="1" ht="30" customHeight="1" x14ac:dyDescent="0.25">
      <c r="A107" s="13" t="s">
        <v>181</v>
      </c>
      <c r="B107" s="9">
        <f>B106/B105</f>
        <v>0.90270586146699416</v>
      </c>
      <c r="C107" s="9">
        <f>C106/C105</f>
        <v>0.75699541753230581</v>
      </c>
      <c r="D107" s="119">
        <f t="shared" si="21"/>
        <v>0.83858480358386822</v>
      </c>
      <c r="E107" s="100"/>
      <c r="F107" s="29">
        <f>F106/F105</f>
        <v>0.76971310771345125</v>
      </c>
      <c r="G107" s="29">
        <f>G106/G105</f>
        <v>0.73415219539743048</v>
      </c>
      <c r="H107" s="29">
        <f t="shared" ref="H107:Z107" si="31">H106/H105</f>
        <v>0.82428207503473827</v>
      </c>
      <c r="I107" s="29">
        <f t="shared" si="31"/>
        <v>0.68363613424173608</v>
      </c>
      <c r="J107" s="29">
        <f t="shared" si="31"/>
        <v>0.79723922385727308</v>
      </c>
      <c r="K107" s="29">
        <f t="shared" si="31"/>
        <v>0.83676254461473865</v>
      </c>
      <c r="L107" s="29">
        <f t="shared" si="31"/>
        <v>0.73284594380339996</v>
      </c>
      <c r="M107" s="29">
        <f t="shared" si="31"/>
        <v>0.80812735651445333</v>
      </c>
      <c r="N107" s="29">
        <f t="shared" si="31"/>
        <v>0.63223552894211577</v>
      </c>
      <c r="O107" s="29">
        <f t="shared" si="31"/>
        <v>0.77925653969710873</v>
      </c>
      <c r="P107" s="29">
        <f t="shared" si="31"/>
        <v>0.68640876412187612</v>
      </c>
      <c r="Q107" s="29">
        <f t="shared" si="31"/>
        <v>0.58414545454545452</v>
      </c>
      <c r="R107" s="29">
        <f t="shared" si="31"/>
        <v>0.70094982809859563</v>
      </c>
      <c r="S107" s="29">
        <f t="shared" si="31"/>
        <v>0.78726391015824404</v>
      </c>
      <c r="T107" s="29">
        <f t="shared" si="31"/>
        <v>0.70127504553734066</v>
      </c>
      <c r="U107" s="29">
        <f t="shared" si="31"/>
        <v>0.59167275383491602</v>
      </c>
      <c r="V107" s="29">
        <f t="shared" si="31"/>
        <v>0.81312356101304684</v>
      </c>
      <c r="W107" s="29">
        <f t="shared" si="31"/>
        <v>0.77327437975927293</v>
      </c>
      <c r="X107" s="29">
        <f t="shared" si="31"/>
        <v>0.83682710045279218</v>
      </c>
      <c r="Y107" s="29">
        <f t="shared" si="31"/>
        <v>0.94751057891419821</v>
      </c>
      <c r="Z107" s="29">
        <f t="shared" si="31"/>
        <v>0.78981270439005058</v>
      </c>
    </row>
    <row r="108" spans="1:26" s="91" customFormat="1" ht="31.95" hidden="1" customHeight="1" x14ac:dyDescent="0.25">
      <c r="A108" s="89" t="s">
        <v>95</v>
      </c>
      <c r="B108" s="103">
        <f>B105-B106</f>
        <v>26306</v>
      </c>
      <c r="C108" s="27">
        <f t="shared" si="30"/>
        <v>65385</v>
      </c>
      <c r="D108" s="15">
        <f t="shared" si="21"/>
        <v>2.4855546263209916</v>
      </c>
      <c r="E108" s="100"/>
      <c r="F108" s="92">
        <f t="shared" ref="F108:Z108" si="32">F105-F106</f>
        <v>2681</v>
      </c>
      <c r="G108" s="92">
        <f t="shared" si="32"/>
        <v>1883</v>
      </c>
      <c r="H108" s="92">
        <f t="shared" si="32"/>
        <v>3035</v>
      </c>
      <c r="I108" s="92">
        <f t="shared" si="32"/>
        <v>5015</v>
      </c>
      <c r="J108" s="92">
        <f t="shared" si="32"/>
        <v>1557</v>
      </c>
      <c r="K108" s="92">
        <f t="shared" si="32"/>
        <v>3110</v>
      </c>
      <c r="L108" s="92">
        <f t="shared" si="32"/>
        <v>3033</v>
      </c>
      <c r="M108" s="92">
        <f t="shared" si="32"/>
        <v>2748</v>
      </c>
      <c r="N108" s="92">
        <f t="shared" si="32"/>
        <v>5159</v>
      </c>
      <c r="O108" s="92">
        <f t="shared" si="32"/>
        <v>962</v>
      </c>
      <c r="P108" s="92">
        <f t="shared" si="32"/>
        <v>2748</v>
      </c>
      <c r="Q108" s="92">
        <f t="shared" si="32"/>
        <v>5718</v>
      </c>
      <c r="R108" s="92">
        <f t="shared" si="32"/>
        <v>5132</v>
      </c>
      <c r="S108" s="92">
        <f t="shared" si="32"/>
        <v>3334</v>
      </c>
      <c r="T108" s="92">
        <f t="shared" si="32"/>
        <v>5576</v>
      </c>
      <c r="U108" s="92">
        <f t="shared" si="32"/>
        <v>5590</v>
      </c>
      <c r="V108" s="92">
        <f t="shared" si="32"/>
        <v>1948</v>
      </c>
      <c r="W108" s="92">
        <f t="shared" si="32"/>
        <v>923</v>
      </c>
      <c r="X108" s="92">
        <f t="shared" si="32"/>
        <v>1946</v>
      </c>
      <c r="Y108" s="92">
        <f t="shared" si="32"/>
        <v>1166</v>
      </c>
      <c r="Z108" s="92">
        <f t="shared" si="32"/>
        <v>2121</v>
      </c>
    </row>
    <row r="109" spans="1:26" s="12" customFormat="1" ht="30" customHeight="1" x14ac:dyDescent="0.25">
      <c r="A109" s="11" t="s">
        <v>91</v>
      </c>
      <c r="B109" s="38">
        <v>116715</v>
      </c>
      <c r="C109" s="26">
        <f t="shared" si="30"/>
        <v>91625</v>
      </c>
      <c r="D109" s="16">
        <f t="shared" si="21"/>
        <v>0.78503191534935524</v>
      </c>
      <c r="E109" s="100"/>
      <c r="F109" s="31">
        <v>5634</v>
      </c>
      <c r="G109" s="31">
        <v>2332</v>
      </c>
      <c r="H109" s="31">
        <v>6446</v>
      </c>
      <c r="I109" s="31">
        <v>3674</v>
      </c>
      <c r="J109" s="31">
        <v>2276</v>
      </c>
      <c r="K109" s="31">
        <v>6799</v>
      </c>
      <c r="L109" s="31">
        <v>3676</v>
      </c>
      <c r="M109" s="31">
        <v>4618</v>
      </c>
      <c r="N109" s="31">
        <v>2612</v>
      </c>
      <c r="O109" s="31">
        <v>1641</v>
      </c>
      <c r="P109" s="31">
        <v>3518</v>
      </c>
      <c r="Q109" s="31">
        <v>4331</v>
      </c>
      <c r="R109" s="31">
        <v>5082</v>
      </c>
      <c r="S109" s="31">
        <v>6751</v>
      </c>
      <c r="T109" s="31">
        <v>6832</v>
      </c>
      <c r="U109" s="31">
        <v>2900</v>
      </c>
      <c r="V109" s="31">
        <v>3675</v>
      </c>
      <c r="W109" s="31">
        <v>1255</v>
      </c>
      <c r="X109" s="31">
        <v>4957</v>
      </c>
      <c r="Y109" s="31">
        <v>9946</v>
      </c>
      <c r="Z109" s="31">
        <v>2670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30"/>
        <v>3869</v>
      </c>
      <c r="D110" s="16">
        <f t="shared" si="21"/>
        <v>0.48550633705609236</v>
      </c>
      <c r="E110" s="100"/>
      <c r="F110" s="31"/>
      <c r="G110" s="31">
        <v>98</v>
      </c>
      <c r="H110" s="31"/>
      <c r="I110" s="31">
        <v>222</v>
      </c>
      <c r="J110" s="31">
        <v>33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90172</v>
      </c>
      <c r="C111" s="26">
        <f t="shared" si="30"/>
        <v>88672</v>
      </c>
      <c r="D111" s="16">
        <f t="shared" si="21"/>
        <v>0.98336512442886925</v>
      </c>
      <c r="E111" s="100"/>
      <c r="F111" s="31">
        <v>2464</v>
      </c>
      <c r="G111" s="31">
        <v>2570</v>
      </c>
      <c r="H111" s="31">
        <v>6039</v>
      </c>
      <c r="I111" s="31">
        <v>6366</v>
      </c>
      <c r="J111" s="31">
        <v>2643</v>
      </c>
      <c r="K111" s="31">
        <v>6572</v>
      </c>
      <c r="L111" s="31">
        <v>2245</v>
      </c>
      <c r="M111" s="31">
        <v>5245</v>
      </c>
      <c r="N111" s="31">
        <v>5715</v>
      </c>
      <c r="O111" s="31">
        <v>1232</v>
      </c>
      <c r="P111" s="31">
        <v>1884</v>
      </c>
      <c r="Q111" s="31">
        <v>2973</v>
      </c>
      <c r="R111" s="31">
        <v>6276</v>
      </c>
      <c r="S111" s="31">
        <v>4325</v>
      </c>
      <c r="T111" s="31">
        <v>4821</v>
      </c>
      <c r="U111" s="31">
        <v>4768</v>
      </c>
      <c r="V111" s="31">
        <v>3816</v>
      </c>
      <c r="W111" s="31">
        <v>1828</v>
      </c>
      <c r="X111" s="31">
        <v>4208</v>
      </c>
      <c r="Y111" s="31">
        <v>8582</v>
      </c>
      <c r="Z111" s="31">
        <v>4100</v>
      </c>
    </row>
    <row r="112" spans="1:26" s="12" customFormat="1" ht="30" hidden="1" customHeight="1" x14ac:dyDescent="0.25">
      <c r="A112" s="11" t="s">
        <v>210</v>
      </c>
      <c r="B112" s="23"/>
      <c r="C112" s="27">
        <f t="shared" si="30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209</v>
      </c>
      <c r="B113" s="23"/>
      <c r="C113" s="27">
        <f t="shared" si="30"/>
        <v>20</v>
      </c>
      <c r="D113" s="15" t="e">
        <f t="shared" si="21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30"/>
        <v>0</v>
      </c>
      <c r="D114" s="15" t="e">
        <f t="shared" si="21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244070</v>
      </c>
      <c r="C115" s="106">
        <f t="shared" si="30"/>
        <v>203276</v>
      </c>
      <c r="D115" s="107">
        <f t="shared" ref="D115:D178" si="33">C115/B115</f>
        <v>0.83285942557463022</v>
      </c>
      <c r="E115" s="108"/>
      <c r="F115" s="109">
        <v>8961</v>
      </c>
      <c r="G115" s="109">
        <v>5200</v>
      </c>
      <c r="H115" s="109">
        <v>14122</v>
      </c>
      <c r="I115" s="109">
        <v>10837</v>
      </c>
      <c r="J115" s="109">
        <v>6122</v>
      </c>
      <c r="K115" s="109">
        <v>15942</v>
      </c>
      <c r="L115" s="109">
        <v>8320</v>
      </c>
      <c r="M115" s="109">
        <v>11574</v>
      </c>
      <c r="N115" s="109">
        <v>8869</v>
      </c>
      <c r="O115" s="109">
        <v>3396</v>
      </c>
      <c r="P115" s="109">
        <v>6015</v>
      </c>
      <c r="Q115" s="109">
        <v>8032</v>
      </c>
      <c r="R115" s="109">
        <v>12029</v>
      </c>
      <c r="S115" s="109">
        <v>12338</v>
      </c>
      <c r="T115" s="109">
        <v>13090</v>
      </c>
      <c r="U115" s="109">
        <v>8100</v>
      </c>
      <c r="V115" s="109">
        <v>8476</v>
      </c>
      <c r="W115" s="109">
        <v>3148</v>
      </c>
      <c r="X115" s="109">
        <v>9980</v>
      </c>
      <c r="Y115" s="109">
        <v>20755</v>
      </c>
      <c r="Z115" s="109">
        <v>7970</v>
      </c>
    </row>
    <row r="116" spans="1:26" s="12" customFormat="1" ht="28.2" hidden="1" customHeight="1" x14ac:dyDescent="0.25">
      <c r="A116" s="13" t="s">
        <v>181</v>
      </c>
      <c r="B116" s="28">
        <f>B115/B105</f>
        <v>0.90270586146699416</v>
      </c>
      <c r="C116" s="9">
        <f>C115/C105</f>
        <v>0.75547907785735258</v>
      </c>
      <c r="D116" s="15">
        <f t="shared" si="33"/>
        <v>0.83690503197754562</v>
      </c>
      <c r="E116" s="100"/>
      <c r="F116" s="29">
        <f t="shared" ref="F116:Z116" si="34">F115/F105</f>
        <v>0.76971310771345125</v>
      </c>
      <c r="G116" s="29">
        <f t="shared" si="34"/>
        <v>0.73415219539743048</v>
      </c>
      <c r="H116" s="29">
        <f t="shared" si="34"/>
        <v>0.81762389995368223</v>
      </c>
      <c r="I116" s="29">
        <f t="shared" si="34"/>
        <v>0.68363613424173608</v>
      </c>
      <c r="J116" s="29">
        <f t="shared" si="34"/>
        <v>0.79723922385727308</v>
      </c>
      <c r="K116" s="29">
        <f t="shared" si="34"/>
        <v>0.83676254461473865</v>
      </c>
      <c r="L116" s="29">
        <f t="shared" si="34"/>
        <v>0.73284594380339996</v>
      </c>
      <c r="M116" s="29">
        <f t="shared" si="34"/>
        <v>0.80812735651445333</v>
      </c>
      <c r="N116" s="29">
        <f t="shared" si="34"/>
        <v>0.63223552894211577</v>
      </c>
      <c r="O116" s="29">
        <f t="shared" si="34"/>
        <v>0.77925653969710873</v>
      </c>
      <c r="P116" s="29">
        <f t="shared" si="34"/>
        <v>0.68640876412187612</v>
      </c>
      <c r="Q116" s="29">
        <f t="shared" si="34"/>
        <v>0.58414545454545452</v>
      </c>
      <c r="R116" s="29">
        <f t="shared" si="34"/>
        <v>0.70094982809859563</v>
      </c>
      <c r="S116" s="29">
        <f t="shared" si="34"/>
        <v>0.78726391015824404</v>
      </c>
      <c r="T116" s="29">
        <f t="shared" si="34"/>
        <v>0.70127504553734066</v>
      </c>
      <c r="U116" s="29">
        <f t="shared" si="34"/>
        <v>0.59167275383491602</v>
      </c>
      <c r="V116" s="29">
        <f t="shared" si="34"/>
        <v>0.81312356101304684</v>
      </c>
      <c r="W116" s="29">
        <f t="shared" si="34"/>
        <v>0.77327437975927293</v>
      </c>
      <c r="X116" s="29">
        <f t="shared" si="34"/>
        <v>0.83682710045279218</v>
      </c>
      <c r="Y116" s="29">
        <f t="shared" si="34"/>
        <v>0.93432069865850365</v>
      </c>
      <c r="Z116" s="29">
        <f t="shared" si="34"/>
        <v>0.78981270439005058</v>
      </c>
    </row>
    <row r="117" spans="1:26" s="12" customFormat="1" ht="30" customHeight="1" x14ac:dyDescent="0.25">
      <c r="A117" s="11" t="s">
        <v>91</v>
      </c>
      <c r="B117" s="38">
        <v>116715</v>
      </c>
      <c r="C117" s="26">
        <f t="shared" si="30"/>
        <v>91221</v>
      </c>
      <c r="D117" s="16">
        <f t="shared" si="33"/>
        <v>0.7815704922246498</v>
      </c>
      <c r="E117" s="100"/>
      <c r="F117" s="31">
        <v>5634</v>
      </c>
      <c r="G117" s="31">
        <v>2332</v>
      </c>
      <c r="H117" s="31">
        <v>6336</v>
      </c>
      <c r="I117" s="31">
        <v>3674</v>
      </c>
      <c r="J117" s="31">
        <v>2276</v>
      </c>
      <c r="K117" s="31">
        <v>6799</v>
      </c>
      <c r="L117" s="31">
        <v>3676</v>
      </c>
      <c r="M117" s="31">
        <v>4618</v>
      </c>
      <c r="N117" s="31">
        <v>2612</v>
      </c>
      <c r="O117" s="31">
        <v>1641</v>
      </c>
      <c r="P117" s="31">
        <v>3518</v>
      </c>
      <c r="Q117" s="31">
        <v>4331</v>
      </c>
      <c r="R117" s="31">
        <v>5082</v>
      </c>
      <c r="S117" s="31">
        <v>6751</v>
      </c>
      <c r="T117" s="31">
        <v>6832</v>
      </c>
      <c r="U117" s="31">
        <v>2900</v>
      </c>
      <c r="V117" s="31">
        <v>3675</v>
      </c>
      <c r="W117" s="31">
        <v>1255</v>
      </c>
      <c r="X117" s="31">
        <v>4957</v>
      </c>
      <c r="Y117" s="31">
        <v>9652</v>
      </c>
      <c r="Z117" s="31">
        <v>2670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30"/>
        <v>3869</v>
      </c>
      <c r="D118" s="16">
        <f t="shared" si="33"/>
        <v>0.48550633705609236</v>
      </c>
      <c r="E118" s="100"/>
      <c r="F118" s="31"/>
      <c r="G118" s="31">
        <v>98</v>
      </c>
      <c r="H118" s="31"/>
      <c r="I118" s="31">
        <v>222</v>
      </c>
      <c r="J118" s="31">
        <v>33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90172</v>
      </c>
      <c r="C119" s="26">
        <f t="shared" si="30"/>
        <v>88672</v>
      </c>
      <c r="D119" s="16">
        <f t="shared" si="33"/>
        <v>0.98336512442886925</v>
      </c>
      <c r="E119" s="100"/>
      <c r="F119" s="31">
        <v>2464</v>
      </c>
      <c r="G119" s="31">
        <v>2570</v>
      </c>
      <c r="H119" s="31">
        <v>6039</v>
      </c>
      <c r="I119" s="31">
        <v>6366</v>
      </c>
      <c r="J119" s="31">
        <v>2643</v>
      </c>
      <c r="K119" s="31">
        <v>6572</v>
      </c>
      <c r="L119" s="31">
        <v>2245</v>
      </c>
      <c r="M119" s="31">
        <v>5245</v>
      </c>
      <c r="N119" s="31">
        <v>5715</v>
      </c>
      <c r="O119" s="31">
        <v>1232</v>
      </c>
      <c r="P119" s="31">
        <v>1884</v>
      </c>
      <c r="Q119" s="31">
        <v>2973</v>
      </c>
      <c r="R119" s="31">
        <v>6276</v>
      </c>
      <c r="S119" s="31">
        <v>4325</v>
      </c>
      <c r="T119" s="31">
        <v>4821</v>
      </c>
      <c r="U119" s="31">
        <v>4768</v>
      </c>
      <c r="V119" s="31">
        <v>3816</v>
      </c>
      <c r="W119" s="31">
        <v>1828</v>
      </c>
      <c r="X119" s="31">
        <v>4208</v>
      </c>
      <c r="Y119" s="31">
        <v>8582</v>
      </c>
      <c r="Z119" s="31">
        <v>4100</v>
      </c>
    </row>
    <row r="120" spans="1:26" s="12" customFormat="1" ht="30" hidden="1" customHeight="1" x14ac:dyDescent="0.25">
      <c r="A120" s="11" t="s">
        <v>209</v>
      </c>
      <c r="B120" s="23"/>
      <c r="C120" s="27">
        <f t="shared" si="30"/>
        <v>0</v>
      </c>
      <c r="D120" s="16" t="e">
        <f t="shared" si="33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30"/>
        <v>0</v>
      </c>
      <c r="D121" s="16" t="e">
        <f t="shared" si="33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190</v>
      </c>
      <c r="B122" s="23">
        <v>595200</v>
      </c>
      <c r="C122" s="27">
        <f>SUM(F122:Z122)</f>
        <v>638300</v>
      </c>
      <c r="D122" s="16">
        <f t="shared" si="33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191</v>
      </c>
      <c r="B123" s="106">
        <v>580429</v>
      </c>
      <c r="C123" s="106">
        <f t="shared" si="30"/>
        <v>536674</v>
      </c>
      <c r="D123" s="107">
        <f t="shared" si="33"/>
        <v>0.92461610291698038</v>
      </c>
      <c r="E123" s="108"/>
      <c r="F123" s="109">
        <v>26316</v>
      </c>
      <c r="G123" s="109">
        <v>11440</v>
      </c>
      <c r="H123" s="109">
        <v>39500</v>
      </c>
      <c r="I123" s="109">
        <v>32758</v>
      </c>
      <c r="J123" s="109">
        <v>17466</v>
      </c>
      <c r="K123" s="109">
        <v>39138</v>
      </c>
      <c r="L123" s="109">
        <v>20978</v>
      </c>
      <c r="M123" s="109">
        <v>32490</v>
      </c>
      <c r="N123" s="109">
        <v>23425</v>
      </c>
      <c r="O123" s="109">
        <v>7665</v>
      </c>
      <c r="P123" s="109">
        <v>16483</v>
      </c>
      <c r="Q123" s="109">
        <v>18740</v>
      </c>
      <c r="R123" s="109">
        <v>29333</v>
      </c>
      <c r="S123" s="109">
        <v>29744</v>
      </c>
      <c r="T123" s="109">
        <v>37698</v>
      </c>
      <c r="U123" s="109">
        <v>19878</v>
      </c>
      <c r="V123" s="109">
        <v>22500</v>
      </c>
      <c r="W123" s="109">
        <v>6853</v>
      </c>
      <c r="X123" s="109">
        <v>25324</v>
      </c>
      <c r="Y123" s="109">
        <v>62265</v>
      </c>
      <c r="Z123" s="109">
        <v>16680</v>
      </c>
    </row>
    <row r="124" spans="1:26" s="12" customFormat="1" ht="27" customHeight="1" x14ac:dyDescent="0.25">
      <c r="A124" s="13" t="s">
        <v>51</v>
      </c>
      <c r="B124" s="9">
        <f>B123/B122</f>
        <v>0.97518313172043014</v>
      </c>
      <c r="C124" s="9">
        <f>C123/C122</f>
        <v>0.84078646404511981</v>
      </c>
      <c r="D124" s="16">
        <f t="shared" si="33"/>
        <v>0.86218314970419341</v>
      </c>
      <c r="E124" s="100"/>
      <c r="F124" s="30">
        <f t="shared" ref="F124:Z124" si="35">F123/F122</f>
        <v>1.1343103448275862</v>
      </c>
      <c r="G124" s="30">
        <f t="shared" si="35"/>
        <v>0.63204419889502761</v>
      </c>
      <c r="H124" s="30">
        <f t="shared" si="35"/>
        <v>0.89977220956719817</v>
      </c>
      <c r="I124" s="30">
        <f t="shared" si="35"/>
        <v>0.6940254237288136</v>
      </c>
      <c r="J124" s="30">
        <f t="shared" si="35"/>
        <v>1.1881632653061225</v>
      </c>
      <c r="K124" s="30">
        <f t="shared" si="35"/>
        <v>0.96876237623762373</v>
      </c>
      <c r="L124" s="30">
        <f t="shared" si="35"/>
        <v>0.69694352159468442</v>
      </c>
      <c r="M124" s="30">
        <f t="shared" si="35"/>
        <v>0.95558823529411763</v>
      </c>
      <c r="N124" s="30">
        <f t="shared" si="35"/>
        <v>0.76552287581699341</v>
      </c>
      <c r="O124" s="30">
        <f t="shared" si="35"/>
        <v>0.86123595505617978</v>
      </c>
      <c r="P124" s="30">
        <f t="shared" si="35"/>
        <v>0.83670050761421322</v>
      </c>
      <c r="Q124" s="30">
        <f t="shared" si="35"/>
        <v>0.65069444444444446</v>
      </c>
      <c r="R124" s="30">
        <f t="shared" si="35"/>
        <v>0.80144808743169393</v>
      </c>
      <c r="S124" s="30">
        <f t="shared" si="35"/>
        <v>0.73081081081081078</v>
      </c>
      <c r="T124" s="30">
        <f t="shared" si="35"/>
        <v>0.71942748091603048</v>
      </c>
      <c r="U124" s="30">
        <f t="shared" si="35"/>
        <v>0.58464705882352941</v>
      </c>
      <c r="V124" s="30">
        <f t="shared" si="35"/>
        <v>1.3719512195121952</v>
      </c>
      <c r="W124" s="30">
        <f t="shared" si="35"/>
        <v>0.85662499999999997</v>
      </c>
      <c r="X124" s="30">
        <f t="shared" si="35"/>
        <v>0.90767025089605735</v>
      </c>
      <c r="Y124" s="30">
        <f t="shared" si="35"/>
        <v>1.0274752475247524</v>
      </c>
      <c r="Z124" s="30">
        <f t="shared" si="35"/>
        <v>0.75475113122171944</v>
      </c>
    </row>
    <row r="125" spans="1:26" s="12" customFormat="1" ht="30" customHeight="1" x14ac:dyDescent="0.25">
      <c r="A125" s="11" t="s">
        <v>91</v>
      </c>
      <c r="B125" s="26">
        <v>253056</v>
      </c>
      <c r="C125" s="26">
        <f t="shared" si="30"/>
        <v>235573</v>
      </c>
      <c r="D125" s="16">
        <f t="shared" si="33"/>
        <v>0.93091252529084467</v>
      </c>
      <c r="E125" s="100"/>
      <c r="F125" s="31">
        <v>18124</v>
      </c>
      <c r="G125" s="31">
        <v>4897</v>
      </c>
      <c r="H125" s="31">
        <v>17706</v>
      </c>
      <c r="I125" s="31">
        <v>9712</v>
      </c>
      <c r="J125" s="31">
        <v>6214</v>
      </c>
      <c r="K125" s="31">
        <v>16404</v>
      </c>
      <c r="L125" s="31">
        <v>9390</v>
      </c>
      <c r="M125" s="31">
        <v>13941</v>
      </c>
      <c r="N125" s="31">
        <v>6409</v>
      </c>
      <c r="O125" s="31">
        <v>3350</v>
      </c>
      <c r="P125" s="31">
        <v>9780</v>
      </c>
      <c r="Q125" s="31">
        <v>9823</v>
      </c>
      <c r="R125" s="31">
        <v>13070</v>
      </c>
      <c r="S125" s="31">
        <v>16574</v>
      </c>
      <c r="T125" s="31">
        <v>18686</v>
      </c>
      <c r="U125" s="31">
        <v>6882</v>
      </c>
      <c r="V125" s="31">
        <v>10106</v>
      </c>
      <c r="W125" s="31">
        <v>2374</v>
      </c>
      <c r="X125" s="31">
        <v>11900</v>
      </c>
      <c r="Y125" s="31">
        <v>25451</v>
      </c>
      <c r="Z125" s="31">
        <v>4780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30"/>
        <v>9074</v>
      </c>
      <c r="D126" s="16">
        <f t="shared" si="33"/>
        <v>0.47790593564017486</v>
      </c>
      <c r="E126" s="100"/>
      <c r="F126" s="31"/>
      <c r="G126" s="31">
        <v>147</v>
      </c>
      <c r="H126" s="31"/>
      <c r="I126" s="31">
        <v>910</v>
      </c>
      <c r="J126" s="31">
        <v>80</v>
      </c>
      <c r="K126" s="31">
        <v>433</v>
      </c>
      <c r="L126" s="31">
        <v>2321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805</v>
      </c>
      <c r="T126" s="31">
        <v>2634</v>
      </c>
      <c r="U126" s="31"/>
      <c r="V126" s="31"/>
      <c r="W126" s="31"/>
      <c r="X126" s="31">
        <v>274</v>
      </c>
      <c r="Y126" s="31">
        <v>576</v>
      </c>
      <c r="Z126" s="31">
        <v>398</v>
      </c>
    </row>
    <row r="127" spans="1:26" s="12" customFormat="1" ht="31.2" customHeight="1" x14ac:dyDescent="0.25">
      <c r="A127" s="11" t="s">
        <v>93</v>
      </c>
      <c r="B127" s="26">
        <v>211686</v>
      </c>
      <c r="C127" s="26">
        <f t="shared" si="30"/>
        <v>240817</v>
      </c>
      <c r="D127" s="16">
        <f t="shared" si="33"/>
        <v>1.1376142021673612</v>
      </c>
      <c r="E127" s="100"/>
      <c r="F127" s="31">
        <v>6086</v>
      </c>
      <c r="G127" s="31">
        <v>6425</v>
      </c>
      <c r="H127" s="31">
        <v>17323</v>
      </c>
      <c r="I127" s="31">
        <v>20384</v>
      </c>
      <c r="J127" s="31">
        <v>7541</v>
      </c>
      <c r="K127" s="31">
        <v>16280</v>
      </c>
      <c r="L127" s="31">
        <v>6051</v>
      </c>
      <c r="M127" s="31">
        <v>14122</v>
      </c>
      <c r="N127" s="31">
        <v>15870</v>
      </c>
      <c r="O127" s="31">
        <v>3424</v>
      </c>
      <c r="P127" s="31">
        <v>5070</v>
      </c>
      <c r="Q127" s="31">
        <v>7507</v>
      </c>
      <c r="R127" s="31">
        <v>14392</v>
      </c>
      <c r="S127" s="31">
        <v>10398</v>
      </c>
      <c r="T127" s="31">
        <v>15347</v>
      </c>
      <c r="U127" s="31">
        <v>11829</v>
      </c>
      <c r="V127" s="31">
        <v>10036</v>
      </c>
      <c r="W127" s="31">
        <v>4334</v>
      </c>
      <c r="X127" s="31">
        <v>11800</v>
      </c>
      <c r="Y127" s="31">
        <v>28101</v>
      </c>
      <c r="Z127" s="31">
        <v>8497</v>
      </c>
    </row>
    <row r="128" spans="1:26" s="12" customFormat="1" ht="31.2" hidden="1" customHeight="1" x14ac:dyDescent="0.25">
      <c r="A128" s="11" t="s">
        <v>209</v>
      </c>
      <c r="B128" s="23"/>
      <c r="C128" s="27">
        <f t="shared" si="30"/>
        <v>0</v>
      </c>
      <c r="D128" s="15" t="e">
        <f t="shared" si="33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30"/>
        <v>0</v>
      </c>
      <c r="D129" s="15" t="e">
        <f t="shared" si="33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23.781251280370384</v>
      </c>
      <c r="C130" s="111">
        <f t="shared" ref="C130" si="36">C123/C115*10</f>
        <v>26.40124756488715</v>
      </c>
      <c r="D130" s="107">
        <f t="shared" si="33"/>
        <v>1.1101706656907231</v>
      </c>
      <c r="E130" s="108"/>
      <c r="F130" s="112">
        <f t="shared" ref="F130:G130" si="37">F123/F115*10</f>
        <v>29.367258118513561</v>
      </c>
      <c r="G130" s="112">
        <f t="shared" si="37"/>
        <v>22</v>
      </c>
      <c r="H130" s="112">
        <f>H123/H115*10</f>
        <v>27.970542416088371</v>
      </c>
      <c r="I130" s="112">
        <f t="shared" ref="I130" si="38">I123/I115*10</f>
        <v>30.227922856879207</v>
      </c>
      <c r="J130" s="112">
        <f t="shared" ref="J130:Z130" si="39">J123/J115*10</f>
        <v>28.529892192094088</v>
      </c>
      <c r="K130" s="112">
        <f t="shared" si="39"/>
        <v>24.550244636808429</v>
      </c>
      <c r="L130" s="112">
        <f t="shared" si="39"/>
        <v>25.213942307692307</v>
      </c>
      <c r="M130" s="112">
        <f t="shared" si="39"/>
        <v>28.071539657853812</v>
      </c>
      <c r="N130" s="112">
        <f t="shared" ref="N130:O130" si="40">N123/N115*10</f>
        <v>26.412222347502539</v>
      </c>
      <c r="O130" s="112">
        <f t="shared" si="40"/>
        <v>22.570671378091873</v>
      </c>
      <c r="P130" s="112">
        <f t="shared" si="39"/>
        <v>27.403158769742312</v>
      </c>
      <c r="Q130" s="112">
        <f t="shared" ref="Q130:S130" si="41">Q123/Q115*10</f>
        <v>23.33167330677291</v>
      </c>
      <c r="R130" s="112">
        <f t="shared" si="41"/>
        <v>24.385235680438942</v>
      </c>
      <c r="S130" s="112">
        <f t="shared" si="41"/>
        <v>24.107634948938241</v>
      </c>
      <c r="T130" s="112">
        <f t="shared" si="39"/>
        <v>28.799083269671506</v>
      </c>
      <c r="U130" s="112">
        <f t="shared" si="39"/>
        <v>24.540740740740738</v>
      </c>
      <c r="V130" s="112">
        <f t="shared" ref="V130:W130" si="42">V123/V115*10</f>
        <v>26.545540349221334</v>
      </c>
      <c r="W130" s="112">
        <f t="shared" si="42"/>
        <v>21.769377382465059</v>
      </c>
      <c r="X130" s="112">
        <f t="shared" si="39"/>
        <v>25.374749498997996</v>
      </c>
      <c r="Y130" s="112">
        <f t="shared" si="39"/>
        <v>30</v>
      </c>
      <c r="Z130" s="112">
        <f t="shared" si="39"/>
        <v>20.928481806775409</v>
      </c>
    </row>
    <row r="131" spans="1:27" s="12" customFormat="1" ht="30" customHeight="1" x14ac:dyDescent="0.25">
      <c r="A131" s="11" t="s">
        <v>91</v>
      </c>
      <c r="B131" s="117">
        <f>B125/B117*10</f>
        <v>21.681531936769055</v>
      </c>
      <c r="C131" s="50">
        <f>C125/C117*10</f>
        <v>25.82442639304546</v>
      </c>
      <c r="D131" s="16">
        <f t="shared" si="33"/>
        <v>1.1910794158068967</v>
      </c>
      <c r="E131" s="100"/>
      <c r="F131" s="50">
        <f t="shared" ref="F131:X132" si="43">F125/F117*10</f>
        <v>32.168974085906996</v>
      </c>
      <c r="G131" s="50">
        <f t="shared" si="43"/>
        <v>20.999142367066895</v>
      </c>
      <c r="H131" s="50">
        <f t="shared" si="43"/>
        <v>27.945075757575758</v>
      </c>
      <c r="I131" s="50">
        <f t="shared" si="43"/>
        <v>26.434403919433858</v>
      </c>
      <c r="J131" s="50">
        <f t="shared" si="43"/>
        <v>27.302284710017574</v>
      </c>
      <c r="K131" s="50">
        <f t="shared" si="43"/>
        <v>24.127077511398735</v>
      </c>
      <c r="L131" s="50">
        <f t="shared" si="43"/>
        <v>25.544069640914039</v>
      </c>
      <c r="M131" s="50">
        <f t="shared" si="43"/>
        <v>30.188393243828497</v>
      </c>
      <c r="N131" s="50">
        <f t="shared" si="43"/>
        <v>24.536753445635529</v>
      </c>
      <c r="O131" s="50">
        <f t="shared" si="43"/>
        <v>20.414381474710545</v>
      </c>
      <c r="P131" s="50">
        <f t="shared" si="43"/>
        <v>27.799886299033542</v>
      </c>
      <c r="Q131" s="50">
        <f t="shared" si="43"/>
        <v>22.680674209189565</v>
      </c>
      <c r="R131" s="50">
        <f t="shared" si="43"/>
        <v>25.718221172766626</v>
      </c>
      <c r="S131" s="50">
        <f t="shared" si="43"/>
        <v>24.550436972300396</v>
      </c>
      <c r="T131" s="50">
        <f t="shared" si="43"/>
        <v>27.350702576112411</v>
      </c>
      <c r="U131" s="50">
        <f t="shared" si="43"/>
        <v>23.731034482758623</v>
      </c>
      <c r="V131" s="50">
        <f t="shared" si="43"/>
        <v>27.499319727891155</v>
      </c>
      <c r="W131" s="50">
        <f t="shared" si="43"/>
        <v>18.916334661354583</v>
      </c>
      <c r="X131" s="50">
        <f t="shared" si="43"/>
        <v>24.006455517450071</v>
      </c>
      <c r="Y131" s="50">
        <f>Y125/Y117*10</f>
        <v>26.368628263572319</v>
      </c>
      <c r="Z131" s="50">
        <f>Z125/Z117*10</f>
        <v>17.90262172284644</v>
      </c>
    </row>
    <row r="132" spans="1:27" s="12" customFormat="1" ht="30" customHeight="1" x14ac:dyDescent="0.25">
      <c r="A132" s="11" t="s">
        <v>92</v>
      </c>
      <c r="B132" s="117">
        <f>B126/B118*10</f>
        <v>23.826076044673108</v>
      </c>
      <c r="C132" s="50">
        <f t="shared" ref="C132:C134" si="44">C126/C118*10</f>
        <v>23.453088653398812</v>
      </c>
      <c r="D132" s="16">
        <f t="shared" si="33"/>
        <v>0.98434541253981744</v>
      </c>
      <c r="E132" s="100"/>
      <c r="F132" s="50"/>
      <c r="G132" s="50">
        <f t="shared" ref="G132:X132" si="45">G126/G118*10</f>
        <v>15</v>
      </c>
      <c r="H132" s="50"/>
      <c r="I132" s="50">
        <f t="shared" si="45"/>
        <v>40.990990990990994</v>
      </c>
      <c r="J132" s="50"/>
      <c r="K132" s="50">
        <f t="shared" si="45"/>
        <v>21.979695431472081</v>
      </c>
      <c r="L132" s="50">
        <f t="shared" si="45"/>
        <v>18.931484502446981</v>
      </c>
      <c r="M132" s="50">
        <f t="shared" si="45"/>
        <v>24.70967741935484</v>
      </c>
      <c r="N132" s="50">
        <f t="shared" si="43"/>
        <v>18.333333333333332</v>
      </c>
      <c r="O132" s="50"/>
      <c r="P132" s="50">
        <f t="shared" si="43"/>
        <v>16</v>
      </c>
      <c r="Q132" s="50"/>
      <c r="R132" s="50"/>
      <c r="S132" s="50">
        <f t="shared" ref="S132" si="46">S126/S118*10</f>
        <v>22.549019607843135</v>
      </c>
      <c r="T132" s="50">
        <f t="shared" si="45"/>
        <v>26.686930091185413</v>
      </c>
      <c r="U132" s="50"/>
      <c r="V132" s="50"/>
      <c r="W132" s="50"/>
      <c r="X132" s="50">
        <f t="shared" si="45"/>
        <v>12.985781990521328</v>
      </c>
      <c r="Y132" s="50">
        <f>Y126/Y118*10</f>
        <v>37.161290322580648</v>
      </c>
      <c r="Z132" s="50">
        <f>Z126/Z118*10</f>
        <v>24.875</v>
      </c>
    </row>
    <row r="133" spans="1:27" s="12" customFormat="1" ht="30" customHeight="1" x14ac:dyDescent="0.25">
      <c r="A133" s="11" t="s">
        <v>93</v>
      </c>
      <c r="B133" s="117">
        <f>B127/B119*10</f>
        <v>23.475801801002525</v>
      </c>
      <c r="C133" s="50">
        <f t="shared" si="44"/>
        <v>27.158178455431251</v>
      </c>
      <c r="D133" s="16">
        <f t="shared" si="33"/>
        <v>1.1568583976659519</v>
      </c>
      <c r="E133" s="100"/>
      <c r="F133" s="50">
        <f t="shared" ref="F133:X133" si="47">F127/F119*10</f>
        <v>24.699675324675322</v>
      </c>
      <c r="G133" s="50">
        <f t="shared" si="47"/>
        <v>25</v>
      </c>
      <c r="H133" s="50">
        <f t="shared" si="47"/>
        <v>28.685212783573437</v>
      </c>
      <c r="I133" s="50">
        <f t="shared" si="47"/>
        <v>32.020106817467799</v>
      </c>
      <c r="J133" s="50">
        <f t="shared" si="47"/>
        <v>28.531971244797578</v>
      </c>
      <c r="K133" s="50">
        <f t="shared" si="47"/>
        <v>24.771758977480221</v>
      </c>
      <c r="L133" s="50">
        <f t="shared" si="47"/>
        <v>26.953229398663694</v>
      </c>
      <c r="M133" s="50">
        <f t="shared" si="47"/>
        <v>26.92469018112488</v>
      </c>
      <c r="N133" s="50">
        <f t="shared" si="47"/>
        <v>27.769028871391079</v>
      </c>
      <c r="O133" s="50">
        <f t="shared" si="47"/>
        <v>27.79220779220779</v>
      </c>
      <c r="P133" s="50">
        <f t="shared" si="47"/>
        <v>26.910828025477706</v>
      </c>
      <c r="Q133" s="50">
        <f t="shared" si="47"/>
        <v>25.250588631012448</v>
      </c>
      <c r="R133" s="50">
        <f t="shared" si="47"/>
        <v>22.931803696622055</v>
      </c>
      <c r="S133" s="50">
        <f t="shared" ref="S133" si="48">S127/S119*10</f>
        <v>24.041618497109827</v>
      </c>
      <c r="T133" s="50">
        <f t="shared" si="47"/>
        <v>31.833644472101223</v>
      </c>
      <c r="U133" s="50">
        <f t="shared" si="47"/>
        <v>24.809144295302016</v>
      </c>
      <c r="V133" s="50">
        <f t="shared" si="47"/>
        <v>26.299790356394126</v>
      </c>
      <c r="W133" s="50">
        <f t="shared" si="47"/>
        <v>23.708971553610503</v>
      </c>
      <c r="X133" s="50">
        <f t="shared" si="47"/>
        <v>28.041825095057035</v>
      </c>
      <c r="Y133" s="50">
        <f t="shared" ref="Y133:Z133" si="49">Y127/Y119*10</f>
        <v>32.744115590771379</v>
      </c>
      <c r="Z133" s="50">
        <f t="shared" si="49"/>
        <v>20.724390243902437</v>
      </c>
    </row>
    <row r="134" spans="1:27" s="12" customFormat="1" ht="30" hidden="1" customHeight="1" x14ac:dyDescent="0.25">
      <c r="A134" s="11" t="s">
        <v>209</v>
      </c>
      <c r="B134" s="50"/>
      <c r="C134" s="49" t="e">
        <f t="shared" si="44"/>
        <v>#DIV/0!</v>
      </c>
      <c r="D134" s="15" t="e">
        <f t="shared" si="33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 t="shared" ref="B135:F135" si="50">B129/B121*10</f>
        <v>#DIV/0!</v>
      </c>
      <c r="C135" s="27" t="e">
        <f t="shared" si="30"/>
        <v>#DIV/0!</v>
      </c>
      <c r="D135" s="15" t="e">
        <f t="shared" si="33"/>
        <v>#DIV/0!</v>
      </c>
      <c r="E135" s="100"/>
      <c r="F135" s="50" t="e">
        <f t="shared" si="50"/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156</v>
      </c>
      <c r="B136" s="23"/>
      <c r="C136" s="27">
        <f t="shared" si="30"/>
        <v>0</v>
      </c>
      <c r="D136" s="15" t="e">
        <f t="shared" si="33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30"/>
        <v>0</v>
      </c>
      <c r="D137" s="15" t="e">
        <f t="shared" si="33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30"/>
        <v>#DIV/0!</v>
      </c>
      <c r="D138" s="15" t="e">
        <f t="shared" si="33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customHeight="1" x14ac:dyDescent="0.25">
      <c r="A139" s="51" t="s">
        <v>98</v>
      </c>
      <c r="B139" s="31">
        <v>2082</v>
      </c>
      <c r="C139" s="26">
        <f t="shared" si="30"/>
        <v>14861</v>
      </c>
      <c r="D139" s="16">
        <f t="shared" si="33"/>
        <v>7.1378482228626323</v>
      </c>
      <c r="E139" s="100"/>
      <c r="F139" s="47">
        <f>(F115-F238)</f>
        <v>465</v>
      </c>
      <c r="G139" s="47">
        <f t="shared" ref="G139:Z139" si="51">(G115-G238)</f>
        <v>518</v>
      </c>
      <c r="H139" s="47">
        <f t="shared" si="51"/>
        <v>1062</v>
      </c>
      <c r="I139" s="47">
        <f t="shared" si="51"/>
        <v>1104</v>
      </c>
      <c r="J139" s="47">
        <f t="shared" si="51"/>
        <v>499</v>
      </c>
      <c r="K139" s="47">
        <f t="shared" si="51"/>
        <v>500</v>
      </c>
      <c r="L139" s="47">
        <f t="shared" si="51"/>
        <v>636</v>
      </c>
      <c r="M139" s="47">
        <f t="shared" si="51"/>
        <v>716</v>
      </c>
      <c r="N139" s="47">
        <f t="shared" si="51"/>
        <v>1056</v>
      </c>
      <c r="O139" s="47">
        <f t="shared" si="51"/>
        <v>370</v>
      </c>
      <c r="P139" s="47">
        <f t="shared" si="51"/>
        <v>575</v>
      </c>
      <c r="Q139" s="47">
        <f t="shared" si="51"/>
        <v>737</v>
      </c>
      <c r="R139" s="47">
        <f t="shared" si="51"/>
        <v>1112</v>
      </c>
      <c r="S139" s="47">
        <f t="shared" si="51"/>
        <v>1211</v>
      </c>
      <c r="T139" s="47">
        <f>(T115-T238)/2</f>
        <v>1262</v>
      </c>
      <c r="U139" s="47">
        <f t="shared" si="51"/>
        <v>436</v>
      </c>
      <c r="V139" s="47">
        <f t="shared" si="51"/>
        <v>855</v>
      </c>
      <c r="W139" s="47">
        <f t="shared" si="51"/>
        <v>325</v>
      </c>
      <c r="X139" s="47">
        <f t="shared" si="51"/>
        <v>770</v>
      </c>
      <c r="Y139" s="47">
        <f t="shared" si="51"/>
        <v>422</v>
      </c>
      <c r="Z139" s="47">
        <f t="shared" si="51"/>
        <v>230</v>
      </c>
    </row>
    <row r="140" spans="1:27" s="110" customFormat="1" ht="30" customHeight="1" x14ac:dyDescent="0.25">
      <c r="A140" s="120" t="s">
        <v>99</v>
      </c>
      <c r="B140" s="121">
        <v>299</v>
      </c>
      <c r="C140" s="121">
        <f t="shared" si="30"/>
        <v>583</v>
      </c>
      <c r="D140" s="122">
        <f t="shared" si="33"/>
        <v>1.9498327759197325</v>
      </c>
      <c r="E140" s="123"/>
      <c r="F140" s="124">
        <v>13</v>
      </c>
      <c r="G140" s="124">
        <v>23</v>
      </c>
      <c r="H140" s="124">
        <v>25</v>
      </c>
      <c r="I140" s="124">
        <v>42</v>
      </c>
      <c r="J140" s="124">
        <v>12</v>
      </c>
      <c r="K140" s="124">
        <v>18</v>
      </c>
      <c r="L140" s="121">
        <v>28</v>
      </c>
      <c r="M140" s="121">
        <v>52</v>
      </c>
      <c r="N140" s="121">
        <v>28</v>
      </c>
      <c r="O140" s="124">
        <v>14</v>
      </c>
      <c r="P140" s="124">
        <v>28</v>
      </c>
      <c r="Q140" s="124">
        <v>22</v>
      </c>
      <c r="R140" s="124">
        <v>41</v>
      </c>
      <c r="S140" s="124">
        <v>46</v>
      </c>
      <c r="T140" s="124">
        <v>30</v>
      </c>
      <c r="U140" s="124">
        <v>30</v>
      </c>
      <c r="V140" s="124">
        <v>36</v>
      </c>
      <c r="W140" s="124">
        <v>8</v>
      </c>
      <c r="X140" s="124">
        <v>25</v>
      </c>
      <c r="Y140" s="124">
        <v>30</v>
      </c>
      <c r="Z140" s="124">
        <v>32</v>
      </c>
    </row>
    <row r="141" spans="1:27" s="12" customFormat="1" ht="31.2" hidden="1" customHeight="1" x14ac:dyDescent="0.25">
      <c r="A141" s="32" t="s">
        <v>100</v>
      </c>
      <c r="B141" s="50"/>
      <c r="C141" s="27">
        <f t="shared" si="30"/>
        <v>0</v>
      </c>
      <c r="D141" s="15" t="e">
        <f t="shared" si="33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101</v>
      </c>
      <c r="B142" s="27"/>
      <c r="C142" s="27">
        <f t="shared" si="30"/>
        <v>6366</v>
      </c>
      <c r="D142" s="15" t="e">
        <f t="shared" si="33"/>
        <v>#DIV/0!</v>
      </c>
      <c r="E142" s="100"/>
      <c r="F142" s="88">
        <v>106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21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102</v>
      </c>
      <c r="B143" s="23"/>
      <c r="C143" s="27">
        <f t="shared" si="30"/>
        <v>0</v>
      </c>
      <c r="D143" s="15" t="e">
        <f t="shared" si="33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103</v>
      </c>
      <c r="B144" s="27"/>
      <c r="C144" s="27">
        <f t="shared" si="30"/>
        <v>6366</v>
      </c>
      <c r="D144" s="15" t="e">
        <f t="shared" si="33"/>
        <v>#DIV/0!</v>
      </c>
      <c r="E144" s="100"/>
      <c r="F144" s="47">
        <f>F142-F143</f>
        <v>106</v>
      </c>
      <c r="G144" s="47">
        <f t="shared" ref="G144:Z144" si="52">G142-G143</f>
        <v>322</v>
      </c>
      <c r="H144" s="47">
        <f t="shared" si="52"/>
        <v>1003</v>
      </c>
      <c r="I144" s="47">
        <f t="shared" si="52"/>
        <v>406</v>
      </c>
      <c r="J144" s="47">
        <f t="shared" si="52"/>
        <v>58</v>
      </c>
      <c r="K144" s="47">
        <f t="shared" si="52"/>
        <v>61</v>
      </c>
      <c r="L144" s="47">
        <f t="shared" si="52"/>
        <v>640</v>
      </c>
      <c r="M144" s="47">
        <f t="shared" si="52"/>
        <v>973</v>
      </c>
      <c r="N144" s="47">
        <f t="shared" si="52"/>
        <v>314</v>
      </c>
      <c r="O144" s="47">
        <f t="shared" si="52"/>
        <v>11</v>
      </c>
      <c r="P144" s="47">
        <f t="shared" si="52"/>
        <v>175</v>
      </c>
      <c r="Q144" s="47">
        <f t="shared" si="52"/>
        <v>296</v>
      </c>
      <c r="R144" s="47">
        <f t="shared" si="52"/>
        <v>60</v>
      </c>
      <c r="S144" s="47">
        <f t="shared" si="52"/>
        <v>656</v>
      </c>
      <c r="T144" s="47">
        <f t="shared" si="52"/>
        <v>196</v>
      </c>
      <c r="U144" s="47">
        <f t="shared" si="52"/>
        <v>21</v>
      </c>
      <c r="V144" s="47">
        <f t="shared" si="52"/>
        <v>157</v>
      </c>
      <c r="W144" s="47">
        <f t="shared" si="52"/>
        <v>7</v>
      </c>
      <c r="X144" s="47">
        <f t="shared" si="52"/>
        <v>353</v>
      </c>
      <c r="Y144" s="47">
        <f t="shared" si="52"/>
        <v>524</v>
      </c>
      <c r="Z144" s="47">
        <f t="shared" si="52"/>
        <v>27</v>
      </c>
      <c r="AA144" s="70"/>
    </row>
    <row r="145" spans="1:27" s="12" customFormat="1" ht="30" customHeight="1" outlineLevel="1" x14ac:dyDescent="0.25">
      <c r="A145" s="51" t="s">
        <v>104</v>
      </c>
      <c r="B145" s="23">
        <v>455</v>
      </c>
      <c r="C145" s="27">
        <f t="shared" si="30"/>
        <v>782</v>
      </c>
      <c r="D145" s="15">
        <f t="shared" si="33"/>
        <v>1.7186813186813186</v>
      </c>
      <c r="E145" s="100"/>
      <c r="F145" s="26">
        <v>50</v>
      </c>
      <c r="G145" s="26">
        <v>45</v>
      </c>
      <c r="H145" s="26">
        <v>90</v>
      </c>
      <c r="I145" s="26">
        <v>9</v>
      </c>
      <c r="J145" s="26">
        <v>10.5</v>
      </c>
      <c r="K145" s="26">
        <v>5</v>
      </c>
      <c r="L145" s="26">
        <v>142</v>
      </c>
      <c r="M145" s="26">
        <v>56</v>
      </c>
      <c r="N145" s="26">
        <v>5</v>
      </c>
      <c r="O145" s="26"/>
      <c r="P145" s="26">
        <v>5</v>
      </c>
      <c r="Q145" s="26">
        <v>15.5</v>
      </c>
      <c r="R145" s="26">
        <v>15</v>
      </c>
      <c r="S145" s="26">
        <v>101</v>
      </c>
      <c r="T145" s="26">
        <v>42</v>
      </c>
      <c r="U145" s="26">
        <v>5</v>
      </c>
      <c r="V145" s="26">
        <v>42</v>
      </c>
      <c r="W145" s="26">
        <v>5</v>
      </c>
      <c r="X145" s="26">
        <v>47</v>
      </c>
      <c r="Y145" s="26">
        <v>92</v>
      </c>
      <c r="Z145" s="26"/>
    </row>
    <row r="146" spans="1:27" s="12" customFormat="1" ht="28.8" customHeight="1" x14ac:dyDescent="0.25">
      <c r="A146" s="13" t="s">
        <v>185</v>
      </c>
      <c r="B146" s="9"/>
      <c r="C146" s="9">
        <f>C145/C144</f>
        <v>0.12284008796732643</v>
      </c>
      <c r="D146" s="15"/>
      <c r="E146" s="100"/>
      <c r="F146" s="35">
        <f t="shared" ref="F146:Z146" si="53">F145/F144</f>
        <v>0.47169811320754718</v>
      </c>
      <c r="G146" s="35">
        <f t="shared" si="53"/>
        <v>0.13975155279503104</v>
      </c>
      <c r="H146" s="35">
        <f t="shared" si="53"/>
        <v>8.9730807577268201E-2</v>
      </c>
      <c r="I146" s="35">
        <f t="shared" si="53"/>
        <v>2.2167487684729065E-2</v>
      </c>
      <c r="J146" s="35">
        <f t="shared" si="53"/>
        <v>0.18103448275862069</v>
      </c>
      <c r="K146" s="35">
        <f t="shared" si="53"/>
        <v>8.1967213114754092E-2</v>
      </c>
      <c r="L146" s="35">
        <f t="shared" si="53"/>
        <v>0.22187499999999999</v>
      </c>
      <c r="M146" s="35">
        <f t="shared" si="53"/>
        <v>5.7553956834532377E-2</v>
      </c>
      <c r="N146" s="35">
        <f t="shared" si="53"/>
        <v>1.5923566878980892E-2</v>
      </c>
      <c r="O146" s="35">
        <f t="shared" si="53"/>
        <v>0</v>
      </c>
      <c r="P146" s="35">
        <f t="shared" si="53"/>
        <v>2.8571428571428571E-2</v>
      </c>
      <c r="Q146" s="35">
        <f t="shared" si="53"/>
        <v>5.2364864864864864E-2</v>
      </c>
      <c r="R146" s="35">
        <f t="shared" si="53"/>
        <v>0.25</v>
      </c>
      <c r="S146" s="35">
        <f t="shared" si="53"/>
        <v>0.15396341463414634</v>
      </c>
      <c r="T146" s="35">
        <f t="shared" si="53"/>
        <v>0.21428571428571427</v>
      </c>
      <c r="U146" s="35">
        <f t="shared" si="53"/>
        <v>0.23809523809523808</v>
      </c>
      <c r="V146" s="35">
        <f t="shared" si="53"/>
        <v>0.26751592356687898</v>
      </c>
      <c r="W146" s="35">
        <f t="shared" si="53"/>
        <v>0.7142857142857143</v>
      </c>
      <c r="X146" s="35">
        <f t="shared" si="53"/>
        <v>0.13314447592067988</v>
      </c>
      <c r="Y146" s="35">
        <f t="shared" si="53"/>
        <v>0.17557251908396945</v>
      </c>
      <c r="Z146" s="35">
        <f t="shared" si="53"/>
        <v>0</v>
      </c>
    </row>
    <row r="147" spans="1:27" s="91" customFormat="1" ht="30" hidden="1" customHeight="1" x14ac:dyDescent="0.25">
      <c r="A147" s="89" t="s">
        <v>95</v>
      </c>
      <c r="B147" s="90">
        <f>B144-B145</f>
        <v>-455</v>
      </c>
      <c r="C147" s="27">
        <f t="shared" si="30"/>
        <v>5584</v>
      </c>
      <c r="D147" s="15">
        <f t="shared" si="33"/>
        <v>-12.272527472527473</v>
      </c>
      <c r="E147" s="100"/>
      <c r="F147" s="90">
        <f t="shared" ref="F147:Z147" si="54">F144-F145</f>
        <v>56</v>
      </c>
      <c r="G147" s="90">
        <f t="shared" si="54"/>
        <v>277</v>
      </c>
      <c r="H147" s="90">
        <f t="shared" si="54"/>
        <v>913</v>
      </c>
      <c r="I147" s="90">
        <f t="shared" si="54"/>
        <v>397</v>
      </c>
      <c r="J147" s="90">
        <f t="shared" si="54"/>
        <v>47.5</v>
      </c>
      <c r="K147" s="90">
        <f t="shared" si="54"/>
        <v>56</v>
      </c>
      <c r="L147" s="90">
        <f t="shared" si="54"/>
        <v>498</v>
      </c>
      <c r="M147" s="90">
        <f t="shared" si="54"/>
        <v>917</v>
      </c>
      <c r="N147" s="90">
        <f t="shared" si="54"/>
        <v>309</v>
      </c>
      <c r="O147" s="90">
        <f t="shared" si="54"/>
        <v>11</v>
      </c>
      <c r="P147" s="90">
        <f t="shared" si="54"/>
        <v>170</v>
      </c>
      <c r="Q147" s="90">
        <f t="shared" si="54"/>
        <v>280.5</v>
      </c>
      <c r="R147" s="90">
        <f t="shared" si="54"/>
        <v>45</v>
      </c>
      <c r="S147" s="90">
        <f t="shared" si="54"/>
        <v>555</v>
      </c>
      <c r="T147" s="90">
        <f t="shared" si="54"/>
        <v>154</v>
      </c>
      <c r="U147" s="90">
        <f t="shared" si="54"/>
        <v>16</v>
      </c>
      <c r="V147" s="90">
        <f t="shared" si="54"/>
        <v>115</v>
      </c>
      <c r="W147" s="90">
        <f t="shared" si="54"/>
        <v>2</v>
      </c>
      <c r="X147" s="90">
        <f t="shared" si="54"/>
        <v>306</v>
      </c>
      <c r="Y147" s="90">
        <f t="shared" si="54"/>
        <v>432</v>
      </c>
      <c r="Z147" s="90">
        <f t="shared" si="54"/>
        <v>27</v>
      </c>
    </row>
    <row r="148" spans="1:27" s="12" customFormat="1" ht="30" customHeight="1" x14ac:dyDescent="0.25">
      <c r="A148" s="13" t="s">
        <v>188</v>
      </c>
      <c r="B148" s="38">
        <v>160000</v>
      </c>
      <c r="C148" s="27">
        <f t="shared" si="30"/>
        <v>170000</v>
      </c>
      <c r="D148" s="15">
        <f t="shared" si="33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105</v>
      </c>
      <c r="B149" s="23">
        <v>8928</v>
      </c>
      <c r="C149" s="27">
        <f t="shared" si="30"/>
        <v>18805</v>
      </c>
      <c r="D149" s="15">
        <f t="shared" si="33"/>
        <v>2.1062948028673834</v>
      </c>
      <c r="E149" s="100"/>
      <c r="F149" s="26">
        <v>800</v>
      </c>
      <c r="G149" s="26">
        <v>1125</v>
      </c>
      <c r="H149" s="26">
        <v>1985</v>
      </c>
      <c r="I149" s="26">
        <v>212</v>
      </c>
      <c r="J149" s="26">
        <v>154</v>
      </c>
      <c r="K149" s="26">
        <v>110</v>
      </c>
      <c r="L149" s="26">
        <v>3574</v>
      </c>
      <c r="M149" s="26">
        <v>2005</v>
      </c>
      <c r="N149" s="26">
        <v>75</v>
      </c>
      <c r="O149" s="26"/>
      <c r="P149" s="26">
        <v>140</v>
      </c>
      <c r="Q149" s="26">
        <v>355</v>
      </c>
      <c r="R149" s="26">
        <v>345</v>
      </c>
      <c r="S149" s="26">
        <v>2414</v>
      </c>
      <c r="T149" s="26">
        <v>1075</v>
      </c>
      <c r="U149" s="26">
        <v>150</v>
      </c>
      <c r="V149" s="26">
        <v>756</v>
      </c>
      <c r="W149" s="26">
        <v>75</v>
      </c>
      <c r="X149" s="26">
        <v>1184</v>
      </c>
      <c r="Y149" s="26">
        <v>2271</v>
      </c>
      <c r="Z149" s="26"/>
      <c r="AA149" s="70"/>
    </row>
    <row r="150" spans="1:27" s="12" customFormat="1" ht="31.2" customHeight="1" x14ac:dyDescent="0.25">
      <c r="A150" s="13" t="s">
        <v>51</v>
      </c>
      <c r="B150" s="9">
        <f>B149/B148</f>
        <v>5.5800000000000002E-2</v>
      </c>
      <c r="C150" s="9">
        <f>C149/C148</f>
        <v>0.11061764705882353</v>
      </c>
      <c r="D150" s="15">
        <f t="shared" si="33"/>
        <v>1.9823951085810667</v>
      </c>
      <c r="E150" s="100"/>
      <c r="F150" s="29">
        <f t="shared" ref="F150:Z150" si="55">F149/F148</f>
        <v>0.53333333333333333</v>
      </c>
      <c r="G150" s="29">
        <f t="shared" si="55"/>
        <v>0.15845070422535212</v>
      </c>
      <c r="H150" s="29">
        <f t="shared" si="55"/>
        <v>0.10127551020408163</v>
      </c>
      <c r="I150" s="29">
        <f t="shared" si="55"/>
        <v>1.7235772357723576E-2</v>
      </c>
      <c r="J150" s="29">
        <f t="shared" si="55"/>
        <v>0.11846153846153847</v>
      </c>
      <c r="K150" s="29">
        <f t="shared" si="55"/>
        <v>3.0555555555555555E-2</v>
      </c>
      <c r="L150" s="29">
        <f t="shared" si="55"/>
        <v>0.14015686274509803</v>
      </c>
      <c r="M150" s="29">
        <f t="shared" si="55"/>
        <v>8.1836734693877547E-2</v>
      </c>
      <c r="N150" s="29">
        <f t="shared" si="55"/>
        <v>7.9787234042553185E-3</v>
      </c>
      <c r="O150" s="29">
        <f t="shared" si="55"/>
        <v>0</v>
      </c>
      <c r="P150" s="29">
        <f t="shared" si="55"/>
        <v>2.2580645161290321E-2</v>
      </c>
      <c r="Q150" s="29">
        <f t="shared" si="55"/>
        <v>4.7972972972972976E-2</v>
      </c>
      <c r="R150" s="29">
        <f t="shared" si="55"/>
        <v>0.20294117647058824</v>
      </c>
      <c r="S150" s="29">
        <f t="shared" si="55"/>
        <v>0.12191919191919191</v>
      </c>
      <c r="T150" s="29">
        <f t="shared" si="55"/>
        <v>0.18859649122807018</v>
      </c>
      <c r="U150" s="29">
        <f t="shared" si="55"/>
        <v>9.375E-2</v>
      </c>
      <c r="V150" s="29">
        <f t="shared" si="55"/>
        <v>0.504</v>
      </c>
      <c r="W150" s="29">
        <f t="shared" si="55"/>
        <v>0.375</v>
      </c>
      <c r="X150" s="29">
        <f t="shared" si="55"/>
        <v>0.17939393939393938</v>
      </c>
      <c r="Y150" s="29">
        <f t="shared" si="55"/>
        <v>0.1746923076923077</v>
      </c>
      <c r="Z150" s="29">
        <f t="shared" si="55"/>
        <v>0</v>
      </c>
    </row>
    <row r="151" spans="1:27" s="12" customFormat="1" ht="30" customHeight="1" x14ac:dyDescent="0.25">
      <c r="A151" s="32" t="s">
        <v>97</v>
      </c>
      <c r="B151" s="49">
        <f>B149/B145*10</f>
        <v>196.21978021978023</v>
      </c>
      <c r="C151" s="49">
        <f t="shared" ref="C151" si="56">C149/C145*10</f>
        <v>240.47314578005114</v>
      </c>
      <c r="D151" s="15">
        <f t="shared" si="33"/>
        <v>1.225529584788567</v>
      </c>
      <c r="E151" s="100"/>
      <c r="F151" s="54">
        <f t="shared" ref="F151" si="57">F149/F145*10</f>
        <v>160</v>
      </c>
      <c r="G151" s="54">
        <f t="shared" ref="G151:M151" si="58">G149/G145*10</f>
        <v>250</v>
      </c>
      <c r="H151" s="54">
        <f t="shared" si="58"/>
        <v>220.55555555555557</v>
      </c>
      <c r="I151" s="54">
        <f t="shared" si="58"/>
        <v>235.55555555555557</v>
      </c>
      <c r="J151" s="54">
        <f t="shared" si="58"/>
        <v>146.66666666666666</v>
      </c>
      <c r="K151" s="50">
        <f t="shared" si="58"/>
        <v>220</v>
      </c>
      <c r="L151" s="50">
        <f t="shared" si="58"/>
        <v>251.69014084507043</v>
      </c>
      <c r="M151" s="54">
        <f t="shared" si="58"/>
        <v>358.03571428571433</v>
      </c>
      <c r="N151" s="54">
        <f t="shared" ref="N151:W151" si="59">N149/N145*10</f>
        <v>150</v>
      </c>
      <c r="O151" s="54"/>
      <c r="P151" s="54">
        <f t="shared" si="59"/>
        <v>280</v>
      </c>
      <c r="Q151" s="54">
        <f t="shared" si="59"/>
        <v>229.03225806451613</v>
      </c>
      <c r="R151" s="54">
        <f t="shared" si="59"/>
        <v>230</v>
      </c>
      <c r="S151" s="54">
        <f t="shared" si="59"/>
        <v>239.00990099009903</v>
      </c>
      <c r="T151" s="54">
        <f t="shared" si="59"/>
        <v>255.95238095238096</v>
      </c>
      <c r="U151" s="54">
        <f t="shared" si="59"/>
        <v>300</v>
      </c>
      <c r="V151" s="54">
        <f t="shared" si="59"/>
        <v>180</v>
      </c>
      <c r="W151" s="54">
        <f t="shared" si="59"/>
        <v>150</v>
      </c>
      <c r="X151" s="54">
        <f>X149/X145*10</f>
        <v>251.91489361702128</v>
      </c>
      <c r="Y151" s="54">
        <f>Y149/Y145*10</f>
        <v>246.84782608695653</v>
      </c>
      <c r="Z151" s="54"/>
    </row>
    <row r="152" spans="1:27" s="12" customFormat="1" ht="30" hidden="1" customHeight="1" outlineLevel="1" x14ac:dyDescent="0.25">
      <c r="A152" s="11" t="s">
        <v>106</v>
      </c>
      <c r="B152" s="8"/>
      <c r="C152" s="27">
        <f t="shared" si="30"/>
        <v>962</v>
      </c>
      <c r="D152" s="15" t="e">
        <f t="shared" si="33"/>
        <v>#DIV/0!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107</v>
      </c>
      <c r="B153" s="53"/>
      <c r="C153" s="27">
        <f t="shared" si="30"/>
        <v>0</v>
      </c>
      <c r="D153" s="15" t="e">
        <f t="shared" si="33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108</v>
      </c>
      <c r="B154" s="52"/>
      <c r="C154" s="27">
        <f t="shared" si="30"/>
        <v>962</v>
      </c>
      <c r="D154" s="15" t="e">
        <f t="shared" si="33"/>
        <v>#DIV/0!</v>
      </c>
      <c r="E154" s="100"/>
      <c r="F154" s="47">
        <f>F152-F153</f>
        <v>18</v>
      </c>
      <c r="G154" s="47">
        <f t="shared" ref="G154:Z154" si="60">G152-G153</f>
        <v>147</v>
      </c>
      <c r="H154" s="47">
        <f t="shared" si="60"/>
        <v>85</v>
      </c>
      <c r="I154" s="47">
        <f t="shared" si="60"/>
        <v>11</v>
      </c>
      <c r="J154" s="47">
        <f t="shared" si="60"/>
        <v>13</v>
      </c>
      <c r="K154" s="47">
        <f t="shared" si="60"/>
        <v>10</v>
      </c>
      <c r="L154" s="47">
        <f t="shared" si="60"/>
        <v>103</v>
      </c>
      <c r="M154" s="47">
        <f t="shared" si="60"/>
        <v>100</v>
      </c>
      <c r="N154" s="47">
        <f t="shared" si="60"/>
        <v>39</v>
      </c>
      <c r="O154" s="47">
        <f t="shared" si="60"/>
        <v>14</v>
      </c>
      <c r="P154" s="47">
        <f t="shared" si="60"/>
        <v>18</v>
      </c>
      <c r="Q154" s="47">
        <f t="shared" si="60"/>
        <v>104</v>
      </c>
      <c r="R154" s="47">
        <f t="shared" si="60"/>
        <v>0</v>
      </c>
      <c r="S154" s="47">
        <f t="shared" si="60"/>
        <v>29</v>
      </c>
      <c r="T154" s="47">
        <f t="shared" si="60"/>
        <v>66</v>
      </c>
      <c r="U154" s="47">
        <f t="shared" si="60"/>
        <v>22</v>
      </c>
      <c r="V154" s="47">
        <f t="shared" si="60"/>
        <v>10</v>
      </c>
      <c r="W154" s="47">
        <f t="shared" si="60"/>
        <v>10</v>
      </c>
      <c r="X154" s="47">
        <f t="shared" si="60"/>
        <v>94</v>
      </c>
      <c r="Y154" s="47">
        <f t="shared" si="60"/>
        <v>65</v>
      </c>
      <c r="Z154" s="47">
        <f t="shared" si="60"/>
        <v>4</v>
      </c>
    </row>
    <row r="155" spans="1:27" s="12" customFormat="1" ht="30" customHeight="1" outlineLevel="1" x14ac:dyDescent="0.25">
      <c r="A155" s="51" t="s">
        <v>176</v>
      </c>
      <c r="B155" s="23">
        <v>44</v>
      </c>
      <c r="C155" s="27">
        <f>SUM(F155:Z155)</f>
        <v>75.5</v>
      </c>
      <c r="D155" s="15">
        <f t="shared" si="33"/>
        <v>1.7159090909090908</v>
      </c>
      <c r="E155" s="100"/>
      <c r="F155" s="26">
        <v>4</v>
      </c>
      <c r="G155" s="26">
        <v>2</v>
      </c>
      <c r="H155" s="26"/>
      <c r="I155" s="26"/>
      <c r="J155" s="26">
        <v>2</v>
      </c>
      <c r="K155" s="26">
        <v>1</v>
      </c>
      <c r="L155" s="26">
        <v>30</v>
      </c>
      <c r="M155" s="26"/>
      <c r="N155" s="26">
        <v>5</v>
      </c>
      <c r="O155" s="26">
        <v>5</v>
      </c>
      <c r="P155" s="26">
        <v>4</v>
      </c>
      <c r="Q155" s="26">
        <v>6</v>
      </c>
      <c r="R155" s="26"/>
      <c r="S155" s="26"/>
      <c r="T155" s="26">
        <v>1</v>
      </c>
      <c r="U155" s="50">
        <v>0.5</v>
      </c>
      <c r="V155" s="26"/>
      <c r="W155" s="26"/>
      <c r="X155" s="26">
        <v>15</v>
      </c>
      <c r="Y155" s="26"/>
      <c r="Z155" s="26"/>
    </row>
    <row r="156" spans="1:27" s="12" customFormat="1" ht="34.200000000000003" hidden="1" customHeight="1" x14ac:dyDescent="0.25">
      <c r="A156" s="13" t="s">
        <v>185</v>
      </c>
      <c r="B156" s="33" t="e">
        <f>B155/B154</f>
        <v>#DIV/0!</v>
      </c>
      <c r="C156" s="33">
        <f>C155/C154</f>
        <v>7.8482328482328487E-2</v>
      </c>
      <c r="D156" s="15" t="e">
        <f t="shared" si="33"/>
        <v>#DIV/0!</v>
      </c>
      <c r="E156" s="100"/>
      <c r="F156" s="29">
        <f>F155/F154</f>
        <v>0.22222222222222221</v>
      </c>
      <c r="G156" s="29">
        <f t="shared" ref="G156:Z156" si="61">G155/G154</f>
        <v>1.3605442176870748E-2</v>
      </c>
      <c r="H156" s="29">
        <f t="shared" si="61"/>
        <v>0</v>
      </c>
      <c r="I156" s="29">
        <f t="shared" si="61"/>
        <v>0</v>
      </c>
      <c r="J156" s="29">
        <f t="shared" si="61"/>
        <v>0.15384615384615385</v>
      </c>
      <c r="K156" s="29">
        <f t="shared" si="61"/>
        <v>0.1</v>
      </c>
      <c r="L156" s="29">
        <f t="shared" si="61"/>
        <v>0.29126213592233008</v>
      </c>
      <c r="M156" s="29">
        <f t="shared" si="61"/>
        <v>0</v>
      </c>
      <c r="N156" s="29">
        <f t="shared" si="61"/>
        <v>0.12820512820512819</v>
      </c>
      <c r="O156" s="29">
        <f t="shared" si="61"/>
        <v>0.35714285714285715</v>
      </c>
      <c r="P156" s="29">
        <f t="shared" si="61"/>
        <v>0.22222222222222221</v>
      </c>
      <c r="Q156" s="29">
        <f t="shared" si="61"/>
        <v>5.7692307692307696E-2</v>
      </c>
      <c r="R156" s="29"/>
      <c r="S156" s="29">
        <f t="shared" si="61"/>
        <v>0</v>
      </c>
      <c r="T156" s="29">
        <f t="shared" si="61"/>
        <v>1.5151515151515152E-2</v>
      </c>
      <c r="U156" s="29">
        <f t="shared" si="61"/>
        <v>2.2727272727272728E-2</v>
      </c>
      <c r="V156" s="29">
        <f t="shared" si="61"/>
        <v>0</v>
      </c>
      <c r="W156" s="29">
        <f t="shared" si="61"/>
        <v>0</v>
      </c>
      <c r="X156" s="29">
        <f t="shared" si="61"/>
        <v>0.15957446808510639</v>
      </c>
      <c r="Y156" s="29">
        <f t="shared" si="61"/>
        <v>0</v>
      </c>
      <c r="Z156" s="29">
        <f t="shared" si="61"/>
        <v>0</v>
      </c>
    </row>
    <row r="157" spans="1:27" s="12" customFormat="1" ht="31.8" customHeight="1" x14ac:dyDescent="0.25">
      <c r="A157" s="13" t="s">
        <v>189</v>
      </c>
      <c r="B157" s="38">
        <v>22000</v>
      </c>
      <c r="C157" s="38">
        <f t="shared" ref="C157" si="62">SUM(F157:Z157)</f>
        <v>27100</v>
      </c>
      <c r="D157" s="15">
        <f t="shared" si="33"/>
        <v>1.2318181818181819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228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109</v>
      </c>
      <c r="B158" s="23">
        <v>1688</v>
      </c>
      <c r="C158" s="27">
        <f>SUM(F158:Z158)</f>
        <v>2966</v>
      </c>
      <c r="D158" s="15">
        <f t="shared" si="33"/>
        <v>1.7571090047393365</v>
      </c>
      <c r="E158" s="100"/>
      <c r="F158" s="26">
        <v>80</v>
      </c>
      <c r="G158" s="26">
        <v>100</v>
      </c>
      <c r="H158" s="26"/>
      <c r="I158" s="26"/>
      <c r="J158" s="26">
        <v>30</v>
      </c>
      <c r="K158" s="26">
        <v>25</v>
      </c>
      <c r="L158" s="26">
        <v>1810</v>
      </c>
      <c r="M158" s="26"/>
      <c r="N158" s="26">
        <v>110</v>
      </c>
      <c r="O158" s="26">
        <v>20</v>
      </c>
      <c r="P158" s="26">
        <v>106</v>
      </c>
      <c r="Q158" s="26">
        <v>140</v>
      </c>
      <c r="R158" s="26"/>
      <c r="S158" s="26"/>
      <c r="T158" s="26">
        <v>35</v>
      </c>
      <c r="U158" s="26">
        <v>25</v>
      </c>
      <c r="V158" s="26"/>
      <c r="W158" s="26"/>
      <c r="X158" s="26">
        <v>485</v>
      </c>
      <c r="Y158" s="26"/>
      <c r="Z158" s="26"/>
    </row>
    <row r="159" spans="1:27" s="12" customFormat="1" ht="30" customHeight="1" x14ac:dyDescent="0.25">
      <c r="A159" s="13" t="s">
        <v>51</v>
      </c>
      <c r="B159" s="30">
        <f>B158/B157</f>
        <v>7.6727272727272727E-2</v>
      </c>
      <c r="C159" s="30">
        <f>C158/C157</f>
        <v>0.10944649446494464</v>
      </c>
      <c r="D159" s="15">
        <f t="shared" si="33"/>
        <v>1.4264353544009374</v>
      </c>
      <c r="E159" s="100"/>
      <c r="F159" s="30">
        <f>F158/F157</f>
        <v>0.20512820512820512</v>
      </c>
      <c r="G159" s="30">
        <f t="shared" ref="G159:N159" si="63">G158/G157</f>
        <v>1.9153418885271022E-2</v>
      </c>
      <c r="H159" s="30"/>
      <c r="I159" s="30"/>
      <c r="J159" s="30">
        <f t="shared" si="63"/>
        <v>0.21897810218978103</v>
      </c>
      <c r="K159" s="30">
        <f t="shared" si="63"/>
        <v>0.10964912280701754</v>
      </c>
      <c r="L159" s="30">
        <f t="shared" si="63"/>
        <v>0.35848682907506435</v>
      </c>
      <c r="M159" s="30"/>
      <c r="N159" s="30">
        <f t="shared" si="63"/>
        <v>0.10607521697203472</v>
      </c>
      <c r="O159" s="30">
        <f>O158/O157</f>
        <v>5</v>
      </c>
      <c r="P159" s="30">
        <f>P158/P157</f>
        <v>0.14825174825174825</v>
      </c>
      <c r="Q159" s="30">
        <f>Q158/Q157</f>
        <v>6.6225165562913912E-2</v>
      </c>
      <c r="R159" s="30"/>
      <c r="S159" s="30"/>
      <c r="T159" s="30">
        <f>T158/T157</f>
        <v>1.7703591299949417E-2</v>
      </c>
      <c r="U159" s="30">
        <f>U158/U157</f>
        <v>3.6927621861152143E-2</v>
      </c>
      <c r="V159" s="30"/>
      <c r="W159" s="30"/>
      <c r="X159" s="30">
        <f>X158/X157</f>
        <v>0.18294983025273481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383.63636363636368</v>
      </c>
      <c r="C160" s="56">
        <f>C158/C155*10</f>
        <v>392.84768211920527</v>
      </c>
      <c r="D160" s="15">
        <f t="shared" si="33"/>
        <v>1.0240105458083548</v>
      </c>
      <c r="E160" s="100"/>
      <c r="F160" s="54">
        <f t="shared" ref="F160:G160" si="64">F158/F155*10</f>
        <v>200</v>
      </c>
      <c r="G160" s="54">
        <f t="shared" si="64"/>
        <v>500</v>
      </c>
      <c r="H160" s="54"/>
      <c r="I160" s="54"/>
      <c r="J160" s="54">
        <f>J158/J155*10</f>
        <v>150</v>
      </c>
      <c r="K160" s="54">
        <f t="shared" ref="K160:L160" si="65">K158/K155*10</f>
        <v>250</v>
      </c>
      <c r="L160" s="54">
        <f t="shared" si="65"/>
        <v>603.33333333333337</v>
      </c>
      <c r="M160" s="54"/>
      <c r="N160" s="54">
        <f>N158/N155*10</f>
        <v>220</v>
      </c>
      <c r="O160" s="54">
        <f>O158/O155*10</f>
        <v>40</v>
      </c>
      <c r="P160" s="54">
        <f>P158/P155*10</f>
        <v>265</v>
      </c>
      <c r="Q160" s="54">
        <f>Q158/Q155*10</f>
        <v>233.33333333333331</v>
      </c>
      <c r="R160" s="54"/>
      <c r="S160" s="54"/>
      <c r="T160" s="54">
        <f t="shared" ref="T160:U160" si="66">T158/T155*10</f>
        <v>350</v>
      </c>
      <c r="U160" s="54">
        <f t="shared" si="66"/>
        <v>500</v>
      </c>
      <c r="V160" s="54"/>
      <c r="W160" s="54"/>
      <c r="X160" s="54">
        <f t="shared" ref="X160" si="67">X158/X155*10</f>
        <v>323.33333333333337</v>
      </c>
      <c r="Y160" s="54"/>
      <c r="Z160" s="54"/>
    </row>
    <row r="161" spans="1:26" s="12" customFormat="1" ht="30" customHeight="1" outlineLevel="1" x14ac:dyDescent="0.25">
      <c r="A161" s="51" t="s">
        <v>177</v>
      </c>
      <c r="B161" s="23">
        <v>525</v>
      </c>
      <c r="C161" s="27">
        <f>SUM(F161:Z161)</f>
        <v>430</v>
      </c>
      <c r="D161" s="15">
        <f t="shared" si="33"/>
        <v>0.81904761904761902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customHeight="1" x14ac:dyDescent="0.25">
      <c r="A162" s="32" t="s">
        <v>178</v>
      </c>
      <c r="B162" s="23">
        <v>2870</v>
      </c>
      <c r="C162" s="27">
        <f>SUM(F162:Z162)</f>
        <v>4286</v>
      </c>
      <c r="D162" s="15">
        <f t="shared" si="33"/>
        <v>1.4933797909407664</v>
      </c>
      <c r="E162" s="100"/>
      <c r="F162" s="37"/>
      <c r="G162" s="36"/>
      <c r="H162" s="36">
        <v>3858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/>
    </row>
    <row r="163" spans="1:26" s="12" customFormat="1" ht="30" customHeight="1" x14ac:dyDescent="0.25">
      <c r="A163" s="32" t="s">
        <v>97</v>
      </c>
      <c r="B163" s="56">
        <f>B162/B161*10</f>
        <v>54.666666666666671</v>
      </c>
      <c r="C163" s="56">
        <f>C162/C161*10</f>
        <v>99.674418604651166</v>
      </c>
      <c r="D163" s="15">
        <f t="shared" si="33"/>
        <v>1.8233125354509359</v>
      </c>
      <c r="E163" s="100"/>
      <c r="F163" s="37"/>
      <c r="G163" s="54"/>
      <c r="H163" s="54">
        <f>H162/H161*10</f>
        <v>100.99476439790577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 t="shared" ref="V163:Y163" si="68">V162/V161*10</f>
        <v>90</v>
      </c>
      <c r="W163" s="54"/>
      <c r="X163" s="54"/>
      <c r="Y163" s="54">
        <f t="shared" si="68"/>
        <v>89.130434782608688</v>
      </c>
      <c r="Z163" s="54"/>
    </row>
    <row r="164" spans="1:26" s="12" customFormat="1" ht="30" customHeight="1" outlineLevel="1" x14ac:dyDescent="0.25">
      <c r="A164" s="51" t="s">
        <v>110</v>
      </c>
      <c r="B164" s="19">
        <v>2</v>
      </c>
      <c r="C164" s="49">
        <f>SUM(F164:Z164)</f>
        <v>13.75</v>
      </c>
      <c r="D164" s="15">
        <f t="shared" si="33"/>
        <v>6.875</v>
      </c>
      <c r="E164" s="100"/>
      <c r="F164" s="37"/>
      <c r="G164" s="36"/>
      <c r="H164" s="54"/>
      <c r="I164" s="36">
        <v>2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>
        <v>1</v>
      </c>
      <c r="T164" s="57">
        <v>2.75</v>
      </c>
      <c r="U164" s="36"/>
      <c r="V164" s="36"/>
      <c r="W164" s="36"/>
      <c r="X164" s="118">
        <v>8</v>
      </c>
      <c r="Y164" s="36"/>
      <c r="Z164" s="36"/>
    </row>
    <row r="165" spans="1:26" s="12" customFormat="1" ht="30" customHeight="1" x14ac:dyDescent="0.25">
      <c r="A165" s="32" t="s">
        <v>111</v>
      </c>
      <c r="B165" s="19">
        <v>2.5</v>
      </c>
      <c r="C165" s="49">
        <f>SUM(F165:Z165)</f>
        <v>29.4</v>
      </c>
      <c r="D165" s="15">
        <f t="shared" si="33"/>
        <v>11.76</v>
      </c>
      <c r="E165" s="100"/>
      <c r="F165" s="37"/>
      <c r="G165" s="36"/>
      <c r="H165" s="36"/>
      <c r="I165" s="36">
        <v>3.6</v>
      </c>
      <c r="J165" s="36"/>
      <c r="K165" s="36"/>
      <c r="L165" s="36"/>
      <c r="M165" s="36"/>
      <c r="N165" s="36"/>
      <c r="O165" s="36"/>
      <c r="P165" s="36"/>
      <c r="Q165" s="36"/>
      <c r="R165" s="36"/>
      <c r="S165" s="36">
        <v>1.6</v>
      </c>
      <c r="T165" s="57">
        <v>4.2</v>
      </c>
      <c r="U165" s="36"/>
      <c r="V165" s="36"/>
      <c r="W165" s="36"/>
      <c r="X165" s="57">
        <v>20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12.5</v>
      </c>
      <c r="C166" s="56">
        <f>C165/C164*10</f>
        <v>21.381818181818183</v>
      </c>
      <c r="D166" s="15">
        <f t="shared" si="33"/>
        <v>1.7105454545454546</v>
      </c>
      <c r="E166" s="100"/>
      <c r="F166" s="37"/>
      <c r="G166" s="54"/>
      <c r="H166" s="54"/>
      <c r="I166" s="54">
        <f t="shared" ref="I166" si="69">I165/I164*10</f>
        <v>18</v>
      </c>
      <c r="J166" s="54"/>
      <c r="K166" s="54"/>
      <c r="L166" s="54"/>
      <c r="M166" s="54"/>
      <c r="N166" s="54"/>
      <c r="O166" s="54"/>
      <c r="P166" s="54"/>
      <c r="Q166" s="54"/>
      <c r="R166" s="54"/>
      <c r="S166" s="54">
        <f>S165/S164*10</f>
        <v>16</v>
      </c>
      <c r="T166" s="54">
        <f>T165/T164*10</f>
        <v>15.272727272727273</v>
      </c>
      <c r="U166" s="54"/>
      <c r="V166" s="54"/>
      <c r="W166" s="54"/>
      <c r="X166" s="54">
        <f>X165/X164*10</f>
        <v>25</v>
      </c>
      <c r="Y166" s="37"/>
      <c r="Z166" s="37"/>
    </row>
    <row r="167" spans="1:26" s="12" customFormat="1" ht="30" hidden="1" customHeight="1" x14ac:dyDescent="0.25">
      <c r="A167" s="51" t="s">
        <v>154</v>
      </c>
      <c r="B167" s="56"/>
      <c r="C167" s="49">
        <f>SUM(F167:Z167)</f>
        <v>0</v>
      </c>
      <c r="D167" s="15" t="e">
        <f t="shared" si="33"/>
        <v>#DIV/0!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3"/>
      <c r="W167" s="37"/>
      <c r="X167" s="54"/>
      <c r="Y167" s="37"/>
      <c r="Z167" s="37"/>
    </row>
    <row r="168" spans="1:26" s="12" customFormat="1" ht="30" hidden="1" customHeight="1" x14ac:dyDescent="0.25">
      <c r="A168" s="32" t="s">
        <v>155</v>
      </c>
      <c r="B168" s="56"/>
      <c r="C168" s="49">
        <f>SUM(F168:Z168)</f>
        <v>0</v>
      </c>
      <c r="D168" s="15" t="e">
        <f t="shared" si="33"/>
        <v>#DIV/0!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3"/>
      <c r="W168" s="37"/>
      <c r="X168" s="54"/>
      <c r="Y168" s="37"/>
      <c r="Z168" s="37"/>
    </row>
    <row r="169" spans="1:26" s="12" customFormat="1" ht="30" hidden="1" customHeight="1" x14ac:dyDescent="0.25">
      <c r="A169" s="32" t="s">
        <v>97</v>
      </c>
      <c r="B169" s="56" t="e">
        <f>B168/B167*10</f>
        <v>#DIV/0!</v>
      </c>
      <c r="C169" s="56" t="e">
        <f>C168/C167*10</f>
        <v>#DIV/0!</v>
      </c>
      <c r="D169" s="15" t="e">
        <f t="shared" si="33"/>
        <v>#DIV/0!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 t="e">
        <f>N168/N167*10</f>
        <v>#DIV/0!</v>
      </c>
      <c r="O169" s="54"/>
      <c r="P169" s="54"/>
      <c r="Q169" s="54"/>
      <c r="R169" s="54"/>
      <c r="S169" s="54"/>
      <c r="T169" s="54"/>
      <c r="U169" s="54" t="e">
        <f>U168/U167*10</f>
        <v>#DIV/0!</v>
      </c>
      <c r="V169" s="54" t="e">
        <f>V168/V167*10</f>
        <v>#DIV/0!</v>
      </c>
      <c r="W169" s="37"/>
      <c r="X169" s="54"/>
      <c r="Y169" s="37"/>
      <c r="Z169" s="37"/>
    </row>
    <row r="170" spans="1:26" s="12" customFormat="1" ht="27.75" customHeight="1" x14ac:dyDescent="0.25">
      <c r="A170" s="51" t="s">
        <v>112</v>
      </c>
      <c r="B170" s="27">
        <v>3428</v>
      </c>
      <c r="C170" s="27">
        <f>SUM(F170:Z170)</f>
        <v>1766</v>
      </c>
      <c r="D170" s="15">
        <f t="shared" si="33"/>
        <v>0.51516919486581092</v>
      </c>
      <c r="E170" s="100"/>
      <c r="F170" s="36">
        <v>200</v>
      </c>
      <c r="G170" s="36"/>
      <c r="H170" s="36"/>
      <c r="I170" s="36"/>
      <c r="J170" s="36"/>
      <c r="K170" s="36">
        <v>950</v>
      </c>
      <c r="L170" s="36"/>
      <c r="M170" s="36"/>
      <c r="N170" s="36"/>
      <c r="O170" s="36"/>
      <c r="P170" s="36"/>
      <c r="Q170" s="36"/>
      <c r="R170" s="36">
        <v>616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>
        <v>4825</v>
      </c>
      <c r="C171" s="27">
        <f>SUM(F171:Z171)</f>
        <v>1158</v>
      </c>
      <c r="D171" s="15">
        <f t="shared" si="33"/>
        <v>0.24</v>
      </c>
      <c r="E171" s="100"/>
      <c r="F171" s="36">
        <v>200</v>
      </c>
      <c r="G171" s="35"/>
      <c r="H171" s="54"/>
      <c r="I171" s="26"/>
      <c r="J171" s="26"/>
      <c r="K171" s="26">
        <v>532</v>
      </c>
      <c r="L171" s="26"/>
      <c r="M171" s="37"/>
      <c r="N171" s="37"/>
      <c r="O171" s="35"/>
      <c r="P171" s="35"/>
      <c r="Q171" s="37"/>
      <c r="R171" s="37">
        <v>426</v>
      </c>
      <c r="S171" s="37"/>
      <c r="T171" s="37" t="s">
        <v>0</v>
      </c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49">
        <f>B171/B170*10</f>
        <v>14.075262543757292</v>
      </c>
      <c r="C172" s="49">
        <f>C171/C170*10</f>
        <v>6.5571913929784822</v>
      </c>
      <c r="D172" s="49">
        <f t="shared" ref="D172:F172" si="70">D171/D170*10</f>
        <v>4.6586636466591171</v>
      </c>
      <c r="E172" s="49" t="e">
        <f t="shared" si="70"/>
        <v>#DIV/0!</v>
      </c>
      <c r="F172" s="50">
        <f t="shared" si="70"/>
        <v>10</v>
      </c>
      <c r="G172" s="50"/>
      <c r="H172" s="50"/>
      <c r="I172" s="50"/>
      <c r="J172" s="50"/>
      <c r="K172" s="50">
        <f t="shared" ref="K172" si="71">K171/K170*10</f>
        <v>5.6000000000000005</v>
      </c>
      <c r="L172" s="50"/>
      <c r="M172" s="50"/>
      <c r="N172" s="50"/>
      <c r="O172" s="50"/>
      <c r="P172" s="50"/>
      <c r="Q172" s="50"/>
      <c r="R172" s="50">
        <f>R171/R170*10</f>
        <v>6.9155844155844157</v>
      </c>
      <c r="S172" s="50"/>
      <c r="T172" s="50"/>
      <c r="U172" s="50"/>
      <c r="V172" s="50"/>
      <c r="W172" s="50"/>
      <c r="X172" s="50"/>
      <c r="Y172" s="50"/>
      <c r="Z172" s="26"/>
    </row>
    <row r="173" spans="1:26" s="12" customFormat="1" ht="30" customHeight="1" x14ac:dyDescent="0.25">
      <c r="A173" s="51" t="s">
        <v>183</v>
      </c>
      <c r="B173" s="27">
        <v>2695</v>
      </c>
      <c r="C173" s="27">
        <f>SUM(F173:Z173)</f>
        <v>6745</v>
      </c>
      <c r="D173" s="15">
        <f t="shared" si="33"/>
        <v>2.5027829313543601</v>
      </c>
      <c r="E173" s="100"/>
      <c r="F173" s="36"/>
      <c r="G173" s="36"/>
      <c r="H173" s="36"/>
      <c r="I173" s="36">
        <v>833</v>
      </c>
      <c r="J173" s="36">
        <v>103</v>
      </c>
      <c r="K173" s="36">
        <v>2400</v>
      </c>
      <c r="L173" s="36">
        <v>930</v>
      </c>
      <c r="M173" s="36"/>
      <c r="N173" s="36">
        <v>1769</v>
      </c>
      <c r="O173" s="36">
        <v>35</v>
      </c>
      <c r="P173" s="36"/>
      <c r="Q173" s="36"/>
      <c r="R173" s="36"/>
      <c r="S173" s="36">
        <v>300</v>
      </c>
      <c r="T173" s="36">
        <v>50</v>
      </c>
      <c r="U173" s="36"/>
      <c r="V173" s="36"/>
      <c r="W173" s="36"/>
      <c r="X173" s="36"/>
      <c r="Y173" s="36">
        <v>225</v>
      </c>
      <c r="Z173" s="36">
        <v>100</v>
      </c>
    </row>
    <row r="174" spans="1:26" s="12" customFormat="1" ht="30" customHeight="1" x14ac:dyDescent="0.25">
      <c r="A174" s="32" t="s">
        <v>184</v>
      </c>
      <c r="B174" s="27">
        <v>2656</v>
      </c>
      <c r="C174" s="27">
        <f>SUM(F174:Z174)</f>
        <v>6266</v>
      </c>
      <c r="D174" s="15">
        <f t="shared" si="33"/>
        <v>2.3591867469879517</v>
      </c>
      <c r="E174" s="100"/>
      <c r="F174" s="36"/>
      <c r="G174" s="35"/>
      <c r="H174" s="54"/>
      <c r="I174" s="26">
        <v>789</v>
      </c>
      <c r="J174" s="26">
        <v>170</v>
      </c>
      <c r="K174" s="26">
        <v>1560</v>
      </c>
      <c r="L174" s="26">
        <v>895</v>
      </c>
      <c r="M174" s="37"/>
      <c r="N174" s="37">
        <v>2320</v>
      </c>
      <c r="O174" s="26">
        <v>30</v>
      </c>
      <c r="P174" s="35"/>
      <c r="Q174" s="35"/>
      <c r="R174" s="37"/>
      <c r="S174" s="37">
        <v>228</v>
      </c>
      <c r="T174" s="37">
        <v>7</v>
      </c>
      <c r="U174" s="35"/>
      <c r="V174" s="35"/>
      <c r="W174" s="37"/>
      <c r="X174" s="35"/>
      <c r="Y174" s="37">
        <v>167</v>
      </c>
      <c r="Z174" s="37">
        <v>100</v>
      </c>
    </row>
    <row r="175" spans="1:26" s="12" customFormat="1" ht="30" customHeight="1" x14ac:dyDescent="0.25">
      <c r="A175" s="32" t="s">
        <v>97</v>
      </c>
      <c r="B175" s="49">
        <f>B174/B173*10</f>
        <v>9.8552875695732833</v>
      </c>
      <c r="C175" s="49">
        <f>C174/C173*10</f>
        <v>9.2898443291326913</v>
      </c>
      <c r="D175" s="15">
        <f t="shared" si="33"/>
        <v>0.94262539408932999</v>
      </c>
      <c r="E175" s="100"/>
      <c r="F175" s="50"/>
      <c r="G175" s="50"/>
      <c r="H175" s="50"/>
      <c r="I175" s="50">
        <f>I174/I173*10</f>
        <v>9.4717887154861948</v>
      </c>
      <c r="J175" s="50">
        <f>J174/J173*10</f>
        <v>16.504854368932037</v>
      </c>
      <c r="K175" s="50">
        <f>K174/K173*10</f>
        <v>6.5</v>
      </c>
      <c r="L175" s="50">
        <f>L174/L173*10</f>
        <v>9.6236559139784958</v>
      </c>
      <c r="M175" s="50"/>
      <c r="N175" s="50">
        <f>N174/N173*10</f>
        <v>13.114754098360654</v>
      </c>
      <c r="O175" s="50">
        <f>O174/O173*10</f>
        <v>8.5714285714285712</v>
      </c>
      <c r="P175" s="50"/>
      <c r="Q175" s="50"/>
      <c r="R175" s="50"/>
      <c r="S175" s="50">
        <f t="shared" ref="S175:T175" si="72">S174/S173*10</f>
        <v>7.6</v>
      </c>
      <c r="T175" s="50">
        <f t="shared" si="72"/>
        <v>1.4000000000000001</v>
      </c>
      <c r="U175" s="50"/>
      <c r="V175" s="50"/>
      <c r="W175" s="50"/>
      <c r="X175" s="50"/>
      <c r="Y175" s="50">
        <f>Y174/Y173*10</f>
        <v>7.4222222222222225</v>
      </c>
      <c r="Z175" s="50">
        <f>Z174/Z173*10</f>
        <v>10</v>
      </c>
    </row>
    <row r="176" spans="1:26" s="12" customFormat="1" ht="30" hidden="1" customHeight="1" x14ac:dyDescent="0.25">
      <c r="A176" s="51" t="s">
        <v>179</v>
      </c>
      <c r="B176" s="27">
        <v>50</v>
      </c>
      <c r="C176" s="27"/>
      <c r="D176" s="15">
        <f t="shared" si="33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20</v>
      </c>
      <c r="C177" s="27"/>
      <c r="D177" s="15">
        <f t="shared" si="33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4</v>
      </c>
      <c r="C178" s="49"/>
      <c r="D178" s="15">
        <f t="shared" si="33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hidden="1" customHeight="1" outlineLevel="1" x14ac:dyDescent="0.25">
      <c r="A179" s="51" t="s">
        <v>114</v>
      </c>
      <c r="B179" s="27"/>
      <c r="C179" s="27">
        <f>SUM(F179:Z179)</f>
        <v>0</v>
      </c>
      <c r="D179" s="15" t="e">
        <f t="shared" ref="D179:D187" si="73">C179/B179</f>
        <v>#DIV/0!</v>
      </c>
      <c r="E179" s="100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73"/>
        <v>#DIV/0!</v>
      </c>
      <c r="E180" s="100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6" t="e">
        <f>B180/B179*10</f>
        <v>#DIV/0!</v>
      </c>
      <c r="C181" s="56" t="e">
        <f>C180/C179*10</f>
        <v>#DIV/0!</v>
      </c>
      <c r="D181" s="15" t="e">
        <f t="shared" si="73"/>
        <v>#DIV/0!</v>
      </c>
      <c r="E181" s="100"/>
      <c r="F181" s="54"/>
      <c r="G181" s="54"/>
      <c r="H181" s="54" t="e">
        <f>H180/H179*10</f>
        <v>#DIV/0!</v>
      </c>
      <c r="I181" s="54"/>
      <c r="J181" s="54"/>
      <c r="K181" s="54"/>
      <c r="L181" s="54"/>
      <c r="M181" s="54" t="e">
        <f>M180/M179*10</f>
        <v>#DIV/0!</v>
      </c>
      <c r="N181" s="54"/>
      <c r="O181" s="54"/>
      <c r="P181" s="54"/>
      <c r="Q181" s="54"/>
      <c r="R181" s="54"/>
      <c r="S181" s="54"/>
      <c r="T181" s="54"/>
      <c r="U181" s="54"/>
      <c r="V181" s="54" t="e">
        <f>V180/V179*10</f>
        <v>#DIV/0!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116</v>
      </c>
      <c r="B182" s="27"/>
      <c r="C182" s="27">
        <f>SUM(F182:Z182)</f>
        <v>0</v>
      </c>
      <c r="D182" s="15" t="e">
        <f t="shared" si="73"/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73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73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hidden="1" customHeight="1" x14ac:dyDescent="0.25">
      <c r="A185" s="51" t="s">
        <v>118</v>
      </c>
      <c r="B185" s="23"/>
      <c r="C185" s="27">
        <f>SUM(F185:Z185)</f>
        <v>0</v>
      </c>
      <c r="D185" s="15" t="e">
        <f t="shared" si="73"/>
        <v>#DIV/0!</v>
      </c>
      <c r="E185" s="100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3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73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120</v>
      </c>
      <c r="B187" s="23"/>
      <c r="C187" s="27"/>
      <c r="D187" s="15" t="e">
        <f t="shared" si="73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121</v>
      </c>
      <c r="B188" s="105">
        <v>95557</v>
      </c>
      <c r="C188" s="106">
        <f>SUM(F188:Z188)</f>
        <v>86146</v>
      </c>
      <c r="D188" s="107">
        <f>C188/B188</f>
        <v>0.90151427943531082</v>
      </c>
      <c r="E188" s="108"/>
      <c r="F188" s="109">
        <v>5793</v>
      </c>
      <c r="G188" s="109">
        <v>2350</v>
      </c>
      <c r="H188" s="109">
        <v>4781</v>
      </c>
      <c r="I188" s="109">
        <v>5760</v>
      </c>
      <c r="J188" s="109">
        <v>2900</v>
      </c>
      <c r="K188" s="109">
        <v>5900</v>
      </c>
      <c r="L188" s="109">
        <v>2780</v>
      </c>
      <c r="M188" s="109">
        <v>3000</v>
      </c>
      <c r="N188" s="109">
        <v>4124</v>
      </c>
      <c r="O188" s="109">
        <v>1720</v>
      </c>
      <c r="P188" s="109">
        <v>2715</v>
      </c>
      <c r="Q188" s="109">
        <v>6139</v>
      </c>
      <c r="R188" s="109">
        <v>6105</v>
      </c>
      <c r="S188" s="109">
        <v>4290</v>
      </c>
      <c r="T188" s="109">
        <v>7050</v>
      </c>
      <c r="U188" s="109">
        <v>2630</v>
      </c>
      <c r="V188" s="109">
        <v>2805</v>
      </c>
      <c r="W188" s="109">
        <v>1740</v>
      </c>
      <c r="X188" s="109">
        <v>5950</v>
      </c>
      <c r="Y188" s="109">
        <v>5604</v>
      </c>
      <c r="Z188" s="109">
        <v>2010</v>
      </c>
    </row>
    <row r="189" spans="1:26" s="46" customFormat="1" ht="30" customHeight="1" x14ac:dyDescent="0.25">
      <c r="A189" s="13" t="s">
        <v>122</v>
      </c>
      <c r="B189" s="9">
        <f>B188/B191</f>
        <v>0.91006666666666669</v>
      </c>
      <c r="C189" s="9">
        <f>C188/C191</f>
        <v>0.82043809523809519</v>
      </c>
      <c r="D189" s="15">
        <f t="shared" ref="D189:D198" si="74">C189/B189</f>
        <v>0.90151427943531082</v>
      </c>
      <c r="E189" s="100"/>
      <c r="F189" s="30">
        <f>F188/F191</f>
        <v>0.77789713978783404</v>
      </c>
      <c r="G189" s="30">
        <f t="shared" ref="G189:Z189" si="75">G188/G191</f>
        <v>0.57513460597161037</v>
      </c>
      <c r="H189" s="30">
        <f t="shared" si="75"/>
        <v>0.87006369426751595</v>
      </c>
      <c r="I189" s="30">
        <f t="shared" si="75"/>
        <v>0.85434589142687634</v>
      </c>
      <c r="J189" s="30">
        <f t="shared" si="75"/>
        <v>0.86027884900622964</v>
      </c>
      <c r="K189" s="30">
        <f t="shared" si="75"/>
        <v>0.99460552933243429</v>
      </c>
      <c r="L189" s="30">
        <f t="shared" si="75"/>
        <v>0.64666201442195859</v>
      </c>
      <c r="M189" s="30">
        <f t="shared" si="75"/>
        <v>0.59394179370421696</v>
      </c>
      <c r="N189" s="30">
        <f t="shared" si="75"/>
        <v>0.91218756912187571</v>
      </c>
      <c r="O189" s="30">
        <f t="shared" si="75"/>
        <v>0.77164647824136379</v>
      </c>
      <c r="P189" s="30">
        <f t="shared" si="75"/>
        <v>0.87608906098741535</v>
      </c>
      <c r="Q189" s="30">
        <f t="shared" si="75"/>
        <v>0.87040975471430593</v>
      </c>
      <c r="R189" s="30">
        <f t="shared" si="75"/>
        <v>0.80828809744472396</v>
      </c>
      <c r="S189" s="30">
        <f t="shared" si="75"/>
        <v>0.83969465648854957</v>
      </c>
      <c r="T189" s="30">
        <f t="shared" si="75"/>
        <v>0.9200052198877724</v>
      </c>
      <c r="U189" s="30">
        <f t="shared" si="75"/>
        <v>0.64381884944920442</v>
      </c>
      <c r="V189" s="30">
        <f t="shared" si="75"/>
        <v>0.85180686304281805</v>
      </c>
      <c r="W189" s="30">
        <f t="shared" si="75"/>
        <v>0.81766917293233088</v>
      </c>
      <c r="X189" s="30">
        <f t="shared" si="75"/>
        <v>0.97604986876640421</v>
      </c>
      <c r="Y189" s="30">
        <f t="shared" si="75"/>
        <v>0.81205622373569053</v>
      </c>
      <c r="Z189" s="30">
        <f t="shared" si="75"/>
        <v>0.70600632244467865</v>
      </c>
    </row>
    <row r="190" spans="1:26" s="110" customFormat="1" ht="30" customHeight="1" x14ac:dyDescent="0.25">
      <c r="A190" s="104" t="s">
        <v>123</v>
      </c>
      <c r="B190" s="105">
        <v>61116</v>
      </c>
      <c r="C190" s="106">
        <f t="shared" ref="C190:C196" si="76">SUM(F190:Z190)</f>
        <v>34497</v>
      </c>
      <c r="D190" s="107">
        <f t="shared" si="74"/>
        <v>0.56445120753976041</v>
      </c>
      <c r="E190" s="108"/>
      <c r="F190" s="114">
        <v>3104</v>
      </c>
      <c r="G190" s="114">
        <v>175</v>
      </c>
      <c r="H190" s="114">
        <v>2520</v>
      </c>
      <c r="I190" s="114">
        <v>1780</v>
      </c>
      <c r="J190" s="114">
        <v>900</v>
      </c>
      <c r="K190" s="114">
        <v>2980</v>
      </c>
      <c r="L190" s="114">
        <v>2545</v>
      </c>
      <c r="M190" s="114">
        <v>2436</v>
      </c>
      <c r="N190" s="114">
        <v>860</v>
      </c>
      <c r="O190" s="114">
        <v>300</v>
      </c>
      <c r="P190" s="114">
        <v>950</v>
      </c>
      <c r="Q190" s="114">
        <v>1020</v>
      </c>
      <c r="R190" s="114">
        <v>4829</v>
      </c>
      <c r="S190" s="114">
        <v>480</v>
      </c>
      <c r="T190" s="114">
        <v>650</v>
      </c>
      <c r="U190" s="114">
        <v>902</v>
      </c>
      <c r="V190" s="114">
        <v>750</v>
      </c>
      <c r="W190" s="114">
        <v>120</v>
      </c>
      <c r="X190" s="114">
        <v>200</v>
      </c>
      <c r="Y190" s="114">
        <v>6456</v>
      </c>
      <c r="Z190" s="114">
        <v>540</v>
      </c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76"/>
        <v>105000</v>
      </c>
      <c r="D191" s="15">
        <f t="shared" si="74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125</v>
      </c>
      <c r="B192" s="105">
        <v>73879</v>
      </c>
      <c r="C192" s="106">
        <f t="shared" si="76"/>
        <v>48700</v>
      </c>
      <c r="D192" s="107">
        <f t="shared" si="74"/>
        <v>0.65918596624209858</v>
      </c>
      <c r="E192" s="108"/>
      <c r="F192" s="115">
        <v>1395</v>
      </c>
      <c r="G192" s="115">
        <v>1290</v>
      </c>
      <c r="H192" s="115">
        <v>1293</v>
      </c>
      <c r="I192" s="115">
        <v>3894</v>
      </c>
      <c r="J192" s="115">
        <v>1570</v>
      </c>
      <c r="K192" s="115">
        <v>3132</v>
      </c>
      <c r="L192" s="115">
        <v>1151</v>
      </c>
      <c r="M192" s="115">
        <v>885</v>
      </c>
      <c r="N192" s="115">
        <v>3177</v>
      </c>
      <c r="O192" s="115">
        <v>678</v>
      </c>
      <c r="P192" s="115">
        <v>1150</v>
      </c>
      <c r="Q192" s="115">
        <v>4413</v>
      </c>
      <c r="R192" s="115">
        <v>4781</v>
      </c>
      <c r="S192" s="115">
        <v>1435</v>
      </c>
      <c r="T192" s="115">
        <v>5822</v>
      </c>
      <c r="U192" s="115">
        <v>1356</v>
      </c>
      <c r="V192" s="115">
        <v>1910</v>
      </c>
      <c r="W192" s="115">
        <v>617</v>
      </c>
      <c r="X192" s="115">
        <v>3695</v>
      </c>
      <c r="Y192" s="115">
        <v>3726</v>
      </c>
      <c r="Z192" s="115">
        <v>1330</v>
      </c>
    </row>
    <row r="193" spans="1:36" s="12" customFormat="1" ht="28.8" customHeight="1" x14ac:dyDescent="0.25">
      <c r="A193" s="13" t="s">
        <v>51</v>
      </c>
      <c r="B193" s="87">
        <f>B192/B191</f>
        <v>0.7036095238095238</v>
      </c>
      <c r="C193" s="87">
        <f>C192/C191</f>
        <v>0.46380952380952378</v>
      </c>
      <c r="D193" s="15">
        <f t="shared" si="74"/>
        <v>0.65918596624209858</v>
      </c>
      <c r="E193" s="100"/>
      <c r="F193" s="16">
        <f>F192/F191</f>
        <v>0.18732375453202632</v>
      </c>
      <c r="G193" s="16">
        <f t="shared" ref="G193:Z193" si="77">G192/G191</f>
        <v>0.31571218795888401</v>
      </c>
      <c r="H193" s="16">
        <f t="shared" si="77"/>
        <v>0.23530482256596907</v>
      </c>
      <c r="I193" s="16">
        <f t="shared" si="77"/>
        <v>0.57757342035004444</v>
      </c>
      <c r="J193" s="16">
        <f t="shared" si="77"/>
        <v>0.46573716997923464</v>
      </c>
      <c r="K193" s="16">
        <f t="shared" si="77"/>
        <v>0.52798381658799731</v>
      </c>
      <c r="L193" s="16">
        <f t="shared" si="77"/>
        <v>0.26773668294952313</v>
      </c>
      <c r="M193" s="16">
        <f t="shared" si="77"/>
        <v>0.175212829142744</v>
      </c>
      <c r="N193" s="16">
        <f t="shared" si="77"/>
        <v>0.70272063702720633</v>
      </c>
      <c r="O193" s="16">
        <f t="shared" si="77"/>
        <v>0.30417227456258411</v>
      </c>
      <c r="P193" s="16">
        <f t="shared" si="77"/>
        <v>0.37108744756373024</v>
      </c>
      <c r="Q193" s="16">
        <f t="shared" si="77"/>
        <v>0.62569119523606975</v>
      </c>
      <c r="R193" s="16">
        <f t="shared" si="77"/>
        <v>0.63299351251158475</v>
      </c>
      <c r="S193" s="16">
        <f t="shared" si="77"/>
        <v>0.28087688393031907</v>
      </c>
      <c r="T193" s="16">
        <f t="shared" si="77"/>
        <v>0.75975466527469659</v>
      </c>
      <c r="U193" s="16">
        <f t="shared" si="77"/>
        <v>0.33194614443084458</v>
      </c>
      <c r="V193" s="16">
        <f t="shared" si="77"/>
        <v>0.58001822046765872</v>
      </c>
      <c r="W193" s="16">
        <f t="shared" si="77"/>
        <v>0.28994360902255639</v>
      </c>
      <c r="X193" s="16">
        <f t="shared" si="77"/>
        <v>0.6061351706036745</v>
      </c>
      <c r="Y193" s="16">
        <f t="shared" si="77"/>
        <v>0.53992175047094626</v>
      </c>
      <c r="Z193" s="16">
        <f t="shared" si="77"/>
        <v>0.46715841236389183</v>
      </c>
    </row>
    <row r="194" spans="1:36" s="12" customFormat="1" ht="31.8" customHeight="1" x14ac:dyDescent="0.25">
      <c r="A194" s="11" t="s">
        <v>126</v>
      </c>
      <c r="B194" s="26">
        <v>65539</v>
      </c>
      <c r="C194" s="27">
        <f t="shared" si="76"/>
        <v>42674</v>
      </c>
      <c r="D194" s="15">
        <f t="shared" si="74"/>
        <v>0.65112375837287717</v>
      </c>
      <c r="E194" s="100"/>
      <c r="F194" s="10">
        <v>1370</v>
      </c>
      <c r="G194" s="10">
        <v>1155</v>
      </c>
      <c r="H194" s="10">
        <v>565</v>
      </c>
      <c r="I194" s="10">
        <v>3663</v>
      </c>
      <c r="J194" s="10">
        <v>1480</v>
      </c>
      <c r="K194" s="10">
        <v>2892</v>
      </c>
      <c r="L194" s="10">
        <v>461</v>
      </c>
      <c r="M194" s="10">
        <v>666</v>
      </c>
      <c r="N194" s="10">
        <v>3105</v>
      </c>
      <c r="O194" s="10">
        <v>630</v>
      </c>
      <c r="P194" s="10">
        <v>1150</v>
      </c>
      <c r="Q194" s="10">
        <v>4283</v>
      </c>
      <c r="R194" s="10">
        <v>4781</v>
      </c>
      <c r="S194" s="10">
        <v>1245</v>
      </c>
      <c r="T194" s="10">
        <v>5158</v>
      </c>
      <c r="U194" s="10">
        <v>1342</v>
      </c>
      <c r="V194" s="10">
        <v>1910</v>
      </c>
      <c r="W194" s="10">
        <v>600</v>
      </c>
      <c r="X194" s="10">
        <v>2995</v>
      </c>
      <c r="Y194" s="10">
        <v>2493</v>
      </c>
      <c r="Z194" s="10">
        <v>730</v>
      </c>
    </row>
    <row r="195" spans="1:36" s="12" customFormat="1" ht="30" customHeight="1" x14ac:dyDescent="0.25">
      <c r="A195" s="11" t="s">
        <v>127</v>
      </c>
      <c r="B195" s="26">
        <v>5556</v>
      </c>
      <c r="C195" s="27">
        <f t="shared" si="76"/>
        <v>4030</v>
      </c>
      <c r="D195" s="15">
        <f t="shared" si="74"/>
        <v>0.72534197264218858</v>
      </c>
      <c r="E195" s="100"/>
      <c r="F195" s="10">
        <v>25</v>
      </c>
      <c r="G195" s="10">
        <v>135</v>
      </c>
      <c r="H195" s="10">
        <v>50</v>
      </c>
      <c r="I195" s="10">
        <v>176</v>
      </c>
      <c r="J195" s="10">
        <v>90</v>
      </c>
      <c r="K195" s="10">
        <v>240</v>
      </c>
      <c r="L195" s="10">
        <v>660</v>
      </c>
      <c r="M195" s="10">
        <v>219</v>
      </c>
      <c r="N195" s="10">
        <v>62</v>
      </c>
      <c r="O195" s="10"/>
      <c r="P195" s="10"/>
      <c r="Q195" s="10"/>
      <c r="R195" s="10"/>
      <c r="S195" s="10">
        <v>190</v>
      </c>
      <c r="T195" s="10">
        <v>664</v>
      </c>
      <c r="U195" s="10">
        <v>14</v>
      </c>
      <c r="V195" s="10"/>
      <c r="W195" s="10"/>
      <c r="X195" s="10">
        <v>200</v>
      </c>
      <c r="Y195" s="10">
        <v>705</v>
      </c>
      <c r="Z195" s="10">
        <v>600</v>
      </c>
    </row>
    <row r="196" spans="1:36" s="12" customFormat="1" ht="30" customHeight="1" x14ac:dyDescent="0.25">
      <c r="A196" s="32" t="s">
        <v>149</v>
      </c>
      <c r="B196" s="23">
        <v>2274</v>
      </c>
      <c r="C196" s="27">
        <f t="shared" si="76"/>
        <v>640</v>
      </c>
      <c r="D196" s="15">
        <f t="shared" si="74"/>
        <v>0.28144239226033424</v>
      </c>
      <c r="E196" s="100"/>
      <c r="F196" s="58">
        <v>500</v>
      </c>
      <c r="G196" s="58"/>
      <c r="H196" s="58"/>
      <c r="I196" s="58"/>
      <c r="J196" s="58"/>
      <c r="K196" s="58">
        <v>140</v>
      </c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74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128</v>
      </c>
      <c r="B198" s="27">
        <v>99561</v>
      </c>
      <c r="C198" s="27">
        <f>SUM(F198:Z198)</f>
        <v>92746</v>
      </c>
      <c r="D198" s="15">
        <f t="shared" si="74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129</v>
      </c>
      <c r="B199" s="48">
        <f>B198/B197</f>
        <v>0.98489434947768284</v>
      </c>
      <c r="C199" s="48">
        <f>C198/C197</f>
        <v>0.93902883525028347</v>
      </c>
      <c r="D199" s="15">
        <f t="shared" ref="D199:D202" si="78">C199/B199</f>
        <v>0.95343103120479555</v>
      </c>
      <c r="E199" s="15"/>
      <c r="F199" s="69">
        <f t="shared" ref="F199:Z199" si="79">F198/F197</f>
        <v>0.79857819905213268</v>
      </c>
      <c r="G199" s="69">
        <f t="shared" si="79"/>
        <v>0.98262646908533469</v>
      </c>
      <c r="H199" s="69">
        <f t="shared" si="79"/>
        <v>0.96862453531598514</v>
      </c>
      <c r="I199" s="69">
        <f t="shared" si="79"/>
        <v>0.99271291938667072</v>
      </c>
      <c r="J199" s="69">
        <f t="shared" si="79"/>
        <v>0.98004321850769038</v>
      </c>
      <c r="K199" s="69">
        <f t="shared" si="79"/>
        <v>1</v>
      </c>
      <c r="L199" s="69">
        <f t="shared" si="79"/>
        <v>0.93753565316600118</v>
      </c>
      <c r="M199" s="69">
        <f t="shared" si="79"/>
        <v>0.90211700432506259</v>
      </c>
      <c r="N199" s="69">
        <f t="shared" si="79"/>
        <v>0.98472727272727267</v>
      </c>
      <c r="O199" s="69">
        <f t="shared" si="79"/>
        <v>1</v>
      </c>
      <c r="P199" s="69">
        <f t="shared" si="79"/>
        <v>0.64637105669534523</v>
      </c>
      <c r="Q199" s="69">
        <f t="shared" si="79"/>
        <v>0.96254939013915131</v>
      </c>
      <c r="R199" s="69">
        <f t="shared" si="79"/>
        <v>0.98676037920889181</v>
      </c>
      <c r="S199" s="69">
        <f t="shared" si="79"/>
        <v>1</v>
      </c>
      <c r="T199" s="69">
        <f t="shared" si="79"/>
        <v>0.91279204256303492</v>
      </c>
      <c r="U199" s="69">
        <f t="shared" si="79"/>
        <v>0.86986439991904474</v>
      </c>
      <c r="V199" s="69">
        <f t="shared" si="79"/>
        <v>1</v>
      </c>
      <c r="W199" s="69">
        <f t="shared" si="79"/>
        <v>1</v>
      </c>
      <c r="X199" s="69">
        <f t="shared" si="79"/>
        <v>0.97443049744304977</v>
      </c>
      <c r="Y199" s="69">
        <f t="shared" si="79"/>
        <v>0.92559595473151934</v>
      </c>
      <c r="Z199" s="69">
        <f t="shared" si="79"/>
        <v>0.84661707403471487</v>
      </c>
    </row>
    <row r="200" spans="1:36" s="46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78"/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131</v>
      </c>
      <c r="B201" s="23">
        <v>15599</v>
      </c>
      <c r="C201" s="27">
        <f>SUM(F201:Z201)</f>
        <v>14564</v>
      </c>
      <c r="D201" s="15">
        <f t="shared" si="78"/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78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134</v>
      </c>
      <c r="B204" s="23">
        <v>99534</v>
      </c>
      <c r="C204" s="27">
        <f>SUM(F204:Z204)</f>
        <v>91876</v>
      </c>
      <c r="D204" s="9">
        <f t="shared" ref="D204:D223" si="80">C204/B204</f>
        <v>0.92306146643358045</v>
      </c>
      <c r="E204" s="9"/>
      <c r="F204" s="26">
        <v>1397</v>
      </c>
      <c r="G204" s="26">
        <v>2080</v>
      </c>
      <c r="H204" s="26">
        <v>7643</v>
      </c>
      <c r="I204" s="26">
        <v>7250</v>
      </c>
      <c r="J204" s="26">
        <v>4932</v>
      </c>
      <c r="K204" s="26">
        <v>3745</v>
      </c>
      <c r="L204" s="26">
        <v>2646</v>
      </c>
      <c r="M204" s="31">
        <v>7077</v>
      </c>
      <c r="N204" s="26">
        <v>3668</v>
      </c>
      <c r="O204" s="26">
        <v>3700</v>
      </c>
      <c r="P204" s="26">
        <v>3050</v>
      </c>
      <c r="Q204" s="26">
        <v>5074</v>
      </c>
      <c r="R204" s="26">
        <v>7049</v>
      </c>
      <c r="S204" s="26">
        <v>2705</v>
      </c>
      <c r="T204" s="26">
        <v>3983</v>
      </c>
      <c r="U204" s="26">
        <v>3887</v>
      </c>
      <c r="V204" s="26">
        <v>1620</v>
      </c>
      <c r="W204" s="26">
        <v>985</v>
      </c>
      <c r="X204" s="26">
        <v>4302</v>
      </c>
      <c r="Y204" s="26">
        <v>7293</v>
      </c>
      <c r="Z204" s="26">
        <v>7790</v>
      </c>
    </row>
    <row r="205" spans="1:36" s="46" customFormat="1" ht="21.6" hidden="1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136</v>
      </c>
      <c r="B206" s="27">
        <f>B204*0.45</f>
        <v>44790.3</v>
      </c>
      <c r="C206" s="27">
        <f>C204*0.45</f>
        <v>41344.200000000004</v>
      </c>
      <c r="D206" s="9">
        <f t="shared" si="80"/>
        <v>0.92306146643358056</v>
      </c>
      <c r="E206" s="9"/>
      <c r="F206" s="26">
        <f>F204*0.45</f>
        <v>628.65</v>
      </c>
      <c r="G206" s="26">
        <f t="shared" ref="G206:Z206" si="81">G204*0.45</f>
        <v>936</v>
      </c>
      <c r="H206" s="26">
        <f t="shared" si="81"/>
        <v>3439.35</v>
      </c>
      <c r="I206" s="26">
        <f t="shared" si="81"/>
        <v>3262.5</v>
      </c>
      <c r="J206" s="26">
        <f t="shared" si="81"/>
        <v>2219.4</v>
      </c>
      <c r="K206" s="26">
        <f t="shared" si="81"/>
        <v>1685.25</v>
      </c>
      <c r="L206" s="26">
        <f t="shared" si="81"/>
        <v>1190.7</v>
      </c>
      <c r="M206" s="26">
        <f t="shared" si="81"/>
        <v>3184.65</v>
      </c>
      <c r="N206" s="26">
        <f t="shared" si="81"/>
        <v>1650.6000000000001</v>
      </c>
      <c r="O206" s="26">
        <f t="shared" si="81"/>
        <v>1665</v>
      </c>
      <c r="P206" s="26">
        <f t="shared" si="81"/>
        <v>1372.5</v>
      </c>
      <c r="Q206" s="26">
        <f t="shared" si="81"/>
        <v>2283.3000000000002</v>
      </c>
      <c r="R206" s="26">
        <f t="shared" si="81"/>
        <v>3172.05</v>
      </c>
      <c r="S206" s="26">
        <f t="shared" si="81"/>
        <v>1217.25</v>
      </c>
      <c r="T206" s="26">
        <f t="shared" si="81"/>
        <v>1792.3500000000001</v>
      </c>
      <c r="U206" s="26">
        <f t="shared" si="81"/>
        <v>1749.15</v>
      </c>
      <c r="V206" s="26">
        <f t="shared" si="81"/>
        <v>729</v>
      </c>
      <c r="W206" s="26">
        <f t="shared" si="81"/>
        <v>443.25</v>
      </c>
      <c r="X206" s="26">
        <f t="shared" si="81"/>
        <v>1935.9</v>
      </c>
      <c r="Y206" s="26">
        <f t="shared" si="81"/>
        <v>3281.85</v>
      </c>
      <c r="Z206" s="26">
        <f t="shared" si="81"/>
        <v>3505.5</v>
      </c>
      <c r="AA206" s="60"/>
    </row>
    <row r="207" spans="1:36" s="46" customFormat="1" ht="21.6" collapsed="1" x14ac:dyDescent="0.25">
      <c r="A207" s="13" t="s">
        <v>137</v>
      </c>
      <c r="B207" s="48">
        <f>B204/B205</f>
        <v>0.98847013257857885</v>
      </c>
      <c r="C207" s="48">
        <f>C204/C205</f>
        <v>0.94366715077762475</v>
      </c>
      <c r="D207" s="9"/>
      <c r="E207" s="9"/>
      <c r="F207" s="69">
        <f t="shared" ref="F207:Z207" si="82">F204/F205</f>
        <v>1.1957545151074211</v>
      </c>
      <c r="G207" s="69">
        <f t="shared" si="82"/>
        <v>0.61389528363142676</v>
      </c>
      <c r="H207" s="69">
        <f t="shared" si="82"/>
        <v>0.92723346435677201</v>
      </c>
      <c r="I207" s="69">
        <f t="shared" si="82"/>
        <v>0.94401041666666663</v>
      </c>
      <c r="J207" s="69">
        <f t="shared" si="82"/>
        <v>1.0057096247960848</v>
      </c>
      <c r="K207" s="69">
        <f t="shared" si="82"/>
        <v>1.4201744406522563</v>
      </c>
      <c r="L207" s="69">
        <f t="shared" si="82"/>
        <v>3.2869565217391306</v>
      </c>
      <c r="M207" s="69">
        <f t="shared" si="82"/>
        <v>0.66539423456627622</v>
      </c>
      <c r="N207" s="69">
        <f t="shared" si="82"/>
        <v>0.89334859592294025</v>
      </c>
      <c r="O207" s="69">
        <f t="shared" si="82"/>
        <v>1.0526016329549657</v>
      </c>
      <c r="P207" s="69">
        <f t="shared" si="82"/>
        <v>0.97294883246140096</v>
      </c>
      <c r="Q207" s="69">
        <f t="shared" si="82"/>
        <v>0.6725429120551395</v>
      </c>
      <c r="R207" s="69">
        <f t="shared" si="82"/>
        <v>1.6380071571315706</v>
      </c>
      <c r="S207" s="69">
        <f t="shared" si="82"/>
        <v>1.3963452405533761</v>
      </c>
      <c r="T207" s="69">
        <f t="shared" si="82"/>
        <v>1.0724575244352297</v>
      </c>
      <c r="U207" s="69">
        <f t="shared" si="82"/>
        <v>0.58653991247925152</v>
      </c>
      <c r="V207" s="69">
        <f t="shared" si="82"/>
        <v>1.0881977564317862</v>
      </c>
      <c r="W207" s="69">
        <f t="shared" si="82"/>
        <v>1.4912944738834217</v>
      </c>
      <c r="X207" s="69">
        <f t="shared" si="82"/>
        <v>0.87039210132319011</v>
      </c>
      <c r="Y207" s="69">
        <f t="shared" si="82"/>
        <v>0.91162500000000002</v>
      </c>
      <c r="Z207" s="69">
        <f t="shared" si="82"/>
        <v>0.98285368223167091</v>
      </c>
    </row>
    <row r="208" spans="1:36" s="59" customFormat="1" ht="21.6" outlineLevel="1" x14ac:dyDescent="0.25">
      <c r="A208" s="51" t="s">
        <v>138</v>
      </c>
      <c r="B208" s="23">
        <v>222788</v>
      </c>
      <c r="C208" s="27">
        <f>SUM(F208:Z208)</f>
        <v>271192</v>
      </c>
      <c r="D208" s="9">
        <f t="shared" si="80"/>
        <v>1.2172648437079197</v>
      </c>
      <c r="E208" s="9"/>
      <c r="F208" s="26">
        <v>1128</v>
      </c>
      <c r="G208" s="26">
        <v>8000</v>
      </c>
      <c r="H208" s="26">
        <v>17663</v>
      </c>
      <c r="I208" s="26">
        <v>25267</v>
      </c>
      <c r="J208" s="26">
        <v>4827</v>
      </c>
      <c r="K208" s="26">
        <v>14750</v>
      </c>
      <c r="L208" s="26">
        <v>550</v>
      </c>
      <c r="M208" s="26">
        <v>26510</v>
      </c>
      <c r="N208" s="26">
        <v>9712</v>
      </c>
      <c r="O208" s="26">
        <v>13800</v>
      </c>
      <c r="P208" s="26">
        <v>6000</v>
      </c>
      <c r="Q208" s="26">
        <v>18220</v>
      </c>
      <c r="R208" s="26">
        <v>5741</v>
      </c>
      <c r="S208" s="26">
        <v>5200</v>
      </c>
      <c r="T208" s="26">
        <v>6250</v>
      </c>
      <c r="U208" s="26">
        <v>38850</v>
      </c>
      <c r="V208" s="26">
        <v>2300</v>
      </c>
      <c r="W208" s="26">
        <v>870</v>
      </c>
      <c r="X208" s="26">
        <v>7370</v>
      </c>
      <c r="Y208" s="26">
        <v>39884</v>
      </c>
      <c r="Z208" s="26">
        <v>18300</v>
      </c>
    </row>
    <row r="209" spans="1:26" s="46" customFormat="1" ht="21.6" hidden="1" outlineLevel="1" x14ac:dyDescent="0.25">
      <c r="A209" s="13" t="s">
        <v>135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136</v>
      </c>
      <c r="B210" s="27">
        <f>B208*0.3</f>
        <v>66836.399999999994</v>
      </c>
      <c r="C210" s="27">
        <f>C208*0.3</f>
        <v>81357.599999999991</v>
      </c>
      <c r="D210" s="9">
        <f t="shared" si="80"/>
        <v>1.2172648437079197</v>
      </c>
      <c r="E210" s="9"/>
      <c r="F210" s="26">
        <f>F208*0.3</f>
        <v>338.4</v>
      </c>
      <c r="G210" s="26">
        <f t="shared" ref="G210:Z210" si="83">G208*0.3</f>
        <v>2400</v>
      </c>
      <c r="H210" s="26">
        <f t="shared" si="83"/>
        <v>5298.9</v>
      </c>
      <c r="I210" s="26">
        <f t="shared" si="83"/>
        <v>7580.0999999999995</v>
      </c>
      <c r="J210" s="26">
        <f t="shared" si="83"/>
        <v>1448.1</v>
      </c>
      <c r="K210" s="26">
        <f t="shared" si="83"/>
        <v>4425</v>
      </c>
      <c r="L210" s="26">
        <f t="shared" si="83"/>
        <v>165</v>
      </c>
      <c r="M210" s="26">
        <f t="shared" si="83"/>
        <v>7953</v>
      </c>
      <c r="N210" s="26">
        <f t="shared" si="83"/>
        <v>2913.6</v>
      </c>
      <c r="O210" s="26">
        <f t="shared" si="83"/>
        <v>4140</v>
      </c>
      <c r="P210" s="26">
        <f t="shared" si="83"/>
        <v>1800</v>
      </c>
      <c r="Q210" s="26">
        <f t="shared" si="83"/>
        <v>5466</v>
      </c>
      <c r="R210" s="26">
        <f t="shared" si="83"/>
        <v>1722.3</v>
      </c>
      <c r="S210" s="26">
        <f t="shared" si="83"/>
        <v>1560</v>
      </c>
      <c r="T210" s="26">
        <f t="shared" si="83"/>
        <v>1875</v>
      </c>
      <c r="U210" s="26">
        <f t="shared" si="83"/>
        <v>11655</v>
      </c>
      <c r="V210" s="26">
        <f t="shared" si="83"/>
        <v>690</v>
      </c>
      <c r="W210" s="26">
        <f t="shared" si="83"/>
        <v>261</v>
      </c>
      <c r="X210" s="26">
        <f t="shared" si="83"/>
        <v>2211</v>
      </c>
      <c r="Y210" s="26">
        <f t="shared" si="83"/>
        <v>11965.199999999999</v>
      </c>
      <c r="Z210" s="26">
        <f t="shared" si="83"/>
        <v>5490</v>
      </c>
    </row>
    <row r="211" spans="1:26" s="59" customFormat="1" ht="21.6" collapsed="1" x14ac:dyDescent="0.25">
      <c r="A211" s="13" t="s">
        <v>137</v>
      </c>
      <c r="B211" s="9">
        <f>B208/B209</f>
        <v>0.92118636008418475</v>
      </c>
      <c r="C211" s="9">
        <f>C208/C209</f>
        <v>1.1238529068533845</v>
      </c>
      <c r="D211" s="9"/>
      <c r="E211" s="9"/>
      <c r="F211" s="30">
        <f t="shared" ref="F211:Z211" si="84">F208/F209</f>
        <v>0.49816720399240377</v>
      </c>
      <c r="G211" s="30">
        <f t="shared" si="84"/>
        <v>1.2181937232568409</v>
      </c>
      <c r="H211" s="30">
        <f t="shared" si="84"/>
        <v>1.1055682131143436</v>
      </c>
      <c r="I211" s="30">
        <f t="shared" si="84"/>
        <v>0.9267532276995305</v>
      </c>
      <c r="J211" s="30">
        <f t="shared" si="84"/>
        <v>0.5078326372158104</v>
      </c>
      <c r="K211" s="30">
        <f t="shared" si="84"/>
        <v>1.2005534755005698</v>
      </c>
      <c r="L211" s="30">
        <f t="shared" si="84"/>
        <v>0.3525189078323292</v>
      </c>
      <c r="M211" s="30">
        <f t="shared" si="84"/>
        <v>1.2859880181425696</v>
      </c>
      <c r="N211" s="30">
        <f t="shared" si="84"/>
        <v>1.2203764670402855</v>
      </c>
      <c r="O211" s="30">
        <f t="shared" si="84"/>
        <v>2.0255394099515631</v>
      </c>
      <c r="P211" s="30">
        <f t="shared" si="84"/>
        <v>0.98750802350269107</v>
      </c>
      <c r="Q211" s="30">
        <f t="shared" si="84"/>
        <v>1.2459993982000712</v>
      </c>
      <c r="R211" s="30">
        <f t="shared" si="84"/>
        <v>0.68828677616592737</v>
      </c>
      <c r="S211" s="30">
        <f t="shared" si="84"/>
        <v>1.3849308866221004</v>
      </c>
      <c r="T211" s="30">
        <f t="shared" si="84"/>
        <v>1.3383297644539613</v>
      </c>
      <c r="U211" s="30">
        <f t="shared" si="84"/>
        <v>1.2108461898083216</v>
      </c>
      <c r="V211" s="30">
        <f t="shared" si="84"/>
        <v>0.79714414445638226</v>
      </c>
      <c r="W211" s="30">
        <f t="shared" si="84"/>
        <v>0.67958131541946565</v>
      </c>
      <c r="X211" s="30">
        <f t="shared" si="84"/>
        <v>0.76932712582726159</v>
      </c>
      <c r="Y211" s="30">
        <f t="shared" si="84"/>
        <v>1.2526381909547739</v>
      </c>
      <c r="Z211" s="30">
        <f t="shared" si="84"/>
        <v>1.1912433846934989</v>
      </c>
    </row>
    <row r="212" spans="1:26" s="59" customFormat="1" ht="30" customHeight="1" outlineLevel="1" x14ac:dyDescent="0.25">
      <c r="A212" s="51" t="s">
        <v>139</v>
      </c>
      <c r="B212" s="23">
        <v>49875</v>
      </c>
      <c r="C212" s="27">
        <f>SUM(F212:Z212)</f>
        <v>42751</v>
      </c>
      <c r="D212" s="116">
        <f t="shared" si="80"/>
        <v>0.85716290726817046</v>
      </c>
      <c r="E212" s="9"/>
      <c r="F212" s="26"/>
      <c r="G212" s="26">
        <v>5055</v>
      </c>
      <c r="H212" s="26">
        <v>1250</v>
      </c>
      <c r="I212" s="26">
        <v>600</v>
      </c>
      <c r="J212" s="26">
        <v>9550</v>
      </c>
      <c r="K212" s="26">
        <v>3200</v>
      </c>
      <c r="L212" s="26">
        <v>1900</v>
      </c>
      <c r="M212" s="26">
        <v>1009</v>
      </c>
      <c r="N212" s="26">
        <v>300</v>
      </c>
      <c r="O212" s="26"/>
      <c r="P212" s="26">
        <v>3800</v>
      </c>
      <c r="Q212" s="26">
        <v>4465</v>
      </c>
      <c r="R212" s="26"/>
      <c r="S212" s="26"/>
      <c r="T212" s="26">
        <v>800</v>
      </c>
      <c r="U212" s="26"/>
      <c r="V212" s="26"/>
      <c r="W212" s="26"/>
      <c r="X212" s="26">
        <v>10822</v>
      </c>
      <c r="Y212" s="26"/>
      <c r="Z212" s="26"/>
    </row>
    <row r="213" spans="1:26" s="46" customFormat="1" ht="21.6" outlineLevel="1" x14ac:dyDescent="0.25">
      <c r="A213" s="13" t="s">
        <v>135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hidden="1" customHeight="1" outlineLevel="1" x14ac:dyDescent="0.25">
      <c r="A214" s="13" t="s">
        <v>140</v>
      </c>
      <c r="B214" s="27">
        <f>B212*0.19</f>
        <v>9476.25</v>
      </c>
      <c r="C214" s="27">
        <f>C212*0.19</f>
        <v>8122.6900000000005</v>
      </c>
      <c r="D214" s="9"/>
      <c r="E214" s="9"/>
      <c r="F214" s="26">
        <f>F212*0.19</f>
        <v>0</v>
      </c>
      <c r="G214" s="26">
        <f t="shared" ref="G214:Z214" si="85">G212*0.19</f>
        <v>960.45</v>
      </c>
      <c r="H214" s="26">
        <f t="shared" si="85"/>
        <v>237.5</v>
      </c>
      <c r="I214" s="26">
        <f t="shared" si="85"/>
        <v>114</v>
      </c>
      <c r="J214" s="26">
        <f t="shared" si="85"/>
        <v>1814.5</v>
      </c>
      <c r="K214" s="26">
        <f t="shared" si="85"/>
        <v>608</v>
      </c>
      <c r="L214" s="26">
        <f t="shared" si="85"/>
        <v>361</v>
      </c>
      <c r="M214" s="26">
        <f t="shared" si="85"/>
        <v>191.71</v>
      </c>
      <c r="N214" s="26">
        <f t="shared" si="85"/>
        <v>57</v>
      </c>
      <c r="O214" s="26">
        <f t="shared" si="85"/>
        <v>0</v>
      </c>
      <c r="P214" s="26">
        <f t="shared" si="85"/>
        <v>722</v>
      </c>
      <c r="Q214" s="26">
        <f t="shared" si="85"/>
        <v>848.35</v>
      </c>
      <c r="R214" s="26">
        <f t="shared" si="85"/>
        <v>0</v>
      </c>
      <c r="S214" s="26">
        <f t="shared" si="85"/>
        <v>0</v>
      </c>
      <c r="T214" s="26">
        <f t="shared" si="85"/>
        <v>152</v>
      </c>
      <c r="U214" s="26">
        <f t="shared" si="85"/>
        <v>0</v>
      </c>
      <c r="V214" s="26">
        <f t="shared" si="85"/>
        <v>0</v>
      </c>
      <c r="W214" s="26">
        <f t="shared" si="85"/>
        <v>0</v>
      </c>
      <c r="X214" s="26">
        <f t="shared" si="85"/>
        <v>2056.1799999999998</v>
      </c>
      <c r="Y214" s="26">
        <f t="shared" si="85"/>
        <v>0</v>
      </c>
      <c r="Z214" s="26">
        <f t="shared" si="85"/>
        <v>0</v>
      </c>
    </row>
    <row r="215" spans="1:26" s="59" customFormat="1" ht="21.6" collapsed="1" x14ac:dyDescent="0.25">
      <c r="A215" s="13" t="s">
        <v>141</v>
      </c>
      <c r="B215" s="9">
        <f>B212/B213</f>
        <v>0.20093791169609726</v>
      </c>
      <c r="C215" s="9">
        <f>C212/C213</f>
        <v>0.18197064275635447</v>
      </c>
      <c r="D215" s="9">
        <f t="shared" si="80"/>
        <v>0.90560631998390984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86">H212/H213</f>
        <v>6.9702343113966114E-2</v>
      </c>
      <c r="I215" s="30">
        <f t="shared" si="86"/>
        <v>2.4448184111125145E-2</v>
      </c>
      <c r="J215" s="30">
        <f t="shared" si="86"/>
        <v>0.89508313494666991</v>
      </c>
      <c r="K215" s="30">
        <f t="shared" si="86"/>
        <v>1.2549019607843137</v>
      </c>
      <c r="L215" s="30">
        <f t="shared" si="86"/>
        <v>1.0849083537943243</v>
      </c>
      <c r="M215" s="30">
        <f t="shared" si="86"/>
        <v>4.3604713976412829E-2</v>
      </c>
      <c r="N215" s="30">
        <f t="shared" si="86"/>
        <v>3.3583342662039627E-2</v>
      </c>
      <c r="O215" s="30">
        <f t="shared" si="86"/>
        <v>0</v>
      </c>
      <c r="P215" s="30">
        <f t="shared" si="86"/>
        <v>0.55716841148353424</v>
      </c>
      <c r="Q215" s="30">
        <f t="shared" si="86"/>
        <v>0.27202222479453642</v>
      </c>
      <c r="R215" s="30">
        <f t="shared" si="86"/>
        <v>0</v>
      </c>
      <c r="S215" s="30">
        <f t="shared" si="86"/>
        <v>0</v>
      </c>
      <c r="T215" s="30">
        <f t="shared" si="86"/>
        <v>9.9009900990099015E-2</v>
      </c>
      <c r="U215" s="30">
        <f t="shared" si="86"/>
        <v>0</v>
      </c>
      <c r="V215" s="30" t="s">
        <v>0</v>
      </c>
      <c r="W215" s="30">
        <f t="shared" si="86"/>
        <v>0</v>
      </c>
      <c r="X215" s="30">
        <f t="shared" si="86"/>
        <v>1.0063887364808943</v>
      </c>
      <c r="Y215" s="30">
        <f t="shared" si="86"/>
        <v>0</v>
      </c>
      <c r="Z215" s="30">
        <f t="shared" si="86"/>
        <v>0</v>
      </c>
    </row>
    <row r="216" spans="1:26" s="46" customFormat="1" ht="21.6" x14ac:dyDescent="0.25">
      <c r="A216" s="51" t="s">
        <v>142</v>
      </c>
      <c r="B216" s="27">
        <v>590</v>
      </c>
      <c r="C216" s="27">
        <f>SUM(F216:Z216)</f>
        <v>432</v>
      </c>
      <c r="D216" s="9">
        <f t="shared" si="80"/>
        <v>0.73220338983050848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140</v>
      </c>
      <c r="B217" s="27">
        <f>B216*0.7</f>
        <v>413</v>
      </c>
      <c r="C217" s="27">
        <f>C216*0.7</f>
        <v>302.39999999999998</v>
      </c>
      <c r="D217" s="9">
        <f t="shared" si="80"/>
        <v>0.73220338983050837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80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80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143</v>
      </c>
      <c r="B221" s="27">
        <f>B219+B217+B214+B210+B206</f>
        <v>121515.95</v>
      </c>
      <c r="C221" s="27">
        <f>C219+C217+C214+C210+C206</f>
        <v>131126.88999999998</v>
      </c>
      <c r="D221" s="9">
        <f t="shared" si="80"/>
        <v>1.0790920039714951</v>
      </c>
      <c r="E221" s="9"/>
      <c r="F221" s="26">
        <f>F219+F217+F214+F210+F206</f>
        <v>967.05</v>
      </c>
      <c r="G221" s="26">
        <f t="shared" ref="G221:Z221" si="87">G219+G217+G214+G210+G206</f>
        <v>4296.45</v>
      </c>
      <c r="H221" s="26">
        <f t="shared" si="87"/>
        <v>8975.75</v>
      </c>
      <c r="I221" s="26">
        <f t="shared" si="87"/>
        <v>10956.599999999999</v>
      </c>
      <c r="J221" s="26">
        <f t="shared" si="87"/>
        <v>5482</v>
      </c>
      <c r="K221" s="26">
        <f t="shared" si="87"/>
        <v>6718.25</v>
      </c>
      <c r="L221" s="26">
        <f t="shared" si="87"/>
        <v>1828.7</v>
      </c>
      <c r="M221" s="26">
        <f t="shared" si="87"/>
        <v>11329.36</v>
      </c>
      <c r="N221" s="26">
        <f t="shared" si="87"/>
        <v>4621.2</v>
      </c>
      <c r="O221" s="26">
        <f t="shared" si="87"/>
        <v>5805</v>
      </c>
      <c r="P221" s="26">
        <f t="shared" si="87"/>
        <v>3894.5</v>
      </c>
      <c r="Q221" s="26">
        <f t="shared" si="87"/>
        <v>8667.6500000000015</v>
      </c>
      <c r="R221" s="26">
        <f t="shared" si="87"/>
        <v>4894.3500000000004</v>
      </c>
      <c r="S221" s="26">
        <f t="shared" si="87"/>
        <v>2897.65</v>
      </c>
      <c r="T221" s="26">
        <f t="shared" si="87"/>
        <v>3819.3500000000004</v>
      </c>
      <c r="U221" s="26">
        <f t="shared" si="87"/>
        <v>13404.15</v>
      </c>
      <c r="V221" s="26">
        <f t="shared" si="87"/>
        <v>1419</v>
      </c>
      <c r="W221" s="26">
        <f t="shared" si="87"/>
        <v>704.25</v>
      </c>
      <c r="X221" s="26">
        <f t="shared" si="87"/>
        <v>6203.08</v>
      </c>
      <c r="Y221" s="26">
        <f t="shared" si="87"/>
        <v>15247.05</v>
      </c>
      <c r="Z221" s="26">
        <f t="shared" si="87"/>
        <v>8995.5</v>
      </c>
    </row>
    <row r="222" spans="1:26" s="46" customFormat="1" ht="21.6" x14ac:dyDescent="0.25">
      <c r="A222" s="13" t="s">
        <v>208</v>
      </c>
      <c r="B222" s="26">
        <v>62592</v>
      </c>
      <c r="C222" s="26">
        <f>SUM(F222:Z222)</f>
        <v>62122</v>
      </c>
      <c r="D222" s="9">
        <f t="shared" si="80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163</v>
      </c>
      <c r="B223" s="49">
        <f>B221/B222*10</f>
        <v>19.413974629345603</v>
      </c>
      <c r="C223" s="49">
        <f>C221/C222*10</f>
        <v>21.107963362415887</v>
      </c>
      <c r="D223" s="9">
        <f t="shared" si="80"/>
        <v>1.0872561526123403</v>
      </c>
      <c r="E223" s="9"/>
      <c r="F223" s="50">
        <f>F221/F222*10</f>
        <v>16.502559726962456</v>
      </c>
      <c r="G223" s="50">
        <f>G221/G222*10</f>
        <v>22.951121794871796</v>
      </c>
      <c r="H223" s="50">
        <f t="shared" ref="H223:Z223" si="88">H221/H222*10</f>
        <v>19.709595959595958</v>
      </c>
      <c r="I223" s="50">
        <f t="shared" si="88"/>
        <v>17.581193838254169</v>
      </c>
      <c r="J223" s="50">
        <f t="shared" si="88"/>
        <v>20.23624953857512</v>
      </c>
      <c r="K223" s="50">
        <f t="shared" si="88"/>
        <v>25.839423076923076</v>
      </c>
      <c r="L223" s="50">
        <f t="shared" si="88"/>
        <v>41.094382022471912</v>
      </c>
      <c r="M223" s="50">
        <f t="shared" si="88"/>
        <v>19.28073519400953</v>
      </c>
      <c r="N223" s="50">
        <f t="shared" si="88"/>
        <v>20.375661375661377</v>
      </c>
      <c r="O223" s="50">
        <f t="shared" si="88"/>
        <v>27.682403433476395</v>
      </c>
      <c r="P223" s="50">
        <f t="shared" si="88"/>
        <v>22.485565819861431</v>
      </c>
      <c r="Q223" s="50">
        <f t="shared" si="88"/>
        <v>20.795705374280232</v>
      </c>
      <c r="R223" s="50">
        <f t="shared" si="88"/>
        <v>24.086368110236222</v>
      </c>
      <c r="S223" s="50">
        <f t="shared" si="88"/>
        <v>27.080841121495325</v>
      </c>
      <c r="T223" s="50">
        <f t="shared" si="88"/>
        <v>18.612816764132557</v>
      </c>
      <c r="U223" s="50">
        <f t="shared" si="88"/>
        <v>22.831119059785383</v>
      </c>
      <c r="V223" s="50">
        <f t="shared" si="88"/>
        <v>17.262773722627738</v>
      </c>
      <c r="W223" s="50">
        <f t="shared" si="88"/>
        <v>19.294520547945208</v>
      </c>
      <c r="X223" s="50">
        <f t="shared" si="88"/>
        <v>22.713584767484434</v>
      </c>
      <c r="Y223" s="50">
        <f t="shared" si="88"/>
        <v>19.902166818953138</v>
      </c>
      <c r="Z223" s="50">
        <f t="shared" si="88"/>
        <v>20.542361269696276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182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186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144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146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147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</row>
    <row r="234" spans="1:26" ht="16.2" hidden="1" customHeight="1" x14ac:dyDescent="0.3">
      <c r="A234" s="125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customHeight="1" x14ac:dyDescent="0.25">
      <c r="A238" s="32" t="s">
        <v>148</v>
      </c>
      <c r="B238" s="106">
        <v>244070</v>
      </c>
      <c r="C238" s="106">
        <f t="shared" ref="C238" si="89">SUM(F238:Z238)</f>
        <v>187153</v>
      </c>
      <c r="D238" s="107">
        <f t="shared" ref="D238" si="90">C238/B238</f>
        <v>0.766800508050969</v>
      </c>
      <c r="E238" s="108"/>
      <c r="F238" s="109">
        <v>8496</v>
      </c>
      <c r="G238" s="109">
        <v>4682</v>
      </c>
      <c r="H238" s="109">
        <v>13060</v>
      </c>
      <c r="I238" s="109">
        <v>9733</v>
      </c>
      <c r="J238" s="109">
        <v>5623</v>
      </c>
      <c r="K238" s="109">
        <v>15442</v>
      </c>
      <c r="L238" s="109">
        <v>7684</v>
      </c>
      <c r="M238" s="109">
        <v>10858</v>
      </c>
      <c r="N238" s="109">
        <v>7813</v>
      </c>
      <c r="O238" s="109">
        <v>3026</v>
      </c>
      <c r="P238" s="109">
        <v>5440</v>
      </c>
      <c r="Q238" s="109">
        <v>7295</v>
      </c>
      <c r="R238" s="109">
        <v>10917</v>
      </c>
      <c r="S238" s="109">
        <v>11127</v>
      </c>
      <c r="T238" s="109">
        <v>10566</v>
      </c>
      <c r="U238" s="109">
        <v>7664</v>
      </c>
      <c r="V238" s="109">
        <v>7621</v>
      </c>
      <c r="W238" s="109">
        <v>2823</v>
      </c>
      <c r="X238" s="109">
        <v>9210</v>
      </c>
      <c r="Y238" s="109">
        <v>20333</v>
      </c>
      <c r="Z238" s="109">
        <v>7740</v>
      </c>
    </row>
    <row r="239" spans="1:26" ht="16.2" hidden="1" customHeight="1" x14ac:dyDescent="0.3">
      <c r="A239" s="61" t="s">
        <v>150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151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151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158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162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2019-09-03T10:40:48Z</cp:lastPrinted>
  <dcterms:created xsi:type="dcterms:W3CDTF">2017-06-08T05:54:08Z</dcterms:created>
  <dcterms:modified xsi:type="dcterms:W3CDTF">2019-09-03T10:57:11Z</dcterms:modified>
</cp:coreProperties>
</file>