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9 сен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 iterateDelta="1E-4"/>
</workbook>
</file>

<file path=xl/calcChain.xml><?xml version="1.0" encoding="utf-8"?>
<calcChain xmlns="http://schemas.openxmlformats.org/spreadsheetml/2006/main">
  <c r="M105" i="2" l="1"/>
  <c r="C238" i="2" l="1"/>
  <c r="D238" i="2" s="1"/>
  <c r="C104" i="2" l="1"/>
  <c r="O166" i="2" l="1"/>
  <c r="I139" i="2" l="1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H139" i="2"/>
  <c r="T169" i="2" l="1"/>
  <c r="E151" i="2" l="1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E160" i="2"/>
  <c r="F160" i="2"/>
  <c r="G160" i="2"/>
  <c r="J160" i="2"/>
  <c r="K160" i="2"/>
  <c r="L160" i="2"/>
  <c r="N160" i="2"/>
  <c r="O160" i="2"/>
  <c r="P160" i="2"/>
  <c r="Q160" i="2"/>
  <c r="T160" i="2"/>
  <c r="U160" i="2"/>
  <c r="X160" i="2"/>
  <c r="Z160" i="2"/>
  <c r="F105" i="2" l="1"/>
  <c r="G139" i="2" l="1"/>
  <c r="Z139" i="2"/>
  <c r="F139" i="2"/>
  <c r="B172" i="2" l="1"/>
  <c r="T133" i="2" l="1"/>
  <c r="J132" i="2"/>
  <c r="H132" i="2" l="1"/>
  <c r="E172" i="2" l="1"/>
  <c r="F172" i="2"/>
  <c r="K172" i="2"/>
  <c r="Q172" i="2"/>
  <c r="W124" i="2" l="1"/>
  <c r="V215" i="2"/>
  <c r="C106" i="2" l="1"/>
  <c r="Y163" i="2" l="1"/>
  <c r="I166" i="2" l="1"/>
  <c r="T175" i="2" l="1"/>
  <c r="V163" i="2" l="1"/>
  <c r="S166" i="2" l="1"/>
  <c r="B159" i="2" l="1"/>
  <c r="B150" i="2"/>
  <c r="B124" i="2"/>
  <c r="B107" i="2"/>
  <c r="X166" i="2" l="1"/>
  <c r="B166" i="2" l="1"/>
  <c r="B160" i="2"/>
  <c r="B151" i="2"/>
  <c r="B133" i="2"/>
  <c r="B132" i="2"/>
  <c r="B131" i="2"/>
  <c r="B130" i="2"/>
  <c r="S175" i="2" l="1"/>
  <c r="W133" i="2" l="1"/>
  <c r="O159" i="2" l="1"/>
  <c r="P124" i="2"/>
  <c r="Y130" i="2" l="1"/>
  <c r="P132" i="2" l="1"/>
  <c r="O175" i="2" l="1"/>
  <c r="C157" i="2" l="1"/>
  <c r="D157" i="2" s="1"/>
  <c r="F159" i="2"/>
  <c r="C122" i="2" l="1"/>
  <c r="D122" i="2" s="1"/>
  <c r="Z175" i="2" l="1"/>
  <c r="K175" i="2" l="1"/>
  <c r="B108" i="2" l="1"/>
  <c r="B116" i="2"/>
  <c r="B147" i="2"/>
  <c r="B156" i="2"/>
  <c r="B163" i="2"/>
  <c r="B175" i="2"/>
  <c r="B178" i="2"/>
  <c r="B181" i="2"/>
  <c r="B184" i="2"/>
  <c r="B189" i="2"/>
  <c r="B193" i="2"/>
  <c r="B199" i="2"/>
  <c r="B206" i="2"/>
  <c r="B207" i="2"/>
  <c r="B210" i="2"/>
  <c r="B211" i="2"/>
  <c r="B214" i="2"/>
  <c r="B215" i="2"/>
  <c r="B217" i="2"/>
  <c r="B219" i="2"/>
  <c r="B221" i="2" l="1"/>
  <c r="B223" i="2" s="1"/>
  <c r="N132" i="2"/>
  <c r="O133" i="2" l="1"/>
  <c r="S132" i="2" l="1"/>
  <c r="S133" i="2"/>
  <c r="F131" i="2" l="1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I132" i="2"/>
  <c r="K132" i="2"/>
  <c r="L132" i="2"/>
  <c r="M132" i="2"/>
  <c r="T132" i="2"/>
  <c r="X132" i="2"/>
  <c r="F133" i="2"/>
  <c r="G133" i="2"/>
  <c r="H133" i="2"/>
  <c r="I133" i="2"/>
  <c r="J133" i="2"/>
  <c r="K133" i="2"/>
  <c r="L133" i="2"/>
  <c r="M133" i="2"/>
  <c r="N133" i="2"/>
  <c r="P133" i="2"/>
  <c r="Q133" i="2"/>
  <c r="R133" i="2"/>
  <c r="U133" i="2"/>
  <c r="V133" i="2"/>
  <c r="X133" i="2"/>
  <c r="J175" i="2" l="1"/>
  <c r="C196" i="2" l="1"/>
  <c r="L175" i="2" l="1"/>
  <c r="Z133" i="2" l="1"/>
  <c r="Y175" i="2" l="1"/>
  <c r="Z131" i="2" l="1"/>
  <c r="G154" i="2" l="1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H144" i="2"/>
  <c r="I144" i="2"/>
  <c r="J144" i="2"/>
  <c r="K144" i="2"/>
  <c r="L144" i="2"/>
  <c r="M144" i="2"/>
  <c r="N144" i="2"/>
  <c r="O144" i="2"/>
  <c r="P144" i="2"/>
  <c r="Q144" i="2"/>
  <c r="Q146" i="2" s="1"/>
  <c r="R144" i="2"/>
  <c r="R146" i="2" s="1"/>
  <c r="S144" i="2"/>
  <c r="T144" i="2"/>
  <c r="U144" i="2"/>
  <c r="V144" i="2"/>
  <c r="W144" i="2"/>
  <c r="X144" i="2"/>
  <c r="Y144" i="2"/>
  <c r="Z144" i="2"/>
  <c r="F144" i="2"/>
  <c r="C100" i="2"/>
  <c r="C101" i="2"/>
  <c r="C102" i="2"/>
  <c r="C103" i="2"/>
  <c r="G105" i="2"/>
  <c r="H105" i="2"/>
  <c r="I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O147" i="2"/>
  <c r="C105" i="2"/>
  <c r="D105" i="2" s="1"/>
  <c r="I175" i="2"/>
  <c r="H130" i="2"/>
  <c r="C194" i="2" l="1"/>
  <c r="C195" i="2"/>
  <c r="W130" i="2" l="1"/>
  <c r="Y132" i="2" l="1"/>
  <c r="Y131" i="2"/>
  <c r="C192" i="2"/>
  <c r="C193" i="2" s="1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K130" i="2"/>
  <c r="I130" i="2"/>
  <c r="R130" i="2" l="1"/>
  <c r="P130" i="2"/>
  <c r="F130" i="2" l="1"/>
  <c r="L130" i="2" l="1"/>
  <c r="Y133" i="2"/>
  <c r="H199" i="2" l="1"/>
  <c r="C128" i="2" l="1"/>
  <c r="C120" i="2"/>
  <c r="D120" i="2" s="1"/>
  <c r="C113" i="2"/>
  <c r="C134" i="2" l="1"/>
  <c r="T130" i="2"/>
  <c r="C112" i="2" l="1"/>
  <c r="G189" i="2" l="1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C190" i="2"/>
  <c r="D190" i="2" s="1"/>
  <c r="C191" i="2"/>
  <c r="C189" i="2" l="1"/>
  <c r="D189" i="2" s="1"/>
  <c r="C109" i="2" l="1"/>
  <c r="C110" i="2"/>
  <c r="C111" i="2"/>
  <c r="C114" i="2"/>
  <c r="C115" i="2"/>
  <c r="C117" i="2"/>
  <c r="C118" i="2"/>
  <c r="C119" i="2"/>
  <c r="C121" i="2"/>
  <c r="D121" i="2" s="1"/>
  <c r="C123" i="2"/>
  <c r="C124" i="2" s="1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D148" i="2" s="1"/>
  <c r="C149" i="2"/>
  <c r="C152" i="2"/>
  <c r="C153" i="2"/>
  <c r="C154" i="2"/>
  <c r="C150" i="2" l="1"/>
  <c r="D150" i="2" s="1"/>
  <c r="C116" i="2"/>
  <c r="C107" i="2"/>
  <c r="D107" i="2" s="1"/>
  <c r="C146" i="2"/>
  <c r="C132" i="2"/>
  <c r="C133" i="2"/>
  <c r="C130" i="2"/>
  <c r="C131" i="2"/>
  <c r="C151" i="2"/>
  <c r="D151" i="2" s="1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29" i="2"/>
  <c r="C228" i="2"/>
  <c r="C227" i="2"/>
  <c r="C226" i="2"/>
  <c r="C225" i="2"/>
  <c r="C222" i="2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C218" i="2"/>
  <c r="C219" i="2" s="1"/>
  <c r="C216" i="2"/>
  <c r="C217" i="2" s="1"/>
  <c r="Z215" i="2"/>
  <c r="Y215" i="2"/>
  <c r="X215" i="2"/>
  <c r="W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C213" i="2"/>
  <c r="C212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C209" i="2"/>
  <c r="C208" i="2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C205" i="2"/>
  <c r="C204" i="2"/>
  <c r="C206" i="2" s="1"/>
  <c r="C201" i="2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C185" i="2"/>
  <c r="Y184" i="2"/>
  <c r="V184" i="2"/>
  <c r="S184" i="2"/>
  <c r="M184" i="2"/>
  <c r="L184" i="2"/>
  <c r="K184" i="2"/>
  <c r="H184" i="2"/>
  <c r="C183" i="2"/>
  <c r="C182" i="2"/>
  <c r="V181" i="2"/>
  <c r="M181" i="2"/>
  <c r="H181" i="2"/>
  <c r="C180" i="2"/>
  <c r="C179" i="2"/>
  <c r="N175" i="2"/>
  <c r="C174" i="2"/>
  <c r="C173" i="2"/>
  <c r="R172" i="2"/>
  <c r="C171" i="2"/>
  <c r="C170" i="2"/>
  <c r="C168" i="2"/>
  <c r="C167" i="2"/>
  <c r="T166" i="2"/>
  <c r="C165" i="2"/>
  <c r="D165" i="2" s="1"/>
  <c r="C164" i="2"/>
  <c r="D164" i="2" s="1"/>
  <c r="H163" i="2"/>
  <c r="C162" i="2"/>
  <c r="D162" i="2" s="1"/>
  <c r="C161" i="2"/>
  <c r="X159" i="2"/>
  <c r="U159" i="2"/>
  <c r="T159" i="2"/>
  <c r="Q159" i="2"/>
  <c r="P159" i="2"/>
  <c r="N159" i="2"/>
  <c r="L159" i="2"/>
  <c r="K159" i="2"/>
  <c r="J159" i="2"/>
  <c r="G159" i="2"/>
  <c r="C158" i="2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C155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Z147" i="2"/>
  <c r="Y147" i="2"/>
  <c r="X147" i="2"/>
  <c r="W147" i="2"/>
  <c r="V147" i="2"/>
  <c r="U147" i="2"/>
  <c r="T147" i="2"/>
  <c r="S147" i="2"/>
  <c r="R147" i="2"/>
  <c r="Q147" i="2"/>
  <c r="P147" i="2"/>
  <c r="N147" i="2"/>
  <c r="M147" i="2"/>
  <c r="L147" i="2"/>
  <c r="K147" i="2"/>
  <c r="J147" i="2"/>
  <c r="I147" i="2"/>
  <c r="H147" i="2"/>
  <c r="G147" i="2"/>
  <c r="F147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I146" i="2"/>
  <c r="H146" i="2"/>
  <c r="G146" i="2"/>
  <c r="F146" i="2"/>
  <c r="Y138" i="2"/>
  <c r="U138" i="2"/>
  <c r="S138" i="2"/>
  <c r="Q138" i="2"/>
  <c r="N138" i="2"/>
  <c r="I138" i="2"/>
  <c r="C138" i="2" s="1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I124" i="2"/>
  <c r="H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I107" i="2"/>
  <c r="H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C147" i="2" l="1"/>
  <c r="D147" i="2" s="1"/>
  <c r="C108" i="2"/>
  <c r="C214" i="2"/>
  <c r="C215" i="2"/>
  <c r="C47" i="2"/>
  <c r="C181" i="2"/>
  <c r="C175" i="2"/>
  <c r="C184" i="2"/>
  <c r="C166" i="2"/>
  <c r="D166" i="2" s="1"/>
  <c r="C199" i="2"/>
  <c r="D206" i="2"/>
  <c r="C211" i="2"/>
  <c r="C202" i="2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C159" i="2"/>
  <c r="D159" i="2" s="1"/>
  <c r="C210" i="2"/>
  <c r="C169" i="2"/>
  <c r="C207" i="2"/>
  <c r="C156" i="2" l="1"/>
  <c r="C221" i="2"/>
  <c r="C223" i="2" l="1"/>
  <c r="D223" i="2" s="1"/>
  <c r="D212" i="2"/>
  <c r="D204" i="2"/>
  <c r="D196" i="2"/>
  <c r="D178" i="2"/>
  <c r="D179" i="2"/>
  <c r="D187" i="2"/>
  <c r="D185" i="2"/>
  <c r="D149" i="2"/>
  <c r="D141" i="2"/>
  <c r="D142" i="2"/>
  <c r="D137" i="2"/>
  <c r="D153" i="2"/>
  <c r="D145" i="2"/>
  <c r="D222" i="2"/>
  <c r="D195" i="2"/>
  <c r="D180" i="2"/>
  <c r="D181" i="2"/>
  <c r="D191" i="2"/>
  <c r="D192" i="2"/>
  <c r="D134" i="2"/>
  <c r="D136" i="2"/>
  <c r="D170" i="2"/>
  <c r="D218" i="2"/>
  <c r="D156" i="2"/>
  <c r="D219" i="2"/>
  <c r="D173" i="2"/>
  <c r="D216" i="2"/>
  <c r="D200" i="2"/>
  <c r="D208" i="2"/>
  <c r="D210" i="2"/>
  <c r="D202" i="2"/>
  <c r="D177" i="2"/>
  <c r="D186" i="2"/>
  <c r="D183" i="2"/>
  <c r="D184" i="2"/>
  <c r="D194" i="2"/>
  <c r="D133" i="2"/>
  <c r="D143" i="2"/>
  <c r="D131" i="2"/>
  <c r="D139" i="2"/>
  <c r="D152" i="2"/>
  <c r="D132" i="2"/>
  <c r="D140" i="2"/>
  <c r="D144" i="2"/>
  <c r="D217" i="2"/>
  <c r="D176" i="2"/>
  <c r="D215" i="2"/>
  <c r="D138" i="2"/>
  <c r="D168" i="2"/>
  <c r="D169" i="2"/>
  <c r="D155" i="2"/>
  <c r="D221" i="2"/>
  <c r="D197" i="2"/>
  <c r="D193" i="2"/>
  <c r="D154" i="2"/>
  <c r="D158" i="2"/>
  <c r="D167" i="2"/>
  <c r="D198" i="2"/>
  <c r="D174" i="2"/>
  <c r="D175" i="2"/>
  <c r="D182" i="2"/>
  <c r="D188" i="2"/>
  <c r="D161" i="2"/>
  <c r="D171" i="2"/>
  <c r="D199" i="2"/>
  <c r="D201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60" i="2" l="1"/>
  <c r="D172" i="2"/>
</calcChain>
</file>

<file path=xl/sharedStrings.xml><?xml version="1.0" encoding="utf-8"?>
<sst xmlns="http://schemas.openxmlformats.org/spreadsheetml/2006/main" count="265" uniqueCount="212">
  <si>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</si>
  <si>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</si>
  <si>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</si>
  <si>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</si>
  <si>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</si>
  <si>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</si>
  <si>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</si>
  <si>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</si>
  <si>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</si>
  <si>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</si>
  <si>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</si>
  <si>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</si>
  <si>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</si>
  <si>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</si>
  <si>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</si>
  <si>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</si>
  <si>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</si>
  <si>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</si>
  <si>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</si>
  <si>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</si>
  <si>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</si>
  <si>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</si>
  <si>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</si>
  <si>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</si>
  <si>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</si>
  <si>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</si>
  <si>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</si>
  <si>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</si>
  <si>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</si>
  <si>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</si>
  <si>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</si>
  <si>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</si>
  <si>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</si>
  <si>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</si>
  <si>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</si>
  <si>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</si>
  <si>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</si>
  <si>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</si>
  <si>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</si>
  <si>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</si>
  <si>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</si>
  <si>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</si>
  <si>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</si>
  <si>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</si>
  <si>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</si>
  <si>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</si>
  <si>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</si>
  <si>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</si>
  <si>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</si>
  <si>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</si>
  <si>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</si>
  <si>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</si>
  <si>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</si>
  <si>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</si>
  <si>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</si>
  <si>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</si>
  <si>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</si>
  <si>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</si>
  <si>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</si>
  <si>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</si>
  <si>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</si>
  <si>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</si>
  <si>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</si>
  <si>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</si>
  <si>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</si>
  <si>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</si>
  <si>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</si>
  <si>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</si>
  <si>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</si>
  <si>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</si>
  <si>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</si>
  <si>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</si>
  <si>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</si>
  <si>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</si>
  <si>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</si>
  <si>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</si>
  <si>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</si>
  <si>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</si>
  <si>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</si>
  <si>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</si>
  <si>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</si>
  <si>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</si>
  <si>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</si>
  <si>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</si>
  <si>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</si>
  <si>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</si>
  <si>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</si>
  <si>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</si>
  <si>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</si>
  <si>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</si>
  <si>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</si>
  <si>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</si>
  <si>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</si>
  <si>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</si>
  <si>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</si>
  <si>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</si>
  <si>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</si>
  <si>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</si>
  <si>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</si>
  <si>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</si>
  <si>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</si>
  <si>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</si>
  <si>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</si>
  <si>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</si>
  <si>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</si>
  <si>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</si>
  <si>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</si>
  <si>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</si>
  <si>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</si>
  <si>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</si>
  <si>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</si>
  <si>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</si>
  <si>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</si>
  <si>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</si>
  <si>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</si>
  <si>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</si>
  <si>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</si>
  <si>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</si>
  <si>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</si>
  <si>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</si>
  <si>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</si>
  <si>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</si>
  <si>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</si>
  <si>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</si>
  <si>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</si>
  <si>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</si>
  <si>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</si>
  <si>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</si>
  <si>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</si>
  <si>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</si>
  <si>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</si>
  <si>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</si>
  <si>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</si>
  <si>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</si>
  <si>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</si>
  <si>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</si>
  <si>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</si>
  <si>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</si>
  <si>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</si>
  <si>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</si>
  <si>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</si>
  <si>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</si>
  <si>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</si>
  <si>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</si>
  <si>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</si>
  <si>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</si>
  <si>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</si>
  <si>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</si>
  <si>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</si>
  <si>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</si>
  <si>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</si>
  <si>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</si>
  <si>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</si>
  <si>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</si>
  <si>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</si>
  <si>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</si>
  <si>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</si>
  <si>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</si>
  <si>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</si>
  <si>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</si>
  <si>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</si>
  <si>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</si>
  <si>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</si>
  <si>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</si>
  <si>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</si>
  <si>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</si>
  <si>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</si>
  <si>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</si>
  <si>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</si>
  <si>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</si>
  <si>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</si>
  <si>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</si>
  <si>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</si>
  <si>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</si>
  <si>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</si>
  <si>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</si>
  <si>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</si>
  <si>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</si>
  <si>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</si>
  <si>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</si>
  <si>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</si>
  <si>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</si>
  <si>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</si>
  <si>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</si>
  <si>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</si>
  <si>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</si>
  <si>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</si>
  <si>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</si>
  <si>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</si>
  <si>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</si>
  <si>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</si>
  <si>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</si>
  <si>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</si>
  <si>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</si>
  <si>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</si>
  <si>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</si>
  <si>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</si>
  <si>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</si>
  <si>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</si>
  <si>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</si>
  <si>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</si>
  <si>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</si>
  <si>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</si>
  <si>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</si>
  <si>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</si>
  <si>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</si>
  <si>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</si>
  <si>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</si>
  <si>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</si>
  <si>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</si>
  <si>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</si>
  <si>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12 сентября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</si>
</sst>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D155" activePane="bottomRight" state="frozen"/>
      <selection activeCell="A2" sqref="A2"/>
      <selection pane="topRight" activeCell="F2" sqref="F2"/>
      <selection pane="bottomLeft" activeCell="A7" sqref="A7"/>
      <selection pane="bottomRight" activeCell="I115" sqref="I115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4" t="s">
        <v>211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5" t="s">
        <v>0</v>
      </c>
      <c r="B4" s="138" t="s">
        <v>192</v>
      </c>
      <c r="C4" s="128" t="s">
        <v>193</v>
      </c>
      <c r="D4" s="128" t="s">
        <v>194</v>
      </c>
      <c r="E4" s="128" t="s">
        <v>204</v>
      </c>
      <c r="F4" s="141" t="s">
        <v>3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3"/>
    </row>
    <row r="5" spans="1:27" s="2" customFormat="1" ht="135" customHeight="1" x14ac:dyDescent="0.3">
      <c r="A5" s="136"/>
      <c r="B5" s="139"/>
      <c r="C5" s="129"/>
      <c r="D5" s="129"/>
      <c r="E5" s="129"/>
      <c r="F5" s="132" t="s">
        <v>4</v>
      </c>
      <c r="G5" s="132" t="s">
        <v>5</v>
      </c>
      <c r="H5" s="132" t="s">
        <v>6</v>
      </c>
      <c r="I5" s="132" t="s">
        <v>7</v>
      </c>
      <c r="J5" s="132" t="s">
        <v>8</v>
      </c>
      <c r="K5" s="132" t="s">
        <v>9</v>
      </c>
      <c r="L5" s="132" t="s">
        <v>10</v>
      </c>
      <c r="M5" s="132" t="s">
        <v>11</v>
      </c>
      <c r="N5" s="132" t="s">
        <v>12</v>
      </c>
      <c r="O5" s="132" t="s">
        <v>13</v>
      </c>
      <c r="P5" s="132" t="s">
        <v>14</v>
      </c>
      <c r="Q5" s="132" t="s">
        <v>15</v>
      </c>
      <c r="R5" s="132" t="s">
        <v>16</v>
      </c>
      <c r="S5" s="132" t="s">
        <v>17</v>
      </c>
      <c r="T5" s="132" t="s">
        <v>18</v>
      </c>
      <c r="U5" s="132" t="s">
        <v>19</v>
      </c>
      <c r="V5" s="132" t="s">
        <v>20</v>
      </c>
      <c r="W5" s="132" t="s">
        <v>21</v>
      </c>
      <c r="X5" s="132" t="s">
        <v>22</v>
      </c>
      <c r="Y5" s="132" t="s">
        <v>23</v>
      </c>
      <c r="Z5" s="132" t="s">
        <v>24</v>
      </c>
    </row>
    <row r="6" spans="1:27" s="2" customFormat="1" ht="10.8" customHeight="1" thickBot="1" x14ac:dyDescent="0.35">
      <c r="A6" s="137"/>
      <c r="B6" s="140"/>
      <c r="C6" s="130"/>
      <c r="D6" s="130"/>
      <c r="E6" s="130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30" hidden="1" customHeight="1" x14ac:dyDescent="0.3">
      <c r="A43" s="13" t="s">
        <v>196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30" hidden="1" customHeight="1" x14ac:dyDescent="0.3">
      <c r="A44" s="13" t="s">
        <v>199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5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14">G45/G44</f>
        <v>0.9530043199371645</v>
      </c>
      <c r="H48" s="98">
        <f t="shared" si="14"/>
        <v>0.92818192365703678</v>
      </c>
      <c r="I48" s="98">
        <f t="shared" si="14"/>
        <v>0.92769669518537157</v>
      </c>
      <c r="J48" s="98">
        <f t="shared" si="14"/>
        <v>0.96712396489927077</v>
      </c>
      <c r="K48" s="98">
        <f t="shared" si="14"/>
        <v>1.0123784880061544</v>
      </c>
      <c r="L48" s="98">
        <f t="shared" si="14"/>
        <v>0.98540293151071601</v>
      </c>
      <c r="M48" s="98">
        <f t="shared" si="14"/>
        <v>0.96341743998772911</v>
      </c>
      <c r="N48" s="98">
        <f t="shared" si="14"/>
        <v>0.9237160120845922</v>
      </c>
      <c r="O48" s="98">
        <f t="shared" si="14"/>
        <v>0.99462890625</v>
      </c>
      <c r="P48" s="98">
        <f t="shared" si="14"/>
        <v>0.84470989761092152</v>
      </c>
      <c r="Q48" s="98">
        <f t="shared" si="14"/>
        <v>0.92141117026075969</v>
      </c>
      <c r="R48" s="98">
        <f t="shared" si="14"/>
        <v>0.98116309336255902</v>
      </c>
      <c r="S48" s="98">
        <f t="shared" si="14"/>
        <v>0.93327828241123034</v>
      </c>
      <c r="T48" s="98">
        <f t="shared" si="14"/>
        <v>0.94460936934327711</v>
      </c>
      <c r="U48" s="98">
        <f t="shared" si="14"/>
        <v>0.92178930997789965</v>
      </c>
      <c r="V48" s="98">
        <f t="shared" si="14"/>
        <v>1.0021413276231264</v>
      </c>
      <c r="W48" s="98">
        <f t="shared" si="14"/>
        <v>0.95541022592152203</v>
      </c>
      <c r="X48" s="98">
        <f t="shared" si="14"/>
        <v>0.99414981559201321</v>
      </c>
      <c r="Y48" s="98">
        <f t="shared" si="14"/>
        <v>0.99580742415677403</v>
      </c>
      <c r="Z48" s="98">
        <f t="shared" si="14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16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16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100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160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161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9" t="s">
        <v>202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100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si="19"/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100"/>
      <c r="F89" s="94">
        <f>(F45-F90)/2</f>
        <v>-48</v>
      </c>
      <c r="G89" s="94">
        <f t="shared" ref="G89:Z89" si="20">(G45-G90)/2</f>
        <v>0</v>
      </c>
      <c r="H89" s="94">
        <f t="shared" si="20"/>
        <v>0</v>
      </c>
      <c r="I89" s="94">
        <f t="shared" si="20"/>
        <v>335</v>
      </c>
      <c r="J89" s="94">
        <f t="shared" si="20"/>
        <v>0</v>
      </c>
      <c r="K89" s="94">
        <f t="shared" si="20"/>
        <v>1249.5</v>
      </c>
      <c r="L89" s="94">
        <f t="shared" si="20"/>
        <v>566.5</v>
      </c>
      <c r="M89" s="94">
        <f t="shared" si="20"/>
        <v>-217</v>
      </c>
      <c r="N89" s="94">
        <f t="shared" si="20"/>
        <v>456</v>
      </c>
      <c r="O89" s="94">
        <f t="shared" si="20"/>
        <v>0</v>
      </c>
      <c r="P89" s="94">
        <f t="shared" si="20"/>
        <v>340</v>
      </c>
      <c r="Q89" s="94">
        <f t="shared" si="20"/>
        <v>138.5</v>
      </c>
      <c r="R89" s="94">
        <f t="shared" si="20"/>
        <v>0</v>
      </c>
      <c r="S89" s="94">
        <f t="shared" si="20"/>
        <v>0</v>
      </c>
      <c r="T89" s="94">
        <f t="shared" si="20"/>
        <v>329</v>
      </c>
      <c r="U89" s="94">
        <f t="shared" si="20"/>
        <v>964.75</v>
      </c>
      <c r="V89" s="94">
        <f t="shared" si="20"/>
        <v>0</v>
      </c>
      <c r="W89" s="94">
        <f t="shared" si="20"/>
        <v>24.5</v>
      </c>
      <c r="X89" s="94">
        <f t="shared" si="20"/>
        <v>240</v>
      </c>
      <c r="Y89" s="94">
        <f t="shared" si="20"/>
        <v>0</v>
      </c>
      <c r="Z89" s="94">
        <f t="shared" si="20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>SUM(F91:Z91)</f>
        <v>563</v>
      </c>
      <c r="D91" s="15" t="e">
        <f t="shared" si="15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>SUM(F92:Z92)</f>
        <v>11</v>
      </c>
      <c r="D92" s="15" t="e">
        <f t="shared" si="15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79"/>
      <c r="C98" s="79"/>
      <c r="D98" s="15" t="e">
        <f t="shared" si="15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271124</v>
      </c>
      <c r="D99" s="15" t="e">
        <f t="shared" si="15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1">SUM(F100:Z100)</f>
        <v>0</v>
      </c>
      <c r="D100" s="15" t="e">
        <f t="shared" si="15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7">
        <f t="shared" si="21"/>
        <v>0</v>
      </c>
      <c r="D101" s="15" t="e">
        <f t="shared" si="15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7">
        <f t="shared" si="21"/>
        <v>0</v>
      </c>
      <c r="D102" s="15" t="e">
        <f t="shared" si="15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1.6" hidden="1" outlineLevel="1" x14ac:dyDescent="0.25">
      <c r="A103" s="13" t="s">
        <v>87</v>
      </c>
      <c r="B103" s="38"/>
      <c r="C103" s="27">
        <f t="shared" si="21"/>
        <v>0</v>
      </c>
      <c r="D103" s="15" t="e">
        <f t="shared" si="15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1.6" hidden="1" outlineLevel="1" x14ac:dyDescent="0.25">
      <c r="A104" s="13" t="s">
        <v>88</v>
      </c>
      <c r="B104" s="38"/>
      <c r="C104" s="27">
        <f t="shared" si="21"/>
        <v>3448</v>
      </c>
      <c r="D104" s="15"/>
      <c r="E104" s="100"/>
      <c r="F104" s="31"/>
      <c r="G104" s="31">
        <v>359</v>
      </c>
      <c r="H104" s="31"/>
      <c r="I104" s="31"/>
      <c r="J104" s="31">
        <v>427</v>
      </c>
      <c r="K104" s="31"/>
      <c r="L104" s="31"/>
      <c r="M104" s="31">
        <v>285</v>
      </c>
      <c r="N104" s="31">
        <v>213</v>
      </c>
      <c r="O104" s="31"/>
      <c r="P104" s="31"/>
      <c r="Q104" s="31"/>
      <c r="R104" s="31">
        <v>1012</v>
      </c>
      <c r="S104" s="31"/>
      <c r="T104" s="31">
        <v>562</v>
      </c>
      <c r="U104" s="31">
        <v>590</v>
      </c>
      <c r="V104" s="31"/>
      <c r="W104" s="31"/>
      <c r="X104" s="31"/>
      <c r="Y104" s="31"/>
      <c r="Z104" s="31"/>
    </row>
    <row r="105" spans="1:26" s="12" customFormat="1" ht="21.6" outlineLevel="1" x14ac:dyDescent="0.25">
      <c r="A105" s="11" t="s">
        <v>89</v>
      </c>
      <c r="B105" s="27">
        <v>270376</v>
      </c>
      <c r="C105" s="27">
        <f t="shared" si="21"/>
        <v>267676</v>
      </c>
      <c r="D105" s="119">
        <f t="shared" si="15"/>
        <v>0.99001390655975385</v>
      </c>
      <c r="E105" s="100"/>
      <c r="F105" s="31">
        <f>F99-F103-F104</f>
        <v>11642</v>
      </c>
      <c r="G105" s="31">
        <f t="shared" ref="G105:Z105" si="22">G99-G103-G104</f>
        <v>6724</v>
      </c>
      <c r="H105" s="31">
        <f t="shared" si="22"/>
        <v>17272</v>
      </c>
      <c r="I105" s="31">
        <f t="shared" si="22"/>
        <v>15852</v>
      </c>
      <c r="J105" s="31">
        <f t="shared" si="22"/>
        <v>7679</v>
      </c>
      <c r="K105" s="31">
        <f t="shared" si="22"/>
        <v>19052</v>
      </c>
      <c r="L105" s="31">
        <f t="shared" si="22"/>
        <v>11977</v>
      </c>
      <c r="M105" s="31">
        <f>M99-M103-M104</f>
        <v>14037</v>
      </c>
      <c r="N105" s="31">
        <f t="shared" si="22"/>
        <v>13815</v>
      </c>
      <c r="O105" s="31">
        <f t="shared" si="22"/>
        <v>4358</v>
      </c>
      <c r="P105" s="31">
        <f t="shared" si="22"/>
        <v>8763</v>
      </c>
      <c r="Q105" s="31">
        <f t="shared" si="22"/>
        <v>13750</v>
      </c>
      <c r="R105" s="31">
        <f t="shared" si="22"/>
        <v>16591</v>
      </c>
      <c r="S105" s="31">
        <f t="shared" si="22"/>
        <v>15672</v>
      </c>
      <c r="T105" s="31">
        <f t="shared" si="22"/>
        <v>18666</v>
      </c>
      <c r="U105" s="31">
        <f t="shared" si="22"/>
        <v>13100</v>
      </c>
      <c r="V105" s="31">
        <f t="shared" si="22"/>
        <v>10424</v>
      </c>
      <c r="W105" s="31">
        <f t="shared" si="22"/>
        <v>4071</v>
      </c>
      <c r="X105" s="31">
        <f t="shared" si="22"/>
        <v>11926</v>
      </c>
      <c r="Y105" s="31">
        <f t="shared" si="22"/>
        <v>22214</v>
      </c>
      <c r="Z105" s="31">
        <f t="shared" si="22"/>
        <v>10091</v>
      </c>
    </row>
    <row r="106" spans="1:26" s="110" customFormat="1" ht="30" customHeight="1" x14ac:dyDescent="0.25">
      <c r="A106" s="104" t="s">
        <v>90</v>
      </c>
      <c r="B106" s="105">
        <v>260080</v>
      </c>
      <c r="C106" s="106">
        <f t="shared" ref="C106:C154" si="23">SUM(F106:Z106)</f>
        <v>258461</v>
      </c>
      <c r="D106" s="107">
        <f t="shared" si="15"/>
        <v>0.99377499231005839</v>
      </c>
      <c r="E106" s="108"/>
      <c r="F106" s="109">
        <v>11411</v>
      </c>
      <c r="G106" s="109">
        <v>6639</v>
      </c>
      <c r="H106" s="109">
        <v>16861</v>
      </c>
      <c r="I106" s="109">
        <v>15314</v>
      </c>
      <c r="J106" s="109">
        <v>7679</v>
      </c>
      <c r="K106" s="109">
        <v>18610</v>
      </c>
      <c r="L106" s="109">
        <v>11621</v>
      </c>
      <c r="M106" s="109">
        <v>14029</v>
      </c>
      <c r="N106" s="109">
        <v>12807</v>
      </c>
      <c r="O106" s="109">
        <v>4223</v>
      </c>
      <c r="P106" s="109">
        <v>8520</v>
      </c>
      <c r="Q106" s="109">
        <v>13318</v>
      </c>
      <c r="R106" s="109">
        <v>16188</v>
      </c>
      <c r="S106" s="109">
        <v>15452</v>
      </c>
      <c r="T106" s="109">
        <v>16494</v>
      </c>
      <c r="U106" s="109">
        <v>11157</v>
      </c>
      <c r="V106" s="109">
        <v>10413</v>
      </c>
      <c r="W106" s="109">
        <v>3752</v>
      </c>
      <c r="X106" s="109">
        <v>11830</v>
      </c>
      <c r="Y106" s="109">
        <v>22153</v>
      </c>
      <c r="Z106" s="109">
        <v>9990</v>
      </c>
    </row>
    <row r="107" spans="1:26" s="12" customFormat="1" ht="30" customHeight="1" x14ac:dyDescent="0.25">
      <c r="A107" s="13" t="s">
        <v>181</v>
      </c>
      <c r="B107" s="9">
        <f>B106/B105</f>
        <v>0.96191969701452795</v>
      </c>
      <c r="C107" s="9">
        <f>C106/C105</f>
        <v>0.96557405221237613</v>
      </c>
      <c r="D107" s="119">
        <f t="shared" si="15"/>
        <v>1.0037990231504668</v>
      </c>
      <c r="E107" s="100"/>
      <c r="F107" s="29">
        <f>F106/F105</f>
        <v>0.98015804844528431</v>
      </c>
      <c r="G107" s="29">
        <f>G106/G105</f>
        <v>0.98735871505056516</v>
      </c>
      <c r="H107" s="29">
        <f t="shared" ref="H107:Z107" si="24">H106/H105</f>
        <v>0.97620426123205184</v>
      </c>
      <c r="I107" s="29">
        <f t="shared" si="24"/>
        <v>0.96606106484986121</v>
      </c>
      <c r="J107" s="29">
        <f t="shared" si="24"/>
        <v>1</v>
      </c>
      <c r="K107" s="29">
        <f t="shared" si="24"/>
        <v>0.97680033592273774</v>
      </c>
      <c r="L107" s="29">
        <f t="shared" si="24"/>
        <v>0.97027636302913922</v>
      </c>
      <c r="M107" s="29">
        <f t="shared" si="24"/>
        <v>0.99943007765191993</v>
      </c>
      <c r="N107" s="29">
        <f t="shared" si="24"/>
        <v>0.9270358306188925</v>
      </c>
      <c r="O107" s="29">
        <f t="shared" si="24"/>
        <v>0.96902248737953189</v>
      </c>
      <c r="P107" s="29">
        <f t="shared" si="24"/>
        <v>0.97226977062649778</v>
      </c>
      <c r="Q107" s="29">
        <f t="shared" si="24"/>
        <v>0.96858181818181821</v>
      </c>
      <c r="R107" s="29">
        <f t="shared" si="24"/>
        <v>0.97570972213850882</v>
      </c>
      <c r="S107" s="29">
        <f t="shared" si="24"/>
        <v>0.98596222562531899</v>
      </c>
      <c r="T107" s="29">
        <f t="shared" si="24"/>
        <v>0.88363870138219225</v>
      </c>
      <c r="U107" s="29">
        <f t="shared" si="24"/>
        <v>0.85167938931297715</v>
      </c>
      <c r="V107" s="29">
        <f t="shared" si="24"/>
        <v>0.99894474290099766</v>
      </c>
      <c r="W107" s="29">
        <f t="shared" si="24"/>
        <v>0.92164087447801524</v>
      </c>
      <c r="X107" s="29">
        <f t="shared" si="24"/>
        <v>0.99195036055676677</v>
      </c>
      <c r="Y107" s="29">
        <f t="shared" si="24"/>
        <v>0.99725398397407039</v>
      </c>
      <c r="Z107" s="29">
        <f t="shared" si="24"/>
        <v>0.98999108116143097</v>
      </c>
    </row>
    <row r="108" spans="1:26" s="91" customFormat="1" ht="30" hidden="1" customHeight="1" x14ac:dyDescent="0.25">
      <c r="A108" s="89" t="s">
        <v>95</v>
      </c>
      <c r="B108" s="103">
        <f>B105-B106</f>
        <v>10296</v>
      </c>
      <c r="C108" s="27">
        <f t="shared" si="23"/>
        <v>9215</v>
      </c>
      <c r="D108" s="15">
        <f t="shared" si="15"/>
        <v>0.89500777000776999</v>
      </c>
      <c r="E108" s="100"/>
      <c r="F108" s="92">
        <f t="shared" ref="F108:Z108" si="25">F105-F106</f>
        <v>231</v>
      </c>
      <c r="G108" s="92">
        <f t="shared" si="25"/>
        <v>85</v>
      </c>
      <c r="H108" s="92">
        <f t="shared" si="25"/>
        <v>411</v>
      </c>
      <c r="I108" s="92">
        <f t="shared" si="25"/>
        <v>538</v>
      </c>
      <c r="J108" s="92">
        <f t="shared" si="25"/>
        <v>0</v>
      </c>
      <c r="K108" s="92">
        <f t="shared" si="25"/>
        <v>442</v>
      </c>
      <c r="L108" s="92">
        <f t="shared" si="25"/>
        <v>356</v>
      </c>
      <c r="M108" s="92">
        <f t="shared" si="25"/>
        <v>8</v>
      </c>
      <c r="N108" s="92">
        <f t="shared" si="25"/>
        <v>1008</v>
      </c>
      <c r="O108" s="92">
        <f t="shared" si="25"/>
        <v>135</v>
      </c>
      <c r="P108" s="92">
        <f t="shared" si="25"/>
        <v>243</v>
      </c>
      <c r="Q108" s="92">
        <f t="shared" si="25"/>
        <v>432</v>
      </c>
      <c r="R108" s="92">
        <f t="shared" si="25"/>
        <v>403</v>
      </c>
      <c r="S108" s="92">
        <f t="shared" si="25"/>
        <v>220</v>
      </c>
      <c r="T108" s="92">
        <f t="shared" si="25"/>
        <v>2172</v>
      </c>
      <c r="U108" s="92">
        <f t="shared" si="25"/>
        <v>1943</v>
      </c>
      <c r="V108" s="92">
        <f t="shared" si="25"/>
        <v>11</v>
      </c>
      <c r="W108" s="92">
        <f t="shared" si="25"/>
        <v>319</v>
      </c>
      <c r="X108" s="92">
        <f t="shared" si="25"/>
        <v>96</v>
      </c>
      <c r="Y108" s="92">
        <f t="shared" si="25"/>
        <v>61</v>
      </c>
      <c r="Z108" s="92">
        <f t="shared" si="25"/>
        <v>101</v>
      </c>
    </row>
    <row r="109" spans="1:26" s="12" customFormat="1" ht="30" customHeight="1" x14ac:dyDescent="0.25">
      <c r="A109" s="11" t="s">
        <v>91</v>
      </c>
      <c r="B109" s="38">
        <v>126594</v>
      </c>
      <c r="C109" s="26">
        <f t="shared" si="23"/>
        <v>122508</v>
      </c>
      <c r="D109" s="16">
        <f t="shared" si="15"/>
        <v>0.96772358879567755</v>
      </c>
      <c r="E109" s="100"/>
      <c r="F109" s="31">
        <v>5807</v>
      </c>
      <c r="G109" s="31">
        <v>3550</v>
      </c>
      <c r="H109" s="31">
        <v>8347</v>
      </c>
      <c r="I109" s="31">
        <v>5199</v>
      </c>
      <c r="J109" s="31">
        <v>3604</v>
      </c>
      <c r="K109" s="31">
        <v>9338</v>
      </c>
      <c r="L109" s="31">
        <v>5622</v>
      </c>
      <c r="M109" s="31">
        <v>6035</v>
      </c>
      <c r="N109" s="31">
        <v>5304</v>
      </c>
      <c r="O109" s="31">
        <v>1773</v>
      </c>
      <c r="P109" s="31">
        <v>5220</v>
      </c>
      <c r="Q109" s="31">
        <v>6406</v>
      </c>
      <c r="R109" s="31">
        <v>5990</v>
      </c>
      <c r="S109" s="31">
        <v>9269</v>
      </c>
      <c r="T109" s="31">
        <v>8697</v>
      </c>
      <c r="U109" s="31">
        <v>4482</v>
      </c>
      <c r="V109" s="31">
        <v>5390</v>
      </c>
      <c r="W109" s="31">
        <v>1508</v>
      </c>
      <c r="X109" s="31">
        <v>6041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3"/>
        <v>3897</v>
      </c>
      <c r="D110" s="16">
        <f t="shared" si="15"/>
        <v>0.4890199523152215</v>
      </c>
      <c r="E110" s="100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197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93</v>
      </c>
      <c r="B111" s="38">
        <v>95947</v>
      </c>
      <c r="C111" s="26">
        <f t="shared" si="23"/>
        <v>104814</v>
      </c>
      <c r="D111" s="16">
        <f t="shared" si="15"/>
        <v>1.0924156044482891</v>
      </c>
      <c r="E111" s="100"/>
      <c r="F111" s="31">
        <v>2464</v>
      </c>
      <c r="G111" s="31">
        <v>2600</v>
      </c>
      <c r="H111" s="31">
        <v>6468</v>
      </c>
      <c r="I111" s="31">
        <v>9140</v>
      </c>
      <c r="J111" s="31">
        <v>2777</v>
      </c>
      <c r="K111" s="31">
        <v>6794</v>
      </c>
      <c r="L111" s="31">
        <v>3329</v>
      </c>
      <c r="M111" s="31">
        <v>5615</v>
      </c>
      <c r="N111" s="31">
        <v>6874</v>
      </c>
      <c r="O111" s="31">
        <v>1922</v>
      </c>
      <c r="P111" s="31">
        <v>2480</v>
      </c>
      <c r="Q111" s="31">
        <v>5063</v>
      </c>
      <c r="R111" s="31">
        <v>8406</v>
      </c>
      <c r="S111" s="31">
        <v>5159</v>
      </c>
      <c r="T111" s="31">
        <v>6467</v>
      </c>
      <c r="U111" s="31">
        <v>5835</v>
      </c>
      <c r="V111" s="31">
        <v>3816</v>
      </c>
      <c r="W111" s="31">
        <v>2032</v>
      </c>
      <c r="X111" s="31">
        <v>4208</v>
      </c>
      <c r="Y111" s="31">
        <v>8706</v>
      </c>
      <c r="Z111" s="31">
        <v>4659</v>
      </c>
    </row>
    <row r="112" spans="1:26" s="12" customFormat="1" ht="30" hidden="1" customHeight="1" x14ac:dyDescent="0.25">
      <c r="A112" s="11" t="s">
        <v>210</v>
      </c>
      <c r="B112" s="23"/>
      <c r="C112" s="27">
        <f t="shared" si="23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209</v>
      </c>
      <c r="B113" s="23"/>
      <c r="C113" s="27">
        <f t="shared" si="23"/>
        <v>20</v>
      </c>
      <c r="D113" s="15" t="e">
        <f t="shared" si="15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3"/>
        <v>0</v>
      </c>
      <c r="D114" s="15" t="e">
        <f t="shared" si="15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5">
      <c r="A115" s="104" t="s">
        <v>96</v>
      </c>
      <c r="B115" s="106">
        <v>260080</v>
      </c>
      <c r="C115" s="106">
        <f t="shared" si="23"/>
        <v>256612</v>
      </c>
      <c r="D115" s="107">
        <f t="shared" ref="D115:D178" si="26">C115/B115</f>
        <v>0.98666564134112578</v>
      </c>
      <c r="E115" s="108"/>
      <c r="F115" s="109">
        <v>11411</v>
      </c>
      <c r="G115" s="109">
        <v>6639</v>
      </c>
      <c r="H115" s="109">
        <v>16746</v>
      </c>
      <c r="I115" s="109">
        <v>14935</v>
      </c>
      <c r="J115" s="109">
        <v>7679</v>
      </c>
      <c r="K115" s="109">
        <v>18610</v>
      </c>
      <c r="L115" s="109">
        <v>11621</v>
      </c>
      <c r="M115" s="109">
        <v>13627</v>
      </c>
      <c r="N115" s="109">
        <v>12807</v>
      </c>
      <c r="O115" s="109">
        <v>4198</v>
      </c>
      <c r="P115" s="109">
        <v>8520</v>
      </c>
      <c r="Q115" s="109">
        <v>12390</v>
      </c>
      <c r="R115" s="109">
        <v>16188</v>
      </c>
      <c r="S115" s="109">
        <v>15452</v>
      </c>
      <c r="T115" s="109">
        <v>16494</v>
      </c>
      <c r="U115" s="109">
        <v>11157</v>
      </c>
      <c r="V115" s="109">
        <v>10413</v>
      </c>
      <c r="W115" s="109">
        <v>3752</v>
      </c>
      <c r="X115" s="109">
        <v>11830</v>
      </c>
      <c r="Y115" s="109">
        <v>22153</v>
      </c>
      <c r="Z115" s="109">
        <v>9990</v>
      </c>
    </row>
    <row r="116" spans="1:26" s="12" customFormat="1" ht="28.2" customHeight="1" x14ac:dyDescent="0.25">
      <c r="A116" s="13" t="s">
        <v>181</v>
      </c>
      <c r="B116" s="28">
        <f>B115/B105</f>
        <v>0.96191969701452795</v>
      </c>
      <c r="C116" s="9">
        <f>C115/C105</f>
        <v>0.95866644749622676</v>
      </c>
      <c r="D116" s="15">
        <f t="shared" si="26"/>
        <v>0.99661796142817516</v>
      </c>
      <c r="E116" s="100"/>
      <c r="F116" s="29">
        <f t="shared" ref="F116:Z116" si="27">F115/F105</f>
        <v>0.98015804844528431</v>
      </c>
      <c r="G116" s="29">
        <f t="shared" si="27"/>
        <v>0.98735871505056516</v>
      </c>
      <c r="H116" s="29">
        <f t="shared" si="27"/>
        <v>0.9695460861509958</v>
      </c>
      <c r="I116" s="29">
        <f t="shared" si="27"/>
        <v>0.94215240979056269</v>
      </c>
      <c r="J116" s="29">
        <f t="shared" si="27"/>
        <v>1</v>
      </c>
      <c r="K116" s="29">
        <f t="shared" si="27"/>
        <v>0.97680033592273774</v>
      </c>
      <c r="L116" s="29">
        <f t="shared" si="27"/>
        <v>0.97027636302913922</v>
      </c>
      <c r="M116" s="29">
        <f t="shared" si="27"/>
        <v>0.97079147966089618</v>
      </c>
      <c r="N116" s="29">
        <f t="shared" si="27"/>
        <v>0.9270358306188925</v>
      </c>
      <c r="O116" s="29">
        <f t="shared" si="27"/>
        <v>0.96328591096833405</v>
      </c>
      <c r="P116" s="29">
        <f t="shared" si="27"/>
        <v>0.97226977062649778</v>
      </c>
      <c r="Q116" s="29">
        <f t="shared" si="27"/>
        <v>0.90109090909090905</v>
      </c>
      <c r="R116" s="29">
        <f t="shared" si="27"/>
        <v>0.97570972213850882</v>
      </c>
      <c r="S116" s="29">
        <f t="shared" si="27"/>
        <v>0.98596222562531899</v>
      </c>
      <c r="T116" s="29">
        <f t="shared" si="27"/>
        <v>0.88363870138219225</v>
      </c>
      <c r="U116" s="29">
        <f t="shared" si="27"/>
        <v>0.85167938931297715</v>
      </c>
      <c r="V116" s="29">
        <f t="shared" si="27"/>
        <v>0.99894474290099766</v>
      </c>
      <c r="W116" s="29">
        <f t="shared" si="27"/>
        <v>0.92164087447801524</v>
      </c>
      <c r="X116" s="29">
        <f t="shared" si="27"/>
        <v>0.99195036055676677</v>
      </c>
      <c r="Y116" s="29">
        <f t="shared" si="27"/>
        <v>0.99725398397407039</v>
      </c>
      <c r="Z116" s="29">
        <f t="shared" si="27"/>
        <v>0.98999108116143097</v>
      </c>
    </row>
    <row r="117" spans="1:26" s="12" customFormat="1" ht="30" customHeight="1" x14ac:dyDescent="0.25">
      <c r="A117" s="11" t="s">
        <v>91</v>
      </c>
      <c r="B117" s="38">
        <v>126594</v>
      </c>
      <c r="C117" s="26">
        <f t="shared" si="23"/>
        <v>122082</v>
      </c>
      <c r="D117" s="16">
        <f t="shared" si="26"/>
        <v>0.96435850040286264</v>
      </c>
      <c r="E117" s="100"/>
      <c r="F117" s="31">
        <v>5807</v>
      </c>
      <c r="G117" s="31">
        <v>3550</v>
      </c>
      <c r="H117" s="31">
        <v>8237</v>
      </c>
      <c r="I117" s="31">
        <v>5199</v>
      </c>
      <c r="J117" s="31">
        <v>3604</v>
      </c>
      <c r="K117" s="31">
        <v>9338</v>
      </c>
      <c r="L117" s="31">
        <v>5622</v>
      </c>
      <c r="M117" s="31">
        <v>6035</v>
      </c>
      <c r="N117" s="31">
        <v>5304</v>
      </c>
      <c r="O117" s="31">
        <v>1773</v>
      </c>
      <c r="P117" s="31">
        <v>5220</v>
      </c>
      <c r="Q117" s="31">
        <v>6340</v>
      </c>
      <c r="R117" s="31">
        <v>5791</v>
      </c>
      <c r="S117" s="31">
        <v>9269</v>
      </c>
      <c r="T117" s="31">
        <v>8697</v>
      </c>
      <c r="U117" s="31">
        <v>4482</v>
      </c>
      <c r="V117" s="31">
        <v>5390</v>
      </c>
      <c r="W117" s="31">
        <v>1508</v>
      </c>
      <c r="X117" s="31">
        <v>6041</v>
      </c>
      <c r="Y117" s="31">
        <v>10925</v>
      </c>
      <c r="Z117" s="31">
        <v>3950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3"/>
        <v>3897</v>
      </c>
      <c r="D118" s="16">
        <f t="shared" si="26"/>
        <v>0.4890199523152215</v>
      </c>
      <c r="E118" s="100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197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95879</v>
      </c>
      <c r="C119" s="26">
        <f t="shared" si="23"/>
        <v>104760</v>
      </c>
      <c r="D119" s="16">
        <f t="shared" si="26"/>
        <v>1.0926271654898361</v>
      </c>
      <c r="E119" s="100"/>
      <c r="F119" s="31">
        <v>2464</v>
      </c>
      <c r="G119" s="31">
        <v>2600</v>
      </c>
      <c r="H119" s="31">
        <v>6468</v>
      </c>
      <c r="I119" s="31">
        <v>9140</v>
      </c>
      <c r="J119" s="31">
        <v>2777</v>
      </c>
      <c r="K119" s="31">
        <v>6794</v>
      </c>
      <c r="L119" s="31">
        <v>3329</v>
      </c>
      <c r="M119" s="31">
        <v>5615</v>
      </c>
      <c r="N119" s="31">
        <v>6874</v>
      </c>
      <c r="O119" s="31">
        <v>1922</v>
      </c>
      <c r="P119" s="31">
        <v>2480</v>
      </c>
      <c r="Q119" s="31">
        <v>5063</v>
      </c>
      <c r="R119" s="31">
        <v>8401</v>
      </c>
      <c r="S119" s="31">
        <v>5159</v>
      </c>
      <c r="T119" s="31">
        <v>6467</v>
      </c>
      <c r="U119" s="31">
        <v>5835</v>
      </c>
      <c r="V119" s="31">
        <v>3816</v>
      </c>
      <c r="W119" s="31">
        <v>2032</v>
      </c>
      <c r="X119" s="31">
        <v>4208</v>
      </c>
      <c r="Y119" s="31">
        <v>8706</v>
      </c>
      <c r="Z119" s="31">
        <v>4610</v>
      </c>
    </row>
    <row r="120" spans="1:26" s="12" customFormat="1" ht="30" hidden="1" customHeight="1" x14ac:dyDescent="0.25">
      <c r="A120" s="11" t="s">
        <v>209</v>
      </c>
      <c r="B120" s="23"/>
      <c r="C120" s="27">
        <f t="shared" si="23"/>
        <v>0</v>
      </c>
      <c r="D120" s="16" t="e">
        <f t="shared" si="26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3"/>
        <v>0</v>
      </c>
      <c r="D121" s="16" t="e">
        <f t="shared" si="26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190</v>
      </c>
      <c r="B122" s="23">
        <v>595200</v>
      </c>
      <c r="C122" s="27">
        <f>SUM(F122:Z122)</f>
        <v>638300</v>
      </c>
      <c r="D122" s="16">
        <f t="shared" si="26"/>
        <v>1.0724126344086022</v>
      </c>
      <c r="E122" s="100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10" customFormat="1" ht="30" customHeight="1" x14ac:dyDescent="0.25">
      <c r="A123" s="104" t="s">
        <v>191</v>
      </c>
      <c r="B123" s="106">
        <v>612436</v>
      </c>
      <c r="C123" s="106">
        <f t="shared" si="23"/>
        <v>679709</v>
      </c>
      <c r="D123" s="107">
        <f t="shared" si="26"/>
        <v>1.1098449470638565</v>
      </c>
      <c r="E123" s="108"/>
      <c r="F123" s="109">
        <v>33351</v>
      </c>
      <c r="G123" s="109">
        <v>15402</v>
      </c>
      <c r="H123" s="109">
        <v>45639</v>
      </c>
      <c r="I123" s="109">
        <v>47022</v>
      </c>
      <c r="J123" s="109">
        <v>23105</v>
      </c>
      <c r="K123" s="109">
        <v>47645</v>
      </c>
      <c r="L123" s="109">
        <v>29379</v>
      </c>
      <c r="M123" s="109">
        <v>37794</v>
      </c>
      <c r="N123" s="109">
        <v>32202</v>
      </c>
      <c r="O123" s="109">
        <v>9547</v>
      </c>
      <c r="P123" s="109">
        <v>22655</v>
      </c>
      <c r="Q123" s="109">
        <v>28779</v>
      </c>
      <c r="R123" s="109">
        <v>38851</v>
      </c>
      <c r="S123" s="109">
        <v>40019</v>
      </c>
      <c r="T123" s="109">
        <v>46373</v>
      </c>
      <c r="U123" s="109">
        <v>27852</v>
      </c>
      <c r="V123" s="109">
        <v>26226</v>
      </c>
      <c r="W123" s="109">
        <v>7889</v>
      </c>
      <c r="X123" s="109">
        <v>30499</v>
      </c>
      <c r="Y123" s="109">
        <v>67000</v>
      </c>
      <c r="Z123" s="109">
        <v>22480</v>
      </c>
    </row>
    <row r="124" spans="1:26" s="12" customFormat="1" ht="27" customHeight="1" x14ac:dyDescent="0.25">
      <c r="A124" s="13" t="s">
        <v>51</v>
      </c>
      <c r="B124" s="9">
        <f>B123/B122</f>
        <v>1.0289583333333334</v>
      </c>
      <c r="C124" s="9">
        <f>C123/C122</f>
        <v>1.0648738837537208</v>
      </c>
      <c r="D124" s="16">
        <f t="shared" si="26"/>
        <v>1.0349047665555495</v>
      </c>
      <c r="E124" s="100"/>
      <c r="F124" s="30">
        <f t="shared" ref="F124:Z124" si="28">F123/F122</f>
        <v>1.437543103448276</v>
      </c>
      <c r="G124" s="30">
        <f t="shared" si="28"/>
        <v>0.85093922651933707</v>
      </c>
      <c r="H124" s="30">
        <f t="shared" si="28"/>
        <v>1.039612756264237</v>
      </c>
      <c r="I124" s="30">
        <f t="shared" si="28"/>
        <v>0.99622881355932202</v>
      </c>
      <c r="J124" s="30">
        <f t="shared" si="28"/>
        <v>1.5717687074829931</v>
      </c>
      <c r="K124" s="30">
        <f t="shared" si="28"/>
        <v>1.1793316831683169</v>
      </c>
      <c r="L124" s="30">
        <f t="shared" si="28"/>
        <v>0.97604651162790701</v>
      </c>
      <c r="M124" s="30">
        <f t="shared" si="28"/>
        <v>1.1115882352941175</v>
      </c>
      <c r="N124" s="30">
        <f t="shared" si="28"/>
        <v>1.0523529411764705</v>
      </c>
      <c r="O124" s="30">
        <f t="shared" si="28"/>
        <v>1.0726966292134832</v>
      </c>
      <c r="P124" s="30">
        <f t="shared" si="28"/>
        <v>1.1499999999999999</v>
      </c>
      <c r="Q124" s="30">
        <f t="shared" si="28"/>
        <v>0.99927083333333333</v>
      </c>
      <c r="R124" s="30">
        <f t="shared" si="28"/>
        <v>1.0615027322404371</v>
      </c>
      <c r="S124" s="30">
        <f t="shared" si="28"/>
        <v>0.98326781326781332</v>
      </c>
      <c r="T124" s="30">
        <f t="shared" si="28"/>
        <v>0.8849809160305343</v>
      </c>
      <c r="U124" s="30">
        <f t="shared" si="28"/>
        <v>0.81917647058823528</v>
      </c>
      <c r="V124" s="30">
        <f t="shared" si="28"/>
        <v>1.5991463414634146</v>
      </c>
      <c r="W124" s="30">
        <f>W123/W122</f>
        <v>0.98612500000000003</v>
      </c>
      <c r="X124" s="30">
        <f t="shared" si="28"/>
        <v>1.0931541218637992</v>
      </c>
      <c r="Y124" s="30">
        <f t="shared" si="28"/>
        <v>1.1056105610561056</v>
      </c>
      <c r="Z124" s="30">
        <f t="shared" si="28"/>
        <v>1.0171945701357465</v>
      </c>
    </row>
    <row r="125" spans="1:26" s="12" customFormat="1" ht="30" customHeight="1" x14ac:dyDescent="0.25">
      <c r="A125" s="11" t="s">
        <v>91</v>
      </c>
      <c r="B125" s="26">
        <v>310233</v>
      </c>
      <c r="C125" s="26">
        <f t="shared" si="23"/>
        <v>320840</v>
      </c>
      <c r="D125" s="16">
        <f t="shared" si="26"/>
        <v>1.0341904310631043</v>
      </c>
      <c r="E125" s="100"/>
      <c r="F125" s="31">
        <v>18480</v>
      </c>
      <c r="G125" s="31">
        <v>7810</v>
      </c>
      <c r="H125" s="31">
        <v>22119</v>
      </c>
      <c r="I125" s="31">
        <v>14920</v>
      </c>
      <c r="J125" s="31">
        <v>10709</v>
      </c>
      <c r="K125" s="31">
        <v>23905</v>
      </c>
      <c r="L125" s="31">
        <v>14319</v>
      </c>
      <c r="M125" s="31">
        <v>17693</v>
      </c>
      <c r="N125" s="125">
        <v>13254</v>
      </c>
      <c r="O125" s="31">
        <v>3977</v>
      </c>
      <c r="P125" s="31">
        <v>14047</v>
      </c>
      <c r="Q125" s="31">
        <v>14511</v>
      </c>
      <c r="R125" s="31">
        <v>15100</v>
      </c>
      <c r="S125" s="31">
        <v>24173</v>
      </c>
      <c r="T125" s="31">
        <v>23484</v>
      </c>
      <c r="U125" s="31">
        <v>10858</v>
      </c>
      <c r="V125" s="31">
        <v>13528</v>
      </c>
      <c r="W125" s="31">
        <v>2773</v>
      </c>
      <c r="X125" s="31">
        <v>15150</v>
      </c>
      <c r="Y125" s="31">
        <v>31200</v>
      </c>
      <c r="Z125" s="31">
        <v>8830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23"/>
        <v>9264</v>
      </c>
      <c r="D126" s="16">
        <f t="shared" si="26"/>
        <v>0.48791278243008374</v>
      </c>
      <c r="E126" s="100"/>
      <c r="F126" s="31"/>
      <c r="G126" s="31">
        <v>147</v>
      </c>
      <c r="H126" s="31">
        <v>50</v>
      </c>
      <c r="I126" s="31">
        <v>910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2634</v>
      </c>
      <c r="U126" s="31"/>
      <c r="V126" s="31"/>
      <c r="W126" s="31"/>
      <c r="X126" s="31">
        <v>274</v>
      </c>
      <c r="Y126" s="31">
        <v>588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223220</v>
      </c>
      <c r="C127" s="26">
        <f t="shared" si="23"/>
        <v>283198</v>
      </c>
      <c r="D127" s="16">
        <f t="shared" si="26"/>
        <v>1.2686945614192278</v>
      </c>
      <c r="E127" s="100"/>
      <c r="F127" s="31">
        <v>6086</v>
      </c>
      <c r="G127" s="31">
        <v>6500</v>
      </c>
      <c r="H127" s="31">
        <v>18951</v>
      </c>
      <c r="I127" s="31">
        <v>28962</v>
      </c>
      <c r="J127" s="31">
        <v>8432</v>
      </c>
      <c r="K127" s="31">
        <v>16888</v>
      </c>
      <c r="L127" s="31">
        <v>8590</v>
      </c>
      <c r="M127" s="31">
        <v>15052</v>
      </c>
      <c r="N127" s="31">
        <v>17710</v>
      </c>
      <c r="O127" s="31">
        <v>4524</v>
      </c>
      <c r="P127" s="31">
        <v>6844</v>
      </c>
      <c r="Q127" s="31">
        <v>11661</v>
      </c>
      <c r="R127" s="31">
        <v>19671</v>
      </c>
      <c r="S127" s="31">
        <v>13367</v>
      </c>
      <c r="T127" s="31">
        <v>19392</v>
      </c>
      <c r="U127" s="31">
        <v>14805</v>
      </c>
      <c r="V127" s="31">
        <v>10036</v>
      </c>
      <c r="W127" s="31">
        <v>4766</v>
      </c>
      <c r="X127" s="31">
        <v>11800</v>
      </c>
      <c r="Y127" s="31">
        <v>28474</v>
      </c>
      <c r="Z127" s="31">
        <v>10687</v>
      </c>
    </row>
    <row r="128" spans="1:26" s="12" customFormat="1" ht="31.2" hidden="1" customHeight="1" x14ac:dyDescent="0.25">
      <c r="A128" s="11" t="s">
        <v>209</v>
      </c>
      <c r="B128" s="23"/>
      <c r="C128" s="27">
        <f t="shared" si="23"/>
        <v>0</v>
      </c>
      <c r="D128" s="15" t="e">
        <f t="shared" si="26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3"/>
        <v>0</v>
      </c>
      <c r="D129" s="15" t="e">
        <f t="shared" si="26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2" customHeight="1" x14ac:dyDescent="0.25">
      <c r="A130" s="104" t="s">
        <v>97</v>
      </c>
      <c r="B130" s="111">
        <f>B123/B115*10</f>
        <v>23.547985235312211</v>
      </c>
      <c r="C130" s="111">
        <f>C123/C115*10</f>
        <v>26.487810390784531</v>
      </c>
      <c r="D130" s="107">
        <f t="shared" si="26"/>
        <v>1.1248440206707706</v>
      </c>
      <c r="E130" s="108"/>
      <c r="F130" s="112">
        <f>F123/F115*10</f>
        <v>29.227061607221103</v>
      </c>
      <c r="G130" s="112">
        <f>G123/G115*10</f>
        <v>23.199276999548125</v>
      </c>
      <c r="H130" s="112">
        <f>H123/H115*10</f>
        <v>27.253672518810461</v>
      </c>
      <c r="I130" s="112">
        <f>I123/I115*10</f>
        <v>31.484432541011049</v>
      </c>
      <c r="J130" s="112">
        <f t="shared" ref="J130:Z130" si="29">J123/J115*10</f>
        <v>30.088553197030862</v>
      </c>
      <c r="K130" s="112">
        <f t="shared" si="29"/>
        <v>25.60182697474476</v>
      </c>
      <c r="L130" s="112">
        <f t="shared" si="29"/>
        <v>25.280956888391707</v>
      </c>
      <c r="M130" s="112">
        <f t="shared" si="29"/>
        <v>27.734644455859691</v>
      </c>
      <c r="N130" s="112">
        <f>N123/N115*10</f>
        <v>25.144061841180605</v>
      </c>
      <c r="O130" s="112">
        <f>O123/O115*10</f>
        <v>22.741781800857552</v>
      </c>
      <c r="P130" s="112">
        <f t="shared" si="29"/>
        <v>26.59037558685446</v>
      </c>
      <c r="Q130" s="112">
        <f>Q123/Q115*10</f>
        <v>23.227602905569007</v>
      </c>
      <c r="R130" s="112">
        <f>R123/R115*10</f>
        <v>23.999876451692611</v>
      </c>
      <c r="S130" s="112">
        <f>S123/S115*10</f>
        <v>25.898912762101993</v>
      </c>
      <c r="T130" s="112">
        <f t="shared" si="29"/>
        <v>28.115072147447556</v>
      </c>
      <c r="U130" s="112">
        <f t="shared" si="29"/>
        <v>24.963699919333155</v>
      </c>
      <c r="V130" s="112">
        <f>V123/V115*10</f>
        <v>25.185825410544513</v>
      </c>
      <c r="W130" s="112">
        <f>W123/W115*10</f>
        <v>21.026119402985074</v>
      </c>
      <c r="X130" s="112">
        <f t="shared" si="29"/>
        <v>25.781065088757398</v>
      </c>
      <c r="Y130" s="112">
        <f t="shared" si="29"/>
        <v>30.244210716381531</v>
      </c>
      <c r="Z130" s="112">
        <f t="shared" si="29"/>
        <v>22.502502502502502</v>
      </c>
    </row>
    <row r="131" spans="1:27" s="12" customFormat="1" ht="30" customHeight="1" x14ac:dyDescent="0.25">
      <c r="A131" s="11" t="s">
        <v>91</v>
      </c>
      <c r="B131" s="117">
        <f t="shared" ref="B131:C133" si="30">B125/B117*10</f>
        <v>24.506137731646049</v>
      </c>
      <c r="C131" s="50">
        <f t="shared" si="30"/>
        <v>26.28069658098655</v>
      </c>
      <c r="D131" s="16">
        <f t="shared" si="26"/>
        <v>1.0724128326043365</v>
      </c>
      <c r="E131" s="100"/>
      <c r="F131" s="50">
        <f t="shared" ref="F131:X132" si="31">F125/F117*10</f>
        <v>31.823661098674016</v>
      </c>
      <c r="G131" s="50">
        <f t="shared" si="31"/>
        <v>22</v>
      </c>
      <c r="H131" s="50">
        <f t="shared" si="31"/>
        <v>26.853223260895955</v>
      </c>
      <c r="I131" s="50">
        <f t="shared" si="31"/>
        <v>28.697826505097133</v>
      </c>
      <c r="J131" s="50">
        <f t="shared" si="31"/>
        <v>29.714206437291896</v>
      </c>
      <c r="K131" s="50">
        <f t="shared" si="31"/>
        <v>25.599700149925035</v>
      </c>
      <c r="L131" s="50">
        <f t="shared" si="31"/>
        <v>25.469583778014943</v>
      </c>
      <c r="M131" s="50">
        <f t="shared" si="31"/>
        <v>29.317315658657826</v>
      </c>
      <c r="N131" s="50">
        <f t="shared" si="31"/>
        <v>24.988687782805428</v>
      </c>
      <c r="O131" s="50">
        <f t="shared" si="31"/>
        <v>22.430908065425829</v>
      </c>
      <c r="P131" s="50">
        <f t="shared" si="31"/>
        <v>26.909961685823752</v>
      </c>
      <c r="Q131" s="50">
        <f t="shared" si="31"/>
        <v>22.888012618296528</v>
      </c>
      <c r="R131" s="50">
        <f t="shared" si="31"/>
        <v>26.074943878432052</v>
      </c>
      <c r="S131" s="50">
        <f t="shared" si="31"/>
        <v>26.079404466501241</v>
      </c>
      <c r="T131" s="50">
        <f t="shared" si="31"/>
        <v>27.00241462573301</v>
      </c>
      <c r="U131" s="50">
        <f t="shared" si="31"/>
        <v>24.22579205711736</v>
      </c>
      <c r="V131" s="50">
        <f t="shared" si="31"/>
        <v>25.098330241187384</v>
      </c>
      <c r="W131" s="50">
        <f t="shared" si="31"/>
        <v>18.388594164456233</v>
      </c>
      <c r="X131" s="50">
        <f t="shared" si="31"/>
        <v>25.078629365999006</v>
      </c>
      <c r="Y131" s="50">
        <f t="shared" ref="Y131:Z133" si="32">Y125/Y117*10</f>
        <v>28.558352402745996</v>
      </c>
      <c r="Z131" s="50">
        <f t="shared" si="32"/>
        <v>22.354430379746834</v>
      </c>
    </row>
    <row r="132" spans="1:27" s="12" customFormat="1" ht="30" customHeight="1" x14ac:dyDescent="0.25">
      <c r="A132" s="11" t="s">
        <v>92</v>
      </c>
      <c r="B132" s="117">
        <f t="shared" si="30"/>
        <v>23.826076044673108</v>
      </c>
      <c r="C132" s="50">
        <f t="shared" si="30"/>
        <v>23.772132409545804</v>
      </c>
      <c r="D132" s="16">
        <f t="shared" si="26"/>
        <v>0.99773594128440779</v>
      </c>
      <c r="E132" s="100"/>
      <c r="F132" s="50"/>
      <c r="G132" s="50">
        <f t="shared" ref="G132:X132" si="33">G126/G118*10</f>
        <v>15</v>
      </c>
      <c r="H132" s="50">
        <f t="shared" si="33"/>
        <v>20</v>
      </c>
      <c r="I132" s="50">
        <f t="shared" si="33"/>
        <v>40.990990990990994</v>
      </c>
      <c r="J132" s="50">
        <f t="shared" si="33"/>
        <v>21.388888888888889</v>
      </c>
      <c r="K132" s="50">
        <f t="shared" si="33"/>
        <v>21.979695431472081</v>
      </c>
      <c r="L132" s="50">
        <f t="shared" si="33"/>
        <v>19.355628058727568</v>
      </c>
      <c r="M132" s="50">
        <f t="shared" si="33"/>
        <v>24.70967741935484</v>
      </c>
      <c r="N132" s="50">
        <f t="shared" si="31"/>
        <v>18.333333333333332</v>
      </c>
      <c r="O132" s="50"/>
      <c r="P132" s="50">
        <f t="shared" si="31"/>
        <v>16</v>
      </c>
      <c r="Q132" s="50"/>
      <c r="R132" s="50"/>
      <c r="S132" s="50">
        <f>S126/S118*10</f>
        <v>24.705882352941178</v>
      </c>
      <c r="T132" s="50">
        <f t="shared" si="33"/>
        <v>26.686930091185413</v>
      </c>
      <c r="U132" s="50"/>
      <c r="V132" s="50"/>
      <c r="W132" s="50"/>
      <c r="X132" s="50">
        <f t="shared" si="33"/>
        <v>12.985781990521328</v>
      </c>
      <c r="Y132" s="50">
        <f t="shared" si="32"/>
        <v>37.935483870967744</v>
      </c>
      <c r="Z132" s="50">
        <f t="shared" si="32"/>
        <v>25</v>
      </c>
    </row>
    <row r="133" spans="1:27" s="12" customFormat="1" ht="30" customHeight="1" x14ac:dyDescent="0.25">
      <c r="A133" s="11" t="s">
        <v>93</v>
      </c>
      <c r="B133" s="117">
        <f t="shared" si="30"/>
        <v>23.281427632745441</v>
      </c>
      <c r="C133" s="50">
        <f t="shared" si="30"/>
        <v>27.033027873234058</v>
      </c>
      <c r="D133" s="16">
        <f t="shared" si="26"/>
        <v>1.16114133117902</v>
      </c>
      <c r="E133" s="100"/>
      <c r="F133" s="50">
        <f t="shared" ref="F133:X133" si="34">F127/F119*10</f>
        <v>24.699675324675322</v>
      </c>
      <c r="G133" s="50">
        <f t="shared" si="34"/>
        <v>25</v>
      </c>
      <c r="H133" s="50">
        <f t="shared" si="34"/>
        <v>29.299628942486088</v>
      </c>
      <c r="I133" s="50">
        <f t="shared" si="34"/>
        <v>31.687089715536104</v>
      </c>
      <c r="J133" s="50">
        <f t="shared" si="34"/>
        <v>30.363701836514224</v>
      </c>
      <c r="K133" s="50">
        <f t="shared" si="34"/>
        <v>24.85722696496909</v>
      </c>
      <c r="L133" s="50">
        <f t="shared" si="34"/>
        <v>25.803544607990389</v>
      </c>
      <c r="M133" s="50">
        <f t="shared" si="34"/>
        <v>26.806767586821017</v>
      </c>
      <c r="N133" s="50">
        <f t="shared" si="34"/>
        <v>25.763747454175153</v>
      </c>
      <c r="O133" s="50">
        <f t="shared" si="34"/>
        <v>23.537981269510926</v>
      </c>
      <c r="P133" s="50">
        <f t="shared" si="34"/>
        <v>27.596774193548388</v>
      </c>
      <c r="Q133" s="50">
        <f t="shared" si="34"/>
        <v>23.031799328461386</v>
      </c>
      <c r="R133" s="50">
        <f t="shared" si="34"/>
        <v>23.41506963456731</v>
      </c>
      <c r="S133" s="50">
        <f>S127/S119*10</f>
        <v>25.910060089164567</v>
      </c>
      <c r="T133" s="50">
        <f t="shared" si="34"/>
        <v>29.986083191588065</v>
      </c>
      <c r="U133" s="50">
        <f t="shared" si="34"/>
        <v>25.37275064267352</v>
      </c>
      <c r="V133" s="50">
        <f t="shared" si="34"/>
        <v>26.299790356394126</v>
      </c>
      <c r="W133" s="50">
        <f t="shared" si="34"/>
        <v>23.454724409448819</v>
      </c>
      <c r="X133" s="50">
        <f t="shared" si="34"/>
        <v>28.041825095057035</v>
      </c>
      <c r="Y133" s="50">
        <f t="shared" si="32"/>
        <v>32.706179646220995</v>
      </c>
      <c r="Z133" s="50">
        <f t="shared" si="32"/>
        <v>23.182212581344899</v>
      </c>
    </row>
    <row r="134" spans="1:27" s="12" customFormat="1" ht="30" hidden="1" customHeight="1" x14ac:dyDescent="0.25">
      <c r="A134" s="11" t="s">
        <v>209</v>
      </c>
      <c r="B134" s="50"/>
      <c r="C134" s="49" t="e">
        <f>C128/C120*10</f>
        <v>#DIV/0!</v>
      </c>
      <c r="D134" s="15" t="e">
        <f t="shared" si="26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3"/>
        <v>#DIV/0!</v>
      </c>
      <c r="D135" s="15" t="e">
        <f t="shared" si="26"/>
        <v>#DIV/0!</v>
      </c>
      <c r="E135" s="100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5">
      <c r="A136" s="51" t="s">
        <v>156</v>
      </c>
      <c r="B136" s="23"/>
      <c r="C136" s="27">
        <f t="shared" si="23"/>
        <v>0</v>
      </c>
      <c r="D136" s="15" t="e">
        <f t="shared" si="26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23"/>
        <v>0</v>
      </c>
      <c r="D137" s="15" t="e">
        <f t="shared" si="26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5">
      <c r="A138" s="32" t="s">
        <v>97</v>
      </c>
      <c r="B138" s="56"/>
      <c r="C138" s="27" t="e">
        <f t="shared" si="23"/>
        <v>#DIV/0!</v>
      </c>
      <c r="D138" s="15" t="e">
        <f t="shared" si="26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3"/>
        <v>2100.5</v>
      </c>
      <c r="D139" s="16">
        <f t="shared" si="26"/>
        <v>2.1068204613841526</v>
      </c>
      <c r="E139" s="100"/>
      <c r="F139" s="47">
        <f>(F115-F238)/2</f>
        <v>128.5</v>
      </c>
      <c r="G139" s="47">
        <f t="shared" ref="G139:Z139" si="35">(G115-G238)/2</f>
        <v>0</v>
      </c>
      <c r="H139" s="47">
        <f>(H115-H238)</f>
        <v>288</v>
      </c>
      <c r="I139" s="47">
        <f t="shared" ref="I139:Y139" si="36">(I115-I238)</f>
        <v>0</v>
      </c>
      <c r="J139" s="47">
        <f t="shared" si="36"/>
        <v>70</v>
      </c>
      <c r="K139" s="47">
        <f t="shared" si="36"/>
        <v>12</v>
      </c>
      <c r="L139" s="47">
        <f t="shared" si="36"/>
        <v>456</v>
      </c>
      <c r="M139" s="47">
        <f t="shared" si="36"/>
        <v>0</v>
      </c>
      <c r="N139" s="47">
        <f t="shared" si="36"/>
        <v>110</v>
      </c>
      <c r="O139" s="47">
        <f t="shared" si="36"/>
        <v>0</v>
      </c>
      <c r="P139" s="47">
        <f t="shared" si="36"/>
        <v>90</v>
      </c>
      <c r="Q139" s="47">
        <f t="shared" si="36"/>
        <v>35</v>
      </c>
      <c r="R139" s="47">
        <f t="shared" si="36"/>
        <v>204</v>
      </c>
      <c r="S139" s="47">
        <f t="shared" si="36"/>
        <v>100</v>
      </c>
      <c r="T139" s="47">
        <f t="shared" si="36"/>
        <v>162</v>
      </c>
      <c r="U139" s="47">
        <f t="shared" si="36"/>
        <v>230</v>
      </c>
      <c r="V139" s="47">
        <f t="shared" si="36"/>
        <v>30</v>
      </c>
      <c r="W139" s="47">
        <f t="shared" si="36"/>
        <v>55</v>
      </c>
      <c r="X139" s="47">
        <f t="shared" si="36"/>
        <v>80</v>
      </c>
      <c r="Y139" s="47">
        <f t="shared" si="36"/>
        <v>0</v>
      </c>
      <c r="Z139" s="47">
        <f t="shared" si="35"/>
        <v>50</v>
      </c>
    </row>
    <row r="140" spans="1:27" s="110" customFormat="1" ht="30" hidden="1" customHeight="1" x14ac:dyDescent="0.25">
      <c r="A140" s="120" t="s">
        <v>99</v>
      </c>
      <c r="B140" s="121">
        <v>65</v>
      </c>
      <c r="C140" s="121">
        <f t="shared" si="23"/>
        <v>317</v>
      </c>
      <c r="D140" s="122">
        <f t="shared" si="26"/>
        <v>4.8769230769230774</v>
      </c>
      <c r="E140" s="123"/>
      <c r="F140" s="124">
        <v>14</v>
      </c>
      <c r="G140" s="124">
        <v>7</v>
      </c>
      <c r="H140" s="124">
        <v>25</v>
      </c>
      <c r="I140" s="124">
        <v>31</v>
      </c>
      <c r="J140" s="124">
        <v>2</v>
      </c>
      <c r="K140" s="124">
        <v>10</v>
      </c>
      <c r="L140" s="121">
        <v>26</v>
      </c>
      <c r="M140" s="121">
        <v>7</v>
      </c>
      <c r="N140" s="121">
        <v>28</v>
      </c>
      <c r="O140" s="124">
        <v>7</v>
      </c>
      <c r="P140" s="124">
        <v>6</v>
      </c>
      <c r="Q140" s="124">
        <v>14</v>
      </c>
      <c r="R140" s="124">
        <v>18</v>
      </c>
      <c r="S140" s="124">
        <v>5</v>
      </c>
      <c r="T140" s="124">
        <v>25</v>
      </c>
      <c r="U140" s="124">
        <v>30</v>
      </c>
      <c r="V140" s="124">
        <v>2</v>
      </c>
      <c r="W140" s="124">
        <v>5</v>
      </c>
      <c r="X140" s="124">
        <v>15</v>
      </c>
      <c r="Y140" s="124">
        <v>15</v>
      </c>
      <c r="Z140" s="124">
        <v>25</v>
      </c>
    </row>
    <row r="141" spans="1:27" s="12" customFormat="1" ht="31.2" hidden="1" customHeight="1" x14ac:dyDescent="0.25">
      <c r="A141" s="32" t="s">
        <v>100</v>
      </c>
      <c r="B141" s="50"/>
      <c r="C141" s="27">
        <f t="shared" si="23"/>
        <v>0</v>
      </c>
      <c r="D141" s="15" t="e">
        <f t="shared" si="26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101</v>
      </c>
      <c r="B142" s="27"/>
      <c r="C142" s="27">
        <f t="shared" si="23"/>
        <v>6366</v>
      </c>
      <c r="D142" s="15" t="e">
        <f t="shared" si="26"/>
        <v>#DIV/0!</v>
      </c>
      <c r="E142" s="100"/>
      <c r="F142" s="88">
        <v>106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21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102</v>
      </c>
      <c r="B143" s="23"/>
      <c r="C143" s="27">
        <f t="shared" si="23"/>
        <v>0</v>
      </c>
      <c r="D143" s="15" t="e">
        <f t="shared" si="26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103</v>
      </c>
      <c r="B144" s="27"/>
      <c r="C144" s="27">
        <f t="shared" si="23"/>
        <v>6366</v>
      </c>
      <c r="D144" s="15" t="e">
        <f t="shared" si="26"/>
        <v>#DIV/0!</v>
      </c>
      <c r="E144" s="100"/>
      <c r="F144" s="47">
        <f>F142-F143</f>
        <v>106</v>
      </c>
      <c r="G144" s="47">
        <f t="shared" ref="G144:Z144" si="37">G142-G143</f>
        <v>322</v>
      </c>
      <c r="H144" s="47">
        <f t="shared" si="37"/>
        <v>1003</v>
      </c>
      <c r="I144" s="47">
        <f t="shared" si="37"/>
        <v>406</v>
      </c>
      <c r="J144" s="47">
        <f t="shared" si="37"/>
        <v>58</v>
      </c>
      <c r="K144" s="47">
        <f t="shared" si="37"/>
        <v>61</v>
      </c>
      <c r="L144" s="47">
        <f t="shared" si="37"/>
        <v>640</v>
      </c>
      <c r="M144" s="47">
        <f t="shared" si="37"/>
        <v>973</v>
      </c>
      <c r="N144" s="47">
        <f t="shared" si="37"/>
        <v>314</v>
      </c>
      <c r="O144" s="47">
        <f t="shared" si="37"/>
        <v>11</v>
      </c>
      <c r="P144" s="47">
        <f t="shared" si="37"/>
        <v>175</v>
      </c>
      <c r="Q144" s="47">
        <f t="shared" si="37"/>
        <v>296</v>
      </c>
      <c r="R144" s="47">
        <f t="shared" si="37"/>
        <v>60</v>
      </c>
      <c r="S144" s="47">
        <f t="shared" si="37"/>
        <v>656</v>
      </c>
      <c r="T144" s="47">
        <f t="shared" si="37"/>
        <v>196</v>
      </c>
      <c r="U144" s="47">
        <f t="shared" si="37"/>
        <v>21</v>
      </c>
      <c r="V144" s="47">
        <f t="shared" si="37"/>
        <v>157</v>
      </c>
      <c r="W144" s="47">
        <f t="shared" si="37"/>
        <v>7</v>
      </c>
      <c r="X144" s="47">
        <f t="shared" si="37"/>
        <v>353</v>
      </c>
      <c r="Y144" s="47">
        <f t="shared" si="37"/>
        <v>524</v>
      </c>
      <c r="Z144" s="47">
        <f t="shared" si="37"/>
        <v>27</v>
      </c>
      <c r="AA144" s="70"/>
    </row>
    <row r="145" spans="1:27" s="12" customFormat="1" ht="30" customHeight="1" outlineLevel="1" x14ac:dyDescent="0.25">
      <c r="A145" s="51" t="s">
        <v>104</v>
      </c>
      <c r="B145" s="23">
        <v>1952</v>
      </c>
      <c r="C145" s="27">
        <f t="shared" si="23"/>
        <v>1830.28</v>
      </c>
      <c r="D145" s="15">
        <f t="shared" si="26"/>
        <v>0.93764344262295085</v>
      </c>
      <c r="E145" s="100"/>
      <c r="F145" s="26">
        <v>90</v>
      </c>
      <c r="G145" s="26">
        <v>68</v>
      </c>
      <c r="H145" s="26">
        <v>189</v>
      </c>
      <c r="I145" s="26">
        <v>75</v>
      </c>
      <c r="J145" s="26">
        <v>36.5</v>
      </c>
      <c r="K145" s="26">
        <v>12</v>
      </c>
      <c r="L145" s="26">
        <v>284</v>
      </c>
      <c r="M145" s="26">
        <v>158</v>
      </c>
      <c r="N145" s="26">
        <v>28</v>
      </c>
      <c r="O145" s="26">
        <v>10.78</v>
      </c>
      <c r="P145" s="26">
        <v>18</v>
      </c>
      <c r="Q145" s="26">
        <v>50</v>
      </c>
      <c r="R145" s="26">
        <v>50</v>
      </c>
      <c r="S145" s="26">
        <v>188</v>
      </c>
      <c r="T145" s="26">
        <v>142</v>
      </c>
      <c r="U145" s="26">
        <v>21</v>
      </c>
      <c r="V145" s="26">
        <v>95</v>
      </c>
      <c r="W145" s="26">
        <v>7</v>
      </c>
      <c r="X145" s="26">
        <v>86</v>
      </c>
      <c r="Y145" s="26">
        <v>212</v>
      </c>
      <c r="Z145" s="121">
        <v>10</v>
      </c>
    </row>
    <row r="146" spans="1:27" s="12" customFormat="1" ht="28.8" hidden="1" customHeight="1" x14ac:dyDescent="0.25">
      <c r="A146" s="13" t="s">
        <v>185</v>
      </c>
      <c r="B146" s="9"/>
      <c r="C146" s="9">
        <f>C145/C144</f>
        <v>0.28750863964813067</v>
      </c>
      <c r="D146" s="15"/>
      <c r="E146" s="100"/>
      <c r="F146" s="35">
        <f t="shared" ref="F146:Z146" si="38">F145/F144</f>
        <v>0.84905660377358494</v>
      </c>
      <c r="G146" s="35">
        <f t="shared" si="38"/>
        <v>0.21118012422360249</v>
      </c>
      <c r="H146" s="35">
        <f t="shared" si="38"/>
        <v>0.18843469591226322</v>
      </c>
      <c r="I146" s="35">
        <f t="shared" si="38"/>
        <v>0.18472906403940886</v>
      </c>
      <c r="J146" s="35">
        <f t="shared" si="38"/>
        <v>0.62931034482758619</v>
      </c>
      <c r="K146" s="35">
        <f t="shared" si="38"/>
        <v>0.19672131147540983</v>
      </c>
      <c r="L146" s="35">
        <f t="shared" si="38"/>
        <v>0.44374999999999998</v>
      </c>
      <c r="M146" s="35">
        <f t="shared" si="38"/>
        <v>0.16238437821171633</v>
      </c>
      <c r="N146" s="35">
        <f t="shared" si="38"/>
        <v>8.9171974522292988E-2</v>
      </c>
      <c r="O146" s="35">
        <f t="shared" si="38"/>
        <v>0.98</v>
      </c>
      <c r="P146" s="35">
        <f t="shared" si="38"/>
        <v>0.10285714285714286</v>
      </c>
      <c r="Q146" s="35">
        <f t="shared" si="38"/>
        <v>0.16891891891891891</v>
      </c>
      <c r="R146" s="35">
        <f t="shared" si="38"/>
        <v>0.83333333333333337</v>
      </c>
      <c r="S146" s="35">
        <f t="shared" si="38"/>
        <v>0.28658536585365851</v>
      </c>
      <c r="T146" s="35">
        <f t="shared" si="38"/>
        <v>0.72448979591836737</v>
      </c>
      <c r="U146" s="35">
        <f t="shared" si="38"/>
        <v>1</v>
      </c>
      <c r="V146" s="35">
        <f t="shared" si="38"/>
        <v>0.60509554140127386</v>
      </c>
      <c r="W146" s="35">
        <f t="shared" si="38"/>
        <v>1</v>
      </c>
      <c r="X146" s="35">
        <f t="shared" si="38"/>
        <v>0.24362606232294617</v>
      </c>
      <c r="Y146" s="35">
        <f t="shared" si="38"/>
        <v>0.40458015267175573</v>
      </c>
      <c r="Z146" s="35">
        <f t="shared" si="38"/>
        <v>0.37037037037037035</v>
      </c>
    </row>
    <row r="147" spans="1:27" s="91" customFormat="1" ht="30" hidden="1" customHeight="1" x14ac:dyDescent="0.25">
      <c r="A147" s="89" t="s">
        <v>95</v>
      </c>
      <c r="B147" s="90">
        <f>B144-B145</f>
        <v>-1952</v>
      </c>
      <c r="C147" s="27">
        <f t="shared" si="23"/>
        <v>4535.7199999999993</v>
      </c>
      <c r="D147" s="15">
        <f t="shared" si="26"/>
        <v>-2.3236270491803275</v>
      </c>
      <c r="E147" s="100"/>
      <c r="F147" s="90">
        <f t="shared" ref="F147:Z147" si="39">F144-F145</f>
        <v>16</v>
      </c>
      <c r="G147" s="90">
        <f t="shared" si="39"/>
        <v>254</v>
      </c>
      <c r="H147" s="90">
        <f t="shared" si="39"/>
        <v>814</v>
      </c>
      <c r="I147" s="90">
        <f t="shared" si="39"/>
        <v>331</v>
      </c>
      <c r="J147" s="90">
        <f t="shared" si="39"/>
        <v>21.5</v>
      </c>
      <c r="K147" s="90">
        <f t="shared" si="39"/>
        <v>49</v>
      </c>
      <c r="L147" s="90">
        <f t="shared" si="39"/>
        <v>356</v>
      </c>
      <c r="M147" s="90">
        <f t="shared" si="39"/>
        <v>815</v>
      </c>
      <c r="N147" s="90">
        <f t="shared" si="39"/>
        <v>286</v>
      </c>
      <c r="O147" s="90">
        <f t="shared" si="39"/>
        <v>0.22000000000000064</v>
      </c>
      <c r="P147" s="90">
        <f t="shared" si="39"/>
        <v>157</v>
      </c>
      <c r="Q147" s="90">
        <f t="shared" si="39"/>
        <v>246</v>
      </c>
      <c r="R147" s="90">
        <f t="shared" si="39"/>
        <v>10</v>
      </c>
      <c r="S147" s="90">
        <f t="shared" si="39"/>
        <v>468</v>
      </c>
      <c r="T147" s="90">
        <f t="shared" si="39"/>
        <v>54</v>
      </c>
      <c r="U147" s="90">
        <f t="shared" si="39"/>
        <v>0</v>
      </c>
      <c r="V147" s="90">
        <f t="shared" si="39"/>
        <v>62</v>
      </c>
      <c r="W147" s="90">
        <f t="shared" si="39"/>
        <v>0</v>
      </c>
      <c r="X147" s="90">
        <f t="shared" si="39"/>
        <v>267</v>
      </c>
      <c r="Y147" s="90">
        <f t="shared" si="39"/>
        <v>312</v>
      </c>
      <c r="Z147" s="90">
        <f t="shared" si="39"/>
        <v>17</v>
      </c>
    </row>
    <row r="148" spans="1:27" s="12" customFormat="1" ht="30" hidden="1" customHeight="1" x14ac:dyDescent="0.25">
      <c r="A148" s="13" t="s">
        <v>188</v>
      </c>
      <c r="B148" s="38">
        <v>160000</v>
      </c>
      <c r="C148" s="27">
        <f t="shared" si="23"/>
        <v>170000</v>
      </c>
      <c r="D148" s="15">
        <f t="shared" si="26"/>
        <v>1.0625</v>
      </c>
      <c r="E148" s="100"/>
      <c r="F148" s="26">
        <v>1500</v>
      </c>
      <c r="G148" s="26">
        <v>7100</v>
      </c>
      <c r="H148" s="26">
        <v>19600</v>
      </c>
      <c r="I148" s="26">
        <v>12300</v>
      </c>
      <c r="J148" s="26">
        <v>1300</v>
      </c>
      <c r="K148" s="26">
        <v>3600</v>
      </c>
      <c r="L148" s="26">
        <v>25500</v>
      </c>
      <c r="M148" s="26">
        <v>24500</v>
      </c>
      <c r="N148" s="26">
        <v>9400</v>
      </c>
      <c r="O148" s="26">
        <v>300</v>
      </c>
      <c r="P148" s="26">
        <v>6200</v>
      </c>
      <c r="Q148" s="26">
        <v>7400</v>
      </c>
      <c r="R148" s="26">
        <v>1700</v>
      </c>
      <c r="S148" s="26">
        <v>19800</v>
      </c>
      <c r="T148" s="26">
        <v>5700</v>
      </c>
      <c r="U148" s="26">
        <v>1600</v>
      </c>
      <c r="V148" s="26">
        <v>1500</v>
      </c>
      <c r="W148" s="26">
        <v>200</v>
      </c>
      <c r="X148" s="26">
        <v>6600</v>
      </c>
      <c r="Y148" s="26">
        <v>13000</v>
      </c>
      <c r="Z148" s="26">
        <v>1200</v>
      </c>
    </row>
    <row r="149" spans="1:27" s="12" customFormat="1" ht="30" customHeight="1" x14ac:dyDescent="0.25">
      <c r="A149" s="32" t="s">
        <v>105</v>
      </c>
      <c r="B149" s="23">
        <v>35323</v>
      </c>
      <c r="C149" s="27">
        <f t="shared" si="23"/>
        <v>46589</v>
      </c>
      <c r="D149" s="15">
        <f t="shared" si="26"/>
        <v>1.3189423321914899</v>
      </c>
      <c r="E149" s="100"/>
      <c r="F149" s="26">
        <v>1800</v>
      </c>
      <c r="G149" s="26">
        <v>1496</v>
      </c>
      <c r="H149" s="26">
        <v>4181</v>
      </c>
      <c r="I149" s="26">
        <v>1875</v>
      </c>
      <c r="J149" s="26">
        <v>541</v>
      </c>
      <c r="K149" s="26">
        <v>420</v>
      </c>
      <c r="L149" s="26">
        <v>7861</v>
      </c>
      <c r="M149" s="26">
        <v>5465</v>
      </c>
      <c r="N149" s="26">
        <v>645</v>
      </c>
      <c r="O149" s="26">
        <v>300</v>
      </c>
      <c r="P149" s="26">
        <v>408</v>
      </c>
      <c r="Q149" s="26">
        <v>1075</v>
      </c>
      <c r="R149" s="26">
        <v>1447</v>
      </c>
      <c r="S149" s="26">
        <v>4480</v>
      </c>
      <c r="T149" s="26">
        <v>3756</v>
      </c>
      <c r="U149" s="26">
        <v>562</v>
      </c>
      <c r="V149" s="26">
        <v>1757</v>
      </c>
      <c r="W149" s="26">
        <v>200</v>
      </c>
      <c r="X149" s="26">
        <v>2496</v>
      </c>
      <c r="Y149" s="26">
        <v>5620</v>
      </c>
      <c r="Z149" s="121">
        <v>204</v>
      </c>
      <c r="AA149" s="70"/>
    </row>
    <row r="150" spans="1:27" s="12" customFormat="1" ht="31.2" hidden="1" customHeight="1" x14ac:dyDescent="0.25">
      <c r="A150" s="13" t="s">
        <v>51</v>
      </c>
      <c r="B150" s="9">
        <f>B149/B148</f>
        <v>0.22076875000000001</v>
      </c>
      <c r="C150" s="9">
        <f>C149/C148</f>
        <v>0.27405294117647061</v>
      </c>
      <c r="D150" s="15">
        <f>C150/B150</f>
        <v>1.2413574891214023</v>
      </c>
      <c r="E150" s="100"/>
      <c r="F150" s="29">
        <f t="shared" ref="F150:Z150" si="40">F149/F148</f>
        <v>1.2</v>
      </c>
      <c r="G150" s="29">
        <f t="shared" si="40"/>
        <v>0.21070422535211267</v>
      </c>
      <c r="H150" s="29">
        <f t="shared" si="40"/>
        <v>0.21331632653061225</v>
      </c>
      <c r="I150" s="29">
        <f t="shared" si="40"/>
        <v>0.1524390243902439</v>
      </c>
      <c r="J150" s="29">
        <f t="shared" si="40"/>
        <v>0.41615384615384615</v>
      </c>
      <c r="K150" s="29">
        <f t="shared" si="40"/>
        <v>0.11666666666666667</v>
      </c>
      <c r="L150" s="29">
        <f t="shared" si="40"/>
        <v>0.30827450980392157</v>
      </c>
      <c r="M150" s="29">
        <f t="shared" si="40"/>
        <v>0.22306122448979593</v>
      </c>
      <c r="N150" s="29">
        <f t="shared" si="40"/>
        <v>6.8617021276595747E-2</v>
      </c>
      <c r="O150" s="29">
        <f t="shared" si="40"/>
        <v>1</v>
      </c>
      <c r="P150" s="29">
        <f t="shared" si="40"/>
        <v>6.580645161290323E-2</v>
      </c>
      <c r="Q150" s="29">
        <f t="shared" si="40"/>
        <v>0.14527027027027026</v>
      </c>
      <c r="R150" s="29">
        <f t="shared" si="40"/>
        <v>0.85117647058823531</v>
      </c>
      <c r="S150" s="29">
        <f t="shared" si="40"/>
        <v>0.22626262626262628</v>
      </c>
      <c r="T150" s="29">
        <f t="shared" si="40"/>
        <v>0.65894736842105261</v>
      </c>
      <c r="U150" s="29">
        <f t="shared" si="40"/>
        <v>0.35125000000000001</v>
      </c>
      <c r="V150" s="29">
        <f t="shared" si="40"/>
        <v>1.1713333333333333</v>
      </c>
      <c r="W150" s="29">
        <f t="shared" si="40"/>
        <v>1</v>
      </c>
      <c r="X150" s="29">
        <f t="shared" si="40"/>
        <v>0.37818181818181817</v>
      </c>
      <c r="Y150" s="29">
        <f t="shared" si="40"/>
        <v>0.43230769230769228</v>
      </c>
      <c r="Z150" s="29">
        <f t="shared" si="40"/>
        <v>0.17</v>
      </c>
    </row>
    <row r="151" spans="1:27" s="12" customFormat="1" ht="30" customHeight="1" x14ac:dyDescent="0.25">
      <c r="A151" s="32" t="s">
        <v>97</v>
      </c>
      <c r="B151" s="49">
        <f>B149/B145*10</f>
        <v>180.9579918032787</v>
      </c>
      <c r="C151" s="49">
        <f t="shared" ref="C151:Z151" si="41">C149/C145*10</f>
        <v>254.54575256244948</v>
      </c>
      <c r="D151" s="15">
        <f>C151/B151</f>
        <v>1.4066565948585945</v>
      </c>
      <c r="E151" s="49" t="e">
        <f t="shared" si="41"/>
        <v>#DIV/0!</v>
      </c>
      <c r="F151" s="49">
        <f t="shared" si="41"/>
        <v>200</v>
      </c>
      <c r="G151" s="49">
        <f t="shared" si="41"/>
        <v>220</v>
      </c>
      <c r="H151" s="49">
        <f t="shared" si="41"/>
        <v>221.21693121693119</v>
      </c>
      <c r="I151" s="49">
        <f t="shared" si="41"/>
        <v>250</v>
      </c>
      <c r="J151" s="49">
        <f t="shared" si="41"/>
        <v>148.21917808219177</v>
      </c>
      <c r="K151" s="49">
        <f t="shared" si="41"/>
        <v>350</v>
      </c>
      <c r="L151" s="49">
        <f t="shared" si="41"/>
        <v>276.7957746478873</v>
      </c>
      <c r="M151" s="49">
        <f t="shared" si="41"/>
        <v>345.88607594936713</v>
      </c>
      <c r="N151" s="49">
        <f t="shared" si="41"/>
        <v>230.35714285714283</v>
      </c>
      <c r="O151" s="49">
        <f t="shared" si="41"/>
        <v>278.29313543599261</v>
      </c>
      <c r="P151" s="49">
        <f t="shared" si="41"/>
        <v>226.66666666666669</v>
      </c>
      <c r="Q151" s="49">
        <f t="shared" si="41"/>
        <v>215</v>
      </c>
      <c r="R151" s="49">
        <f t="shared" si="41"/>
        <v>289.40000000000003</v>
      </c>
      <c r="S151" s="49">
        <f t="shared" si="41"/>
        <v>238.29787234042553</v>
      </c>
      <c r="T151" s="49">
        <f t="shared" si="41"/>
        <v>264.50704225352115</v>
      </c>
      <c r="U151" s="49">
        <f t="shared" si="41"/>
        <v>267.61904761904765</v>
      </c>
      <c r="V151" s="49">
        <f t="shared" si="41"/>
        <v>184.9473684210526</v>
      </c>
      <c r="W151" s="49">
        <f t="shared" si="41"/>
        <v>285.71428571428572</v>
      </c>
      <c r="X151" s="49">
        <f t="shared" si="41"/>
        <v>290.23255813953489</v>
      </c>
      <c r="Y151" s="49">
        <f t="shared" si="41"/>
        <v>265.09433962264148</v>
      </c>
      <c r="Z151" s="49">
        <f t="shared" si="41"/>
        <v>204</v>
      </c>
    </row>
    <row r="152" spans="1:27" s="12" customFormat="1" ht="30" hidden="1" customHeight="1" outlineLevel="1" x14ac:dyDescent="0.25">
      <c r="A152" s="11" t="s">
        <v>106</v>
      </c>
      <c r="B152" s="8"/>
      <c r="C152" s="27">
        <f t="shared" si="23"/>
        <v>962</v>
      </c>
      <c r="D152" s="15" t="e">
        <f t="shared" si="26"/>
        <v>#DIV/0!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7" s="12" customFormat="1" ht="30" hidden="1" customHeight="1" x14ac:dyDescent="0.25">
      <c r="A153" s="11" t="s">
        <v>107</v>
      </c>
      <c r="B153" s="53"/>
      <c r="C153" s="27">
        <f t="shared" si="23"/>
        <v>0</v>
      </c>
      <c r="D153" s="15" t="e">
        <f t="shared" si="26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7" s="12" customFormat="1" ht="30" hidden="1" customHeight="1" outlineLevel="1" x14ac:dyDescent="0.25">
      <c r="A154" s="11" t="s">
        <v>108</v>
      </c>
      <c r="B154" s="52"/>
      <c r="C154" s="27">
        <f t="shared" si="23"/>
        <v>962</v>
      </c>
      <c r="D154" s="15" t="e">
        <f t="shared" si="26"/>
        <v>#DIV/0!</v>
      </c>
      <c r="E154" s="100"/>
      <c r="F154" s="47">
        <f>F152-F153</f>
        <v>18</v>
      </c>
      <c r="G154" s="47">
        <f t="shared" ref="G154:Z154" si="42">G152-G153</f>
        <v>147</v>
      </c>
      <c r="H154" s="47">
        <f t="shared" si="42"/>
        <v>85</v>
      </c>
      <c r="I154" s="47">
        <f t="shared" si="42"/>
        <v>11</v>
      </c>
      <c r="J154" s="47">
        <f t="shared" si="42"/>
        <v>13</v>
      </c>
      <c r="K154" s="47">
        <f t="shared" si="42"/>
        <v>10</v>
      </c>
      <c r="L154" s="47">
        <f t="shared" si="42"/>
        <v>103</v>
      </c>
      <c r="M154" s="47">
        <f t="shared" si="42"/>
        <v>100</v>
      </c>
      <c r="N154" s="47">
        <f t="shared" si="42"/>
        <v>39</v>
      </c>
      <c r="O154" s="47">
        <f t="shared" si="42"/>
        <v>14</v>
      </c>
      <c r="P154" s="47">
        <f t="shared" si="42"/>
        <v>18</v>
      </c>
      <c r="Q154" s="47">
        <f t="shared" si="42"/>
        <v>104</v>
      </c>
      <c r="R154" s="47">
        <f t="shared" si="42"/>
        <v>0</v>
      </c>
      <c r="S154" s="47">
        <f t="shared" si="42"/>
        <v>29</v>
      </c>
      <c r="T154" s="47">
        <f t="shared" si="42"/>
        <v>66</v>
      </c>
      <c r="U154" s="47">
        <f t="shared" si="42"/>
        <v>22</v>
      </c>
      <c r="V154" s="47">
        <f t="shared" si="42"/>
        <v>10</v>
      </c>
      <c r="W154" s="47">
        <f t="shared" si="42"/>
        <v>10</v>
      </c>
      <c r="X154" s="47">
        <f t="shared" si="42"/>
        <v>94</v>
      </c>
      <c r="Y154" s="47">
        <f t="shared" si="42"/>
        <v>65</v>
      </c>
      <c r="Z154" s="47">
        <f t="shared" si="42"/>
        <v>4</v>
      </c>
    </row>
    <row r="155" spans="1:27" s="12" customFormat="1" ht="30" customHeight="1" outlineLevel="1" x14ac:dyDescent="0.25">
      <c r="A155" s="51" t="s">
        <v>176</v>
      </c>
      <c r="B155" s="23">
        <v>57</v>
      </c>
      <c r="C155" s="27">
        <f>SUM(F155:Z155)</f>
        <v>111.5</v>
      </c>
      <c r="D155" s="15">
        <f t="shared" si="26"/>
        <v>1.9561403508771931</v>
      </c>
      <c r="E155" s="100"/>
      <c r="F155" s="26">
        <v>8</v>
      </c>
      <c r="G155" s="26">
        <v>6</v>
      </c>
      <c r="H155" s="26"/>
      <c r="I155" s="26"/>
      <c r="J155" s="26">
        <v>3</v>
      </c>
      <c r="K155" s="26">
        <v>1</v>
      </c>
      <c r="L155" s="26">
        <v>33.5</v>
      </c>
      <c r="M155" s="26"/>
      <c r="N155" s="26">
        <v>6</v>
      </c>
      <c r="O155" s="26">
        <v>5</v>
      </c>
      <c r="P155" s="26">
        <v>6</v>
      </c>
      <c r="Q155" s="26">
        <v>9</v>
      </c>
      <c r="R155" s="26"/>
      <c r="S155" s="26"/>
      <c r="T155" s="26">
        <v>1</v>
      </c>
      <c r="U155" s="50">
        <v>3</v>
      </c>
      <c r="V155" s="26"/>
      <c r="W155" s="26"/>
      <c r="X155" s="26">
        <v>29</v>
      </c>
      <c r="Y155" s="26"/>
      <c r="Z155" s="26">
        <v>1</v>
      </c>
    </row>
    <row r="156" spans="1:27" s="12" customFormat="1" ht="34.200000000000003" hidden="1" customHeight="1" x14ac:dyDescent="0.25">
      <c r="A156" s="13" t="s">
        <v>185</v>
      </c>
      <c r="B156" s="33" t="e">
        <f>B155/B154</f>
        <v>#DIV/0!</v>
      </c>
      <c r="C156" s="33">
        <f>C155/C154</f>
        <v>0.11590436590436591</v>
      </c>
      <c r="D156" s="15" t="e">
        <f t="shared" si="26"/>
        <v>#DIV/0!</v>
      </c>
      <c r="E156" s="100"/>
      <c r="F156" s="29">
        <f>F155/F154</f>
        <v>0.44444444444444442</v>
      </c>
      <c r="G156" s="29">
        <f t="shared" ref="G156:Z156" si="43">G155/G154</f>
        <v>4.0816326530612242E-2</v>
      </c>
      <c r="H156" s="29">
        <f t="shared" si="43"/>
        <v>0</v>
      </c>
      <c r="I156" s="29">
        <f t="shared" si="43"/>
        <v>0</v>
      </c>
      <c r="J156" s="29">
        <f t="shared" si="43"/>
        <v>0.23076923076923078</v>
      </c>
      <c r="K156" s="29">
        <f t="shared" si="43"/>
        <v>0.1</v>
      </c>
      <c r="L156" s="29">
        <f t="shared" si="43"/>
        <v>0.32524271844660196</v>
      </c>
      <c r="M156" s="29">
        <f t="shared" si="43"/>
        <v>0</v>
      </c>
      <c r="N156" s="29">
        <f t="shared" si="43"/>
        <v>0.15384615384615385</v>
      </c>
      <c r="O156" s="29">
        <f t="shared" si="43"/>
        <v>0.35714285714285715</v>
      </c>
      <c r="P156" s="29">
        <f t="shared" si="43"/>
        <v>0.33333333333333331</v>
      </c>
      <c r="Q156" s="29">
        <f t="shared" si="43"/>
        <v>8.6538461538461536E-2</v>
      </c>
      <c r="R156" s="29"/>
      <c r="S156" s="29">
        <f t="shared" si="43"/>
        <v>0</v>
      </c>
      <c r="T156" s="29">
        <f t="shared" si="43"/>
        <v>1.5151515151515152E-2</v>
      </c>
      <c r="U156" s="29">
        <f t="shared" si="43"/>
        <v>0.13636363636363635</v>
      </c>
      <c r="V156" s="29">
        <f t="shared" si="43"/>
        <v>0</v>
      </c>
      <c r="W156" s="29">
        <f t="shared" si="43"/>
        <v>0</v>
      </c>
      <c r="X156" s="29">
        <f t="shared" si="43"/>
        <v>0.30851063829787234</v>
      </c>
      <c r="Y156" s="29">
        <f t="shared" si="43"/>
        <v>0</v>
      </c>
      <c r="Z156" s="29">
        <f t="shared" si="43"/>
        <v>0.25</v>
      </c>
    </row>
    <row r="157" spans="1:27" s="12" customFormat="1" ht="31.8" hidden="1" customHeight="1" x14ac:dyDescent="0.25">
      <c r="A157" s="13" t="s">
        <v>189</v>
      </c>
      <c r="B157" s="38">
        <v>22000</v>
      </c>
      <c r="C157" s="38">
        <f>SUM(F157:Z157)</f>
        <v>27122</v>
      </c>
      <c r="D157" s="15">
        <f t="shared" si="26"/>
        <v>1.2328181818181818</v>
      </c>
      <c r="E157" s="100"/>
      <c r="F157" s="26">
        <v>390</v>
      </c>
      <c r="G157" s="26">
        <v>5221</v>
      </c>
      <c r="H157" s="26">
        <v>1100</v>
      </c>
      <c r="I157" s="26">
        <v>409</v>
      </c>
      <c r="J157" s="26">
        <v>137</v>
      </c>
      <c r="K157" s="26">
        <v>250</v>
      </c>
      <c r="L157" s="26">
        <v>5049</v>
      </c>
      <c r="M157" s="26">
        <v>3372</v>
      </c>
      <c r="N157" s="26">
        <v>1037</v>
      </c>
      <c r="O157" s="26">
        <v>4</v>
      </c>
      <c r="P157" s="26">
        <v>715</v>
      </c>
      <c r="Q157" s="26">
        <v>2114</v>
      </c>
      <c r="R157" s="26"/>
      <c r="S157" s="26">
        <v>603</v>
      </c>
      <c r="T157" s="26">
        <v>1977</v>
      </c>
      <c r="U157" s="26">
        <v>677</v>
      </c>
      <c r="V157" s="26">
        <v>197</v>
      </c>
      <c r="W157" s="26">
        <v>70</v>
      </c>
      <c r="X157" s="26">
        <v>2651</v>
      </c>
      <c r="Y157" s="26">
        <v>1082</v>
      </c>
      <c r="Z157" s="26">
        <v>67</v>
      </c>
    </row>
    <row r="158" spans="1:27" s="12" customFormat="1" ht="30" customHeight="1" x14ac:dyDescent="0.25">
      <c r="A158" s="32" t="s">
        <v>109</v>
      </c>
      <c r="B158" s="23">
        <v>2100</v>
      </c>
      <c r="C158" s="27">
        <f>SUM(F158:Z158)</f>
        <v>4241</v>
      </c>
      <c r="D158" s="15">
        <f t="shared" si="26"/>
        <v>2.0195238095238097</v>
      </c>
      <c r="E158" s="100"/>
      <c r="F158" s="26">
        <v>180</v>
      </c>
      <c r="G158" s="26">
        <v>150</v>
      </c>
      <c r="H158" s="26"/>
      <c r="I158" s="26"/>
      <c r="J158" s="26">
        <v>40</v>
      </c>
      <c r="K158" s="26">
        <v>25</v>
      </c>
      <c r="L158" s="26">
        <v>2089</v>
      </c>
      <c r="M158" s="26"/>
      <c r="N158" s="26">
        <v>150</v>
      </c>
      <c r="O158" s="26">
        <v>20</v>
      </c>
      <c r="P158" s="26">
        <v>157</v>
      </c>
      <c r="Q158" s="26">
        <v>205</v>
      </c>
      <c r="R158" s="26"/>
      <c r="S158" s="26"/>
      <c r="T158" s="26">
        <v>35</v>
      </c>
      <c r="U158" s="26">
        <v>155</v>
      </c>
      <c r="V158" s="26"/>
      <c r="W158" s="26"/>
      <c r="X158" s="26">
        <v>1015</v>
      </c>
      <c r="Y158" s="26"/>
      <c r="Z158" s="26">
        <v>20</v>
      </c>
    </row>
    <row r="159" spans="1:27" s="12" customFormat="1" ht="30" hidden="1" customHeight="1" x14ac:dyDescent="0.25">
      <c r="A159" s="13" t="s">
        <v>51</v>
      </c>
      <c r="B159" s="30">
        <f>B158/B157</f>
        <v>9.5454545454545459E-2</v>
      </c>
      <c r="C159" s="30">
        <f>C158/C157</f>
        <v>0.15636752451884078</v>
      </c>
      <c r="D159" s="15">
        <f t="shared" si="26"/>
        <v>1.6381359711497605</v>
      </c>
      <c r="E159" s="100"/>
      <c r="F159" s="30">
        <f>F158/F157</f>
        <v>0.46153846153846156</v>
      </c>
      <c r="G159" s="30">
        <f t="shared" ref="G159:N159" si="44">G158/G157</f>
        <v>2.8730128327906532E-2</v>
      </c>
      <c r="H159" s="30"/>
      <c r="I159" s="30"/>
      <c r="J159" s="30">
        <f t="shared" si="44"/>
        <v>0.29197080291970801</v>
      </c>
      <c r="K159" s="30">
        <f t="shared" si="44"/>
        <v>0.1</v>
      </c>
      <c r="L159" s="30">
        <f t="shared" si="44"/>
        <v>0.41374529609823729</v>
      </c>
      <c r="M159" s="30"/>
      <c r="N159" s="30">
        <f t="shared" si="44"/>
        <v>0.14464802314368369</v>
      </c>
      <c r="O159" s="30">
        <f>O158/O157</f>
        <v>5</v>
      </c>
      <c r="P159" s="30">
        <f>P158/P157</f>
        <v>0.21958041958041957</v>
      </c>
      <c r="Q159" s="30">
        <f>Q158/Q157</f>
        <v>9.6972563859981084E-2</v>
      </c>
      <c r="R159" s="30"/>
      <c r="S159" s="30"/>
      <c r="T159" s="30">
        <f>T158/T157</f>
        <v>1.7703591299949417E-2</v>
      </c>
      <c r="U159" s="30">
        <f>U158/U157</f>
        <v>0.22895125553914328</v>
      </c>
      <c r="V159" s="30"/>
      <c r="W159" s="30"/>
      <c r="X159" s="30">
        <f>X158/X157</f>
        <v>0.38287438702376464</v>
      </c>
      <c r="Y159" s="30"/>
      <c r="Z159" s="30"/>
    </row>
    <row r="160" spans="1:27" s="12" customFormat="1" ht="30" customHeight="1" x14ac:dyDescent="0.25">
      <c r="A160" s="32" t="s">
        <v>97</v>
      </c>
      <c r="B160" s="56">
        <f>B158/B155*10</f>
        <v>368.42105263157896</v>
      </c>
      <c r="C160" s="56">
        <f>C158/C155*10</f>
        <v>380.35874439461884</v>
      </c>
      <c r="D160" s="56">
        <f t="shared" ref="D160:Z160" si="45">D158/D155*10</f>
        <v>10.324023062139656</v>
      </c>
      <c r="E160" s="56" t="e">
        <f t="shared" si="45"/>
        <v>#DIV/0!</v>
      </c>
      <c r="F160" s="56">
        <f t="shared" si="45"/>
        <v>225</v>
      </c>
      <c r="G160" s="56">
        <f t="shared" si="45"/>
        <v>250</v>
      </c>
      <c r="H160" s="56"/>
      <c r="I160" s="56"/>
      <c r="J160" s="56">
        <f t="shared" si="45"/>
        <v>133.33333333333334</v>
      </c>
      <c r="K160" s="56">
        <f t="shared" si="45"/>
        <v>250</v>
      </c>
      <c r="L160" s="56">
        <f t="shared" si="45"/>
        <v>623.58208955223881</v>
      </c>
      <c r="M160" s="56"/>
      <c r="N160" s="56">
        <f t="shared" si="45"/>
        <v>250</v>
      </c>
      <c r="O160" s="56">
        <f t="shared" si="45"/>
        <v>40</v>
      </c>
      <c r="P160" s="56">
        <f t="shared" si="45"/>
        <v>261.66666666666669</v>
      </c>
      <c r="Q160" s="56">
        <f t="shared" si="45"/>
        <v>227.77777777777777</v>
      </c>
      <c r="R160" s="56"/>
      <c r="S160" s="56"/>
      <c r="T160" s="56">
        <f t="shared" si="45"/>
        <v>350</v>
      </c>
      <c r="U160" s="56">
        <f t="shared" si="45"/>
        <v>516.66666666666663</v>
      </c>
      <c r="V160" s="56"/>
      <c r="W160" s="56"/>
      <c r="X160" s="56">
        <f t="shared" si="45"/>
        <v>350</v>
      </c>
      <c r="Y160" s="56"/>
      <c r="Z160" s="56">
        <f t="shared" si="45"/>
        <v>200</v>
      </c>
    </row>
    <row r="161" spans="1:26" s="12" customFormat="1" ht="30" hidden="1" customHeight="1" outlineLevel="1" x14ac:dyDescent="0.25">
      <c r="A161" s="51" t="s">
        <v>177</v>
      </c>
      <c r="B161" s="23">
        <v>525</v>
      </c>
      <c r="C161" s="27">
        <f>SUM(F161:Z161)</f>
        <v>435</v>
      </c>
      <c r="D161" s="15">
        <f t="shared" si="26"/>
        <v>0.82857142857142863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>
        <v>5</v>
      </c>
    </row>
    <row r="162" spans="1:26" s="12" customFormat="1" ht="30" hidden="1" customHeight="1" x14ac:dyDescent="0.25">
      <c r="A162" s="32" t="s">
        <v>178</v>
      </c>
      <c r="B162" s="23">
        <v>3020</v>
      </c>
      <c r="C162" s="27">
        <f>SUM(F162:Z162)</f>
        <v>4607</v>
      </c>
      <c r="D162" s="15">
        <f t="shared" si="26"/>
        <v>1.5254966887417218</v>
      </c>
      <c r="E162" s="100"/>
      <c r="F162" s="37"/>
      <c r="G162" s="36"/>
      <c r="H162" s="36">
        <v>4144</v>
      </c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>
        <v>18</v>
      </c>
      <c r="W162" s="36"/>
      <c r="X162" s="36"/>
      <c r="Y162" s="36">
        <v>410</v>
      </c>
      <c r="Z162" s="36">
        <v>35</v>
      </c>
    </row>
    <row r="163" spans="1:26" s="12" customFormat="1" ht="30" hidden="1" customHeight="1" x14ac:dyDescent="0.25">
      <c r="A163" s="32" t="s">
        <v>97</v>
      </c>
      <c r="B163" s="56">
        <f>B162/B161*10</f>
        <v>57.523809523809526</v>
      </c>
      <c r="C163" s="56">
        <f>C162/C161*10</f>
        <v>105.9080459770115</v>
      </c>
      <c r="D163" s="15">
        <f t="shared" si="26"/>
        <v>1.8411166933089747</v>
      </c>
      <c r="E163" s="100"/>
      <c r="F163" s="37"/>
      <c r="G163" s="54"/>
      <c r="H163" s="54">
        <f>H162/H161*10</f>
        <v>108.48167539267016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>
        <f>V162/V161*10</f>
        <v>90</v>
      </c>
      <c r="W163" s="54"/>
      <c r="X163" s="54"/>
      <c r="Y163" s="54">
        <f>Y162/Y161*10</f>
        <v>89.130434782608688</v>
      </c>
      <c r="Z163" s="54"/>
    </row>
    <row r="164" spans="1:26" s="12" customFormat="1" ht="30" customHeight="1" outlineLevel="1" x14ac:dyDescent="0.25">
      <c r="A164" s="51" t="s">
        <v>110</v>
      </c>
      <c r="B164" s="19">
        <v>37.5</v>
      </c>
      <c r="C164" s="49">
        <f>SUM(F164:Z164)</f>
        <v>66.7</v>
      </c>
      <c r="D164" s="15">
        <f t="shared" si="26"/>
        <v>1.7786666666666668</v>
      </c>
      <c r="E164" s="100"/>
      <c r="F164" s="37"/>
      <c r="G164" s="36"/>
      <c r="H164" s="54"/>
      <c r="I164" s="36">
        <v>12</v>
      </c>
      <c r="J164" s="36"/>
      <c r="K164" s="36"/>
      <c r="L164" s="36"/>
      <c r="M164" s="36"/>
      <c r="N164" s="36"/>
      <c r="O164" s="36">
        <v>4</v>
      </c>
      <c r="P164" s="36"/>
      <c r="Q164" s="36"/>
      <c r="R164" s="36"/>
      <c r="S164" s="36">
        <v>15</v>
      </c>
      <c r="T164" s="57">
        <v>7.7</v>
      </c>
      <c r="U164" s="36"/>
      <c r="V164" s="36"/>
      <c r="W164" s="36"/>
      <c r="X164" s="118">
        <v>28</v>
      </c>
      <c r="Y164" s="36"/>
      <c r="Z164" s="36"/>
    </row>
    <row r="165" spans="1:26" s="12" customFormat="1" ht="30" customHeight="1" x14ac:dyDescent="0.25">
      <c r="A165" s="32" t="s">
        <v>111</v>
      </c>
      <c r="B165" s="19">
        <v>49.7</v>
      </c>
      <c r="C165" s="49">
        <f>SUM(F165:Z165)</f>
        <v>114.8</v>
      </c>
      <c r="D165" s="15">
        <f t="shared" si="26"/>
        <v>2.3098591549295775</v>
      </c>
      <c r="E165" s="100"/>
      <c r="F165" s="37"/>
      <c r="G165" s="36"/>
      <c r="H165" s="36"/>
      <c r="I165" s="36">
        <v>21</v>
      </c>
      <c r="J165" s="36"/>
      <c r="K165" s="36"/>
      <c r="L165" s="36"/>
      <c r="M165" s="36"/>
      <c r="N165" s="36"/>
      <c r="O165" s="36">
        <v>0.4</v>
      </c>
      <c r="P165" s="36"/>
      <c r="Q165" s="36"/>
      <c r="R165" s="36"/>
      <c r="S165" s="36">
        <v>27.9</v>
      </c>
      <c r="T165" s="57">
        <v>12.5</v>
      </c>
      <c r="U165" s="36"/>
      <c r="V165" s="36"/>
      <c r="W165" s="36"/>
      <c r="X165" s="57">
        <v>53</v>
      </c>
      <c r="Y165" s="36"/>
      <c r="Z165" s="36"/>
    </row>
    <row r="166" spans="1:26" s="12" customFormat="1" ht="30" customHeight="1" x14ac:dyDescent="0.25">
      <c r="A166" s="32" t="s">
        <v>97</v>
      </c>
      <c r="B166" s="56">
        <f>B165/B164*10</f>
        <v>13.253333333333334</v>
      </c>
      <c r="C166" s="56">
        <f>C165/C164*10</f>
        <v>17.211394302848575</v>
      </c>
      <c r="D166" s="15">
        <f t="shared" si="26"/>
        <v>1.2986464514221761</v>
      </c>
      <c r="E166" s="100"/>
      <c r="F166" s="37"/>
      <c r="G166" s="54"/>
      <c r="H166" s="54"/>
      <c r="I166" s="54">
        <f>I165/I164*10</f>
        <v>17.5</v>
      </c>
      <c r="J166" s="54"/>
      <c r="K166" s="54"/>
      <c r="L166" s="54"/>
      <c r="M166" s="54"/>
      <c r="N166" s="54"/>
      <c r="O166" s="54">
        <f>O165/O164*10</f>
        <v>1</v>
      </c>
      <c r="P166" s="54"/>
      <c r="Q166" s="54"/>
      <c r="R166" s="54"/>
      <c r="S166" s="54">
        <f>S165/S164*10</f>
        <v>18.599999999999998</v>
      </c>
      <c r="T166" s="54">
        <f>T165/T164*10</f>
        <v>16.233766233766232</v>
      </c>
      <c r="U166" s="54"/>
      <c r="V166" s="54"/>
      <c r="W166" s="54"/>
      <c r="X166" s="54">
        <f>X165/X164*10</f>
        <v>18.928571428571427</v>
      </c>
      <c r="Y166" s="37"/>
      <c r="Z166" s="37"/>
    </row>
    <row r="167" spans="1:26" s="12" customFormat="1" ht="30" customHeight="1" x14ac:dyDescent="0.25">
      <c r="A167" s="51" t="s">
        <v>154</v>
      </c>
      <c r="B167" s="56"/>
      <c r="C167" s="49">
        <f>SUM(F167:Z167)</f>
        <v>31</v>
      </c>
      <c r="D167" s="15" t="e">
        <f t="shared" si="26"/>
        <v>#DIV/0!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31</v>
      </c>
      <c r="U167" s="54"/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155</v>
      </c>
      <c r="B168" s="56"/>
      <c r="C168" s="49">
        <f>SUM(F168:Z168)</f>
        <v>47</v>
      </c>
      <c r="D168" s="15" t="e">
        <f t="shared" si="26"/>
        <v>#DIV/0!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v>47</v>
      </c>
      <c r="U168" s="54"/>
      <c r="V168" s="53"/>
      <c r="W168" s="37"/>
      <c r="X168" s="54"/>
      <c r="Y168" s="37"/>
      <c r="Z168" s="37"/>
    </row>
    <row r="169" spans="1:26" s="12" customFormat="1" ht="30" customHeight="1" x14ac:dyDescent="0.25">
      <c r="A169" s="32" t="s">
        <v>97</v>
      </c>
      <c r="B169" s="56"/>
      <c r="C169" s="56">
        <f>C168/C167*10</f>
        <v>15.161290322580644</v>
      </c>
      <c r="D169" s="15" t="e">
        <f t="shared" si="26"/>
        <v>#DIV/0!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>
        <f>T168/T167*10</f>
        <v>15.161290322580644</v>
      </c>
      <c r="U169" s="54"/>
      <c r="V169" s="54"/>
      <c r="W169" s="37"/>
      <c r="X169" s="54"/>
      <c r="Y169" s="37"/>
      <c r="Z169" s="37"/>
    </row>
    <row r="170" spans="1:26" s="12" customFormat="1" ht="27.75" customHeight="1" x14ac:dyDescent="0.25">
      <c r="A170" s="51" t="s">
        <v>112</v>
      </c>
      <c r="B170" s="27">
        <v>6094</v>
      </c>
      <c r="C170" s="27">
        <f>SUM(F170:Z170)</f>
        <v>2522</v>
      </c>
      <c r="D170" s="15">
        <f t="shared" si="26"/>
        <v>0.41384968821791929</v>
      </c>
      <c r="E170" s="100"/>
      <c r="F170" s="36">
        <v>650</v>
      </c>
      <c r="G170" s="36"/>
      <c r="H170" s="36"/>
      <c r="I170" s="36"/>
      <c r="J170" s="36"/>
      <c r="K170" s="36">
        <v>950</v>
      </c>
      <c r="L170" s="36"/>
      <c r="M170" s="36"/>
      <c r="N170" s="36"/>
      <c r="O170" s="36"/>
      <c r="P170" s="36"/>
      <c r="Q170" s="36">
        <v>91</v>
      </c>
      <c r="R170" s="36">
        <v>766</v>
      </c>
      <c r="S170" s="36"/>
      <c r="T170" s="36"/>
      <c r="U170" s="36"/>
      <c r="V170" s="36"/>
      <c r="W170" s="36"/>
      <c r="X170" s="36"/>
      <c r="Y170" s="36">
        <v>65</v>
      </c>
      <c r="Z170" s="36"/>
    </row>
    <row r="171" spans="1:26" s="12" customFormat="1" ht="30" customHeight="1" x14ac:dyDescent="0.25">
      <c r="A171" s="32" t="s">
        <v>113</v>
      </c>
      <c r="B171" s="27">
        <v>6081</v>
      </c>
      <c r="C171" s="27">
        <f>SUM(F171:Z171)</f>
        <v>1637</v>
      </c>
      <c r="D171" s="15">
        <f t="shared" si="26"/>
        <v>0.26919914487748725</v>
      </c>
      <c r="E171" s="100"/>
      <c r="F171" s="36">
        <v>520</v>
      </c>
      <c r="G171" s="35"/>
      <c r="H171" s="54"/>
      <c r="I171" s="26"/>
      <c r="J171" s="26"/>
      <c r="K171" s="26">
        <v>532</v>
      </c>
      <c r="L171" s="26"/>
      <c r="M171" s="37"/>
      <c r="N171" s="37"/>
      <c r="O171" s="35"/>
      <c r="P171" s="35"/>
      <c r="Q171" s="37">
        <v>72</v>
      </c>
      <c r="R171" s="37">
        <v>475</v>
      </c>
      <c r="S171" s="37"/>
      <c r="T171" s="37" t="s">
        <v>0</v>
      </c>
      <c r="U171" s="37"/>
      <c r="V171" s="37"/>
      <c r="W171" s="37"/>
      <c r="X171" s="37"/>
      <c r="Y171" s="37">
        <v>38</v>
      </c>
      <c r="Z171" s="35"/>
    </row>
    <row r="172" spans="1:26" s="12" customFormat="1" ht="30" customHeight="1" x14ac:dyDescent="0.25">
      <c r="A172" s="32" t="s">
        <v>97</v>
      </c>
      <c r="B172" s="49">
        <f>B171/B170*10</f>
        <v>9.9786675418444375</v>
      </c>
      <c r="C172" s="49">
        <f>C171/C170*10</f>
        <v>6.4908802537668517</v>
      </c>
      <c r="D172" s="49">
        <f>D171/D170*10</f>
        <v>6.5047564983481649</v>
      </c>
      <c r="E172" s="49" t="e">
        <f>E171/E170*10</f>
        <v>#DIV/0!</v>
      </c>
      <c r="F172" s="49">
        <f>F171/F170*10</f>
        <v>8</v>
      </c>
      <c r="G172" s="49"/>
      <c r="H172" s="49"/>
      <c r="I172" s="49"/>
      <c r="J172" s="49"/>
      <c r="K172" s="50">
        <f>K171/K170*10</f>
        <v>5.6000000000000005</v>
      </c>
      <c r="L172" s="49"/>
      <c r="M172" s="49"/>
      <c r="N172" s="49"/>
      <c r="O172" s="49"/>
      <c r="P172" s="49"/>
      <c r="Q172" s="50">
        <f>Q171/Q170*10</f>
        <v>7.9120879120879115</v>
      </c>
      <c r="R172" s="50">
        <f>R171/R170*10</f>
        <v>6.2010443864229767</v>
      </c>
      <c r="S172" s="50"/>
      <c r="T172" s="50"/>
      <c r="U172" s="50"/>
      <c r="V172" s="50"/>
      <c r="W172" s="50"/>
      <c r="X172" s="50"/>
      <c r="Y172" s="50"/>
      <c r="Z172" s="26"/>
    </row>
    <row r="173" spans="1:26" s="12" customFormat="1" ht="30" customHeight="1" x14ac:dyDescent="0.25">
      <c r="A173" s="51" t="s">
        <v>183</v>
      </c>
      <c r="B173" s="27">
        <v>3659</v>
      </c>
      <c r="C173" s="27">
        <f>SUM(F173:Z173)</f>
        <v>7561</v>
      </c>
      <c r="D173" s="15">
        <f t="shared" si="26"/>
        <v>2.0664115878655371</v>
      </c>
      <c r="E173" s="100"/>
      <c r="F173" s="36"/>
      <c r="G173" s="36"/>
      <c r="H173" s="36"/>
      <c r="I173" s="36">
        <v>943</v>
      </c>
      <c r="J173" s="36">
        <v>103</v>
      </c>
      <c r="K173" s="36">
        <v>2500</v>
      </c>
      <c r="L173" s="36">
        <v>1180</v>
      </c>
      <c r="M173" s="36"/>
      <c r="N173" s="36">
        <v>1769</v>
      </c>
      <c r="O173" s="36">
        <v>140</v>
      </c>
      <c r="P173" s="36"/>
      <c r="Q173" s="36"/>
      <c r="R173" s="36"/>
      <c r="S173" s="36">
        <v>431</v>
      </c>
      <c r="T173" s="36">
        <v>50</v>
      </c>
      <c r="U173" s="36">
        <v>105</v>
      </c>
      <c r="V173" s="36"/>
      <c r="W173" s="36"/>
      <c r="X173" s="36"/>
      <c r="Y173" s="36">
        <v>240</v>
      </c>
      <c r="Z173" s="36">
        <v>100</v>
      </c>
    </row>
    <row r="174" spans="1:26" s="12" customFormat="1" ht="30" customHeight="1" x14ac:dyDescent="0.25">
      <c r="A174" s="32" t="s">
        <v>184</v>
      </c>
      <c r="B174" s="27">
        <v>3325</v>
      </c>
      <c r="C174" s="27">
        <f>SUM(F174:Z174)</f>
        <v>6951.66</v>
      </c>
      <c r="D174" s="15">
        <f t="shared" si="26"/>
        <v>2.090724812030075</v>
      </c>
      <c r="E174" s="100"/>
      <c r="F174" s="36"/>
      <c r="G174" s="35"/>
      <c r="H174" s="54"/>
      <c r="I174" s="26">
        <v>1012</v>
      </c>
      <c r="J174" s="26">
        <v>170</v>
      </c>
      <c r="K174" s="26">
        <v>1750</v>
      </c>
      <c r="L174" s="26">
        <v>1100</v>
      </c>
      <c r="M174" s="37"/>
      <c r="N174" s="37">
        <v>2320</v>
      </c>
      <c r="O174" s="26">
        <v>45</v>
      </c>
      <c r="P174" s="35"/>
      <c r="Q174" s="35"/>
      <c r="R174" s="37"/>
      <c r="S174" s="37">
        <v>280</v>
      </c>
      <c r="T174" s="37">
        <v>7</v>
      </c>
      <c r="U174" s="35">
        <v>0.66</v>
      </c>
      <c r="V174" s="35"/>
      <c r="W174" s="37"/>
      <c r="X174" s="35"/>
      <c r="Y174" s="37">
        <v>167</v>
      </c>
      <c r="Z174" s="37">
        <v>100</v>
      </c>
    </row>
    <row r="175" spans="1:26" s="12" customFormat="1" ht="30" customHeight="1" x14ac:dyDescent="0.25">
      <c r="A175" s="32" t="s">
        <v>97</v>
      </c>
      <c r="B175" s="49">
        <f>B174/B173*10</f>
        <v>9.087182290243236</v>
      </c>
      <c r="C175" s="49">
        <f>C174/C173*10</f>
        <v>9.1941013093506143</v>
      </c>
      <c r="D175" s="15">
        <f t="shared" si="26"/>
        <v>1.0117659155162075</v>
      </c>
      <c r="E175" s="100"/>
      <c r="F175" s="50"/>
      <c r="G175" s="50"/>
      <c r="H175" s="50"/>
      <c r="I175" s="50">
        <f>I174/I173*10</f>
        <v>10.731707317073171</v>
      </c>
      <c r="J175" s="50">
        <f>J174/J173*10</f>
        <v>16.504854368932037</v>
      </c>
      <c r="K175" s="50">
        <f>K174/K173*10</f>
        <v>7</v>
      </c>
      <c r="L175" s="50">
        <f>L174/L173*10</f>
        <v>9.3220338983050848</v>
      </c>
      <c r="M175" s="50"/>
      <c r="N175" s="50">
        <f>N174/N173*10</f>
        <v>13.114754098360654</v>
      </c>
      <c r="O175" s="50">
        <f>O174/O173*10</f>
        <v>3.2142857142857144</v>
      </c>
      <c r="P175" s="50"/>
      <c r="Q175" s="50"/>
      <c r="R175" s="50"/>
      <c r="S175" s="50">
        <f>S174/S173*10</f>
        <v>6.4965197215777257</v>
      </c>
      <c r="T175" s="50">
        <f>T174/T173*10</f>
        <v>1.4000000000000001</v>
      </c>
      <c r="U175" s="50"/>
      <c r="V175" s="50"/>
      <c r="W175" s="50"/>
      <c r="X175" s="50"/>
      <c r="Y175" s="50">
        <f>Y174/Y173*10</f>
        <v>6.958333333333333</v>
      </c>
      <c r="Z175" s="50">
        <f>Z174/Z173*10</f>
        <v>10</v>
      </c>
    </row>
    <row r="176" spans="1:26" s="12" customFormat="1" ht="30" customHeight="1" x14ac:dyDescent="0.25">
      <c r="A176" s="51" t="s">
        <v>179</v>
      </c>
      <c r="B176" s="27">
        <v>50</v>
      </c>
      <c r="C176" s="27"/>
      <c r="D176" s="15">
        <f t="shared" si="26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customHeight="1" x14ac:dyDescent="0.25">
      <c r="A177" s="32" t="s">
        <v>180</v>
      </c>
      <c r="B177" s="27">
        <v>20</v>
      </c>
      <c r="C177" s="27"/>
      <c r="D177" s="15">
        <f t="shared" si="26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customHeight="1" x14ac:dyDescent="0.25">
      <c r="A178" s="32" t="s">
        <v>97</v>
      </c>
      <c r="B178" s="49">
        <f>B177/B176*10</f>
        <v>4</v>
      </c>
      <c r="C178" s="49"/>
      <c r="D178" s="15">
        <f t="shared" si="26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hidden="1" customHeight="1" outlineLevel="1" x14ac:dyDescent="0.25">
      <c r="A179" s="51" t="s">
        <v>114</v>
      </c>
      <c r="B179" s="27"/>
      <c r="C179" s="27">
        <f>SUM(F179:Z179)</f>
        <v>0</v>
      </c>
      <c r="D179" s="15" t="e">
        <f t="shared" ref="D179:D187" si="46">C179/B179</f>
        <v>#DIV/0!</v>
      </c>
      <c r="E179" s="10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46"/>
        <v>#DIV/0!</v>
      </c>
      <c r="E180" s="10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6" t="e">
        <f>B180/B179*10</f>
        <v>#DIV/0!</v>
      </c>
      <c r="C181" s="56" t="e">
        <f>C180/C179*10</f>
        <v>#DIV/0!</v>
      </c>
      <c r="D181" s="15" t="e">
        <f t="shared" si="46"/>
        <v>#DIV/0!</v>
      </c>
      <c r="E181" s="100"/>
      <c r="F181" s="54"/>
      <c r="G181" s="54"/>
      <c r="H181" s="54" t="e">
        <f>H180/H179*10</f>
        <v>#DIV/0!</v>
      </c>
      <c r="I181" s="54"/>
      <c r="J181" s="54"/>
      <c r="K181" s="54"/>
      <c r="L181" s="54"/>
      <c r="M181" s="54" t="e">
        <f>M180/M179*10</f>
        <v>#DIV/0!</v>
      </c>
      <c r="N181" s="54"/>
      <c r="O181" s="54"/>
      <c r="P181" s="54"/>
      <c r="Q181" s="54"/>
      <c r="R181" s="54"/>
      <c r="S181" s="54"/>
      <c r="T181" s="54"/>
      <c r="U181" s="54"/>
      <c r="V181" s="54" t="e">
        <f>V180/V179*10</f>
        <v>#DIV/0!</v>
      </c>
      <c r="W181" s="54"/>
      <c r="X181" s="54"/>
      <c r="Y181" s="54"/>
      <c r="Z181" s="54"/>
    </row>
    <row r="182" spans="1:26" s="12" customFormat="1" ht="30" hidden="1" customHeight="1" outlineLevel="1" x14ac:dyDescent="0.25">
      <c r="A182" s="51" t="s">
        <v>116</v>
      </c>
      <c r="B182" s="27"/>
      <c r="C182" s="27">
        <f>SUM(F182:Z182)</f>
        <v>0</v>
      </c>
      <c r="D182" s="15" t="e">
        <f t="shared" si="46"/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46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46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customHeight="1" x14ac:dyDescent="0.25">
      <c r="A185" s="51" t="s">
        <v>118</v>
      </c>
      <c r="B185" s="23">
        <v>1381</v>
      </c>
      <c r="C185" s="27">
        <f>SUM(F185:Z185)</f>
        <v>53</v>
      </c>
      <c r="D185" s="15">
        <f t="shared" si="46"/>
        <v>3.8377986965966691E-2</v>
      </c>
      <c r="E185" s="100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3"/>
      <c r="R185" s="36"/>
      <c r="S185" s="36"/>
      <c r="T185" s="36"/>
      <c r="U185" s="36"/>
      <c r="V185" s="36"/>
      <c r="W185" s="36"/>
      <c r="X185" s="36"/>
      <c r="Y185" s="36">
        <v>53</v>
      </c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46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1" t="s">
        <v>120</v>
      </c>
      <c r="B187" s="23"/>
      <c r="C187" s="27"/>
      <c r="D187" s="15" t="e">
        <f t="shared" si="46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3" customFormat="1" ht="30" customHeight="1" x14ac:dyDescent="0.25">
      <c r="A188" s="104" t="s">
        <v>121</v>
      </c>
      <c r="B188" s="105">
        <v>101181</v>
      </c>
      <c r="C188" s="106">
        <f>SUM(F188:Z188)</f>
        <v>94268</v>
      </c>
      <c r="D188" s="107">
        <f>C188/B188</f>
        <v>0.93167689585989466</v>
      </c>
      <c r="E188" s="108"/>
      <c r="F188" s="109">
        <v>7068</v>
      </c>
      <c r="G188" s="109">
        <v>2750</v>
      </c>
      <c r="H188" s="109">
        <v>4974</v>
      </c>
      <c r="I188" s="109">
        <v>5760</v>
      </c>
      <c r="J188" s="109">
        <v>3105</v>
      </c>
      <c r="K188" s="109">
        <v>5900</v>
      </c>
      <c r="L188" s="109">
        <v>3262</v>
      </c>
      <c r="M188" s="109">
        <v>3442</v>
      </c>
      <c r="N188" s="109">
        <v>4906</v>
      </c>
      <c r="O188" s="109">
        <v>1720</v>
      </c>
      <c r="P188" s="109">
        <v>2715</v>
      </c>
      <c r="Q188" s="109">
        <v>6341</v>
      </c>
      <c r="R188" s="109">
        <v>6105</v>
      </c>
      <c r="S188" s="109">
        <v>4290</v>
      </c>
      <c r="T188" s="109">
        <v>7486</v>
      </c>
      <c r="U188" s="109">
        <v>3974</v>
      </c>
      <c r="V188" s="109">
        <v>2805</v>
      </c>
      <c r="W188" s="109">
        <v>2128</v>
      </c>
      <c r="X188" s="109">
        <v>5990</v>
      </c>
      <c r="Y188" s="109">
        <v>6697</v>
      </c>
      <c r="Z188" s="109">
        <v>2850</v>
      </c>
    </row>
    <row r="189" spans="1:26" s="46" customFormat="1" ht="30" customHeight="1" x14ac:dyDescent="0.25">
      <c r="A189" s="13" t="s">
        <v>122</v>
      </c>
      <c r="B189" s="9">
        <f>B188/B191</f>
        <v>0.96362857142857139</v>
      </c>
      <c r="C189" s="9">
        <f>C188/C191</f>
        <v>0.89779047619047614</v>
      </c>
      <c r="D189" s="15">
        <f t="shared" ref="D189:D198" si="47">C189/B189</f>
        <v>0.93167689585989466</v>
      </c>
      <c r="E189" s="100"/>
      <c r="F189" s="30">
        <f>F188/F191</f>
        <v>0.94910702296226668</v>
      </c>
      <c r="G189" s="30">
        <f t="shared" ref="G189:Z189" si="48">G188/G191</f>
        <v>0.67302985805188453</v>
      </c>
      <c r="H189" s="30">
        <f t="shared" si="48"/>
        <v>0.90518653321201092</v>
      </c>
      <c r="I189" s="30">
        <f t="shared" si="48"/>
        <v>0.85434589142687634</v>
      </c>
      <c r="J189" s="30">
        <f t="shared" si="48"/>
        <v>0.92109166419460098</v>
      </c>
      <c r="K189" s="30">
        <f t="shared" si="48"/>
        <v>0.99460552933243429</v>
      </c>
      <c r="L189" s="30">
        <f t="shared" si="48"/>
        <v>0.75878111188648523</v>
      </c>
      <c r="M189" s="30">
        <f t="shared" si="48"/>
        <v>0.68144921797663827</v>
      </c>
      <c r="N189" s="30">
        <f t="shared" si="48"/>
        <v>1.0851581508515815</v>
      </c>
      <c r="O189" s="30">
        <f t="shared" si="48"/>
        <v>0.77164647824136379</v>
      </c>
      <c r="P189" s="30">
        <f t="shared" si="48"/>
        <v>0.87608906098741535</v>
      </c>
      <c r="Q189" s="30">
        <f t="shared" si="48"/>
        <v>0.89905004962427337</v>
      </c>
      <c r="R189" s="30">
        <f t="shared" si="48"/>
        <v>0.80828809744472396</v>
      </c>
      <c r="S189" s="30">
        <f t="shared" si="48"/>
        <v>0.83969465648854957</v>
      </c>
      <c r="T189" s="30">
        <f t="shared" si="48"/>
        <v>0.976901996607073</v>
      </c>
      <c r="U189" s="30">
        <f t="shared" si="48"/>
        <v>0.97282741738066092</v>
      </c>
      <c r="V189" s="30">
        <f t="shared" si="48"/>
        <v>0.85180686304281805</v>
      </c>
      <c r="W189" s="30">
        <f t="shared" si="48"/>
        <v>1</v>
      </c>
      <c r="X189" s="30">
        <f t="shared" si="48"/>
        <v>0.9826115485564304</v>
      </c>
      <c r="Y189" s="30">
        <f t="shared" si="48"/>
        <v>0.97043906680191272</v>
      </c>
      <c r="Z189" s="30">
        <f t="shared" si="48"/>
        <v>1.0010537407797682</v>
      </c>
    </row>
    <row r="190" spans="1:26" s="110" customFormat="1" ht="30" customHeight="1" x14ac:dyDescent="0.25">
      <c r="A190" s="104" t="s">
        <v>123</v>
      </c>
      <c r="B190" s="105">
        <v>83542</v>
      </c>
      <c r="C190" s="106">
        <f t="shared" ref="C190:C196" si="49">SUM(F190:Z190)</f>
        <v>63032</v>
      </c>
      <c r="D190" s="107">
        <f t="shared" si="47"/>
        <v>0.75449474515812409</v>
      </c>
      <c r="E190" s="108"/>
      <c r="F190" s="114">
        <v>5094</v>
      </c>
      <c r="G190" s="114">
        <v>450</v>
      </c>
      <c r="H190" s="114">
        <v>3398</v>
      </c>
      <c r="I190" s="114">
        <v>2460</v>
      </c>
      <c r="J190" s="114">
        <v>3230</v>
      </c>
      <c r="K190" s="114">
        <v>7921</v>
      </c>
      <c r="L190" s="114">
        <v>4545</v>
      </c>
      <c r="M190" s="114">
        <v>3864</v>
      </c>
      <c r="N190" s="114">
        <v>1160</v>
      </c>
      <c r="O190" s="114">
        <v>900</v>
      </c>
      <c r="P190" s="114">
        <v>1780</v>
      </c>
      <c r="Q190" s="114">
        <v>2150</v>
      </c>
      <c r="R190" s="114">
        <v>5566</v>
      </c>
      <c r="S190" s="114">
        <v>1495</v>
      </c>
      <c r="T190" s="114">
        <v>2500</v>
      </c>
      <c r="U190" s="114">
        <v>1375</v>
      </c>
      <c r="V190" s="114">
        <v>2100</v>
      </c>
      <c r="W190" s="114">
        <v>670</v>
      </c>
      <c r="X190" s="114">
        <v>200</v>
      </c>
      <c r="Y190" s="114">
        <v>9694</v>
      </c>
      <c r="Z190" s="114">
        <v>2480</v>
      </c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49"/>
        <v>105000</v>
      </c>
      <c r="D191" s="15">
        <f t="shared" si="47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5">
      <c r="A192" s="104" t="s">
        <v>125</v>
      </c>
      <c r="B192" s="105">
        <v>92790</v>
      </c>
      <c r="C192" s="106">
        <f t="shared" si="49"/>
        <v>78021</v>
      </c>
      <c r="D192" s="107">
        <f t="shared" si="47"/>
        <v>0.84083414161008729</v>
      </c>
      <c r="E192" s="108"/>
      <c r="F192" s="115">
        <v>3528</v>
      </c>
      <c r="G192" s="115">
        <v>2376</v>
      </c>
      <c r="H192" s="115">
        <v>3429</v>
      </c>
      <c r="I192" s="115">
        <v>4527</v>
      </c>
      <c r="J192" s="115">
        <v>3434</v>
      </c>
      <c r="K192" s="115">
        <v>5002</v>
      </c>
      <c r="L192" s="115">
        <v>2750</v>
      </c>
      <c r="M192" s="115">
        <v>2822</v>
      </c>
      <c r="N192" s="115">
        <v>4177</v>
      </c>
      <c r="O192" s="115">
        <v>1264</v>
      </c>
      <c r="P192" s="115">
        <v>2210</v>
      </c>
      <c r="Q192" s="115">
        <v>5465</v>
      </c>
      <c r="R192" s="115">
        <v>5710</v>
      </c>
      <c r="S192" s="115">
        <v>3340</v>
      </c>
      <c r="T192" s="115">
        <v>7006</v>
      </c>
      <c r="U192" s="115">
        <v>3141</v>
      </c>
      <c r="V192" s="115">
        <v>2505</v>
      </c>
      <c r="W192" s="115">
        <v>1779</v>
      </c>
      <c r="X192" s="115">
        <v>4600</v>
      </c>
      <c r="Y192" s="115">
        <v>6616</v>
      </c>
      <c r="Z192" s="115">
        <v>2340</v>
      </c>
    </row>
    <row r="193" spans="1:36" s="12" customFormat="1" ht="28.8" customHeight="1" x14ac:dyDescent="0.25">
      <c r="A193" s="13" t="s">
        <v>51</v>
      </c>
      <c r="B193" s="87">
        <f>B192/B191</f>
        <v>0.88371428571428567</v>
      </c>
      <c r="C193" s="87">
        <f>C192/C191</f>
        <v>0.74305714285714286</v>
      </c>
      <c r="D193" s="15">
        <f t="shared" si="47"/>
        <v>0.84083414161008729</v>
      </c>
      <c r="E193" s="100"/>
      <c r="F193" s="16">
        <f>F192/F191</f>
        <v>0.47374781791325365</v>
      </c>
      <c r="G193" s="16">
        <f t="shared" ref="G193:Z193" si="50">G192/G191</f>
        <v>0.58149779735682816</v>
      </c>
      <c r="H193" s="16">
        <f t="shared" si="50"/>
        <v>0.62402183803457689</v>
      </c>
      <c r="I193" s="16">
        <f t="shared" si="50"/>
        <v>0.67146247404331061</v>
      </c>
      <c r="J193" s="16">
        <f t="shared" si="50"/>
        <v>1.018688816374963</v>
      </c>
      <c r="K193" s="16">
        <f t="shared" si="50"/>
        <v>0.84322319622387054</v>
      </c>
      <c r="L193" s="16">
        <f t="shared" si="50"/>
        <v>0.63968364735985117</v>
      </c>
      <c r="M193" s="16">
        <f t="shared" si="50"/>
        <v>0.55870124727776682</v>
      </c>
      <c r="N193" s="16">
        <f t="shared" si="50"/>
        <v>0.92391063923910643</v>
      </c>
      <c r="O193" s="16">
        <f t="shared" si="50"/>
        <v>0.56707043517272315</v>
      </c>
      <c r="P193" s="16">
        <f t="shared" si="50"/>
        <v>0.71313326879638594</v>
      </c>
      <c r="Q193" s="16">
        <f t="shared" si="50"/>
        <v>0.77484758258896924</v>
      </c>
      <c r="R193" s="16">
        <f t="shared" si="50"/>
        <v>0.75599099695485239</v>
      </c>
      <c r="S193" s="16">
        <f t="shared" si="50"/>
        <v>0.6537482873360736</v>
      </c>
      <c r="T193" s="16">
        <f t="shared" si="50"/>
        <v>0.91426334333811821</v>
      </c>
      <c r="U193" s="16">
        <f t="shared" si="50"/>
        <v>0.7689106487148103</v>
      </c>
      <c r="V193" s="16">
        <f t="shared" si="50"/>
        <v>0.76070452474946859</v>
      </c>
      <c r="W193" s="16">
        <f t="shared" si="50"/>
        <v>0.83599624060150379</v>
      </c>
      <c r="X193" s="16">
        <f t="shared" si="50"/>
        <v>0.75459317585301833</v>
      </c>
      <c r="Y193" s="16">
        <f t="shared" si="50"/>
        <v>0.95870163744384873</v>
      </c>
      <c r="Z193" s="16">
        <f t="shared" si="50"/>
        <v>0.82191780821917804</v>
      </c>
    </row>
    <row r="194" spans="1:36" s="12" customFormat="1" ht="31.8" customHeight="1" x14ac:dyDescent="0.25">
      <c r="A194" s="11" t="s">
        <v>126</v>
      </c>
      <c r="B194" s="26">
        <v>81835</v>
      </c>
      <c r="C194" s="27">
        <f t="shared" si="49"/>
        <v>69677</v>
      </c>
      <c r="D194" s="15">
        <f t="shared" si="47"/>
        <v>0.85143276104356325</v>
      </c>
      <c r="E194" s="100"/>
      <c r="F194" s="10">
        <v>3503</v>
      </c>
      <c r="G194" s="10">
        <v>1910</v>
      </c>
      <c r="H194" s="10">
        <v>3349</v>
      </c>
      <c r="I194" s="10">
        <v>4908</v>
      </c>
      <c r="J194" s="10">
        <v>2675</v>
      </c>
      <c r="K194" s="10">
        <v>4562</v>
      </c>
      <c r="L194" s="10">
        <v>1395</v>
      </c>
      <c r="M194" s="10">
        <v>2341</v>
      </c>
      <c r="N194" s="10">
        <v>4115</v>
      </c>
      <c r="O194" s="10">
        <v>1229</v>
      </c>
      <c r="P194" s="10">
        <v>2102</v>
      </c>
      <c r="Q194" s="10">
        <v>5335</v>
      </c>
      <c r="R194" s="10">
        <v>5410</v>
      </c>
      <c r="S194" s="10">
        <v>3090</v>
      </c>
      <c r="T194" s="10">
        <v>5990</v>
      </c>
      <c r="U194" s="10">
        <v>3127</v>
      </c>
      <c r="V194" s="10">
        <v>2375</v>
      </c>
      <c r="W194" s="10">
        <v>1762</v>
      </c>
      <c r="X194" s="10">
        <v>4250</v>
      </c>
      <c r="Y194" s="10">
        <v>4749</v>
      </c>
      <c r="Z194" s="10">
        <v>1500</v>
      </c>
    </row>
    <row r="195" spans="1:36" s="12" customFormat="1" ht="30" customHeight="1" x14ac:dyDescent="0.25">
      <c r="A195" s="11" t="s">
        <v>127</v>
      </c>
      <c r="B195" s="26">
        <v>7130</v>
      </c>
      <c r="C195" s="27">
        <f t="shared" si="49"/>
        <v>6498</v>
      </c>
      <c r="D195" s="15">
        <f t="shared" si="47"/>
        <v>0.91136044880785416</v>
      </c>
      <c r="E195" s="100"/>
      <c r="F195" s="10">
        <v>25</v>
      </c>
      <c r="G195" s="10">
        <v>361</v>
      </c>
      <c r="H195" s="10">
        <v>80</v>
      </c>
      <c r="I195" s="10">
        <v>283</v>
      </c>
      <c r="J195" s="10">
        <v>326</v>
      </c>
      <c r="K195" s="10">
        <v>440</v>
      </c>
      <c r="L195" s="10">
        <v>1135</v>
      </c>
      <c r="M195" s="10">
        <v>481</v>
      </c>
      <c r="N195" s="10">
        <v>62</v>
      </c>
      <c r="O195" s="10"/>
      <c r="P195" s="10"/>
      <c r="Q195" s="10"/>
      <c r="R195" s="10"/>
      <c r="S195" s="10">
        <v>250</v>
      </c>
      <c r="T195" s="10">
        <v>1016</v>
      </c>
      <c r="U195" s="10">
        <v>14</v>
      </c>
      <c r="V195" s="10">
        <v>30</v>
      </c>
      <c r="W195" s="10"/>
      <c r="X195" s="10">
        <v>200</v>
      </c>
      <c r="Y195" s="10">
        <v>955</v>
      </c>
      <c r="Z195" s="10">
        <v>840</v>
      </c>
    </row>
    <row r="196" spans="1:36" s="12" customFormat="1" ht="30" customHeight="1" x14ac:dyDescent="0.25">
      <c r="A196" s="32" t="s">
        <v>149</v>
      </c>
      <c r="B196" s="23">
        <v>2274</v>
      </c>
      <c r="C196" s="27">
        <f t="shared" si="49"/>
        <v>713</v>
      </c>
      <c r="D196" s="15">
        <f t="shared" si="47"/>
        <v>0.31354441512752856</v>
      </c>
      <c r="E196" s="100"/>
      <c r="F196" s="58">
        <v>500</v>
      </c>
      <c r="G196" s="58"/>
      <c r="H196" s="58"/>
      <c r="I196" s="58">
        <v>73</v>
      </c>
      <c r="J196" s="58"/>
      <c r="K196" s="58">
        <v>140</v>
      </c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200000000000003" hidden="1" customHeight="1" outlineLevel="1" x14ac:dyDescent="0.25">
      <c r="A197" s="11" t="s">
        <v>206</v>
      </c>
      <c r="B197" s="27">
        <v>101088</v>
      </c>
      <c r="C197" s="27">
        <f>SUM(F197:Z197)</f>
        <v>98768</v>
      </c>
      <c r="D197" s="15">
        <f t="shared" si="47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5">
      <c r="A198" s="32" t="s">
        <v>128</v>
      </c>
      <c r="B198" s="27">
        <v>99561</v>
      </c>
      <c r="C198" s="27">
        <f>SUM(F198:Z198)</f>
        <v>92746</v>
      </c>
      <c r="D198" s="15">
        <f t="shared" si="47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5">
      <c r="A199" s="11" t="s">
        <v>129</v>
      </c>
      <c r="B199" s="48">
        <f>B198/B197</f>
        <v>0.98489434947768284</v>
      </c>
      <c r="C199" s="48">
        <f>C198/C197</f>
        <v>0.93902883525028347</v>
      </c>
      <c r="D199" s="15">
        <f>C199/B199</f>
        <v>0.95343103120479555</v>
      </c>
      <c r="E199" s="15"/>
      <c r="F199" s="69">
        <f t="shared" ref="F199:Z199" si="51">F198/F197</f>
        <v>0.79857819905213268</v>
      </c>
      <c r="G199" s="69">
        <f t="shared" si="51"/>
        <v>0.98262646908533469</v>
      </c>
      <c r="H199" s="69">
        <f t="shared" si="51"/>
        <v>0.96862453531598514</v>
      </c>
      <c r="I199" s="69">
        <f t="shared" si="51"/>
        <v>0.99271291938667072</v>
      </c>
      <c r="J199" s="69">
        <f t="shared" si="51"/>
        <v>0.98004321850769038</v>
      </c>
      <c r="K199" s="69">
        <f t="shared" si="51"/>
        <v>1</v>
      </c>
      <c r="L199" s="69">
        <f t="shared" si="51"/>
        <v>0.93753565316600118</v>
      </c>
      <c r="M199" s="69">
        <f t="shared" si="51"/>
        <v>0.90211700432506259</v>
      </c>
      <c r="N199" s="69">
        <f t="shared" si="51"/>
        <v>0.98472727272727267</v>
      </c>
      <c r="O199" s="69">
        <f t="shared" si="51"/>
        <v>1</v>
      </c>
      <c r="P199" s="69">
        <f t="shared" si="51"/>
        <v>0.64637105669534523</v>
      </c>
      <c r="Q199" s="69">
        <f t="shared" si="51"/>
        <v>0.96254939013915131</v>
      </c>
      <c r="R199" s="69">
        <f t="shared" si="51"/>
        <v>0.98676037920889181</v>
      </c>
      <c r="S199" s="69">
        <f t="shared" si="51"/>
        <v>1</v>
      </c>
      <c r="T199" s="69">
        <f t="shared" si="51"/>
        <v>0.91279204256303492</v>
      </c>
      <c r="U199" s="69">
        <f t="shared" si="51"/>
        <v>0.86986439991904474</v>
      </c>
      <c r="V199" s="69">
        <f t="shared" si="51"/>
        <v>1</v>
      </c>
      <c r="W199" s="69">
        <f t="shared" si="51"/>
        <v>1</v>
      </c>
      <c r="X199" s="69">
        <f t="shared" si="51"/>
        <v>0.97443049744304977</v>
      </c>
      <c r="Y199" s="69">
        <f t="shared" si="51"/>
        <v>0.92559595473151934</v>
      </c>
      <c r="Z199" s="69">
        <f t="shared" si="51"/>
        <v>0.84661707403471487</v>
      </c>
    </row>
    <row r="200" spans="1:36" s="46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>C200/B200</f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5">
      <c r="A201" s="32" t="s">
        <v>131</v>
      </c>
      <c r="B201" s="23">
        <v>15599</v>
      </c>
      <c r="C201" s="27">
        <f>SUM(F201:Z201)</f>
        <v>14564</v>
      </c>
      <c r="D201" s="15">
        <f>C201/B201</f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>C202/B202</f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1.6" outlineLevel="1" x14ac:dyDescent="0.25">
      <c r="A204" s="51" t="s">
        <v>134</v>
      </c>
      <c r="B204" s="23">
        <v>100655</v>
      </c>
      <c r="C204" s="27">
        <f>SUM(F204:Z204)</f>
        <v>94299</v>
      </c>
      <c r="D204" s="9">
        <f t="shared" ref="D204:D223" si="52">C204/B204</f>
        <v>0.93685360886195423</v>
      </c>
      <c r="E204" s="9"/>
      <c r="F204" s="26">
        <v>1820</v>
      </c>
      <c r="G204" s="26">
        <v>2080</v>
      </c>
      <c r="H204" s="26">
        <v>7643</v>
      </c>
      <c r="I204" s="26">
        <v>7529</v>
      </c>
      <c r="J204" s="26">
        <v>4932</v>
      </c>
      <c r="K204" s="26">
        <v>3745</v>
      </c>
      <c r="L204" s="26">
        <v>3186</v>
      </c>
      <c r="M204" s="31">
        <v>7138</v>
      </c>
      <c r="N204" s="26">
        <v>3680</v>
      </c>
      <c r="O204" s="26">
        <v>3700</v>
      </c>
      <c r="P204" s="26">
        <v>3150</v>
      </c>
      <c r="Q204" s="26">
        <v>5074</v>
      </c>
      <c r="R204" s="26">
        <v>7049</v>
      </c>
      <c r="S204" s="26">
        <v>2705</v>
      </c>
      <c r="T204" s="26">
        <v>3983</v>
      </c>
      <c r="U204" s="26">
        <v>4185</v>
      </c>
      <c r="V204" s="26">
        <v>1983</v>
      </c>
      <c r="W204" s="26">
        <v>985</v>
      </c>
      <c r="X204" s="26">
        <v>4302</v>
      </c>
      <c r="Y204" s="26">
        <v>7500</v>
      </c>
      <c r="Z204" s="26">
        <v>7930</v>
      </c>
    </row>
    <row r="205" spans="1:36" s="46" customFormat="1" ht="21.6" hidden="1" customHeight="1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5">
      <c r="A206" s="13" t="s">
        <v>136</v>
      </c>
      <c r="B206" s="27">
        <f>B204*0.45</f>
        <v>45294.75</v>
      </c>
      <c r="C206" s="27">
        <f>C204*0.45</f>
        <v>42434.55</v>
      </c>
      <c r="D206" s="9">
        <f t="shared" si="52"/>
        <v>0.93685360886195423</v>
      </c>
      <c r="E206" s="9"/>
      <c r="F206" s="26">
        <f>F204*0.45</f>
        <v>819</v>
      </c>
      <c r="G206" s="26">
        <f t="shared" ref="G206:Z206" si="53">G204*0.45</f>
        <v>936</v>
      </c>
      <c r="H206" s="26">
        <f t="shared" si="53"/>
        <v>3439.35</v>
      </c>
      <c r="I206" s="26">
        <f t="shared" si="53"/>
        <v>3388.05</v>
      </c>
      <c r="J206" s="26">
        <f t="shared" si="53"/>
        <v>2219.4</v>
      </c>
      <c r="K206" s="26">
        <f t="shared" si="53"/>
        <v>1685.25</v>
      </c>
      <c r="L206" s="26">
        <f t="shared" si="53"/>
        <v>1433.7</v>
      </c>
      <c r="M206" s="26">
        <f t="shared" si="53"/>
        <v>3212.1</v>
      </c>
      <c r="N206" s="26">
        <f t="shared" si="53"/>
        <v>1656</v>
      </c>
      <c r="O206" s="26">
        <f t="shared" si="53"/>
        <v>1665</v>
      </c>
      <c r="P206" s="26">
        <f t="shared" si="53"/>
        <v>1417.5</v>
      </c>
      <c r="Q206" s="26">
        <f t="shared" si="53"/>
        <v>2283.3000000000002</v>
      </c>
      <c r="R206" s="26">
        <f t="shared" si="53"/>
        <v>3172.05</v>
      </c>
      <c r="S206" s="26">
        <f t="shared" si="53"/>
        <v>1217.25</v>
      </c>
      <c r="T206" s="26">
        <f t="shared" si="53"/>
        <v>1792.3500000000001</v>
      </c>
      <c r="U206" s="26">
        <f t="shared" si="53"/>
        <v>1883.25</v>
      </c>
      <c r="V206" s="26">
        <f t="shared" si="53"/>
        <v>892.35</v>
      </c>
      <c r="W206" s="26">
        <f t="shared" si="53"/>
        <v>443.25</v>
      </c>
      <c r="X206" s="26">
        <f t="shared" si="53"/>
        <v>1935.9</v>
      </c>
      <c r="Y206" s="26">
        <f t="shared" si="53"/>
        <v>3375</v>
      </c>
      <c r="Z206" s="26">
        <f t="shared" si="53"/>
        <v>3568.5</v>
      </c>
      <c r="AA206" s="60"/>
    </row>
    <row r="207" spans="1:36" s="46" customFormat="1" ht="21.6" collapsed="1" x14ac:dyDescent="0.25">
      <c r="A207" s="13" t="s">
        <v>137</v>
      </c>
      <c r="B207" s="48">
        <f>B204/B205</f>
        <v>0.99960276081235411</v>
      </c>
      <c r="C207" s="48">
        <f>C204/C205</f>
        <v>0.96855401466301572</v>
      </c>
      <c r="D207" s="9"/>
      <c r="E207" s="9"/>
      <c r="F207" s="69">
        <f t="shared" ref="F207:Z207" si="54">F204/F205</f>
        <v>1.5578190533253446</v>
      </c>
      <c r="G207" s="69">
        <f t="shared" si="54"/>
        <v>0.61389528363142676</v>
      </c>
      <c r="H207" s="69">
        <f t="shared" si="54"/>
        <v>0.92723346435677201</v>
      </c>
      <c r="I207" s="69">
        <f t="shared" si="54"/>
        <v>0.98033854166666667</v>
      </c>
      <c r="J207" s="69">
        <f t="shared" si="54"/>
        <v>1.0057096247960848</v>
      </c>
      <c r="K207" s="69">
        <f t="shared" si="54"/>
        <v>1.4201744406522563</v>
      </c>
      <c r="L207" s="69">
        <f t="shared" si="54"/>
        <v>3.9577639751552796</v>
      </c>
      <c r="M207" s="69">
        <f t="shared" si="54"/>
        <v>0.67112958122567179</v>
      </c>
      <c r="N207" s="69">
        <f t="shared" si="54"/>
        <v>0.89627121946467292</v>
      </c>
      <c r="O207" s="69">
        <f t="shared" si="54"/>
        <v>1.0526016329549657</v>
      </c>
      <c r="P207" s="69">
        <f t="shared" si="54"/>
        <v>1.004848794181447</v>
      </c>
      <c r="Q207" s="69">
        <f t="shared" si="54"/>
        <v>0.6725429120551395</v>
      </c>
      <c r="R207" s="69">
        <f t="shared" si="54"/>
        <v>1.6380071571315706</v>
      </c>
      <c r="S207" s="69">
        <f t="shared" si="54"/>
        <v>1.3963452405533761</v>
      </c>
      <c r="T207" s="69">
        <f t="shared" si="54"/>
        <v>1.0724575244352297</v>
      </c>
      <c r="U207" s="69">
        <f t="shared" si="54"/>
        <v>0.63150746944318692</v>
      </c>
      <c r="V207" s="69">
        <f t="shared" si="54"/>
        <v>1.3320346611137233</v>
      </c>
      <c r="W207" s="69">
        <f t="shared" si="54"/>
        <v>1.4912944738834217</v>
      </c>
      <c r="X207" s="69">
        <f t="shared" si="54"/>
        <v>0.87039210132319011</v>
      </c>
      <c r="Y207" s="69">
        <f t="shared" si="54"/>
        <v>0.9375</v>
      </c>
      <c r="Z207" s="69">
        <f t="shared" si="54"/>
        <v>1.0005172914117009</v>
      </c>
    </row>
    <row r="208" spans="1:36" s="59" customFormat="1" ht="21.6" outlineLevel="1" x14ac:dyDescent="0.25">
      <c r="A208" s="51" t="s">
        <v>138</v>
      </c>
      <c r="B208" s="23">
        <v>229118</v>
      </c>
      <c r="C208" s="27">
        <f>SUM(F208:Z208)</f>
        <v>276867</v>
      </c>
      <c r="D208" s="9">
        <f t="shared" si="52"/>
        <v>1.208403530058747</v>
      </c>
      <c r="E208" s="9"/>
      <c r="F208" s="26">
        <v>1978</v>
      </c>
      <c r="G208" s="26">
        <v>8000</v>
      </c>
      <c r="H208" s="26">
        <v>17663</v>
      </c>
      <c r="I208" s="26">
        <v>27068</v>
      </c>
      <c r="J208" s="26">
        <v>4827</v>
      </c>
      <c r="K208" s="26">
        <v>14750</v>
      </c>
      <c r="L208" s="26">
        <v>550</v>
      </c>
      <c r="M208" s="26">
        <v>26764</v>
      </c>
      <c r="N208" s="26">
        <v>9712</v>
      </c>
      <c r="O208" s="26">
        <v>13800</v>
      </c>
      <c r="P208" s="26">
        <v>6200</v>
      </c>
      <c r="Q208" s="26">
        <v>18920</v>
      </c>
      <c r="R208" s="26">
        <v>5741</v>
      </c>
      <c r="S208" s="26">
        <v>5200</v>
      </c>
      <c r="T208" s="26">
        <v>6250</v>
      </c>
      <c r="U208" s="26">
        <v>39200</v>
      </c>
      <c r="V208" s="26">
        <v>2300</v>
      </c>
      <c r="W208" s="26">
        <v>870</v>
      </c>
      <c r="X208" s="26">
        <v>7370</v>
      </c>
      <c r="Y208" s="26">
        <v>40684</v>
      </c>
      <c r="Z208" s="26">
        <v>19020</v>
      </c>
    </row>
    <row r="209" spans="1:26" s="46" customFormat="1" ht="21.6" hidden="1" outlineLevel="1" x14ac:dyDescent="0.25">
      <c r="A209" s="13" t="s">
        <v>135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" hidden="1" customHeight="1" outlineLevel="1" x14ac:dyDescent="0.25">
      <c r="A210" s="13" t="s">
        <v>136</v>
      </c>
      <c r="B210" s="27">
        <f>B208*0.3</f>
        <v>68735.399999999994</v>
      </c>
      <c r="C210" s="27">
        <f>C208*0.3</f>
        <v>83060.099999999991</v>
      </c>
      <c r="D210" s="9">
        <f t="shared" si="52"/>
        <v>1.208403530058747</v>
      </c>
      <c r="E210" s="9"/>
      <c r="F210" s="26">
        <f>F208*0.3</f>
        <v>593.4</v>
      </c>
      <c r="G210" s="26">
        <f t="shared" ref="G210:Z210" si="55">G208*0.3</f>
        <v>2400</v>
      </c>
      <c r="H210" s="26">
        <f t="shared" si="55"/>
        <v>5298.9</v>
      </c>
      <c r="I210" s="26">
        <f t="shared" si="55"/>
        <v>8120.4</v>
      </c>
      <c r="J210" s="26">
        <f t="shared" si="55"/>
        <v>1448.1</v>
      </c>
      <c r="K210" s="26">
        <f t="shared" si="55"/>
        <v>4425</v>
      </c>
      <c r="L210" s="26">
        <f t="shared" si="55"/>
        <v>165</v>
      </c>
      <c r="M210" s="26">
        <f t="shared" si="55"/>
        <v>8029.2</v>
      </c>
      <c r="N210" s="26">
        <f t="shared" si="55"/>
        <v>2913.6</v>
      </c>
      <c r="O210" s="26">
        <f t="shared" si="55"/>
        <v>4140</v>
      </c>
      <c r="P210" s="26">
        <f t="shared" si="55"/>
        <v>1860</v>
      </c>
      <c r="Q210" s="26">
        <f t="shared" si="55"/>
        <v>5676</v>
      </c>
      <c r="R210" s="26">
        <f t="shared" si="55"/>
        <v>1722.3</v>
      </c>
      <c r="S210" s="26">
        <f t="shared" si="55"/>
        <v>1560</v>
      </c>
      <c r="T210" s="26">
        <f t="shared" si="55"/>
        <v>1875</v>
      </c>
      <c r="U210" s="26">
        <f t="shared" si="55"/>
        <v>11760</v>
      </c>
      <c r="V210" s="26">
        <f t="shared" si="55"/>
        <v>690</v>
      </c>
      <c r="W210" s="26">
        <f t="shared" si="55"/>
        <v>261</v>
      </c>
      <c r="X210" s="26">
        <f t="shared" si="55"/>
        <v>2211</v>
      </c>
      <c r="Y210" s="26">
        <f t="shared" si="55"/>
        <v>12205.199999999999</v>
      </c>
      <c r="Z210" s="26">
        <f t="shared" si="55"/>
        <v>5706</v>
      </c>
    </row>
    <row r="211" spans="1:26" s="59" customFormat="1" ht="21.6" collapsed="1" x14ac:dyDescent="0.25">
      <c r="A211" s="13" t="s">
        <v>137</v>
      </c>
      <c r="B211" s="9">
        <f>B208/B209</f>
        <v>0.94735971618654613</v>
      </c>
      <c r="C211" s="9">
        <f>C208/C209</f>
        <v>1.1473708028325909</v>
      </c>
      <c r="D211" s="9"/>
      <c r="E211" s="9"/>
      <c r="F211" s="30">
        <f t="shared" ref="F211:Z211" si="56">F208/F209</f>
        <v>0.87355915735547407</v>
      </c>
      <c r="G211" s="30">
        <f t="shared" si="56"/>
        <v>1.2181937232568409</v>
      </c>
      <c r="H211" s="30">
        <f t="shared" si="56"/>
        <v>1.1055682131143436</v>
      </c>
      <c r="I211" s="30">
        <f t="shared" si="56"/>
        <v>0.99281103286384975</v>
      </c>
      <c r="J211" s="30">
        <f t="shared" si="56"/>
        <v>0.5078326372158104</v>
      </c>
      <c r="K211" s="30">
        <f t="shared" si="56"/>
        <v>1.2005534755005698</v>
      </c>
      <c r="L211" s="30">
        <f t="shared" si="56"/>
        <v>0.3525189078323292</v>
      </c>
      <c r="M211" s="30">
        <f t="shared" si="56"/>
        <v>1.2983094423827888</v>
      </c>
      <c r="N211" s="30">
        <f t="shared" si="56"/>
        <v>1.2203764670402855</v>
      </c>
      <c r="O211" s="30">
        <f t="shared" si="56"/>
        <v>2.0255394099515631</v>
      </c>
      <c r="P211" s="30">
        <f t="shared" si="56"/>
        <v>1.0204249576194473</v>
      </c>
      <c r="Q211" s="30">
        <f t="shared" si="56"/>
        <v>1.2938698470881091</v>
      </c>
      <c r="R211" s="30">
        <f t="shared" si="56"/>
        <v>0.68828677616592737</v>
      </c>
      <c r="S211" s="30">
        <f t="shared" si="56"/>
        <v>1.3849308866221004</v>
      </c>
      <c r="T211" s="30">
        <f t="shared" si="56"/>
        <v>1.3383297644539613</v>
      </c>
      <c r="U211" s="30">
        <f t="shared" si="56"/>
        <v>1.2217547140408291</v>
      </c>
      <c r="V211" s="30">
        <f t="shared" si="56"/>
        <v>0.79714414445638226</v>
      </c>
      <c r="W211" s="30">
        <f t="shared" si="56"/>
        <v>0.67958131541946565</v>
      </c>
      <c r="X211" s="30">
        <f t="shared" si="56"/>
        <v>0.76932712582726159</v>
      </c>
      <c r="Y211" s="30">
        <f t="shared" si="56"/>
        <v>1.2777638190954774</v>
      </c>
      <c r="Z211" s="30">
        <f t="shared" si="56"/>
        <v>1.2381119768781612</v>
      </c>
    </row>
    <row r="212" spans="1:26" s="59" customFormat="1" ht="30" customHeight="1" outlineLevel="1" x14ac:dyDescent="0.25">
      <c r="A212" s="51" t="s">
        <v>139</v>
      </c>
      <c r="B212" s="23">
        <v>57255</v>
      </c>
      <c r="C212" s="27">
        <f>SUM(F212:Z212)</f>
        <v>52141</v>
      </c>
      <c r="D212" s="116">
        <f t="shared" si="52"/>
        <v>0.91068028993101036</v>
      </c>
      <c r="E212" s="9"/>
      <c r="F212" s="26"/>
      <c r="G212" s="26">
        <v>5055</v>
      </c>
      <c r="H212" s="26">
        <v>1250</v>
      </c>
      <c r="I212" s="26">
        <v>5900</v>
      </c>
      <c r="J212" s="26">
        <v>9550</v>
      </c>
      <c r="K212" s="26">
        <v>3600</v>
      </c>
      <c r="L212" s="26">
        <v>2100</v>
      </c>
      <c r="M212" s="26">
        <v>1859</v>
      </c>
      <c r="N212" s="26">
        <v>300</v>
      </c>
      <c r="O212" s="26">
        <v>1000</v>
      </c>
      <c r="P212" s="26">
        <v>3800</v>
      </c>
      <c r="Q212" s="26">
        <v>4715</v>
      </c>
      <c r="R212" s="26"/>
      <c r="S212" s="26"/>
      <c r="T212" s="26">
        <v>800</v>
      </c>
      <c r="U212" s="26"/>
      <c r="V212" s="26">
        <v>1000</v>
      </c>
      <c r="W212" s="26"/>
      <c r="X212" s="26">
        <v>10822</v>
      </c>
      <c r="Y212" s="26">
        <v>390</v>
      </c>
      <c r="Z212" s="26"/>
    </row>
    <row r="213" spans="1:26" s="46" customFormat="1" ht="21.6" hidden="1" outlineLevel="1" x14ac:dyDescent="0.25">
      <c r="A213" s="13" t="s">
        <v>135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2" hidden="1" customHeight="1" outlineLevel="1" x14ac:dyDescent="0.25">
      <c r="A214" s="13" t="s">
        <v>140</v>
      </c>
      <c r="B214" s="27">
        <f>B212*0.19</f>
        <v>10878.45</v>
      </c>
      <c r="C214" s="27">
        <f>C212*0.19</f>
        <v>9906.7900000000009</v>
      </c>
      <c r="D214" s="9"/>
      <c r="E214" s="9"/>
      <c r="F214" s="26">
        <f>F212*0.19</f>
        <v>0</v>
      </c>
      <c r="G214" s="26">
        <f t="shared" ref="G214:Z214" si="57">G212*0.19</f>
        <v>960.45</v>
      </c>
      <c r="H214" s="26">
        <f t="shared" si="57"/>
        <v>237.5</v>
      </c>
      <c r="I214" s="26">
        <f t="shared" si="57"/>
        <v>1121</v>
      </c>
      <c r="J214" s="26">
        <f t="shared" si="57"/>
        <v>1814.5</v>
      </c>
      <c r="K214" s="26">
        <f t="shared" si="57"/>
        <v>684</v>
      </c>
      <c r="L214" s="26">
        <f t="shared" si="57"/>
        <v>399</v>
      </c>
      <c r="M214" s="26">
        <f t="shared" si="57"/>
        <v>353.21</v>
      </c>
      <c r="N214" s="26">
        <f t="shared" si="57"/>
        <v>57</v>
      </c>
      <c r="O214" s="26">
        <f t="shared" si="57"/>
        <v>190</v>
      </c>
      <c r="P214" s="26">
        <f t="shared" si="57"/>
        <v>722</v>
      </c>
      <c r="Q214" s="26">
        <f t="shared" si="57"/>
        <v>895.85</v>
      </c>
      <c r="R214" s="26">
        <f t="shared" si="57"/>
        <v>0</v>
      </c>
      <c r="S214" s="26">
        <f t="shared" si="57"/>
        <v>0</v>
      </c>
      <c r="T214" s="26">
        <f t="shared" si="57"/>
        <v>152</v>
      </c>
      <c r="U214" s="26">
        <f t="shared" si="57"/>
        <v>0</v>
      </c>
      <c r="V214" s="26">
        <f t="shared" si="57"/>
        <v>190</v>
      </c>
      <c r="W214" s="26">
        <f t="shared" si="57"/>
        <v>0</v>
      </c>
      <c r="X214" s="26">
        <f t="shared" si="57"/>
        <v>2056.1799999999998</v>
      </c>
      <c r="Y214" s="26">
        <f t="shared" si="57"/>
        <v>74.099999999999994</v>
      </c>
      <c r="Z214" s="26">
        <f t="shared" si="57"/>
        <v>0</v>
      </c>
    </row>
    <row r="215" spans="1:26" s="59" customFormat="1" ht="21.6" collapsed="1" x14ac:dyDescent="0.25">
      <c r="A215" s="13" t="s">
        <v>141</v>
      </c>
      <c r="B215" s="9">
        <f>B212/B213</f>
        <v>0.23067067938165511</v>
      </c>
      <c r="C215" s="9">
        <f>C212/C213</f>
        <v>0.22193939987272995</v>
      </c>
      <c r="D215" s="9">
        <f t="shared" si="52"/>
        <v>0.9621482906612554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58">H212/H213</f>
        <v>6.9702343113966114E-2</v>
      </c>
      <c r="I215" s="30">
        <f t="shared" si="58"/>
        <v>0.24040714375939726</v>
      </c>
      <c r="J215" s="30">
        <f t="shared" si="58"/>
        <v>0.89508313494666991</v>
      </c>
      <c r="K215" s="30">
        <f t="shared" si="58"/>
        <v>1.411764705882353</v>
      </c>
      <c r="L215" s="30">
        <f t="shared" si="58"/>
        <v>1.1991092331410953</v>
      </c>
      <c r="M215" s="30">
        <f t="shared" si="58"/>
        <v>8.033812020034832E-2</v>
      </c>
      <c r="N215" s="30">
        <f t="shared" si="58"/>
        <v>3.3583342662039627E-2</v>
      </c>
      <c r="O215" s="30">
        <f t="shared" si="58"/>
        <v>0.13075997698624403</v>
      </c>
      <c r="P215" s="30">
        <f t="shared" si="58"/>
        <v>0.55716841148353424</v>
      </c>
      <c r="Q215" s="30">
        <f t="shared" si="58"/>
        <v>0.28725303245380501</v>
      </c>
      <c r="R215" s="30">
        <f t="shared" si="58"/>
        <v>0</v>
      </c>
      <c r="S215" s="30">
        <f t="shared" si="58"/>
        <v>0</v>
      </c>
      <c r="T215" s="30">
        <f t="shared" si="58"/>
        <v>9.9009900990099015E-2</v>
      </c>
      <c r="U215" s="30">
        <f t="shared" si="58"/>
        <v>0</v>
      </c>
      <c r="V215" s="30">
        <f t="shared" si="58"/>
        <v>0.30875632950475485</v>
      </c>
      <c r="W215" s="30">
        <f t="shared" si="58"/>
        <v>0</v>
      </c>
      <c r="X215" s="30">
        <f t="shared" si="58"/>
        <v>1.0063887364808943</v>
      </c>
      <c r="Y215" s="30">
        <f t="shared" si="58"/>
        <v>1.2926662733425697E-2</v>
      </c>
      <c r="Z215" s="30">
        <f t="shared" si="58"/>
        <v>0</v>
      </c>
    </row>
    <row r="216" spans="1:26" s="46" customFormat="1" ht="21.6" x14ac:dyDescent="0.25">
      <c r="A216" s="51" t="s">
        <v>142</v>
      </c>
      <c r="B216" s="27">
        <v>825</v>
      </c>
      <c r="C216" s="27">
        <f>SUM(F216:Z216)</f>
        <v>432</v>
      </c>
      <c r="D216" s="9">
        <f t="shared" si="52"/>
        <v>0.52363636363636368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1.6" x14ac:dyDescent="0.25">
      <c r="A217" s="13" t="s">
        <v>140</v>
      </c>
      <c r="B217" s="27">
        <f>B216*0.7</f>
        <v>577.5</v>
      </c>
      <c r="C217" s="27">
        <f>C216*0.7</f>
        <v>302.39999999999998</v>
      </c>
      <c r="D217" s="9">
        <f t="shared" si="52"/>
        <v>0.52363636363636357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52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52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1.6" x14ac:dyDescent="0.25">
      <c r="A221" s="32" t="s">
        <v>143</v>
      </c>
      <c r="B221" s="27">
        <f>B219+B217+B214+B210+B206</f>
        <v>125486.09999999999</v>
      </c>
      <c r="C221" s="27">
        <f>C219+C217+C214+C210+C206</f>
        <v>135703.84</v>
      </c>
      <c r="D221" s="9">
        <f t="shared" si="52"/>
        <v>1.0814252733968146</v>
      </c>
      <c r="E221" s="9"/>
      <c r="F221" s="26">
        <f>F219+F217+F214+F210+F206</f>
        <v>1412.4</v>
      </c>
      <c r="G221" s="26">
        <f t="shared" ref="G221:Z221" si="59">G219+G217+G214+G210+G206</f>
        <v>4296.45</v>
      </c>
      <c r="H221" s="26">
        <f t="shared" si="59"/>
        <v>8975.75</v>
      </c>
      <c r="I221" s="26">
        <f t="shared" si="59"/>
        <v>12629.45</v>
      </c>
      <c r="J221" s="26">
        <f t="shared" si="59"/>
        <v>5482</v>
      </c>
      <c r="K221" s="26">
        <f t="shared" si="59"/>
        <v>6794.25</v>
      </c>
      <c r="L221" s="26">
        <f t="shared" si="59"/>
        <v>2109.6999999999998</v>
      </c>
      <c r="M221" s="26">
        <f t="shared" si="59"/>
        <v>11594.51</v>
      </c>
      <c r="N221" s="26">
        <f t="shared" si="59"/>
        <v>4626.6000000000004</v>
      </c>
      <c r="O221" s="26">
        <f t="shared" si="59"/>
        <v>5995</v>
      </c>
      <c r="P221" s="26">
        <f t="shared" si="59"/>
        <v>3999.5</v>
      </c>
      <c r="Q221" s="26">
        <f t="shared" si="59"/>
        <v>8925.1500000000015</v>
      </c>
      <c r="R221" s="26">
        <f t="shared" si="59"/>
        <v>4894.3500000000004</v>
      </c>
      <c r="S221" s="26">
        <f t="shared" si="59"/>
        <v>2897.65</v>
      </c>
      <c r="T221" s="26">
        <f t="shared" si="59"/>
        <v>3819.3500000000004</v>
      </c>
      <c r="U221" s="26">
        <f t="shared" si="59"/>
        <v>13643.25</v>
      </c>
      <c r="V221" s="26">
        <f t="shared" si="59"/>
        <v>1772.35</v>
      </c>
      <c r="W221" s="26">
        <f t="shared" si="59"/>
        <v>704.25</v>
      </c>
      <c r="X221" s="26">
        <f t="shared" si="59"/>
        <v>6203.08</v>
      </c>
      <c r="Y221" s="26">
        <f t="shared" si="59"/>
        <v>15654.3</v>
      </c>
      <c r="Z221" s="26">
        <f t="shared" si="59"/>
        <v>9274.5</v>
      </c>
    </row>
    <row r="222" spans="1:26" s="46" customFormat="1" ht="21.6" x14ac:dyDescent="0.25">
      <c r="A222" s="13" t="s">
        <v>208</v>
      </c>
      <c r="B222" s="26">
        <v>62592</v>
      </c>
      <c r="C222" s="26">
        <f>SUM(F222:Z222)</f>
        <v>62122</v>
      </c>
      <c r="D222" s="9">
        <f t="shared" si="52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1.6" x14ac:dyDescent="0.25">
      <c r="A223" s="51" t="s">
        <v>163</v>
      </c>
      <c r="B223" s="49">
        <f>B221/B222*10</f>
        <v>20.048264953987726</v>
      </c>
      <c r="C223" s="49">
        <f>C221/C222*10</f>
        <v>21.844731335114776</v>
      </c>
      <c r="D223" s="9">
        <f t="shared" si="52"/>
        <v>1.0896070749887872</v>
      </c>
      <c r="E223" s="9"/>
      <c r="F223" s="50">
        <f>F221/F222*10</f>
        <v>24.102389078498298</v>
      </c>
      <c r="G223" s="50">
        <f>G221/G222*10</f>
        <v>22.951121794871796</v>
      </c>
      <c r="H223" s="50">
        <f t="shared" ref="H223:Z223" si="60">H221/H222*10</f>
        <v>19.709595959595958</v>
      </c>
      <c r="I223" s="50">
        <f t="shared" si="60"/>
        <v>20.265484595635431</v>
      </c>
      <c r="J223" s="50">
        <f t="shared" si="60"/>
        <v>20.23624953857512</v>
      </c>
      <c r="K223" s="50">
        <f t="shared" si="60"/>
        <v>26.131730769230771</v>
      </c>
      <c r="L223" s="50">
        <f t="shared" si="60"/>
        <v>47.408988764044942</v>
      </c>
      <c r="M223" s="50">
        <f t="shared" si="60"/>
        <v>19.731977535738597</v>
      </c>
      <c r="N223" s="50">
        <f t="shared" si="60"/>
        <v>20.399470899470899</v>
      </c>
      <c r="O223" s="50">
        <f t="shared" si="60"/>
        <v>28.588459704339535</v>
      </c>
      <c r="P223" s="50">
        <f t="shared" si="60"/>
        <v>23.091801385681293</v>
      </c>
      <c r="Q223" s="50">
        <f t="shared" si="60"/>
        <v>21.413507677543187</v>
      </c>
      <c r="R223" s="50">
        <f t="shared" si="60"/>
        <v>24.086368110236222</v>
      </c>
      <c r="S223" s="50">
        <f t="shared" si="60"/>
        <v>27.080841121495325</v>
      </c>
      <c r="T223" s="50">
        <f t="shared" si="60"/>
        <v>18.612816764132557</v>
      </c>
      <c r="U223" s="50">
        <f t="shared" si="60"/>
        <v>23.238375063873274</v>
      </c>
      <c r="V223" s="50">
        <f t="shared" si="60"/>
        <v>21.561435523114355</v>
      </c>
      <c r="W223" s="50">
        <f t="shared" si="60"/>
        <v>19.294520547945208</v>
      </c>
      <c r="X223" s="50">
        <f t="shared" si="60"/>
        <v>22.713584767484434</v>
      </c>
      <c r="Y223" s="50">
        <f t="shared" si="60"/>
        <v>20.433755384414564</v>
      </c>
      <c r="Z223" s="50">
        <f t="shared" si="60"/>
        <v>21.179493034939483</v>
      </c>
    </row>
    <row r="224" spans="1:26" ht="16.2" hidden="1" customHeight="1" x14ac:dyDescent="0.3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2" hidden="1" customHeight="1" x14ac:dyDescent="0.3">
      <c r="A225" s="13" t="s">
        <v>182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2" hidden="1" customHeight="1" x14ac:dyDescent="0.3">
      <c r="A226" s="13" t="s">
        <v>186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2" hidden="1" customHeight="1" x14ac:dyDescent="0.4">
      <c r="A227" s="82" t="s">
        <v>144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3" t="s">
        <v>146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2" hidden="1" customHeight="1" x14ac:dyDescent="0.4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2" hidden="1" customHeight="1" x14ac:dyDescent="0.4">
      <c r="A231" s="65" t="s">
        <v>147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2" hidden="1" customHeight="1" x14ac:dyDescent="0.3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6.2" hidden="1" customHeight="1" x14ac:dyDescent="0.3">
      <c r="A234" s="126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2" customHeight="1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" customHeight="1" x14ac:dyDescent="0.25">
      <c r="A238" s="32" t="s">
        <v>148</v>
      </c>
      <c r="B238" s="106">
        <v>260080</v>
      </c>
      <c r="C238" s="106">
        <f t="shared" ref="C238" si="61">SUM(F238:Z238)</f>
        <v>254333</v>
      </c>
      <c r="D238" s="107">
        <f t="shared" ref="D238" si="62">C238/B238</f>
        <v>0.97790295293755769</v>
      </c>
      <c r="E238" s="108"/>
      <c r="F238" s="109">
        <v>11154</v>
      </c>
      <c r="G238" s="109">
        <v>6639</v>
      </c>
      <c r="H238" s="109">
        <v>16458</v>
      </c>
      <c r="I238" s="109">
        <v>14935</v>
      </c>
      <c r="J238" s="109">
        <v>7609</v>
      </c>
      <c r="K238" s="109">
        <v>18598</v>
      </c>
      <c r="L238" s="109">
        <v>11165</v>
      </c>
      <c r="M238" s="109">
        <v>13627</v>
      </c>
      <c r="N238" s="109">
        <v>12697</v>
      </c>
      <c r="O238" s="109">
        <v>4198</v>
      </c>
      <c r="P238" s="109">
        <v>8430</v>
      </c>
      <c r="Q238" s="109">
        <v>12355</v>
      </c>
      <c r="R238" s="109">
        <v>15984</v>
      </c>
      <c r="S238" s="109">
        <v>15352</v>
      </c>
      <c r="T238" s="109">
        <v>16332</v>
      </c>
      <c r="U238" s="109">
        <v>10927</v>
      </c>
      <c r="V238" s="109">
        <v>10383</v>
      </c>
      <c r="W238" s="109">
        <v>3697</v>
      </c>
      <c r="X238" s="109">
        <v>11750</v>
      </c>
      <c r="Y238" s="109">
        <v>22153</v>
      </c>
      <c r="Z238" s="109">
        <v>9890</v>
      </c>
    </row>
    <row r="239" spans="1:26" ht="16.2" hidden="1" customHeight="1" x14ac:dyDescent="0.3">
      <c r="A239" s="61" t="s">
        <v>150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2" hidden="1" customHeight="1" x14ac:dyDescent="0.3">
      <c r="A240" s="61" t="s">
        <v>151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151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2" hidden="1" customHeight="1" x14ac:dyDescent="0.3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2" hidden="1" customHeight="1" x14ac:dyDescent="0.3"/>
    <row r="244" spans="1:26" s="61" customFormat="1" ht="16.2" hidden="1" customHeight="1" x14ac:dyDescent="0.3">
      <c r="A244" s="61" t="s">
        <v>158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2" hidden="1" customHeight="1" x14ac:dyDescent="0.3"/>
    <row r="246" spans="1:26" ht="16.2" hidden="1" customHeight="1" x14ac:dyDescent="0.3">
      <c r="A246" s="61" t="s">
        <v>162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2" hidden="1" customHeight="1" x14ac:dyDescent="0.3"/>
    <row r="252" spans="1:26" ht="16.2" hidden="1" customHeight="1" x14ac:dyDescent="0.3">
      <c r="A252" s="13" t="s">
        <v>187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2019-09-12T10:45:33Z</cp:lastPrinted>
  <dcterms:created xsi:type="dcterms:W3CDTF">2017-06-08T05:54:08Z</dcterms:created>
  <dcterms:modified xsi:type="dcterms:W3CDTF">2019-09-12T10:52:40Z</dcterms:modified>
</cp:coreProperties>
</file>