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K130" i="2" l="1"/>
  <c r="B156" i="2" l="1"/>
  <c r="B146" i="2"/>
  <c r="M160" i="2" l="1"/>
  <c r="B207" i="2" l="1"/>
  <c r="C238" i="2" l="1"/>
  <c r="D238" i="2" s="1"/>
  <c r="E175" i="2" l="1"/>
  <c r="I175" i="2"/>
  <c r="J175" i="2"/>
  <c r="K175" i="2"/>
  <c r="L175" i="2"/>
  <c r="M175" i="2"/>
  <c r="N175" i="2"/>
  <c r="O175" i="2"/>
  <c r="S175" i="2"/>
  <c r="T175" i="2"/>
  <c r="U175" i="2"/>
  <c r="X175" i="2"/>
  <c r="E172" i="2"/>
  <c r="F172" i="2"/>
  <c r="K172" i="2"/>
  <c r="M172" i="2"/>
  <c r="Q172" i="2"/>
  <c r="R172" i="2"/>
  <c r="U172" i="2"/>
  <c r="X172" i="2"/>
  <c r="H215" i="2" l="1"/>
  <c r="H214" i="2"/>
  <c r="H211" i="2"/>
  <c r="H210" i="2"/>
  <c r="H207" i="2"/>
  <c r="H206" i="2"/>
  <c r="H199" i="2"/>
  <c r="H193" i="2"/>
  <c r="H189" i="2"/>
  <c r="H184" i="2"/>
  <c r="H163" i="2"/>
  <c r="H154" i="2"/>
  <c r="H156" i="2" s="1"/>
  <c r="H151" i="2"/>
  <c r="H150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1" i="2" l="1"/>
  <c r="H147" i="2"/>
  <c r="H107" i="2"/>
  <c r="H108" i="2"/>
  <c r="I215" i="2" l="1"/>
  <c r="I214" i="2"/>
  <c r="I211" i="2"/>
  <c r="I210" i="2"/>
  <c r="I207" i="2"/>
  <c r="I206" i="2"/>
  <c r="I199" i="2"/>
  <c r="I193" i="2"/>
  <c r="I189" i="2"/>
  <c r="I166" i="2"/>
  <c r="I154" i="2"/>
  <c r="I156" i="2" s="1"/>
  <c r="I151" i="2"/>
  <c r="I150" i="2"/>
  <c r="I144" i="2"/>
  <c r="I147" i="2" s="1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1" i="2"/>
  <c r="I223" i="2" s="1"/>
  <c r="I146" i="2"/>
  <c r="I107" i="2"/>
  <c r="B169" i="2" l="1"/>
  <c r="M105" i="2" l="1"/>
  <c r="C104" i="2" l="1"/>
  <c r="O166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9" i="2" l="1"/>
  <c r="E151" i="2" l="1"/>
  <c r="F151" i="2"/>
  <c r="G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E160" i="2"/>
  <c r="F160" i="2"/>
  <c r="G160" i="2"/>
  <c r="J160" i="2"/>
  <c r="K160" i="2"/>
  <c r="L160" i="2"/>
  <c r="N160" i="2"/>
  <c r="O160" i="2"/>
  <c r="P160" i="2"/>
  <c r="Q160" i="2"/>
  <c r="T160" i="2"/>
  <c r="U160" i="2"/>
  <c r="X160" i="2"/>
  <c r="Z160" i="2"/>
  <c r="F105" i="2" l="1"/>
  <c r="G139" i="2" l="1"/>
  <c r="Z139" i="2"/>
  <c r="F139" i="2"/>
  <c r="B172" i="2" l="1"/>
  <c r="T133" i="2" l="1"/>
  <c r="J132" i="2"/>
  <c r="W124" i="2" l="1"/>
  <c r="V215" i="2"/>
  <c r="C106" i="2" l="1"/>
  <c r="Y163" i="2" l="1"/>
  <c r="V163" i="2" l="1"/>
  <c r="S166" i="2" l="1"/>
  <c r="B159" i="2" l="1"/>
  <c r="B150" i="2"/>
  <c r="B124" i="2"/>
  <c r="B107" i="2"/>
  <c r="X166" i="2" l="1"/>
  <c r="B166" i="2" l="1"/>
  <c r="B160" i="2"/>
  <c r="B151" i="2"/>
  <c r="B133" i="2"/>
  <c r="B132" i="2"/>
  <c r="B131" i="2"/>
  <c r="B130" i="2"/>
  <c r="W133" i="2" l="1"/>
  <c r="O159" i="2" l="1"/>
  <c r="P124" i="2"/>
  <c r="Y130" i="2" l="1"/>
  <c r="P132" i="2" l="1"/>
  <c r="C157" i="2" l="1"/>
  <c r="D157" i="2" s="1"/>
  <c r="F159" i="2"/>
  <c r="C122" i="2" l="1"/>
  <c r="D122" i="2" s="1"/>
  <c r="Z175" i="2" l="1"/>
  <c r="B108" i="2" l="1"/>
  <c r="B116" i="2"/>
  <c r="B147" i="2"/>
  <c r="B163" i="2"/>
  <c r="B175" i="2"/>
  <c r="B178" i="2"/>
  <c r="B184" i="2"/>
  <c r="B189" i="2"/>
  <c r="B193" i="2"/>
  <c r="B199" i="2"/>
  <c r="B206" i="2"/>
  <c r="B210" i="2"/>
  <c r="B211" i="2"/>
  <c r="B214" i="2"/>
  <c r="B215" i="2"/>
  <c r="B217" i="2"/>
  <c r="B219" i="2"/>
  <c r="B221" i="2" l="1"/>
  <c r="B223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6" i="2" l="1"/>
  <c r="Z133" i="2" l="1"/>
  <c r="Y175" i="2" l="1"/>
  <c r="Z131" i="2" l="1"/>
  <c r="G154" i="2" l="1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C194" i="2" l="1"/>
  <c r="C195" i="2"/>
  <c r="W130" i="2" l="1"/>
  <c r="Y132" i="2" l="1"/>
  <c r="Y131" i="2"/>
  <c r="C192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9" i="2" l="1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93" i="2" s="1"/>
  <c r="C189" i="2" l="1"/>
  <c r="D189" i="2" s="1"/>
  <c r="C109" i="2" l="1"/>
  <c r="C110" i="2"/>
  <c r="C111" i="2"/>
  <c r="C114" i="2"/>
  <c r="C115" i="2"/>
  <c r="C117" i="2"/>
  <c r="C118" i="2"/>
  <c r="C119" i="2"/>
  <c r="C121" i="2"/>
  <c r="D121" i="2" s="1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D148" i="2" s="1"/>
  <c r="C149" i="2"/>
  <c r="C152" i="2"/>
  <c r="C153" i="2"/>
  <c r="C154" i="2"/>
  <c r="C150" i="2" l="1"/>
  <c r="D150" i="2" s="1"/>
  <c r="C116" i="2"/>
  <c r="C107" i="2"/>
  <c r="D107" i="2" s="1"/>
  <c r="C146" i="2"/>
  <c r="D146" i="2" s="1"/>
  <c r="C132" i="2"/>
  <c r="C133" i="2"/>
  <c r="C130" i="2"/>
  <c r="C131" i="2"/>
  <c r="C151" i="2"/>
  <c r="D151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H223" i="2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G193" i="2"/>
  <c r="F193" i="2"/>
  <c r="C185" i="2"/>
  <c r="Y184" i="2"/>
  <c r="V184" i="2"/>
  <c r="S184" i="2"/>
  <c r="M184" i="2"/>
  <c r="L184" i="2"/>
  <c r="K184" i="2"/>
  <c r="C183" i="2"/>
  <c r="C182" i="2"/>
  <c r="V181" i="2"/>
  <c r="C180" i="2"/>
  <c r="C179" i="2"/>
  <c r="C174" i="2"/>
  <c r="C173" i="2"/>
  <c r="C171" i="2"/>
  <c r="C170" i="2"/>
  <c r="C168" i="2"/>
  <c r="C167" i="2"/>
  <c r="T166" i="2"/>
  <c r="C165" i="2"/>
  <c r="D165" i="2" s="1"/>
  <c r="C164" i="2"/>
  <c r="D164" i="2" s="1"/>
  <c r="C162" i="2"/>
  <c r="D162" i="2" s="1"/>
  <c r="C161" i="2"/>
  <c r="D161" i="2" s="1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G156" i="2"/>
  <c r="F156" i="2"/>
  <c r="C155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Y138" i="2"/>
  <c r="U138" i="2"/>
  <c r="S138" i="2"/>
  <c r="Q138" i="2"/>
  <c r="N138" i="2"/>
  <c r="C138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C147" i="2" l="1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87" i="2"/>
  <c r="D185" i="2"/>
  <c r="D149" i="2"/>
  <c r="D141" i="2"/>
  <c r="D142" i="2"/>
  <c r="D137" i="2"/>
  <c r="D153" i="2"/>
  <c r="D145" i="2"/>
  <c r="D222" i="2"/>
  <c r="D195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82" i="2"/>
  <c r="D188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2" i="2" l="1"/>
  <c r="D175" i="2"/>
</calcChain>
</file>

<file path=xl/sharedStrings.xml><?xml version="1.0" encoding="utf-8"?>
<sst xmlns="http://schemas.openxmlformats.org/spreadsheetml/2006/main" count="267" uniqueCount="212">
  <si>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</si>
  <si>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</si>
  <si>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</si>
  <si>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</si>
  <si>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</si>
  <si>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</si>
  <si>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</si>
  <si>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</si>
  <si>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</si>
  <si>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</si>
  <si>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</si>
  <si>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</si>
  <si>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</si>
  <si>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</si>
  <si>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</si>
  <si>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</si>
  <si>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</si>
  <si>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</si>
  <si>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</si>
  <si>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</si>
  <si>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</si>
  <si>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</si>
  <si>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</si>
  <si>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</si>
  <si>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</si>
  <si>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</si>
  <si>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</si>
  <si>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</si>
  <si>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</si>
  <si>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</si>
  <si>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</si>
  <si>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</si>
  <si>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</si>
  <si>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</si>
  <si>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</si>
  <si>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</si>
  <si>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</si>
  <si>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</si>
  <si>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</si>
  <si>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</si>
  <si>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</si>
  <si>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</si>
  <si>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</si>
  <si>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</si>
  <si>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</si>
  <si>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</si>
  <si>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</si>
  <si>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</si>
  <si>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</si>
  <si>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</si>
  <si>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</si>
  <si>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</si>
  <si>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</si>
  <si>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</si>
  <si>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</si>
  <si>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</si>
  <si>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</si>
  <si>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</si>
  <si>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</si>
  <si>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</si>
  <si>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</si>
  <si>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</si>
  <si>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</si>
  <si>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</si>
  <si>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</si>
  <si>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</si>
  <si>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</si>
  <si>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</si>
  <si>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</si>
  <si>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</si>
  <si>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</si>
  <si>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</si>
  <si>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</si>
  <si>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</si>
  <si>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</si>
  <si>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</si>
  <si>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</si>
  <si>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</si>
  <si>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</si>
  <si>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</si>
  <si>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</si>
  <si>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</si>
  <si>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</si>
  <si>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</si>
  <si>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</si>
  <si>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</si>
  <si>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</si>
  <si>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</si>
  <si>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</si>
  <si>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</si>
  <si>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</si>
  <si>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</si>
  <si>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</si>
  <si>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</si>
  <si>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</si>
  <si>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</si>
  <si>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</si>
  <si>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</si>
  <si>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</si>
  <si>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</si>
  <si>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</si>
  <si>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</si>
  <si>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</si>
  <si>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</si>
  <si>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</si>
  <si>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</si>
  <si>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</si>
  <si>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</si>
  <si>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</si>
  <si>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</si>
  <si>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</si>
  <si>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</si>
  <si>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</si>
  <si>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</si>
  <si>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</si>
  <si>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</si>
  <si>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</si>
  <si>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</si>
  <si>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</si>
  <si>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</si>
  <si>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</si>
  <si>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</si>
  <si>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</si>
  <si>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</si>
  <si>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</si>
  <si>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</si>
  <si>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</si>
  <si>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</si>
  <si>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</si>
  <si>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</si>
  <si>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</si>
  <si>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</si>
  <si>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</si>
  <si>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</si>
  <si>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</si>
  <si>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</si>
  <si>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</si>
  <si>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</si>
  <si>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</si>
  <si>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</si>
  <si>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</si>
  <si>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</si>
  <si>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</si>
  <si>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</si>
  <si>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</si>
  <si>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</si>
  <si>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</si>
  <si>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</si>
  <si>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</si>
  <si>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</si>
  <si>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</si>
  <si>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</si>
  <si>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</si>
  <si>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</si>
  <si>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</si>
  <si>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</si>
  <si>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</si>
  <si>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</si>
  <si>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</si>
  <si>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</si>
  <si>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</si>
  <si>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</si>
  <si>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</si>
  <si>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</si>
  <si>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</si>
  <si>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</si>
  <si>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</si>
  <si>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</si>
  <si>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</si>
  <si>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</si>
  <si>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</si>
  <si>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</si>
  <si>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</si>
  <si>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</si>
  <si>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</si>
  <si>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</si>
  <si>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</si>
  <si>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</si>
  <si>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</si>
  <si>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</si>
  <si>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</si>
  <si>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</si>
  <si>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</si>
  <si>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</si>
  <si>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</si>
  <si>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</si>
  <si>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</si>
  <si>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</si>
  <si>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</si>
  <si>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</si>
  <si>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</si>
  <si>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</si>
  <si>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</si>
  <si>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</si>
  <si>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</si>
  <si>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</si>
  <si>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</si>
  <si>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</si>
  <si>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</si>
  <si>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</si>
  <si>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</si>
  <si>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</si>
  <si>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</si>
  <si>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</si>
  <si>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</si>
  <si>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</si>
  <si>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</si>
  <si>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</si>
  <si>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</si>
  <si>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</si>
  <si>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</si>
  <si>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21 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</si>
</sst>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7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M132" activePane="bottomRight" state="frozen"/>
      <selection activeCell="A2" sqref="A2"/>
      <selection pane="topRight" activeCell="F2" sqref="F2"/>
      <selection pane="bottomLeft" activeCell="A7" sqref="A7"/>
      <selection pane="bottomRight" activeCell="A155" sqref="A155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6" t="s">
        <v>211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7" t="s">
        <v>0</v>
      </c>
      <c r="B4" s="130" t="s">
        <v>192</v>
      </c>
      <c r="C4" s="133" t="s">
        <v>193</v>
      </c>
      <c r="D4" s="133" t="s">
        <v>194</v>
      </c>
      <c r="E4" s="133" t="s">
        <v>204</v>
      </c>
      <c r="F4" s="136" t="s">
        <v>3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8"/>
    </row>
    <row r="5" spans="1:27" s="2" customFormat="1" ht="136.19999999999999" customHeight="1" x14ac:dyDescent="0.3">
      <c r="A5" s="128"/>
      <c r="B5" s="131"/>
      <c r="C5" s="134"/>
      <c r="D5" s="134"/>
      <c r="E5" s="134"/>
      <c r="F5" s="142" t="s">
        <v>4</v>
      </c>
      <c r="G5" s="142" t="s">
        <v>5</v>
      </c>
      <c r="H5" s="142" t="s">
        <v>6</v>
      </c>
      <c r="I5" s="142" t="s">
        <v>7</v>
      </c>
      <c r="J5" s="142" t="s">
        <v>8</v>
      </c>
      <c r="K5" s="142" t="s">
        <v>9</v>
      </c>
      <c r="L5" s="142" t="s">
        <v>10</v>
      </c>
      <c r="M5" s="142" t="s">
        <v>11</v>
      </c>
      <c r="N5" s="142" t="s">
        <v>12</v>
      </c>
      <c r="O5" s="142" t="s">
        <v>13</v>
      </c>
      <c r="P5" s="142" t="s">
        <v>14</v>
      </c>
      <c r="Q5" s="142" t="s">
        <v>15</v>
      </c>
      <c r="R5" s="142" t="s">
        <v>16</v>
      </c>
      <c r="S5" s="142" t="s">
        <v>17</v>
      </c>
      <c r="T5" s="142" t="s">
        <v>18</v>
      </c>
      <c r="U5" s="142" t="s">
        <v>19</v>
      </c>
      <c r="V5" s="142" t="s">
        <v>20</v>
      </c>
      <c r="W5" s="142" t="s">
        <v>21</v>
      </c>
      <c r="X5" s="142" t="s">
        <v>22</v>
      </c>
      <c r="Y5" s="142" t="s">
        <v>23</v>
      </c>
      <c r="Z5" s="142" t="s">
        <v>24</v>
      </c>
    </row>
    <row r="6" spans="1:27" s="2" customFormat="1" ht="10.8" customHeight="1" thickBot="1" x14ac:dyDescent="0.35">
      <c r="A6" s="129"/>
      <c r="B6" s="132"/>
      <c r="C6" s="135"/>
      <c r="D6" s="135"/>
      <c r="E6" s="135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30" hidden="1" customHeight="1" x14ac:dyDescent="0.3">
      <c r="A43" s="13" t="s">
        <v>196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30" hidden="1" customHeight="1" x14ac:dyDescent="0.3">
      <c r="A44" s="13" t="s">
        <v>199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14">G45/G44</f>
        <v>0.9530043199371645</v>
      </c>
      <c r="H48" s="98">
        <f t="shared" si="14"/>
        <v>0.92818192365703678</v>
      </c>
      <c r="I48" s="98">
        <f t="shared" si="14"/>
        <v>0.92769669518537157</v>
      </c>
      <c r="J48" s="98">
        <f t="shared" si="14"/>
        <v>0.96712396489927077</v>
      </c>
      <c r="K48" s="98">
        <f t="shared" si="14"/>
        <v>1.0123784880061544</v>
      </c>
      <c r="L48" s="98">
        <f t="shared" si="14"/>
        <v>0.98540293151071601</v>
      </c>
      <c r="M48" s="98">
        <f t="shared" si="14"/>
        <v>0.96341743998772911</v>
      </c>
      <c r="N48" s="98">
        <f t="shared" si="14"/>
        <v>0.9237160120845922</v>
      </c>
      <c r="O48" s="98">
        <f t="shared" si="14"/>
        <v>0.99462890625</v>
      </c>
      <c r="P48" s="98">
        <f t="shared" si="14"/>
        <v>0.84470989761092152</v>
      </c>
      <c r="Q48" s="98">
        <f t="shared" si="14"/>
        <v>0.92141117026075969</v>
      </c>
      <c r="R48" s="98">
        <f t="shared" si="14"/>
        <v>0.98116309336255902</v>
      </c>
      <c r="S48" s="98">
        <f t="shared" si="14"/>
        <v>0.93327828241123034</v>
      </c>
      <c r="T48" s="98">
        <f t="shared" si="14"/>
        <v>0.94460936934327711</v>
      </c>
      <c r="U48" s="98">
        <f t="shared" si="14"/>
        <v>0.92178930997789965</v>
      </c>
      <c r="V48" s="98">
        <f t="shared" si="14"/>
        <v>1.0021413276231264</v>
      </c>
      <c r="W48" s="98">
        <f t="shared" si="14"/>
        <v>0.95541022592152203</v>
      </c>
      <c r="X48" s="98">
        <f t="shared" si="14"/>
        <v>0.99414981559201321</v>
      </c>
      <c r="Y48" s="98">
        <f t="shared" si="14"/>
        <v>0.99580742415677403</v>
      </c>
      <c r="Z48" s="98">
        <f t="shared" si="14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16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16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100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160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161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100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100"/>
      <c r="F89" s="94">
        <f>(F45-F90)/2</f>
        <v>-48</v>
      </c>
      <c r="G89" s="94">
        <f t="shared" ref="G89:Z89" si="21">(G45-G90)/2</f>
        <v>0</v>
      </c>
      <c r="H89" s="94">
        <f t="shared" si="21"/>
        <v>0</v>
      </c>
      <c r="I89" s="94">
        <f t="shared" si="21"/>
        <v>335</v>
      </c>
      <c r="J89" s="94">
        <f t="shared" si="21"/>
        <v>0</v>
      </c>
      <c r="K89" s="94">
        <f t="shared" si="21"/>
        <v>1249.5</v>
      </c>
      <c r="L89" s="94">
        <f t="shared" si="21"/>
        <v>566.5</v>
      </c>
      <c r="M89" s="94">
        <f t="shared" si="21"/>
        <v>-217</v>
      </c>
      <c r="N89" s="94">
        <f t="shared" si="21"/>
        <v>456</v>
      </c>
      <c r="O89" s="94">
        <f t="shared" si="21"/>
        <v>0</v>
      </c>
      <c r="P89" s="94">
        <f t="shared" si="21"/>
        <v>340</v>
      </c>
      <c r="Q89" s="94">
        <f t="shared" si="21"/>
        <v>138.5</v>
      </c>
      <c r="R89" s="94">
        <f t="shared" si="21"/>
        <v>0</v>
      </c>
      <c r="S89" s="94">
        <f t="shared" si="21"/>
        <v>0</v>
      </c>
      <c r="T89" s="94">
        <f t="shared" si="21"/>
        <v>329</v>
      </c>
      <c r="U89" s="94">
        <f t="shared" si="21"/>
        <v>964.75</v>
      </c>
      <c r="V89" s="94">
        <f t="shared" si="21"/>
        <v>0</v>
      </c>
      <c r="W89" s="94">
        <f t="shared" si="21"/>
        <v>24.5</v>
      </c>
      <c r="X89" s="94">
        <f t="shared" si="21"/>
        <v>240</v>
      </c>
      <c r="Y89" s="94">
        <f t="shared" si="21"/>
        <v>0</v>
      </c>
      <c r="Z89" s="94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>SUM(F91:Z91)</f>
        <v>563</v>
      </c>
      <c r="D91" s="15" t="e">
        <f t="shared" si="15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>SUM(F92:Z92)</f>
        <v>11</v>
      </c>
      <c r="D92" s="15" t="e">
        <f t="shared" si="15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79"/>
      <c r="C98" s="79"/>
      <c r="D98" s="15" t="e">
        <f t="shared" si="15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7">
        <f t="shared" si="22"/>
        <v>0</v>
      </c>
      <c r="D101" s="15" t="e">
        <f t="shared" si="15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7">
        <f t="shared" si="22"/>
        <v>0</v>
      </c>
      <c r="D102" s="15" t="e">
        <f t="shared" si="15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1.6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1.6" hidden="1" customHeight="1" outlineLevel="1" x14ac:dyDescent="0.25">
      <c r="A104" s="13" t="s">
        <v>88</v>
      </c>
      <c r="B104" s="38"/>
      <c r="C104" s="27">
        <f t="shared" si="22"/>
        <v>4657</v>
      </c>
      <c r="D104" s="15"/>
      <c r="E104" s="100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285</v>
      </c>
      <c r="N104" s="31">
        <v>213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590</v>
      </c>
      <c r="V104" s="31"/>
      <c r="W104" s="31">
        <v>150</v>
      </c>
      <c r="X104" s="31"/>
      <c r="Y104" s="31"/>
      <c r="Z104" s="31"/>
    </row>
    <row r="105" spans="1:26" s="12" customFormat="1" ht="21.6" hidden="1" outlineLevel="1" x14ac:dyDescent="0.25">
      <c r="A105" s="11" t="s">
        <v>89</v>
      </c>
      <c r="B105" s="27">
        <v>270376</v>
      </c>
      <c r="C105" s="27">
        <f t="shared" si="22"/>
        <v>266467</v>
      </c>
      <c r="D105" s="119">
        <f t="shared" si="15"/>
        <v>0.98554235583039917</v>
      </c>
      <c r="E105" s="100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14037</v>
      </c>
      <c r="N105" s="31">
        <f t="shared" si="23"/>
        <v>13815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13100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22214</v>
      </c>
      <c r="Z105" s="31">
        <f t="shared" si="23"/>
        <v>10091</v>
      </c>
    </row>
    <row r="106" spans="1:26" s="110" customFormat="1" ht="30" customHeight="1" collapsed="1" x14ac:dyDescent="0.25">
      <c r="A106" s="104" t="s">
        <v>90</v>
      </c>
      <c r="B106" s="105">
        <v>261879</v>
      </c>
      <c r="C106" s="106">
        <f t="shared" ref="C106:C154" si="24">SUM(F106:Z106)</f>
        <v>263743</v>
      </c>
      <c r="D106" s="107">
        <f t="shared" si="15"/>
        <v>1.0071177910409006</v>
      </c>
      <c r="E106" s="108"/>
      <c r="F106" s="109">
        <v>11522</v>
      </c>
      <c r="G106" s="109">
        <v>6704</v>
      </c>
      <c r="H106" s="109">
        <v>17150</v>
      </c>
      <c r="I106" s="109">
        <v>15507</v>
      </c>
      <c r="J106" s="109">
        <v>7679</v>
      </c>
      <c r="K106" s="109">
        <v>18956</v>
      </c>
      <c r="L106" s="109">
        <v>11977</v>
      </c>
      <c r="M106" s="109">
        <v>14029</v>
      </c>
      <c r="N106" s="109">
        <v>13582</v>
      </c>
      <c r="O106" s="109">
        <v>4358</v>
      </c>
      <c r="P106" s="109">
        <v>8681</v>
      </c>
      <c r="Q106" s="109">
        <v>12605</v>
      </c>
      <c r="R106" s="109">
        <v>16476</v>
      </c>
      <c r="S106" s="109">
        <v>15557</v>
      </c>
      <c r="T106" s="109">
        <v>18080</v>
      </c>
      <c r="U106" s="109">
        <v>12386</v>
      </c>
      <c r="V106" s="109">
        <v>10424</v>
      </c>
      <c r="W106" s="109">
        <v>3921</v>
      </c>
      <c r="X106" s="109">
        <v>11926</v>
      </c>
      <c r="Y106" s="109">
        <v>22153</v>
      </c>
      <c r="Z106" s="109">
        <v>10070</v>
      </c>
    </row>
    <row r="107" spans="1:26" s="12" customFormat="1" ht="30" customHeight="1" x14ac:dyDescent="0.25">
      <c r="A107" s="13" t="s">
        <v>181</v>
      </c>
      <c r="B107" s="9">
        <f>B106/B105</f>
        <v>0.96857339408823273</v>
      </c>
      <c r="C107" s="9">
        <f>C106/C105</f>
        <v>0.98977734578765852</v>
      </c>
      <c r="D107" s="119">
        <f t="shared" si="15"/>
        <v>1.0218919411051819</v>
      </c>
      <c r="E107" s="100"/>
      <c r="F107" s="29">
        <f>F106/F105</f>
        <v>0.98969249269884896</v>
      </c>
      <c r="G107" s="29">
        <f>G106/G105</f>
        <v>0.99702558001189767</v>
      </c>
      <c r="H107" s="29">
        <f t="shared" ref="H107" si="25">H106/H105</f>
        <v>0.99293654469661885</v>
      </c>
      <c r="I107" s="29">
        <f t="shared" ref="I107:Z107" si="26">I106/I105</f>
        <v>0.98139358268464016</v>
      </c>
      <c r="J107" s="29">
        <f t="shared" si="26"/>
        <v>1</v>
      </c>
      <c r="K107" s="29">
        <f t="shared" si="26"/>
        <v>0.99496115893344528</v>
      </c>
      <c r="L107" s="29">
        <f t="shared" si="26"/>
        <v>1</v>
      </c>
      <c r="M107" s="29">
        <f t="shared" si="26"/>
        <v>0.99943007765191993</v>
      </c>
      <c r="N107" s="29">
        <f t="shared" si="26"/>
        <v>0.98313427433948608</v>
      </c>
      <c r="O107" s="29">
        <f t="shared" si="26"/>
        <v>1</v>
      </c>
      <c r="P107" s="29">
        <f t="shared" si="26"/>
        <v>0.99064247403857131</v>
      </c>
      <c r="Q107" s="29">
        <f t="shared" si="26"/>
        <v>0.9892481557055407</v>
      </c>
      <c r="R107" s="29">
        <f t="shared" si="26"/>
        <v>0.99306853113133631</v>
      </c>
      <c r="S107" s="29">
        <f t="shared" si="26"/>
        <v>0.99266207248596228</v>
      </c>
      <c r="T107" s="29">
        <f t="shared" si="26"/>
        <v>0.96860602164363008</v>
      </c>
      <c r="U107" s="29">
        <f t="shared" si="26"/>
        <v>0.94549618320610684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0.99725398397407039</v>
      </c>
      <c r="Z107" s="29">
        <f t="shared" si="26"/>
        <v>0.99791893766722828</v>
      </c>
    </row>
    <row r="108" spans="1:26" s="91" customFormat="1" ht="30" hidden="1" customHeight="1" x14ac:dyDescent="0.25">
      <c r="A108" s="89" t="s">
        <v>95</v>
      </c>
      <c r="B108" s="103">
        <f>B105-B106</f>
        <v>8497</v>
      </c>
      <c r="C108" s="27">
        <f t="shared" si="24"/>
        <v>2724</v>
      </c>
      <c r="D108" s="15">
        <f t="shared" si="15"/>
        <v>0.32058373543603624</v>
      </c>
      <c r="E108" s="100"/>
      <c r="F108" s="92">
        <f t="shared" ref="F108:Z108" si="27">F105-F106</f>
        <v>120</v>
      </c>
      <c r="G108" s="92">
        <f t="shared" si="27"/>
        <v>20</v>
      </c>
      <c r="H108" s="92">
        <f t="shared" si="27"/>
        <v>122</v>
      </c>
      <c r="I108" s="92">
        <f t="shared" si="27"/>
        <v>294</v>
      </c>
      <c r="J108" s="92">
        <f t="shared" si="27"/>
        <v>0</v>
      </c>
      <c r="K108" s="92">
        <f t="shared" si="27"/>
        <v>96</v>
      </c>
      <c r="L108" s="92">
        <f t="shared" si="27"/>
        <v>0</v>
      </c>
      <c r="M108" s="92">
        <f t="shared" si="27"/>
        <v>8</v>
      </c>
      <c r="N108" s="92">
        <f t="shared" si="27"/>
        <v>233</v>
      </c>
      <c r="O108" s="92">
        <f t="shared" si="27"/>
        <v>0</v>
      </c>
      <c r="P108" s="92">
        <f t="shared" si="27"/>
        <v>82</v>
      </c>
      <c r="Q108" s="92">
        <f t="shared" si="27"/>
        <v>137</v>
      </c>
      <c r="R108" s="92">
        <f t="shared" si="27"/>
        <v>115</v>
      </c>
      <c r="S108" s="92">
        <f t="shared" si="27"/>
        <v>115</v>
      </c>
      <c r="T108" s="92">
        <f t="shared" si="27"/>
        <v>586</v>
      </c>
      <c r="U108" s="92">
        <f t="shared" si="27"/>
        <v>714</v>
      </c>
      <c r="V108" s="92">
        <f t="shared" si="27"/>
        <v>0</v>
      </c>
      <c r="W108" s="92">
        <f t="shared" si="27"/>
        <v>0</v>
      </c>
      <c r="X108" s="92">
        <f t="shared" si="27"/>
        <v>0</v>
      </c>
      <c r="Y108" s="92">
        <f t="shared" si="27"/>
        <v>61</v>
      </c>
      <c r="Z108" s="92">
        <f t="shared" si="27"/>
        <v>21</v>
      </c>
    </row>
    <row r="109" spans="1:26" s="12" customFormat="1" ht="30" customHeight="1" x14ac:dyDescent="0.25">
      <c r="A109" s="11" t="s">
        <v>91</v>
      </c>
      <c r="B109" s="38">
        <v>127248</v>
      </c>
      <c r="C109" s="26">
        <f t="shared" si="24"/>
        <v>125366</v>
      </c>
      <c r="D109" s="16">
        <f t="shared" si="15"/>
        <v>0.98520998365396706</v>
      </c>
      <c r="E109" s="100"/>
      <c r="F109" s="31">
        <v>5807</v>
      </c>
      <c r="G109" s="31">
        <v>3564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6035</v>
      </c>
      <c r="N109" s="31">
        <v>5889</v>
      </c>
      <c r="O109" s="31">
        <v>1773</v>
      </c>
      <c r="P109" s="31">
        <v>5353</v>
      </c>
      <c r="Q109" s="31">
        <v>6393</v>
      </c>
      <c r="R109" s="31">
        <v>5990</v>
      </c>
      <c r="S109" s="31">
        <v>9269</v>
      </c>
      <c r="T109" s="31">
        <v>9389</v>
      </c>
      <c r="U109" s="31">
        <v>5298</v>
      </c>
      <c r="V109" s="31">
        <v>5390</v>
      </c>
      <c r="W109" s="31">
        <v>1508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3897</v>
      </c>
      <c r="D110" s="16">
        <f t="shared" si="15"/>
        <v>0.4890199523152215</v>
      </c>
      <c r="E110" s="100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96261</v>
      </c>
      <c r="C111" s="26">
        <f t="shared" si="24"/>
        <v>106101</v>
      </c>
      <c r="D111" s="16">
        <f t="shared" si="15"/>
        <v>1.1022220837099137</v>
      </c>
      <c r="E111" s="100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5615</v>
      </c>
      <c r="N111" s="31">
        <v>7010</v>
      </c>
      <c r="O111" s="31">
        <v>1998</v>
      </c>
      <c r="P111" s="31">
        <v>2510</v>
      </c>
      <c r="Q111" s="31">
        <v>4728</v>
      </c>
      <c r="R111" s="31">
        <v>8406</v>
      </c>
      <c r="S111" s="31">
        <v>5159</v>
      </c>
      <c r="T111" s="31">
        <v>7103</v>
      </c>
      <c r="U111" s="31">
        <v>6248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4784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24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24"/>
        <v>20</v>
      </c>
      <c r="D113" s="15" t="e">
        <f t="shared" si="15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261899</v>
      </c>
      <c r="C115" s="106">
        <f t="shared" si="24"/>
        <v>263226</v>
      </c>
      <c r="D115" s="107">
        <f t="shared" ref="D115:D178" si="28">C115/B115</f>
        <v>1.0050668387431796</v>
      </c>
      <c r="E115" s="108"/>
      <c r="F115" s="109">
        <v>11522</v>
      </c>
      <c r="G115" s="109">
        <v>6704</v>
      </c>
      <c r="H115" s="109">
        <v>17035</v>
      </c>
      <c r="I115" s="109">
        <v>15507</v>
      </c>
      <c r="J115" s="109">
        <v>7679</v>
      </c>
      <c r="K115" s="109">
        <v>18956</v>
      </c>
      <c r="L115" s="109">
        <v>11977</v>
      </c>
      <c r="M115" s="109">
        <v>13627</v>
      </c>
      <c r="N115" s="109">
        <v>13582</v>
      </c>
      <c r="O115" s="109">
        <v>4358</v>
      </c>
      <c r="P115" s="109">
        <v>8681</v>
      </c>
      <c r="Q115" s="109">
        <v>12605</v>
      </c>
      <c r="R115" s="109">
        <v>16476</v>
      </c>
      <c r="S115" s="109">
        <v>15557</v>
      </c>
      <c r="T115" s="109">
        <v>18080</v>
      </c>
      <c r="U115" s="109">
        <v>12386</v>
      </c>
      <c r="V115" s="109">
        <v>10424</v>
      </c>
      <c r="W115" s="109">
        <v>3921</v>
      </c>
      <c r="X115" s="109">
        <v>11926</v>
      </c>
      <c r="Y115" s="109">
        <v>22153</v>
      </c>
      <c r="Z115" s="109">
        <v>10070</v>
      </c>
    </row>
    <row r="116" spans="1:26" s="12" customFormat="1" ht="28.2" customHeight="1" x14ac:dyDescent="0.25">
      <c r="A116" s="13" t="s">
        <v>181</v>
      </c>
      <c r="B116" s="28">
        <f>B115/B105</f>
        <v>0.968647365150753</v>
      </c>
      <c r="C116" s="9">
        <f>C115/C105</f>
        <v>0.98783714306086678</v>
      </c>
      <c r="D116" s="15">
        <f t="shared" si="28"/>
        <v>1.019810901882882</v>
      </c>
      <c r="E116" s="100"/>
      <c r="F116" s="29">
        <f t="shared" ref="F116:Z116" si="29">F115/F105</f>
        <v>0.98969249269884896</v>
      </c>
      <c r="G116" s="29">
        <f t="shared" si="29"/>
        <v>0.99702558001189767</v>
      </c>
      <c r="H116" s="29">
        <f t="shared" si="29"/>
        <v>0.98627836961556281</v>
      </c>
      <c r="I116" s="29">
        <f t="shared" si="29"/>
        <v>0.98139358268464016</v>
      </c>
      <c r="J116" s="29">
        <f t="shared" si="29"/>
        <v>1</v>
      </c>
      <c r="K116" s="29">
        <f t="shared" si="29"/>
        <v>0.99496115893344528</v>
      </c>
      <c r="L116" s="29">
        <f t="shared" si="29"/>
        <v>1</v>
      </c>
      <c r="M116" s="29">
        <f t="shared" si="29"/>
        <v>0.97079147966089618</v>
      </c>
      <c r="N116" s="29">
        <f t="shared" si="29"/>
        <v>0.98313427433948608</v>
      </c>
      <c r="O116" s="29">
        <f t="shared" si="29"/>
        <v>1</v>
      </c>
      <c r="P116" s="29">
        <f t="shared" si="29"/>
        <v>0.99064247403857131</v>
      </c>
      <c r="Q116" s="29">
        <f t="shared" si="29"/>
        <v>0.9892481557055407</v>
      </c>
      <c r="R116" s="29">
        <f t="shared" si="29"/>
        <v>0.99306853113133631</v>
      </c>
      <c r="S116" s="29">
        <f t="shared" si="29"/>
        <v>0.99266207248596228</v>
      </c>
      <c r="T116" s="29">
        <f t="shared" si="29"/>
        <v>0.96860602164363008</v>
      </c>
      <c r="U116" s="29">
        <f t="shared" si="29"/>
        <v>0.94549618320610684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0.99725398397407039</v>
      </c>
      <c r="Z116" s="29">
        <f t="shared" si="29"/>
        <v>0.99791893766722828</v>
      </c>
    </row>
    <row r="117" spans="1:26" s="12" customFormat="1" ht="30" customHeight="1" x14ac:dyDescent="0.25">
      <c r="A117" s="11" t="s">
        <v>91</v>
      </c>
      <c r="B117" s="38">
        <v>127268</v>
      </c>
      <c r="C117" s="26">
        <f t="shared" si="24"/>
        <v>125057</v>
      </c>
      <c r="D117" s="16">
        <f t="shared" si="28"/>
        <v>0.98262721186786939</v>
      </c>
      <c r="E117" s="100"/>
      <c r="F117" s="31">
        <v>5807</v>
      </c>
      <c r="G117" s="31">
        <v>3564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6035</v>
      </c>
      <c r="N117" s="31">
        <v>5889</v>
      </c>
      <c r="O117" s="31">
        <v>1773</v>
      </c>
      <c r="P117" s="31">
        <v>5353</v>
      </c>
      <c r="Q117" s="31">
        <v>6393</v>
      </c>
      <c r="R117" s="31">
        <v>5791</v>
      </c>
      <c r="S117" s="31">
        <v>9269</v>
      </c>
      <c r="T117" s="31">
        <v>9389</v>
      </c>
      <c r="U117" s="31">
        <v>5298</v>
      </c>
      <c r="V117" s="31">
        <v>5390</v>
      </c>
      <c r="W117" s="31">
        <v>1508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3897</v>
      </c>
      <c r="D118" s="16">
        <f t="shared" si="28"/>
        <v>0.4890199523152215</v>
      </c>
      <c r="E118" s="100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96261</v>
      </c>
      <c r="C119" s="26">
        <f t="shared" si="24"/>
        <v>106096</v>
      </c>
      <c r="D119" s="16">
        <f t="shared" si="28"/>
        <v>1.1021701415942073</v>
      </c>
      <c r="E119" s="100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5615</v>
      </c>
      <c r="N119" s="31">
        <v>7010</v>
      </c>
      <c r="O119" s="31">
        <v>1998</v>
      </c>
      <c r="P119" s="31">
        <v>2510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6248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4784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24"/>
        <v>0</v>
      </c>
      <c r="D120" s="16" t="e">
        <f t="shared" si="28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190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191</v>
      </c>
      <c r="B123" s="106">
        <v>616992</v>
      </c>
      <c r="C123" s="106">
        <f t="shared" si="24"/>
        <v>701996</v>
      </c>
      <c r="D123" s="107">
        <f t="shared" si="28"/>
        <v>1.1377716404750791</v>
      </c>
      <c r="E123" s="108"/>
      <c r="F123" s="109">
        <v>33529</v>
      </c>
      <c r="G123" s="109">
        <v>16089</v>
      </c>
      <c r="H123" s="109">
        <v>46875</v>
      </c>
      <c r="I123" s="109">
        <v>48010</v>
      </c>
      <c r="J123" s="109">
        <v>23105</v>
      </c>
      <c r="K123" s="109">
        <v>48906</v>
      </c>
      <c r="L123" s="109">
        <v>31456</v>
      </c>
      <c r="M123" s="109">
        <v>37996</v>
      </c>
      <c r="N123" s="109">
        <v>34090</v>
      </c>
      <c r="O123" s="109">
        <v>9717</v>
      </c>
      <c r="P123" s="109">
        <v>23078</v>
      </c>
      <c r="Q123" s="109">
        <v>30341</v>
      </c>
      <c r="R123" s="109">
        <v>39611</v>
      </c>
      <c r="S123" s="109">
        <v>41110</v>
      </c>
      <c r="T123" s="109">
        <v>50201</v>
      </c>
      <c r="U123" s="109">
        <v>30766</v>
      </c>
      <c r="V123" s="109">
        <v>26228</v>
      </c>
      <c r="W123" s="109">
        <v>9042</v>
      </c>
      <c r="X123" s="109">
        <v>30586</v>
      </c>
      <c r="Y123" s="109">
        <v>67000</v>
      </c>
      <c r="Z123" s="109">
        <v>24260</v>
      </c>
    </row>
    <row r="124" spans="1:26" s="12" customFormat="1" ht="27" customHeight="1" x14ac:dyDescent="0.25">
      <c r="A124" s="13" t="s">
        <v>51</v>
      </c>
      <c r="B124" s="9">
        <f>B123/B122</f>
        <v>1.0366129032258065</v>
      </c>
      <c r="C124" s="9">
        <f>C123/C122</f>
        <v>1.099790067366442</v>
      </c>
      <c r="D124" s="16">
        <f t="shared" si="28"/>
        <v>1.0609457628243255</v>
      </c>
      <c r="E124" s="100"/>
      <c r="F124" s="30">
        <f t="shared" ref="F124:Z124" si="30">F123/F122</f>
        <v>1.4452155172413792</v>
      </c>
      <c r="G124" s="30">
        <f t="shared" si="30"/>
        <v>0.88889502762430939</v>
      </c>
      <c r="H124" s="30">
        <f t="shared" si="30"/>
        <v>1.0677676537585421</v>
      </c>
      <c r="I124" s="30">
        <f t="shared" si="30"/>
        <v>1.0171610169491525</v>
      </c>
      <c r="J124" s="30">
        <f t="shared" si="30"/>
        <v>1.5717687074829931</v>
      </c>
      <c r="K124" s="30">
        <f t="shared" si="30"/>
        <v>1.2105445544554456</v>
      </c>
      <c r="L124" s="30">
        <f t="shared" si="30"/>
        <v>1.0450498338870431</v>
      </c>
      <c r="M124" s="30">
        <f t="shared" si="30"/>
        <v>1.1175294117647059</v>
      </c>
      <c r="N124" s="30">
        <f t="shared" si="30"/>
        <v>1.1140522875816994</v>
      </c>
      <c r="O124" s="30">
        <f t="shared" si="30"/>
        <v>1.0917977528089888</v>
      </c>
      <c r="P124" s="30">
        <f t="shared" si="30"/>
        <v>1.1714720812182742</v>
      </c>
      <c r="Q124" s="30">
        <f t="shared" si="30"/>
        <v>1.0535069444444445</v>
      </c>
      <c r="R124" s="30">
        <f t="shared" si="30"/>
        <v>1.0822677595628416</v>
      </c>
      <c r="S124" s="30">
        <f t="shared" si="30"/>
        <v>1.0100737100737101</v>
      </c>
      <c r="T124" s="30">
        <f t="shared" si="30"/>
        <v>0.95803435114503821</v>
      </c>
      <c r="U124" s="30">
        <f t="shared" si="30"/>
        <v>0.90488235294117647</v>
      </c>
      <c r="V124" s="30">
        <f t="shared" si="30"/>
        <v>1.5992682926829269</v>
      </c>
      <c r="W124" s="30">
        <f>W123/W122</f>
        <v>1.13025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312313</v>
      </c>
      <c r="C125" s="26">
        <f t="shared" si="24"/>
        <v>330736</v>
      </c>
      <c r="D125" s="16">
        <f t="shared" si="28"/>
        <v>1.0589888989571359</v>
      </c>
      <c r="E125" s="100"/>
      <c r="F125" s="31">
        <v>18480</v>
      </c>
      <c r="G125" s="31">
        <v>7830</v>
      </c>
      <c r="H125" s="31">
        <v>23519</v>
      </c>
      <c r="I125" s="31">
        <v>15194</v>
      </c>
      <c r="J125" s="31">
        <v>10709</v>
      </c>
      <c r="K125" s="31">
        <v>25177</v>
      </c>
      <c r="L125" s="31">
        <v>15100</v>
      </c>
      <c r="M125" s="31">
        <v>17733</v>
      </c>
      <c r="N125" s="125">
        <v>14533</v>
      </c>
      <c r="O125" s="31">
        <v>3977</v>
      </c>
      <c r="P125" s="31">
        <v>14404</v>
      </c>
      <c r="Q125" s="31">
        <v>15471</v>
      </c>
      <c r="R125" s="31">
        <v>15100</v>
      </c>
      <c r="S125" s="31">
        <v>24173</v>
      </c>
      <c r="T125" s="31">
        <v>24855</v>
      </c>
      <c r="U125" s="31">
        <v>12276</v>
      </c>
      <c r="V125" s="31">
        <v>13531</v>
      </c>
      <c r="W125" s="31">
        <v>3494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9336</v>
      </c>
      <c r="D126" s="16">
        <f t="shared" si="28"/>
        <v>0.49170485068731234</v>
      </c>
      <c r="E126" s="100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223437</v>
      </c>
      <c r="C127" s="26">
        <f t="shared" si="24"/>
        <v>289803</v>
      </c>
      <c r="D127" s="16">
        <f t="shared" si="28"/>
        <v>1.297023322010231</v>
      </c>
      <c r="E127" s="100"/>
      <c r="F127" s="31">
        <v>6086</v>
      </c>
      <c r="G127" s="31">
        <v>6500</v>
      </c>
      <c r="H127" s="31">
        <v>18951</v>
      </c>
      <c r="I127" s="31">
        <v>29275</v>
      </c>
      <c r="J127" s="31">
        <v>8432</v>
      </c>
      <c r="K127" s="31">
        <v>16888</v>
      </c>
      <c r="L127" s="31">
        <v>9515</v>
      </c>
      <c r="M127" s="31">
        <v>15322</v>
      </c>
      <c r="N127" s="31">
        <v>18163</v>
      </c>
      <c r="O127" s="31">
        <v>4594</v>
      </c>
      <c r="P127" s="31">
        <v>6910</v>
      </c>
      <c r="Q127" s="31">
        <v>11707</v>
      </c>
      <c r="R127" s="31">
        <v>19671</v>
      </c>
      <c r="S127" s="31">
        <v>13367</v>
      </c>
      <c r="T127" s="31">
        <v>21447</v>
      </c>
      <c r="U127" s="31">
        <v>16180</v>
      </c>
      <c r="V127" s="31">
        <v>10036</v>
      </c>
      <c r="W127" s="31">
        <v>5682</v>
      </c>
      <c r="X127" s="31">
        <v>11800</v>
      </c>
      <c r="Y127" s="31">
        <v>28474</v>
      </c>
      <c r="Z127" s="31">
        <v>10803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24"/>
        <v>0</v>
      </c>
      <c r="D128" s="15" t="e">
        <f t="shared" si="28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23.558394648318629</v>
      </c>
      <c r="C130" s="111">
        <f>C123/C115*10</f>
        <v>26.668946076755336</v>
      </c>
      <c r="D130" s="107">
        <f t="shared" si="28"/>
        <v>1.132035797636946</v>
      </c>
      <c r="E130" s="108"/>
      <c r="F130" s="112">
        <f>F123/F115*10</f>
        <v>29.099982641902447</v>
      </c>
      <c r="G130" s="112">
        <f>G123/G115*10</f>
        <v>23.999105011933175</v>
      </c>
      <c r="H130" s="112">
        <f>H123/H115*10</f>
        <v>27.516877017904314</v>
      </c>
      <c r="I130" s="112">
        <f>I123/I115*10</f>
        <v>30.96021151737925</v>
      </c>
      <c r="J130" s="112">
        <f t="shared" ref="J130:Z130" si="31">J123/J115*10</f>
        <v>30.088553197030862</v>
      </c>
      <c r="K130" s="112">
        <f t="shared" si="31"/>
        <v>25.799746782021522</v>
      </c>
      <c r="L130" s="112">
        <f t="shared" si="31"/>
        <v>26.263672038072976</v>
      </c>
      <c r="M130" s="112">
        <f t="shared" si="31"/>
        <v>27.882879577309755</v>
      </c>
      <c r="N130" s="112">
        <f>N123/N115*10</f>
        <v>25.099396259755558</v>
      </c>
      <c r="O130" s="112">
        <f>O123/O115*10</f>
        <v>22.296925195043599</v>
      </c>
      <c r="P130" s="112">
        <f t="shared" si="31"/>
        <v>26.584494873862457</v>
      </c>
      <c r="Q130" s="112">
        <f>Q123/Q115*10</f>
        <v>24.070606902023005</v>
      </c>
      <c r="R130" s="112">
        <f>R123/R115*10</f>
        <v>24.041636319495019</v>
      </c>
      <c r="S130" s="112">
        <f>S123/S115*10</f>
        <v>26.425403355402715</v>
      </c>
      <c r="T130" s="112">
        <f t="shared" si="31"/>
        <v>27.766039823008846</v>
      </c>
      <c r="U130" s="112">
        <f t="shared" si="31"/>
        <v>24.839334732762801</v>
      </c>
      <c r="V130" s="112">
        <f>V123/V115*10</f>
        <v>25.161166538756717</v>
      </c>
      <c r="W130" s="112">
        <f>W123/W115*10</f>
        <v>23.06044376434583</v>
      </c>
      <c r="X130" s="112">
        <f t="shared" si="31"/>
        <v>25.646486667784671</v>
      </c>
      <c r="Y130" s="112">
        <f t="shared" si="31"/>
        <v>30.244210716381531</v>
      </c>
      <c r="Z130" s="112">
        <f t="shared" si="31"/>
        <v>24.091360476663354</v>
      </c>
    </row>
    <row r="131" spans="1:27" s="12" customFormat="1" ht="30" customHeight="1" x14ac:dyDescent="0.25">
      <c r="A131" s="11" t="s">
        <v>91</v>
      </c>
      <c r="B131" s="117">
        <f t="shared" ref="B131:C133" si="32">B125/B117*10</f>
        <v>24.539790049344692</v>
      </c>
      <c r="C131" s="50">
        <f t="shared" si="32"/>
        <v>26.446820249966017</v>
      </c>
      <c r="D131" s="16">
        <f t="shared" si="28"/>
        <v>1.0777117569786319</v>
      </c>
      <c r="E131" s="100"/>
      <c r="F131" s="50">
        <f t="shared" ref="F131:X133" si="33">F125/F117*10</f>
        <v>31.823661098674016</v>
      </c>
      <c r="G131" s="50">
        <f t="shared" si="33"/>
        <v>21.969696969696969</v>
      </c>
      <c r="H131" s="50">
        <f t="shared" si="33"/>
        <v>27.839725378787882</v>
      </c>
      <c r="I131" s="50">
        <f t="shared" si="33"/>
        <v>28.743851683692775</v>
      </c>
      <c r="J131" s="50">
        <f t="shared" si="33"/>
        <v>29.714206437291896</v>
      </c>
      <c r="K131" s="50">
        <f t="shared" si="33"/>
        <v>25.872983249409103</v>
      </c>
      <c r="L131" s="50">
        <f t="shared" si="33"/>
        <v>26.11101504409476</v>
      </c>
      <c r="M131" s="50">
        <f t="shared" si="33"/>
        <v>29.383595691797847</v>
      </c>
      <c r="N131" s="50">
        <f t="shared" si="33"/>
        <v>24.678213618610968</v>
      </c>
      <c r="O131" s="50">
        <f t="shared" si="33"/>
        <v>22.430908065425829</v>
      </c>
      <c r="P131" s="50">
        <f t="shared" si="33"/>
        <v>26.908275733233701</v>
      </c>
      <c r="Q131" s="50">
        <f t="shared" si="33"/>
        <v>24.199906147348663</v>
      </c>
      <c r="R131" s="50">
        <f t="shared" si="33"/>
        <v>26.074943878432052</v>
      </c>
      <c r="S131" s="50">
        <f t="shared" si="33"/>
        <v>26.079404466501241</v>
      </c>
      <c r="T131" s="50">
        <f t="shared" si="33"/>
        <v>26.472467781446372</v>
      </c>
      <c r="U131" s="50">
        <f t="shared" si="33"/>
        <v>23.171007927519817</v>
      </c>
      <c r="V131" s="50">
        <f t="shared" si="33"/>
        <v>25.103896103896105</v>
      </c>
      <c r="W131" s="50">
        <f t="shared" si="33"/>
        <v>23.169761273209552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7">
        <f t="shared" si="32"/>
        <v>23.826076044673108</v>
      </c>
      <c r="C132" s="50">
        <f t="shared" si="32"/>
        <v>23.956889915319476</v>
      </c>
      <c r="D132" s="16">
        <f t="shared" si="28"/>
        <v>1.0054903656985352</v>
      </c>
      <c r="E132" s="100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5"/>
        <v>21.388888888888889</v>
      </c>
      <c r="K132" s="50">
        <f t="shared" si="35"/>
        <v>21.979695431472081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7">
        <f t="shared" si="32"/>
        <v>23.211581014117865</v>
      </c>
      <c r="C133" s="50">
        <f t="shared" si="32"/>
        <v>27.315167395566281</v>
      </c>
      <c r="D133" s="16">
        <f t="shared" si="28"/>
        <v>1.1767904727796228</v>
      </c>
      <c r="E133" s="100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31.872618399564505</v>
      </c>
      <c r="J133" s="50">
        <f t="shared" si="36"/>
        <v>30.363701836514224</v>
      </c>
      <c r="K133" s="50">
        <f t="shared" si="36"/>
        <v>24.85722696496909</v>
      </c>
      <c r="L133" s="50">
        <f t="shared" si="36"/>
        <v>27.870533099004099</v>
      </c>
      <c r="M133" s="50">
        <f t="shared" si="36"/>
        <v>27.287622439893141</v>
      </c>
      <c r="N133" s="50">
        <f t="shared" si="36"/>
        <v>25.910128388017117</v>
      </c>
      <c r="O133" s="50">
        <f t="shared" si="36"/>
        <v>22.992992992992992</v>
      </c>
      <c r="P133" s="50">
        <f t="shared" si="36"/>
        <v>27.529880478087652</v>
      </c>
      <c r="Q133" s="50">
        <f t="shared" si="36"/>
        <v>24.760998307952626</v>
      </c>
      <c r="R133" s="50">
        <f t="shared" si="36"/>
        <v>23.41506963456731</v>
      </c>
      <c r="S133" s="50">
        <f>S127/S119*10</f>
        <v>25.910060089164567</v>
      </c>
      <c r="T133" s="50">
        <f t="shared" si="36"/>
        <v>30.194284105307617</v>
      </c>
      <c r="U133" s="50">
        <f t="shared" si="36"/>
        <v>25.89628681177977</v>
      </c>
      <c r="V133" s="50">
        <f t="shared" si="36"/>
        <v>26.299790356394126</v>
      </c>
      <c r="W133" s="50">
        <f t="shared" si="36"/>
        <v>27.622751579970831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22.581521739130434</v>
      </c>
    </row>
    <row r="134" spans="1:27" s="12" customFormat="1" ht="30" hidden="1" customHeight="1" x14ac:dyDescent="0.25">
      <c r="A134" s="11" t="s">
        <v>209</v>
      </c>
      <c r="B134" s="50"/>
      <c r="C134" s="49" t="e">
        <f>C128/C120*10</f>
        <v>#DIV/0!</v>
      </c>
      <c r="D134" s="15" t="e">
        <f t="shared" si="28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100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24"/>
        <v>0</v>
      </c>
      <c r="D136" s="15" t="e">
        <f t="shared" si="28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4"/>
        <v>0</v>
      </c>
      <c r="D137" s="15" t="e">
        <f t="shared" si="28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24"/>
        <v>#DIV/0!</v>
      </c>
      <c r="D138" s="15" t="e">
        <f t="shared" si="28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1663</v>
      </c>
      <c r="D139" s="16">
        <f t="shared" si="28"/>
        <v>1.6680040120361084</v>
      </c>
      <c r="E139" s="100"/>
      <c r="F139" s="47">
        <f>(F115-F238)/2</f>
        <v>0</v>
      </c>
      <c r="G139" s="47">
        <f t="shared" ref="G139:Z139" si="37">(G115-G238)/2</f>
        <v>0</v>
      </c>
      <c r="H139" s="47">
        <f>(H115-H238)</f>
        <v>120</v>
      </c>
      <c r="I139" s="47">
        <f t="shared" ref="I139" si="38">(I115-I238)</f>
        <v>0</v>
      </c>
      <c r="J139" s="47">
        <f t="shared" ref="J139:Y139" si="39">(J115-J238)</f>
        <v>0</v>
      </c>
      <c r="K139" s="47">
        <f t="shared" si="39"/>
        <v>95</v>
      </c>
      <c r="L139" s="47">
        <f t="shared" si="39"/>
        <v>276</v>
      </c>
      <c r="M139" s="47">
        <f t="shared" si="39"/>
        <v>0</v>
      </c>
      <c r="N139" s="47">
        <f t="shared" si="39"/>
        <v>60</v>
      </c>
      <c r="O139" s="47">
        <f t="shared" si="39"/>
        <v>49</v>
      </c>
      <c r="P139" s="47">
        <f t="shared" si="39"/>
        <v>0</v>
      </c>
      <c r="Q139" s="47">
        <f t="shared" si="39"/>
        <v>0</v>
      </c>
      <c r="R139" s="47">
        <f t="shared" si="39"/>
        <v>0</v>
      </c>
      <c r="S139" s="47">
        <f t="shared" si="39"/>
        <v>0</v>
      </c>
      <c r="T139" s="47">
        <f t="shared" si="39"/>
        <v>585</v>
      </c>
      <c r="U139" s="47">
        <f t="shared" si="39"/>
        <v>419</v>
      </c>
      <c r="V139" s="47">
        <f t="shared" si="39"/>
        <v>0</v>
      </c>
      <c r="W139" s="47">
        <f t="shared" si="39"/>
        <v>44</v>
      </c>
      <c r="X139" s="47">
        <f t="shared" si="39"/>
        <v>0</v>
      </c>
      <c r="Y139" s="47">
        <f t="shared" si="39"/>
        <v>0</v>
      </c>
      <c r="Z139" s="47">
        <f t="shared" si="37"/>
        <v>15</v>
      </c>
    </row>
    <row r="140" spans="1:27" s="110" customFormat="1" ht="30" hidden="1" customHeight="1" x14ac:dyDescent="0.25">
      <c r="A140" s="120" t="s">
        <v>99</v>
      </c>
      <c r="B140" s="121">
        <v>65</v>
      </c>
      <c r="C140" s="121">
        <f t="shared" si="24"/>
        <v>317</v>
      </c>
      <c r="D140" s="122">
        <f t="shared" si="28"/>
        <v>4.8769230769230774</v>
      </c>
      <c r="E140" s="123"/>
      <c r="F140" s="124">
        <v>14</v>
      </c>
      <c r="G140" s="124">
        <v>7</v>
      </c>
      <c r="H140" s="124">
        <v>25</v>
      </c>
      <c r="I140" s="124">
        <v>31</v>
      </c>
      <c r="J140" s="124">
        <v>2</v>
      </c>
      <c r="K140" s="124">
        <v>10</v>
      </c>
      <c r="L140" s="121">
        <v>26</v>
      </c>
      <c r="M140" s="121">
        <v>7</v>
      </c>
      <c r="N140" s="121">
        <v>28</v>
      </c>
      <c r="O140" s="124">
        <v>7</v>
      </c>
      <c r="P140" s="124">
        <v>6</v>
      </c>
      <c r="Q140" s="124">
        <v>14</v>
      </c>
      <c r="R140" s="124">
        <v>18</v>
      </c>
      <c r="S140" s="124">
        <v>5</v>
      </c>
      <c r="T140" s="124">
        <v>25</v>
      </c>
      <c r="U140" s="124">
        <v>30</v>
      </c>
      <c r="V140" s="124">
        <v>2</v>
      </c>
      <c r="W140" s="124">
        <v>5</v>
      </c>
      <c r="X140" s="124">
        <v>15</v>
      </c>
      <c r="Y140" s="124">
        <v>15</v>
      </c>
      <c r="Z140" s="124">
        <v>25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24"/>
        <v>0</v>
      </c>
      <c r="D141" s="15" t="e">
        <f t="shared" si="28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>
        <v>7999</v>
      </c>
      <c r="C142" s="27">
        <f t="shared" si="24"/>
        <v>6368</v>
      </c>
      <c r="D142" s="15">
        <f t="shared" si="28"/>
        <v>0.79609951243905486</v>
      </c>
      <c r="E142" s="100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24"/>
        <v>0</v>
      </c>
      <c r="D143" s="15" t="e">
        <f t="shared" si="28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>
        <v>7999</v>
      </c>
      <c r="C144" s="27">
        <f t="shared" si="24"/>
        <v>6382</v>
      </c>
      <c r="D144" s="15">
        <f t="shared" si="28"/>
        <v>0.79784973121640201</v>
      </c>
      <c r="E144" s="100"/>
      <c r="F144" s="47">
        <f>F142-F143</f>
        <v>108</v>
      </c>
      <c r="G144" s="47">
        <f t="shared" ref="G144:Z144" si="40">G142-G143</f>
        <v>322</v>
      </c>
      <c r="H144" s="47">
        <f t="shared" si="40"/>
        <v>1003</v>
      </c>
      <c r="I144" s="47">
        <f t="shared" si="40"/>
        <v>406</v>
      </c>
      <c r="J144" s="47">
        <f t="shared" si="40"/>
        <v>58</v>
      </c>
      <c r="K144" s="47">
        <f t="shared" si="40"/>
        <v>61</v>
      </c>
      <c r="L144" s="47">
        <f t="shared" si="40"/>
        <v>640</v>
      </c>
      <c r="M144" s="47">
        <f t="shared" si="40"/>
        <v>973</v>
      </c>
      <c r="N144" s="47">
        <f t="shared" si="40"/>
        <v>314</v>
      </c>
      <c r="O144" s="47">
        <f t="shared" si="40"/>
        <v>11</v>
      </c>
      <c r="P144" s="47">
        <f t="shared" si="40"/>
        <v>175</v>
      </c>
      <c r="Q144" s="47">
        <f t="shared" si="40"/>
        <v>296</v>
      </c>
      <c r="R144" s="47">
        <f t="shared" si="40"/>
        <v>60</v>
      </c>
      <c r="S144" s="47">
        <f t="shared" si="40"/>
        <v>656</v>
      </c>
      <c r="T144" s="47">
        <f t="shared" si="40"/>
        <v>196</v>
      </c>
      <c r="U144" s="47">
        <v>35</v>
      </c>
      <c r="V144" s="47">
        <f t="shared" si="40"/>
        <v>157</v>
      </c>
      <c r="W144" s="47">
        <f t="shared" si="40"/>
        <v>7</v>
      </c>
      <c r="X144" s="47">
        <f t="shared" si="40"/>
        <v>353</v>
      </c>
      <c r="Y144" s="47">
        <f t="shared" si="40"/>
        <v>524</v>
      </c>
      <c r="Z144" s="47">
        <f t="shared" si="40"/>
        <v>27</v>
      </c>
      <c r="AA144" s="70"/>
    </row>
    <row r="145" spans="1:27" s="12" customFormat="1" ht="30" customHeight="1" outlineLevel="1" x14ac:dyDescent="0.25">
      <c r="A145" s="51" t="s">
        <v>104</v>
      </c>
      <c r="B145" s="23">
        <v>4791</v>
      </c>
      <c r="C145" s="27">
        <f t="shared" si="24"/>
        <v>3942.48</v>
      </c>
      <c r="D145" s="15">
        <f t="shared" si="28"/>
        <v>0.82289292423293681</v>
      </c>
      <c r="E145" s="100"/>
      <c r="F145" s="26">
        <v>108</v>
      </c>
      <c r="G145" s="26">
        <v>153</v>
      </c>
      <c r="H145" s="26">
        <v>526</v>
      </c>
      <c r="I145" s="26">
        <v>223</v>
      </c>
      <c r="J145" s="26">
        <v>50.7</v>
      </c>
      <c r="K145" s="26">
        <v>45</v>
      </c>
      <c r="L145" s="26">
        <v>497</v>
      </c>
      <c r="M145" s="26">
        <v>440</v>
      </c>
      <c r="N145" s="26">
        <v>220</v>
      </c>
      <c r="O145" s="26">
        <v>10.78</v>
      </c>
      <c r="P145" s="26">
        <v>70</v>
      </c>
      <c r="Q145" s="26">
        <v>171</v>
      </c>
      <c r="R145" s="26">
        <v>57</v>
      </c>
      <c r="S145" s="26">
        <v>368</v>
      </c>
      <c r="T145" s="26">
        <v>196</v>
      </c>
      <c r="U145" s="26">
        <v>35</v>
      </c>
      <c r="V145" s="26">
        <v>126</v>
      </c>
      <c r="W145" s="26">
        <v>7</v>
      </c>
      <c r="X145" s="26">
        <v>255</v>
      </c>
      <c r="Y145" s="26">
        <v>362</v>
      </c>
      <c r="Z145" s="121">
        <v>22</v>
      </c>
    </row>
    <row r="146" spans="1:27" s="12" customFormat="1" ht="28.8" customHeight="1" x14ac:dyDescent="0.25">
      <c r="A146" s="13" t="s">
        <v>185</v>
      </c>
      <c r="B146" s="9">
        <f>B145/B144</f>
        <v>0.59894986873359168</v>
      </c>
      <c r="C146" s="9">
        <f>C145/C144</f>
        <v>0.6177499216546537</v>
      </c>
      <c r="D146" s="15">
        <f t="shared" si="28"/>
        <v>1.0313883580287153</v>
      </c>
      <c r="E146" s="100"/>
      <c r="F146" s="35">
        <f t="shared" ref="F146:Z146" si="41">F145/F144</f>
        <v>1</v>
      </c>
      <c r="G146" s="35">
        <f t="shared" si="41"/>
        <v>0.4751552795031056</v>
      </c>
      <c r="H146" s="35">
        <f t="shared" si="41"/>
        <v>0.52442671984047862</v>
      </c>
      <c r="I146" s="35">
        <f t="shared" si="41"/>
        <v>0.54926108374384242</v>
      </c>
      <c r="J146" s="35">
        <f t="shared" si="41"/>
        <v>0.87413793103448278</v>
      </c>
      <c r="K146" s="35">
        <f t="shared" si="41"/>
        <v>0.73770491803278693</v>
      </c>
      <c r="L146" s="35">
        <f t="shared" si="41"/>
        <v>0.77656250000000004</v>
      </c>
      <c r="M146" s="35">
        <f t="shared" si="41"/>
        <v>0.45220966084275438</v>
      </c>
      <c r="N146" s="35">
        <f t="shared" si="41"/>
        <v>0.70063694267515919</v>
      </c>
      <c r="O146" s="35">
        <f t="shared" si="41"/>
        <v>0.98</v>
      </c>
      <c r="P146" s="35">
        <f t="shared" si="41"/>
        <v>0.4</v>
      </c>
      <c r="Q146" s="35">
        <f t="shared" si="41"/>
        <v>0.57770270270270274</v>
      </c>
      <c r="R146" s="35">
        <f t="shared" si="41"/>
        <v>0.95</v>
      </c>
      <c r="S146" s="35">
        <f t="shared" si="41"/>
        <v>0.56097560975609762</v>
      </c>
      <c r="T146" s="35">
        <f t="shared" si="41"/>
        <v>1</v>
      </c>
      <c r="U146" s="35">
        <f t="shared" si="41"/>
        <v>1</v>
      </c>
      <c r="V146" s="35">
        <f t="shared" si="41"/>
        <v>0.80254777070063699</v>
      </c>
      <c r="W146" s="35">
        <f t="shared" si="41"/>
        <v>1</v>
      </c>
      <c r="X146" s="35">
        <f t="shared" si="41"/>
        <v>0.72237960339943341</v>
      </c>
      <c r="Y146" s="35">
        <f t="shared" si="41"/>
        <v>0.69083969465648853</v>
      </c>
      <c r="Z146" s="35">
        <f t="shared" si="41"/>
        <v>0.81481481481481477</v>
      </c>
    </row>
    <row r="147" spans="1:27" s="91" customFormat="1" ht="30" hidden="1" customHeight="1" x14ac:dyDescent="0.25">
      <c r="A147" s="89" t="s">
        <v>95</v>
      </c>
      <c r="B147" s="90">
        <f>B144-B145</f>
        <v>3208</v>
      </c>
      <c r="C147" s="27">
        <f t="shared" si="24"/>
        <v>2439.52</v>
      </c>
      <c r="D147" s="15">
        <f t="shared" si="28"/>
        <v>0.76044887780548631</v>
      </c>
      <c r="E147" s="100"/>
      <c r="F147" s="90">
        <f t="shared" ref="F147:Z147" si="42">F144-F145</f>
        <v>0</v>
      </c>
      <c r="G147" s="90">
        <f t="shared" si="42"/>
        <v>169</v>
      </c>
      <c r="H147" s="90">
        <f t="shared" si="42"/>
        <v>477</v>
      </c>
      <c r="I147" s="90">
        <f t="shared" si="42"/>
        <v>183</v>
      </c>
      <c r="J147" s="90">
        <f t="shared" si="42"/>
        <v>7.2999999999999972</v>
      </c>
      <c r="K147" s="90">
        <f t="shared" si="42"/>
        <v>16</v>
      </c>
      <c r="L147" s="90">
        <f t="shared" si="42"/>
        <v>143</v>
      </c>
      <c r="M147" s="90">
        <f t="shared" si="42"/>
        <v>533</v>
      </c>
      <c r="N147" s="90">
        <f t="shared" si="42"/>
        <v>94</v>
      </c>
      <c r="O147" s="90">
        <f t="shared" si="42"/>
        <v>0.22000000000000064</v>
      </c>
      <c r="P147" s="90">
        <f t="shared" si="42"/>
        <v>105</v>
      </c>
      <c r="Q147" s="90">
        <f t="shared" si="42"/>
        <v>125</v>
      </c>
      <c r="R147" s="90">
        <f t="shared" si="42"/>
        <v>3</v>
      </c>
      <c r="S147" s="90">
        <f t="shared" si="42"/>
        <v>288</v>
      </c>
      <c r="T147" s="90">
        <f t="shared" si="42"/>
        <v>0</v>
      </c>
      <c r="U147" s="90">
        <f t="shared" si="42"/>
        <v>0</v>
      </c>
      <c r="V147" s="90">
        <f t="shared" si="42"/>
        <v>31</v>
      </c>
      <c r="W147" s="90">
        <f t="shared" si="42"/>
        <v>0</v>
      </c>
      <c r="X147" s="90">
        <f t="shared" si="42"/>
        <v>98</v>
      </c>
      <c r="Y147" s="90">
        <f t="shared" si="42"/>
        <v>162</v>
      </c>
      <c r="Z147" s="90">
        <f t="shared" si="42"/>
        <v>5</v>
      </c>
    </row>
    <row r="148" spans="1:27" s="12" customFormat="1" ht="30" customHeight="1" x14ac:dyDescent="0.25">
      <c r="A148" s="13" t="s">
        <v>188</v>
      </c>
      <c r="B148" s="38">
        <v>160000</v>
      </c>
      <c r="C148" s="27">
        <f t="shared" si="24"/>
        <v>170000</v>
      </c>
      <c r="D148" s="15">
        <f t="shared" si="28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105</v>
      </c>
      <c r="B149" s="23">
        <v>83226</v>
      </c>
      <c r="C149" s="27">
        <f t="shared" si="24"/>
        <v>102935</v>
      </c>
      <c r="D149" s="15">
        <f t="shared" si="28"/>
        <v>1.2368130151635306</v>
      </c>
      <c r="E149" s="100"/>
      <c r="F149" s="26">
        <v>2164</v>
      </c>
      <c r="G149" s="26">
        <v>3366</v>
      </c>
      <c r="H149" s="26">
        <v>12978</v>
      </c>
      <c r="I149" s="26">
        <v>5914</v>
      </c>
      <c r="J149" s="26">
        <v>1012</v>
      </c>
      <c r="K149" s="26">
        <v>1710</v>
      </c>
      <c r="L149" s="26">
        <v>14824</v>
      </c>
      <c r="M149" s="26">
        <v>13509</v>
      </c>
      <c r="N149" s="26">
        <v>5216</v>
      </c>
      <c r="O149" s="26">
        <v>310</v>
      </c>
      <c r="P149" s="26">
        <v>1801</v>
      </c>
      <c r="Q149" s="26">
        <v>4695</v>
      </c>
      <c r="R149" s="26">
        <v>1647</v>
      </c>
      <c r="S149" s="26">
        <v>8861</v>
      </c>
      <c r="T149" s="26">
        <v>5701</v>
      </c>
      <c r="U149" s="26">
        <v>844</v>
      </c>
      <c r="V149" s="26">
        <v>2293</v>
      </c>
      <c r="W149" s="26">
        <v>200</v>
      </c>
      <c r="X149" s="26">
        <v>6400</v>
      </c>
      <c r="Y149" s="26">
        <v>9050</v>
      </c>
      <c r="Z149" s="121">
        <v>440</v>
      </c>
      <c r="AA149" s="70"/>
    </row>
    <row r="150" spans="1:27" s="12" customFormat="1" ht="31.2" customHeight="1" x14ac:dyDescent="0.25">
      <c r="A150" s="13" t="s">
        <v>51</v>
      </c>
      <c r="B150" s="9">
        <f>B149/B148</f>
        <v>0.52016249999999997</v>
      </c>
      <c r="C150" s="9">
        <f>C149/C148</f>
        <v>0.60550000000000004</v>
      </c>
      <c r="D150" s="15">
        <f>C150/B150</f>
        <v>1.1640593083892055</v>
      </c>
      <c r="E150" s="100"/>
      <c r="F150" s="29">
        <f t="shared" ref="F150:Z150" si="43">F149/F148</f>
        <v>1.4426666666666668</v>
      </c>
      <c r="G150" s="29">
        <f t="shared" si="43"/>
        <v>0.47408450704225352</v>
      </c>
      <c r="H150" s="29">
        <f t="shared" si="43"/>
        <v>0.66214285714285714</v>
      </c>
      <c r="I150" s="29">
        <f t="shared" si="43"/>
        <v>0.48081300813008132</v>
      </c>
      <c r="J150" s="29">
        <f t="shared" si="43"/>
        <v>0.77846153846153843</v>
      </c>
      <c r="K150" s="29">
        <f t="shared" si="43"/>
        <v>0.47499999999999998</v>
      </c>
      <c r="L150" s="29">
        <f t="shared" si="43"/>
        <v>0.58133333333333337</v>
      </c>
      <c r="M150" s="29">
        <f t="shared" si="43"/>
        <v>0.55138775510204086</v>
      </c>
      <c r="N150" s="29">
        <f t="shared" si="43"/>
        <v>0.5548936170212766</v>
      </c>
      <c r="O150" s="29">
        <f t="shared" si="43"/>
        <v>1.0333333333333334</v>
      </c>
      <c r="P150" s="29">
        <f t="shared" si="43"/>
        <v>0.29048387096774192</v>
      </c>
      <c r="Q150" s="29">
        <f t="shared" si="43"/>
        <v>0.63445945945945947</v>
      </c>
      <c r="R150" s="29">
        <f t="shared" si="43"/>
        <v>0.96882352941176475</v>
      </c>
      <c r="S150" s="29">
        <f t="shared" si="43"/>
        <v>0.44752525252525255</v>
      </c>
      <c r="T150" s="29">
        <f t="shared" si="43"/>
        <v>1.0001754385964912</v>
      </c>
      <c r="U150" s="29">
        <f t="shared" si="43"/>
        <v>0.52749999999999997</v>
      </c>
      <c r="V150" s="29">
        <f t="shared" si="43"/>
        <v>1.5286666666666666</v>
      </c>
      <c r="W150" s="29">
        <f t="shared" si="43"/>
        <v>1</v>
      </c>
      <c r="X150" s="29">
        <f t="shared" si="43"/>
        <v>0.96969696969696972</v>
      </c>
      <c r="Y150" s="29">
        <f t="shared" si="43"/>
        <v>0.69615384615384612</v>
      </c>
      <c r="Z150" s="29">
        <f t="shared" si="43"/>
        <v>0.36666666666666664</v>
      </c>
    </row>
    <row r="151" spans="1:27" s="12" customFormat="1" ht="30" customHeight="1" x14ac:dyDescent="0.25">
      <c r="A151" s="32" t="s">
        <v>97</v>
      </c>
      <c r="B151" s="49">
        <f>B149/B145*10</f>
        <v>173.71321227301192</v>
      </c>
      <c r="C151" s="49">
        <f t="shared" ref="C151:Z151" si="44">C149/C145*10</f>
        <v>261.09200300318582</v>
      </c>
      <c r="D151" s="15">
        <f>C151/B151</f>
        <v>1.5030060154137688</v>
      </c>
      <c r="E151" s="49" t="e">
        <f t="shared" si="44"/>
        <v>#DIV/0!</v>
      </c>
      <c r="F151" s="49">
        <f t="shared" si="44"/>
        <v>200.37037037037038</v>
      </c>
      <c r="G151" s="49">
        <f t="shared" si="44"/>
        <v>220</v>
      </c>
      <c r="H151" s="49">
        <f t="shared" si="44"/>
        <v>246.73003802281369</v>
      </c>
      <c r="I151" s="49">
        <f t="shared" si="44"/>
        <v>265.2017937219731</v>
      </c>
      <c r="J151" s="49">
        <f t="shared" si="44"/>
        <v>199.60552268244572</v>
      </c>
      <c r="K151" s="49">
        <f t="shared" si="44"/>
        <v>380</v>
      </c>
      <c r="L151" s="49">
        <f t="shared" si="44"/>
        <v>298.26961770623745</v>
      </c>
      <c r="M151" s="49">
        <f t="shared" si="44"/>
        <v>307.02272727272725</v>
      </c>
      <c r="N151" s="49">
        <f t="shared" si="44"/>
        <v>237.09090909090912</v>
      </c>
      <c r="O151" s="49">
        <f t="shared" si="44"/>
        <v>287.56957328385903</v>
      </c>
      <c r="P151" s="49">
        <f t="shared" si="44"/>
        <v>257.28571428571428</v>
      </c>
      <c r="Q151" s="49">
        <f t="shared" si="44"/>
        <v>274.56140350877195</v>
      </c>
      <c r="R151" s="49">
        <f t="shared" si="44"/>
        <v>288.94736842105266</v>
      </c>
      <c r="S151" s="49">
        <f t="shared" si="44"/>
        <v>240.78804347826087</v>
      </c>
      <c r="T151" s="49">
        <f t="shared" si="44"/>
        <v>290.86734693877554</v>
      </c>
      <c r="U151" s="49">
        <f t="shared" si="44"/>
        <v>241.14285714285714</v>
      </c>
      <c r="V151" s="49">
        <f t="shared" si="44"/>
        <v>181.98412698412699</v>
      </c>
      <c r="W151" s="49">
        <f t="shared" si="44"/>
        <v>285.71428571428572</v>
      </c>
      <c r="X151" s="49">
        <f t="shared" si="44"/>
        <v>250.98039215686273</v>
      </c>
      <c r="Y151" s="49">
        <f t="shared" si="44"/>
        <v>250</v>
      </c>
      <c r="Z151" s="49">
        <f t="shared" si="44"/>
        <v>200</v>
      </c>
    </row>
    <row r="152" spans="1:27" s="12" customFormat="1" ht="30" hidden="1" customHeight="1" outlineLevel="1" x14ac:dyDescent="0.25">
      <c r="A152" s="11" t="s">
        <v>106</v>
      </c>
      <c r="B152" s="8">
        <v>954</v>
      </c>
      <c r="C152" s="27">
        <f t="shared" si="24"/>
        <v>962</v>
      </c>
      <c r="D152" s="15">
        <f t="shared" si="28"/>
        <v>1.0083857442348008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107</v>
      </c>
      <c r="B153" s="53"/>
      <c r="C153" s="27">
        <f t="shared" si="24"/>
        <v>0</v>
      </c>
      <c r="D153" s="15" t="e">
        <f t="shared" si="28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108</v>
      </c>
      <c r="B154" s="52">
        <v>954</v>
      </c>
      <c r="C154" s="27">
        <f t="shared" si="24"/>
        <v>962</v>
      </c>
      <c r="D154" s="15">
        <f t="shared" si="28"/>
        <v>1.0083857442348008</v>
      </c>
      <c r="E154" s="100"/>
      <c r="F154" s="47">
        <f>F152-F153</f>
        <v>18</v>
      </c>
      <c r="G154" s="47">
        <f t="shared" ref="G154:Z154" si="45">G152-G153</f>
        <v>147</v>
      </c>
      <c r="H154" s="47">
        <f t="shared" si="45"/>
        <v>85</v>
      </c>
      <c r="I154" s="47">
        <f t="shared" si="45"/>
        <v>11</v>
      </c>
      <c r="J154" s="47">
        <f t="shared" si="45"/>
        <v>13</v>
      </c>
      <c r="K154" s="47">
        <f t="shared" si="45"/>
        <v>10</v>
      </c>
      <c r="L154" s="47">
        <f t="shared" si="45"/>
        <v>103</v>
      </c>
      <c r="M154" s="47">
        <f t="shared" si="45"/>
        <v>100</v>
      </c>
      <c r="N154" s="47">
        <f t="shared" si="45"/>
        <v>39</v>
      </c>
      <c r="O154" s="47">
        <f t="shared" si="45"/>
        <v>14</v>
      </c>
      <c r="P154" s="47">
        <f t="shared" si="45"/>
        <v>18</v>
      </c>
      <c r="Q154" s="47">
        <f t="shared" si="45"/>
        <v>104</v>
      </c>
      <c r="R154" s="47">
        <f t="shared" si="45"/>
        <v>0</v>
      </c>
      <c r="S154" s="47">
        <f t="shared" si="45"/>
        <v>29</v>
      </c>
      <c r="T154" s="47">
        <f t="shared" si="45"/>
        <v>66</v>
      </c>
      <c r="U154" s="47">
        <f t="shared" si="45"/>
        <v>22</v>
      </c>
      <c r="V154" s="47">
        <f t="shared" si="45"/>
        <v>10</v>
      </c>
      <c r="W154" s="47">
        <f t="shared" si="45"/>
        <v>10</v>
      </c>
      <c r="X154" s="47">
        <f t="shared" si="45"/>
        <v>94</v>
      </c>
      <c r="Y154" s="47">
        <f t="shared" si="45"/>
        <v>65</v>
      </c>
      <c r="Z154" s="47">
        <f t="shared" si="45"/>
        <v>4</v>
      </c>
    </row>
    <row r="155" spans="1:27" s="12" customFormat="1" ht="30" customHeight="1" outlineLevel="1" x14ac:dyDescent="0.25">
      <c r="A155" s="51" t="s">
        <v>176</v>
      </c>
      <c r="B155" s="23">
        <v>169</v>
      </c>
      <c r="C155" s="27">
        <f>SUM(F155:Z155)</f>
        <v>144.5</v>
      </c>
      <c r="D155" s="15">
        <f t="shared" si="28"/>
        <v>0.8550295857988166</v>
      </c>
      <c r="E155" s="100"/>
      <c r="F155" s="26">
        <v>15</v>
      </c>
      <c r="G155" s="26">
        <v>8</v>
      </c>
      <c r="H155" s="26"/>
      <c r="I155" s="26"/>
      <c r="J155" s="26">
        <v>5</v>
      </c>
      <c r="K155" s="26">
        <v>1</v>
      </c>
      <c r="L155" s="26">
        <v>35.5</v>
      </c>
      <c r="M155" s="26">
        <v>2</v>
      </c>
      <c r="N155" s="26">
        <v>9</v>
      </c>
      <c r="O155" s="26">
        <v>5</v>
      </c>
      <c r="P155" s="26">
        <v>9</v>
      </c>
      <c r="Q155" s="26">
        <v>14</v>
      </c>
      <c r="R155" s="26"/>
      <c r="S155" s="26"/>
      <c r="T155" s="26">
        <v>1</v>
      </c>
      <c r="U155" s="50">
        <v>6</v>
      </c>
      <c r="V155" s="26"/>
      <c r="W155" s="26"/>
      <c r="X155" s="26">
        <v>33</v>
      </c>
      <c r="Y155" s="26"/>
      <c r="Z155" s="26">
        <v>1</v>
      </c>
    </row>
    <row r="156" spans="1:27" s="12" customFormat="1" ht="34.200000000000003" hidden="1" customHeight="1" x14ac:dyDescent="0.25">
      <c r="A156" s="13" t="s">
        <v>185</v>
      </c>
      <c r="B156" s="33">
        <f>B155/B154</f>
        <v>0.17714884696016772</v>
      </c>
      <c r="C156" s="33">
        <f>C155/C154</f>
        <v>0.1502079002079002</v>
      </c>
      <c r="D156" s="15">
        <f t="shared" si="28"/>
        <v>0.84791915265288043</v>
      </c>
      <c r="E156" s="100"/>
      <c r="F156" s="29">
        <f>F155/F154</f>
        <v>0.83333333333333337</v>
      </c>
      <c r="G156" s="29">
        <f t="shared" ref="G156:Z156" si="46">G155/G154</f>
        <v>5.4421768707482991E-2</v>
      </c>
      <c r="H156" s="29">
        <f t="shared" si="46"/>
        <v>0</v>
      </c>
      <c r="I156" s="29">
        <f t="shared" si="46"/>
        <v>0</v>
      </c>
      <c r="J156" s="29">
        <f t="shared" si="46"/>
        <v>0.38461538461538464</v>
      </c>
      <c r="K156" s="29">
        <f t="shared" si="46"/>
        <v>0.1</v>
      </c>
      <c r="L156" s="29">
        <f t="shared" si="46"/>
        <v>0.3446601941747573</v>
      </c>
      <c r="M156" s="29">
        <f t="shared" si="46"/>
        <v>0.02</v>
      </c>
      <c r="N156" s="29">
        <f t="shared" si="46"/>
        <v>0.23076923076923078</v>
      </c>
      <c r="O156" s="29">
        <f t="shared" si="46"/>
        <v>0.35714285714285715</v>
      </c>
      <c r="P156" s="29">
        <f t="shared" si="46"/>
        <v>0.5</v>
      </c>
      <c r="Q156" s="29">
        <f t="shared" si="46"/>
        <v>0.13461538461538461</v>
      </c>
      <c r="R156" s="29"/>
      <c r="S156" s="29">
        <f t="shared" si="46"/>
        <v>0</v>
      </c>
      <c r="T156" s="29">
        <f t="shared" si="46"/>
        <v>1.5151515151515152E-2</v>
      </c>
      <c r="U156" s="29">
        <f t="shared" si="46"/>
        <v>0.27272727272727271</v>
      </c>
      <c r="V156" s="29">
        <f t="shared" si="46"/>
        <v>0</v>
      </c>
      <c r="W156" s="29">
        <f t="shared" si="46"/>
        <v>0</v>
      </c>
      <c r="X156" s="29">
        <f t="shared" si="46"/>
        <v>0.35106382978723405</v>
      </c>
      <c r="Y156" s="29">
        <f t="shared" si="46"/>
        <v>0</v>
      </c>
      <c r="Z156" s="29">
        <f t="shared" si="46"/>
        <v>0.25</v>
      </c>
    </row>
    <row r="157" spans="1:27" s="12" customFormat="1" ht="31.8" customHeight="1" x14ac:dyDescent="0.25">
      <c r="A157" s="13" t="s">
        <v>189</v>
      </c>
      <c r="B157" s="38">
        <v>22000</v>
      </c>
      <c r="C157" s="38">
        <f>SUM(F157:Z157)</f>
        <v>27122</v>
      </c>
      <c r="D157" s="15">
        <f t="shared" si="28"/>
        <v>1.2328181818181818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250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109</v>
      </c>
      <c r="B158" s="23">
        <v>3655</v>
      </c>
      <c r="C158" s="27">
        <f>SUM(F158:Z158)</f>
        <v>5328</v>
      </c>
      <c r="D158" s="15">
        <f t="shared" si="28"/>
        <v>1.4577291381668946</v>
      </c>
      <c r="E158" s="100"/>
      <c r="F158" s="26">
        <v>340</v>
      </c>
      <c r="G158" s="26">
        <v>240</v>
      </c>
      <c r="H158" s="26"/>
      <c r="I158" s="26"/>
      <c r="J158" s="26">
        <v>76</v>
      </c>
      <c r="K158" s="26">
        <v>25</v>
      </c>
      <c r="L158" s="26">
        <v>2208</v>
      </c>
      <c r="M158" s="26">
        <v>15</v>
      </c>
      <c r="N158" s="26">
        <v>220</v>
      </c>
      <c r="O158" s="26">
        <v>35</v>
      </c>
      <c r="P158" s="26">
        <v>341</v>
      </c>
      <c r="Q158" s="26">
        <v>345</v>
      </c>
      <c r="R158" s="26"/>
      <c r="S158" s="26"/>
      <c r="T158" s="26">
        <v>35</v>
      </c>
      <c r="U158" s="26">
        <v>228</v>
      </c>
      <c r="V158" s="26"/>
      <c r="W158" s="26"/>
      <c r="X158" s="26">
        <v>1200</v>
      </c>
      <c r="Y158" s="26"/>
      <c r="Z158" s="26">
        <v>20</v>
      </c>
    </row>
    <row r="159" spans="1:27" s="12" customFormat="1" ht="30" customHeight="1" x14ac:dyDescent="0.25">
      <c r="A159" s="13" t="s">
        <v>51</v>
      </c>
      <c r="B159" s="30">
        <f>B158/B157</f>
        <v>0.16613636363636364</v>
      </c>
      <c r="C159" s="30">
        <f>C158/C157</f>
        <v>0.19644568984588157</v>
      </c>
      <c r="D159" s="15">
        <f t="shared" si="28"/>
        <v>1.1824364368288356</v>
      </c>
      <c r="E159" s="100"/>
      <c r="F159" s="30">
        <f>F158/F157</f>
        <v>0.87179487179487181</v>
      </c>
      <c r="G159" s="30">
        <f t="shared" ref="G159:N159" si="47">G158/G157</f>
        <v>4.596820532465045E-2</v>
      </c>
      <c r="H159" s="30"/>
      <c r="I159" s="30"/>
      <c r="J159" s="30">
        <f t="shared" si="47"/>
        <v>0.55474452554744524</v>
      </c>
      <c r="K159" s="30">
        <f t="shared" si="47"/>
        <v>0.1</v>
      </c>
      <c r="L159" s="30">
        <f t="shared" si="47"/>
        <v>0.43731431966726086</v>
      </c>
      <c r="M159" s="30"/>
      <c r="N159" s="30">
        <f t="shared" si="47"/>
        <v>0.21215043394406943</v>
      </c>
      <c r="O159" s="30">
        <f>O158/O157</f>
        <v>8.75</v>
      </c>
      <c r="P159" s="30">
        <f>P158/P157</f>
        <v>0.47692307692307695</v>
      </c>
      <c r="Q159" s="30">
        <f>Q158/Q157</f>
        <v>0.16319772942289498</v>
      </c>
      <c r="R159" s="30"/>
      <c r="S159" s="30"/>
      <c r="T159" s="30">
        <f>T158/T157</f>
        <v>1.7703591299949417E-2</v>
      </c>
      <c r="U159" s="30">
        <f>U158/U157</f>
        <v>0.33677991137370755</v>
      </c>
      <c r="V159" s="30"/>
      <c r="W159" s="30"/>
      <c r="X159" s="30">
        <f>X158/X157</f>
        <v>0.45265937382119953</v>
      </c>
      <c r="Y159" s="30"/>
      <c r="Z159" s="30"/>
    </row>
    <row r="160" spans="1:27" s="12" customFormat="1" ht="30" customHeight="1" x14ac:dyDescent="0.25">
      <c r="A160" s="32" t="s">
        <v>97</v>
      </c>
      <c r="B160" s="56">
        <f>B158/B155*10</f>
        <v>216.27218934911241</v>
      </c>
      <c r="C160" s="56">
        <f>C158/C155*10</f>
        <v>368.71972318339095</v>
      </c>
      <c r="D160" s="15">
        <f t="shared" si="28"/>
        <v>1.7048873657453647</v>
      </c>
      <c r="E160" s="56" t="e">
        <f t="shared" ref="E160:Z160" si="48">E158/E155*10</f>
        <v>#DIV/0!</v>
      </c>
      <c r="F160" s="56">
        <f t="shared" si="48"/>
        <v>226.66666666666669</v>
      </c>
      <c r="G160" s="56">
        <f t="shared" si="48"/>
        <v>300</v>
      </c>
      <c r="H160" s="56"/>
      <c r="I160" s="56"/>
      <c r="J160" s="56">
        <f t="shared" si="48"/>
        <v>152</v>
      </c>
      <c r="K160" s="56">
        <f t="shared" si="48"/>
        <v>250</v>
      </c>
      <c r="L160" s="56">
        <f t="shared" si="48"/>
        <v>621.97183098591552</v>
      </c>
      <c r="M160" s="56">
        <f t="shared" si="48"/>
        <v>75</v>
      </c>
      <c r="N160" s="56">
        <f t="shared" si="48"/>
        <v>244.44444444444443</v>
      </c>
      <c r="O160" s="56">
        <f t="shared" si="48"/>
        <v>70</v>
      </c>
      <c r="P160" s="56">
        <f t="shared" si="48"/>
        <v>378.88888888888886</v>
      </c>
      <c r="Q160" s="56">
        <f t="shared" si="48"/>
        <v>246.42857142857142</v>
      </c>
      <c r="R160" s="56"/>
      <c r="S160" s="56"/>
      <c r="T160" s="56">
        <f t="shared" si="48"/>
        <v>350</v>
      </c>
      <c r="U160" s="56">
        <f t="shared" si="48"/>
        <v>380</v>
      </c>
      <c r="V160" s="56"/>
      <c r="W160" s="56"/>
      <c r="X160" s="56">
        <f t="shared" si="48"/>
        <v>363.63636363636368</v>
      </c>
      <c r="Y160" s="56"/>
      <c r="Z160" s="56">
        <f t="shared" si="48"/>
        <v>200</v>
      </c>
    </row>
    <row r="161" spans="1:26" s="12" customFormat="1" ht="30" hidden="1" customHeight="1" outlineLevel="1" x14ac:dyDescent="0.25">
      <c r="A161" s="51" t="s">
        <v>177</v>
      </c>
      <c r="B161" s="23">
        <v>525</v>
      </c>
      <c r="C161" s="27">
        <f>SUM(F161:Z161)</f>
        <v>435</v>
      </c>
      <c r="D161" s="15">
        <f t="shared" si="28"/>
        <v>0.82857142857142863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>
        <v>5</v>
      </c>
    </row>
    <row r="162" spans="1:26" s="12" customFormat="1" ht="30" hidden="1" customHeight="1" x14ac:dyDescent="0.25">
      <c r="A162" s="32" t="s">
        <v>178</v>
      </c>
      <c r="B162" s="23">
        <v>3020</v>
      </c>
      <c r="C162" s="27">
        <f>SUM(F162:Z162)</f>
        <v>4607</v>
      </c>
      <c r="D162" s="15">
        <f t="shared" si="28"/>
        <v>1.5254966887417218</v>
      </c>
      <c r="E162" s="100"/>
      <c r="F162" s="37"/>
      <c r="G162" s="36"/>
      <c r="H162" s="36">
        <v>4144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>
        <v>35</v>
      </c>
    </row>
    <row r="163" spans="1:26" s="12" customFormat="1" ht="30" hidden="1" customHeight="1" x14ac:dyDescent="0.25">
      <c r="A163" s="32" t="s">
        <v>97</v>
      </c>
      <c r="B163" s="56">
        <f>B162/B161*10</f>
        <v>57.523809523809526</v>
      </c>
      <c r="C163" s="56">
        <f>C162/C161*10</f>
        <v>105.9080459770115</v>
      </c>
      <c r="D163" s="15">
        <f t="shared" si="28"/>
        <v>1.8411166933089747</v>
      </c>
      <c r="E163" s="100"/>
      <c r="F163" s="37"/>
      <c r="G163" s="54"/>
      <c r="H163" s="54">
        <f>H162/H161*10</f>
        <v>108.48167539267016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>V162/V161*10</f>
        <v>90</v>
      </c>
      <c r="W163" s="54"/>
      <c r="X163" s="54"/>
      <c r="Y163" s="54">
        <f>Y162/Y161*10</f>
        <v>89.130434782608688</v>
      </c>
      <c r="Z163" s="54"/>
    </row>
    <row r="164" spans="1:26" s="12" customFormat="1" ht="30" customHeight="1" outlineLevel="1" x14ac:dyDescent="0.25">
      <c r="A164" s="51" t="s">
        <v>110</v>
      </c>
      <c r="B164" s="19">
        <v>85.5</v>
      </c>
      <c r="C164" s="49">
        <f>SUM(F164:Z164)</f>
        <v>97.8</v>
      </c>
      <c r="D164" s="15">
        <f t="shared" si="28"/>
        <v>1.143859649122807</v>
      </c>
      <c r="E164" s="100"/>
      <c r="F164" s="37"/>
      <c r="G164" s="36"/>
      <c r="H164" s="54"/>
      <c r="I164" s="36">
        <v>16</v>
      </c>
      <c r="J164" s="36"/>
      <c r="K164" s="36"/>
      <c r="L164" s="36"/>
      <c r="M164" s="36"/>
      <c r="N164" s="36"/>
      <c r="O164" s="36">
        <v>4</v>
      </c>
      <c r="P164" s="36" t="s">
        <v>1</v>
      </c>
      <c r="Q164" s="36"/>
      <c r="R164" s="36"/>
      <c r="S164" s="36">
        <v>28</v>
      </c>
      <c r="T164" s="57">
        <v>13.8</v>
      </c>
      <c r="U164" s="36"/>
      <c r="V164" s="36"/>
      <c r="W164" s="36"/>
      <c r="X164" s="118">
        <v>36</v>
      </c>
      <c r="Y164" s="36"/>
      <c r="Z164" s="36"/>
    </row>
    <row r="165" spans="1:26" s="12" customFormat="1" ht="30" customHeight="1" x14ac:dyDescent="0.25">
      <c r="A165" s="32" t="s">
        <v>111</v>
      </c>
      <c r="B165" s="19">
        <v>111.3</v>
      </c>
      <c r="C165" s="49">
        <f>SUM(F165:Z165)</f>
        <v>164.89999999999998</v>
      </c>
      <c r="D165" s="15">
        <f t="shared" si="28"/>
        <v>1.4815813117699907</v>
      </c>
      <c r="E165" s="100"/>
      <c r="F165" s="37" t="s">
        <v>0</v>
      </c>
      <c r="G165" s="36"/>
      <c r="H165" s="36"/>
      <c r="I165" s="36">
        <v>28</v>
      </c>
      <c r="J165" s="36"/>
      <c r="K165" s="36"/>
      <c r="L165" s="36"/>
      <c r="M165" s="36"/>
      <c r="N165" s="36"/>
      <c r="O165" s="36">
        <v>0.4</v>
      </c>
      <c r="P165" s="36"/>
      <c r="Q165" s="36"/>
      <c r="R165" s="36"/>
      <c r="S165" s="36">
        <v>50.9</v>
      </c>
      <c r="T165" s="57">
        <v>18.399999999999999</v>
      </c>
      <c r="U165" s="36"/>
      <c r="V165" s="36"/>
      <c r="W165" s="36"/>
      <c r="X165" s="57">
        <v>67.2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13.017543859649123</v>
      </c>
      <c r="C166" s="56">
        <f>C165/C164*10</f>
        <v>16.860940695296524</v>
      </c>
      <c r="D166" s="15">
        <f t="shared" si="28"/>
        <v>1.2952474658111883</v>
      </c>
      <c r="E166" s="100"/>
      <c r="F166" s="37"/>
      <c r="G166" s="54"/>
      <c r="H166" s="54"/>
      <c r="I166" s="54">
        <f>I165/I164*10</f>
        <v>17.5</v>
      </c>
      <c r="J166" s="54"/>
      <c r="K166" s="54"/>
      <c r="L166" s="54"/>
      <c r="M166" s="54"/>
      <c r="N166" s="54"/>
      <c r="O166" s="54">
        <f>O165/O164*10</f>
        <v>1</v>
      </c>
      <c r="P166" s="54"/>
      <c r="Q166" s="54"/>
      <c r="R166" s="54"/>
      <c r="S166" s="54">
        <f>S165/S164*10</f>
        <v>18.178571428571427</v>
      </c>
      <c r="T166" s="54">
        <f>T165/T164*10</f>
        <v>13.333333333333332</v>
      </c>
      <c r="U166" s="54"/>
      <c r="V166" s="54"/>
      <c r="W166" s="54"/>
      <c r="X166" s="54">
        <f>X165/X164*10</f>
        <v>18.666666666666668</v>
      </c>
      <c r="Y166" s="37"/>
      <c r="Z166" s="37"/>
    </row>
    <row r="167" spans="1:26" s="12" customFormat="1" ht="30" customHeight="1" x14ac:dyDescent="0.25">
      <c r="A167" s="51" t="s">
        <v>154</v>
      </c>
      <c r="B167" s="56">
        <v>140</v>
      </c>
      <c r="C167" s="49">
        <f>SUM(F167:Z167)</f>
        <v>80</v>
      </c>
      <c r="D167" s="15">
        <f t="shared" si="28"/>
        <v>0.5714285714285714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80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155</v>
      </c>
      <c r="B168" s="56">
        <v>106</v>
      </c>
      <c r="C168" s="49">
        <f>SUM(F168:Z168)</f>
        <v>95</v>
      </c>
      <c r="D168" s="15">
        <f t="shared" si="28"/>
        <v>0.89622641509433965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v>95</v>
      </c>
      <c r="U168" s="54"/>
      <c r="V168" s="53"/>
      <c r="W168" s="37"/>
      <c r="X168" s="54"/>
      <c r="Y168" s="37"/>
      <c r="Z168" s="37"/>
    </row>
    <row r="169" spans="1:26" s="12" customFormat="1" ht="30" customHeight="1" x14ac:dyDescent="0.25">
      <c r="A169" s="32" t="s">
        <v>97</v>
      </c>
      <c r="B169" s="56">
        <f>B168/B167*10</f>
        <v>7.5714285714285712</v>
      </c>
      <c r="C169" s="56">
        <f>C168/C167*10</f>
        <v>11.875</v>
      </c>
      <c r="D169" s="15">
        <f t="shared" si="28"/>
        <v>1.5683962264150944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f>T168/T167*10</f>
        <v>11.875</v>
      </c>
      <c r="U169" s="54"/>
      <c r="V169" s="54"/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6249</v>
      </c>
      <c r="C170" s="27">
        <f>SUM(F170:Z170)</f>
        <v>4784</v>
      </c>
      <c r="D170" s="15">
        <f t="shared" si="28"/>
        <v>0.76556248999839971</v>
      </c>
      <c r="E170" s="100"/>
      <c r="F170" s="36">
        <v>1809</v>
      </c>
      <c r="G170" s="36"/>
      <c r="H170" s="36"/>
      <c r="I170" s="36"/>
      <c r="J170" s="36"/>
      <c r="K170" s="36">
        <v>1200</v>
      </c>
      <c r="L170" s="36"/>
      <c r="M170" s="36">
        <v>165</v>
      </c>
      <c r="N170" s="36"/>
      <c r="O170" s="36"/>
      <c r="P170" s="36"/>
      <c r="Q170" s="36">
        <v>136</v>
      </c>
      <c r="R170" s="36">
        <v>906</v>
      </c>
      <c r="S170" s="36"/>
      <c r="T170" s="36"/>
      <c r="U170" s="36">
        <v>60</v>
      </c>
      <c r="V170" s="36"/>
      <c r="W170" s="36"/>
      <c r="X170" s="36">
        <v>443</v>
      </c>
      <c r="Y170" s="36">
        <v>65</v>
      </c>
      <c r="Z170" s="36"/>
    </row>
    <row r="171" spans="1:26" s="12" customFormat="1" ht="30" customHeight="1" x14ac:dyDescent="0.25">
      <c r="A171" s="32" t="s">
        <v>113</v>
      </c>
      <c r="B171" s="27">
        <v>6108</v>
      </c>
      <c r="C171" s="27">
        <f>SUM(F171:Z171)</f>
        <v>3897</v>
      </c>
      <c r="D171" s="15">
        <f t="shared" si="28"/>
        <v>0.63801571709233795</v>
      </c>
      <c r="E171" s="100"/>
      <c r="F171" s="36">
        <v>1809</v>
      </c>
      <c r="G171" s="35"/>
      <c r="H171" s="54"/>
      <c r="I171" s="26"/>
      <c r="J171" s="26"/>
      <c r="K171" s="26">
        <v>720</v>
      </c>
      <c r="L171" s="26"/>
      <c r="M171" s="37">
        <v>147</v>
      </c>
      <c r="N171" s="37"/>
      <c r="O171" s="35"/>
      <c r="P171" s="35"/>
      <c r="Q171" s="37">
        <v>101</v>
      </c>
      <c r="R171" s="37">
        <v>672</v>
      </c>
      <c r="S171" s="37"/>
      <c r="T171" s="37" t="s">
        <v>0</v>
      </c>
      <c r="U171" s="37">
        <v>54</v>
      </c>
      <c r="V171" s="37"/>
      <c r="W171" s="37"/>
      <c r="X171" s="37">
        <v>356</v>
      </c>
      <c r="Y171" s="37">
        <v>38</v>
      </c>
      <c r="Z171" s="35"/>
    </row>
    <row r="172" spans="1:26" s="12" customFormat="1" ht="30" customHeight="1" x14ac:dyDescent="0.25">
      <c r="A172" s="32" t="s">
        <v>97</v>
      </c>
      <c r="B172" s="49">
        <f>B171/B170*10</f>
        <v>9.7743638982237151</v>
      </c>
      <c r="C172" s="49">
        <f>C171/C170*10</f>
        <v>8.1459030100334449</v>
      </c>
      <c r="D172" s="49">
        <f t="shared" ref="D172:X172" si="49">D171/D170*10</f>
        <v>8.3339469400293069</v>
      </c>
      <c r="E172" s="49" t="e">
        <f t="shared" si="49"/>
        <v>#DIV/0!</v>
      </c>
      <c r="F172" s="49">
        <f t="shared" si="49"/>
        <v>10</v>
      </c>
      <c r="G172" s="49"/>
      <c r="H172" s="49"/>
      <c r="I172" s="49"/>
      <c r="J172" s="49"/>
      <c r="K172" s="49">
        <f t="shared" si="49"/>
        <v>6</v>
      </c>
      <c r="L172" s="49"/>
      <c r="M172" s="49">
        <f t="shared" si="49"/>
        <v>8.9090909090909083</v>
      </c>
      <c r="N172" s="49"/>
      <c r="O172" s="49"/>
      <c r="P172" s="49"/>
      <c r="Q172" s="49">
        <f t="shared" si="49"/>
        <v>7.4264705882352944</v>
      </c>
      <c r="R172" s="49">
        <f t="shared" si="49"/>
        <v>7.4172185430463582</v>
      </c>
      <c r="S172" s="49"/>
      <c r="T172" s="49"/>
      <c r="U172" s="49">
        <f t="shared" si="49"/>
        <v>9</v>
      </c>
      <c r="V172" s="49"/>
      <c r="W172" s="49"/>
      <c r="X172" s="49">
        <f t="shared" si="49"/>
        <v>8.0361173814898414</v>
      </c>
      <c r="Y172" s="50"/>
      <c r="Z172" s="26"/>
    </row>
    <row r="173" spans="1:26" s="12" customFormat="1" ht="30" customHeight="1" x14ac:dyDescent="0.25">
      <c r="A173" s="51" t="s">
        <v>183</v>
      </c>
      <c r="B173" s="27">
        <v>4344</v>
      </c>
      <c r="C173" s="27">
        <f>SUM(F173:Z173)</f>
        <v>7809</v>
      </c>
      <c r="D173" s="15">
        <f t="shared" si="28"/>
        <v>1.7976519337016574</v>
      </c>
      <c r="E173" s="100"/>
      <c r="F173" s="36"/>
      <c r="G173" s="36"/>
      <c r="H173" s="36"/>
      <c r="I173" s="36">
        <v>966</v>
      </c>
      <c r="J173" s="36">
        <v>103</v>
      </c>
      <c r="K173" s="36">
        <v>2500</v>
      </c>
      <c r="L173" s="36">
        <v>1180</v>
      </c>
      <c r="M173" s="36">
        <v>35</v>
      </c>
      <c r="N173" s="36">
        <v>1769</v>
      </c>
      <c r="O173" s="36">
        <v>140</v>
      </c>
      <c r="P173" s="36"/>
      <c r="Q173" s="36"/>
      <c r="R173" s="36"/>
      <c r="S173" s="36">
        <v>498</v>
      </c>
      <c r="T173" s="36">
        <v>50</v>
      </c>
      <c r="U173" s="36">
        <v>105</v>
      </c>
      <c r="V173" s="36"/>
      <c r="W173" s="36"/>
      <c r="X173" s="36">
        <v>60</v>
      </c>
      <c r="Y173" s="36">
        <v>240</v>
      </c>
      <c r="Z173" s="36">
        <v>163</v>
      </c>
    </row>
    <row r="174" spans="1:26" s="12" customFormat="1" ht="30" customHeight="1" x14ac:dyDescent="0.25">
      <c r="A174" s="32" t="s">
        <v>184</v>
      </c>
      <c r="B174" s="27">
        <v>3918</v>
      </c>
      <c r="C174" s="27">
        <f>SUM(F174:Z174)</f>
        <v>6742.9</v>
      </c>
      <c r="D174" s="15">
        <f t="shared" si="28"/>
        <v>1.7210056151097497</v>
      </c>
      <c r="E174" s="100"/>
      <c r="F174" s="36"/>
      <c r="G174" s="35"/>
      <c r="H174" s="54"/>
      <c r="I174" s="26">
        <v>966</v>
      </c>
      <c r="J174" s="26">
        <v>76</v>
      </c>
      <c r="K174" s="26">
        <v>1750</v>
      </c>
      <c r="L174" s="26">
        <v>1100</v>
      </c>
      <c r="M174" s="37">
        <v>21</v>
      </c>
      <c r="N174" s="37">
        <v>2095</v>
      </c>
      <c r="O174" s="26">
        <v>45</v>
      </c>
      <c r="P174" s="35"/>
      <c r="Q174" s="35"/>
      <c r="R174" s="37"/>
      <c r="S174" s="37">
        <v>321</v>
      </c>
      <c r="T174" s="37">
        <v>7</v>
      </c>
      <c r="U174" s="37">
        <v>66</v>
      </c>
      <c r="V174" s="35"/>
      <c r="W174" s="37"/>
      <c r="X174" s="37">
        <v>8.9</v>
      </c>
      <c r="Y174" s="37">
        <v>167</v>
      </c>
      <c r="Z174" s="37">
        <v>120</v>
      </c>
    </row>
    <row r="175" spans="1:26" s="12" customFormat="1" ht="30" customHeight="1" x14ac:dyDescent="0.25">
      <c r="A175" s="32" t="s">
        <v>97</v>
      </c>
      <c r="B175" s="49">
        <f>B174/B173*10</f>
        <v>9.0193370165745854</v>
      </c>
      <c r="C175" s="49">
        <f>C174/C173*10</f>
        <v>8.6347803816109607</v>
      </c>
      <c r="D175" s="49">
        <f t="shared" ref="D175:X175" si="50">D174/D173*10</f>
        <v>9.573630928462995</v>
      </c>
      <c r="E175" s="49" t="e">
        <f t="shared" si="50"/>
        <v>#DIV/0!</v>
      </c>
      <c r="F175" s="49"/>
      <c r="G175" s="49"/>
      <c r="H175" s="49"/>
      <c r="I175" s="49">
        <f t="shared" si="50"/>
        <v>10</v>
      </c>
      <c r="J175" s="49">
        <f t="shared" si="50"/>
        <v>7.3786407766990294</v>
      </c>
      <c r="K175" s="49">
        <f t="shared" si="50"/>
        <v>7</v>
      </c>
      <c r="L175" s="49">
        <f t="shared" si="50"/>
        <v>9.3220338983050848</v>
      </c>
      <c r="M175" s="49">
        <f t="shared" si="50"/>
        <v>6</v>
      </c>
      <c r="N175" s="49">
        <f t="shared" si="50"/>
        <v>11.842849067269643</v>
      </c>
      <c r="O175" s="49">
        <f t="shared" si="50"/>
        <v>3.2142857142857144</v>
      </c>
      <c r="P175" s="49"/>
      <c r="Q175" s="49"/>
      <c r="R175" s="49"/>
      <c r="S175" s="49">
        <f t="shared" si="50"/>
        <v>6.4457831325301207</v>
      </c>
      <c r="T175" s="49">
        <f t="shared" si="50"/>
        <v>1.4000000000000001</v>
      </c>
      <c r="U175" s="49">
        <f t="shared" si="50"/>
        <v>6.2857142857142856</v>
      </c>
      <c r="V175" s="49"/>
      <c r="W175" s="49"/>
      <c r="X175" s="49">
        <f t="shared" si="50"/>
        <v>1.4833333333333334</v>
      </c>
      <c r="Y175" s="50">
        <f>Y174/Y173*10</f>
        <v>6.958333333333333</v>
      </c>
      <c r="Z175" s="50">
        <f>Z174/Z173*10</f>
        <v>7.3619631901840492</v>
      </c>
    </row>
    <row r="176" spans="1:26" s="12" customFormat="1" ht="30" customHeight="1" x14ac:dyDescent="0.25">
      <c r="A176" s="51" t="s">
        <v>179</v>
      </c>
      <c r="B176" s="27">
        <v>165</v>
      </c>
      <c r="C176" s="27"/>
      <c r="D176" s="15">
        <f t="shared" si="28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customHeight="1" x14ac:dyDescent="0.25">
      <c r="A177" s="32" t="s">
        <v>180</v>
      </c>
      <c r="B177" s="27">
        <v>104</v>
      </c>
      <c r="C177" s="27"/>
      <c r="D177" s="15">
        <f t="shared" si="28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customHeight="1" x14ac:dyDescent="0.25">
      <c r="A178" s="32" t="s">
        <v>97</v>
      </c>
      <c r="B178" s="49">
        <f>B177/B176*10</f>
        <v>6.3030303030303028</v>
      </c>
      <c r="C178" s="49"/>
      <c r="D178" s="15">
        <f t="shared" si="28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customHeight="1" outlineLevel="1" x14ac:dyDescent="0.25">
      <c r="A179" s="51" t="s">
        <v>114</v>
      </c>
      <c r="B179" s="27"/>
      <c r="C179" s="27">
        <f>SUM(F179:Z179)</f>
        <v>100</v>
      </c>
      <c r="D179" s="15"/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100</v>
      </c>
      <c r="W179" s="36"/>
      <c r="X179" s="36"/>
      <c r="Y179" s="36"/>
      <c r="Z179" s="36"/>
    </row>
    <row r="180" spans="1:26" s="12" customFormat="1" ht="30" customHeight="1" outlineLevel="1" x14ac:dyDescent="0.25">
      <c r="A180" s="32" t="s">
        <v>115</v>
      </c>
      <c r="B180" s="27"/>
      <c r="C180" s="27">
        <f>SUM(F180:Z180)</f>
        <v>3500</v>
      </c>
      <c r="D180" s="15"/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>
        <v>3500</v>
      </c>
      <c r="W180" s="36"/>
      <c r="X180" s="36"/>
      <c r="Y180" s="36"/>
      <c r="Z180" s="36"/>
    </row>
    <row r="181" spans="1:26" s="12" customFormat="1" ht="30" customHeight="1" x14ac:dyDescent="0.25">
      <c r="A181" s="32" t="s">
        <v>97</v>
      </c>
      <c r="B181" s="56"/>
      <c r="C181" s="56">
        <f>C180/C179*10</f>
        <v>350</v>
      </c>
      <c r="D181" s="15"/>
      <c r="E181" s="100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>
        <f>V180/V179*10</f>
        <v>350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ref="D182:D187" si="51">C182/B182</f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51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51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customHeight="1" x14ac:dyDescent="0.25">
      <c r="A185" s="51" t="s">
        <v>118</v>
      </c>
      <c r="B185" s="23">
        <v>3373</v>
      </c>
      <c r="C185" s="27">
        <f>SUM(F185:Z185)</f>
        <v>2210</v>
      </c>
      <c r="D185" s="15">
        <f t="shared" si="51"/>
        <v>0.65520308330862731</v>
      </c>
      <c r="E185" s="100"/>
      <c r="F185" s="36"/>
      <c r="G185" s="36"/>
      <c r="H185" s="36"/>
      <c r="I185" s="36">
        <v>445</v>
      </c>
      <c r="J185" s="36">
        <v>195</v>
      </c>
      <c r="K185" s="36">
        <v>150</v>
      </c>
      <c r="L185" s="36"/>
      <c r="M185" s="36"/>
      <c r="N185" s="36"/>
      <c r="O185" s="36">
        <v>95</v>
      </c>
      <c r="P185" s="36">
        <v>35</v>
      </c>
      <c r="Q185" s="53"/>
      <c r="R185" s="36">
        <v>179</v>
      </c>
      <c r="S185" s="36"/>
      <c r="T185" s="36">
        <v>48</v>
      </c>
      <c r="U185" s="36">
        <v>95</v>
      </c>
      <c r="V185" s="36"/>
      <c r="W185" s="36">
        <v>40</v>
      </c>
      <c r="X185" s="36">
        <v>198</v>
      </c>
      <c r="Y185" s="36">
        <v>590</v>
      </c>
      <c r="Z185" s="36">
        <v>140</v>
      </c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1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51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121</v>
      </c>
      <c r="B188" s="105">
        <v>103757</v>
      </c>
      <c r="C188" s="106">
        <f>SUM(F188:Z188)</f>
        <v>98582</v>
      </c>
      <c r="D188" s="107">
        <f>C188/B188</f>
        <v>0.95012384706574016</v>
      </c>
      <c r="E188" s="108"/>
      <c r="F188" s="109">
        <v>7503</v>
      </c>
      <c r="G188" s="109">
        <v>3003</v>
      </c>
      <c r="H188" s="109">
        <v>5238</v>
      </c>
      <c r="I188" s="109">
        <v>5760</v>
      </c>
      <c r="J188" s="109">
        <v>3550</v>
      </c>
      <c r="K188" s="109">
        <v>5900</v>
      </c>
      <c r="L188" s="109">
        <v>3912</v>
      </c>
      <c r="M188" s="109">
        <v>3748</v>
      </c>
      <c r="N188" s="109">
        <v>5216</v>
      </c>
      <c r="O188" s="109">
        <v>1720</v>
      </c>
      <c r="P188" s="109">
        <v>2715</v>
      </c>
      <c r="Q188" s="109">
        <v>6713</v>
      </c>
      <c r="R188" s="109">
        <v>6830</v>
      </c>
      <c r="S188" s="109">
        <v>4290</v>
      </c>
      <c r="T188" s="109">
        <v>7700</v>
      </c>
      <c r="U188" s="109">
        <v>4024</v>
      </c>
      <c r="V188" s="109">
        <v>2805</v>
      </c>
      <c r="W188" s="109">
        <v>2128</v>
      </c>
      <c r="X188" s="109">
        <v>6076</v>
      </c>
      <c r="Y188" s="109">
        <v>6901</v>
      </c>
      <c r="Z188" s="109">
        <v>2850</v>
      </c>
    </row>
    <row r="189" spans="1:26" s="46" customFormat="1" ht="30" customHeight="1" x14ac:dyDescent="0.25">
      <c r="A189" s="13" t="s">
        <v>122</v>
      </c>
      <c r="B189" s="9">
        <f>B188/B191</f>
        <v>0.9881619047619048</v>
      </c>
      <c r="C189" s="9">
        <f>C188/C191</f>
        <v>0.93887619047619053</v>
      </c>
      <c r="D189" s="15">
        <f t="shared" ref="D189:D198" si="52">C189/B189</f>
        <v>0.95012384706574016</v>
      </c>
      <c r="E189" s="100"/>
      <c r="F189" s="30">
        <f>F188/F191</f>
        <v>1.0075198066335438</v>
      </c>
      <c r="G189" s="30">
        <f t="shared" ref="G189:Z189" si="53">G188/G191</f>
        <v>0.73494860499265791</v>
      </c>
      <c r="H189" s="30">
        <f t="shared" si="53"/>
        <v>0.95323020928116464</v>
      </c>
      <c r="I189" s="30">
        <f t="shared" si="53"/>
        <v>0.85434589142687634</v>
      </c>
      <c r="J189" s="30">
        <f t="shared" si="53"/>
        <v>1.0530999703352122</v>
      </c>
      <c r="K189" s="30">
        <f t="shared" si="53"/>
        <v>0.99460552933243429</v>
      </c>
      <c r="L189" s="30">
        <f t="shared" si="53"/>
        <v>0.90997906489881364</v>
      </c>
      <c r="M189" s="30">
        <f t="shared" si="53"/>
        <v>0.74203128093446846</v>
      </c>
      <c r="N189" s="30">
        <f t="shared" si="53"/>
        <v>1.1537270515372706</v>
      </c>
      <c r="O189" s="30">
        <f t="shared" si="53"/>
        <v>0.77164647824136379</v>
      </c>
      <c r="P189" s="30">
        <f t="shared" si="53"/>
        <v>0.87608906098741535</v>
      </c>
      <c r="Q189" s="30">
        <f t="shared" si="53"/>
        <v>0.95179356302282714</v>
      </c>
      <c r="R189" s="30">
        <f t="shared" si="53"/>
        <v>0.90427644644512117</v>
      </c>
      <c r="S189" s="30">
        <f t="shared" si="53"/>
        <v>0.83969465648854957</v>
      </c>
      <c r="T189" s="30">
        <f t="shared" si="53"/>
        <v>1.0048283961894819</v>
      </c>
      <c r="U189" s="30">
        <f t="shared" si="53"/>
        <v>0.98506731946144432</v>
      </c>
      <c r="V189" s="30">
        <f t="shared" si="53"/>
        <v>0.85180686304281805</v>
      </c>
      <c r="W189" s="30">
        <f t="shared" si="53"/>
        <v>1</v>
      </c>
      <c r="X189" s="30">
        <f t="shared" si="53"/>
        <v>0.99671916010498685</v>
      </c>
      <c r="Y189" s="30">
        <f t="shared" si="53"/>
        <v>1</v>
      </c>
      <c r="Z189" s="30">
        <f t="shared" si="53"/>
        <v>1.0010537407797682</v>
      </c>
    </row>
    <row r="190" spans="1:26" s="110" customFormat="1" ht="30" customHeight="1" x14ac:dyDescent="0.25">
      <c r="A190" s="104" t="s">
        <v>123</v>
      </c>
      <c r="B190" s="105">
        <v>108124</v>
      </c>
      <c r="C190" s="106">
        <f t="shared" ref="C190:C196" si="54">SUM(F190:Z190)</f>
        <v>95273</v>
      </c>
      <c r="D190" s="107">
        <f t="shared" si="52"/>
        <v>0.8811457215789279</v>
      </c>
      <c r="E190" s="108"/>
      <c r="F190" s="114">
        <v>6592</v>
      </c>
      <c r="G190" s="114">
        <v>1240</v>
      </c>
      <c r="H190" s="114">
        <v>3576</v>
      </c>
      <c r="I190" s="114">
        <v>5429</v>
      </c>
      <c r="J190" s="114">
        <v>4945</v>
      </c>
      <c r="K190" s="114">
        <v>14680</v>
      </c>
      <c r="L190" s="114">
        <v>5762</v>
      </c>
      <c r="M190" s="114">
        <v>5223</v>
      </c>
      <c r="N190" s="114">
        <v>1510</v>
      </c>
      <c r="O190" s="114">
        <v>1100</v>
      </c>
      <c r="P190" s="114">
        <v>3920</v>
      </c>
      <c r="Q190" s="114">
        <v>2387</v>
      </c>
      <c r="R190" s="114">
        <v>6625</v>
      </c>
      <c r="S190" s="114">
        <v>3300</v>
      </c>
      <c r="T190" s="114">
        <v>3364</v>
      </c>
      <c r="U190" s="114">
        <v>2090</v>
      </c>
      <c r="V190" s="114">
        <v>3210</v>
      </c>
      <c r="W190" s="114">
        <v>1000</v>
      </c>
      <c r="X190" s="114">
        <v>200</v>
      </c>
      <c r="Y190" s="114">
        <v>15700</v>
      </c>
      <c r="Z190" s="114">
        <v>3420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54"/>
        <v>105000</v>
      </c>
      <c r="D191" s="15">
        <f t="shared" si="52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101320</v>
      </c>
      <c r="C192" s="106">
        <f t="shared" si="54"/>
        <v>89336</v>
      </c>
      <c r="D192" s="107">
        <f t="shared" si="52"/>
        <v>0.88172127911567311</v>
      </c>
      <c r="E192" s="108"/>
      <c r="F192" s="115">
        <v>5551</v>
      </c>
      <c r="G192" s="115">
        <v>2930</v>
      </c>
      <c r="H192" s="115">
        <v>4690</v>
      </c>
      <c r="I192" s="115">
        <v>4844</v>
      </c>
      <c r="J192" s="115">
        <v>3001</v>
      </c>
      <c r="K192" s="115">
        <v>5850</v>
      </c>
      <c r="L192" s="115">
        <v>3195</v>
      </c>
      <c r="M192" s="115">
        <v>3560</v>
      </c>
      <c r="N192" s="115">
        <v>4762</v>
      </c>
      <c r="O192" s="115">
        <v>1272</v>
      </c>
      <c r="P192" s="115">
        <v>2530</v>
      </c>
      <c r="Q192" s="115">
        <v>5962</v>
      </c>
      <c r="R192" s="115">
        <v>6270</v>
      </c>
      <c r="S192" s="115">
        <v>3620</v>
      </c>
      <c r="T192" s="115">
        <v>7520</v>
      </c>
      <c r="U192" s="115">
        <v>4093</v>
      </c>
      <c r="V192" s="115">
        <v>2795</v>
      </c>
      <c r="W192" s="115">
        <v>1954</v>
      </c>
      <c r="X192" s="115">
        <v>5431</v>
      </c>
      <c r="Y192" s="115">
        <v>6901</v>
      </c>
      <c r="Z192" s="115">
        <v>2605</v>
      </c>
    </row>
    <row r="193" spans="1:36" s="12" customFormat="1" ht="28.8" customHeight="1" x14ac:dyDescent="0.25">
      <c r="A193" s="13" t="s">
        <v>51</v>
      </c>
      <c r="B193" s="87">
        <f>B192/B191</f>
        <v>0.96495238095238101</v>
      </c>
      <c r="C193" s="87">
        <f>C192/C191</f>
        <v>0.85081904761904759</v>
      </c>
      <c r="D193" s="15">
        <f t="shared" si="52"/>
        <v>0.881721279115673</v>
      </c>
      <c r="E193" s="100"/>
      <c r="F193" s="16">
        <f>F192/F191</f>
        <v>0.7454008325500201</v>
      </c>
      <c r="G193" s="16">
        <f t="shared" ref="G193:Z193" si="55">G192/G191</f>
        <v>0.71708272148800778</v>
      </c>
      <c r="H193" s="16">
        <f t="shared" si="55"/>
        <v>0.85350318471337583</v>
      </c>
      <c r="I193" s="16">
        <f t="shared" si="55"/>
        <v>0.71848116285968555</v>
      </c>
      <c r="J193" s="16">
        <f t="shared" si="55"/>
        <v>0.89024028478196382</v>
      </c>
      <c r="K193" s="16">
        <f t="shared" si="55"/>
        <v>0.98617666891436273</v>
      </c>
      <c r="L193" s="16">
        <f t="shared" si="55"/>
        <v>0.74319609211444526</v>
      </c>
      <c r="M193" s="16">
        <f t="shared" si="55"/>
        <v>0.70481092852900418</v>
      </c>
      <c r="N193" s="16">
        <f t="shared" si="55"/>
        <v>1.053306790533068</v>
      </c>
      <c r="O193" s="16">
        <f t="shared" si="55"/>
        <v>0.57065948855989235</v>
      </c>
      <c r="P193" s="16">
        <f t="shared" si="55"/>
        <v>0.81639238464020647</v>
      </c>
      <c r="Q193" s="16">
        <f t="shared" si="55"/>
        <v>0.84531405075854249</v>
      </c>
      <c r="R193" s="16">
        <f t="shared" si="55"/>
        <v>0.83013372169998678</v>
      </c>
      <c r="S193" s="16">
        <f t="shared" si="55"/>
        <v>0.70855353298101387</v>
      </c>
      <c r="T193" s="16">
        <f t="shared" si="55"/>
        <v>0.98133890121362388</v>
      </c>
      <c r="U193" s="16">
        <f t="shared" si="55"/>
        <v>1.0019583843329254</v>
      </c>
      <c r="V193" s="16">
        <f t="shared" si="55"/>
        <v>0.84877011843303973</v>
      </c>
      <c r="W193" s="16">
        <f t="shared" si="55"/>
        <v>0.91823308270676696</v>
      </c>
      <c r="X193" s="16">
        <f t="shared" si="55"/>
        <v>0.89091207349081369</v>
      </c>
      <c r="Y193" s="16">
        <f t="shared" si="55"/>
        <v>1</v>
      </c>
      <c r="Z193" s="16">
        <f t="shared" si="55"/>
        <v>0.91499824376536709</v>
      </c>
    </row>
    <row r="194" spans="1:36" s="12" customFormat="1" ht="31.8" customHeight="1" x14ac:dyDescent="0.25">
      <c r="A194" s="11" t="s">
        <v>126</v>
      </c>
      <c r="B194" s="26">
        <v>91533</v>
      </c>
      <c r="C194" s="27">
        <f t="shared" si="54"/>
        <v>79319</v>
      </c>
      <c r="D194" s="15">
        <f t="shared" si="52"/>
        <v>0.8665617864595283</v>
      </c>
      <c r="E194" s="100"/>
      <c r="F194" s="10">
        <v>5318</v>
      </c>
      <c r="G194" s="10">
        <v>2146</v>
      </c>
      <c r="H194" s="10">
        <v>4610</v>
      </c>
      <c r="I194" s="10">
        <v>4448</v>
      </c>
      <c r="J194" s="10">
        <v>2675</v>
      </c>
      <c r="K194" s="10">
        <v>5410</v>
      </c>
      <c r="L194" s="10">
        <v>1585</v>
      </c>
      <c r="M194" s="10">
        <v>3034</v>
      </c>
      <c r="N194" s="10">
        <v>4750</v>
      </c>
      <c r="O194" s="10">
        <v>1237</v>
      </c>
      <c r="P194" s="10">
        <v>2530</v>
      </c>
      <c r="Q194" s="10">
        <v>5832</v>
      </c>
      <c r="R194" s="10">
        <v>6270</v>
      </c>
      <c r="S194" s="10">
        <v>3240</v>
      </c>
      <c r="T194" s="10">
        <v>6320</v>
      </c>
      <c r="U194" s="10">
        <v>3999</v>
      </c>
      <c r="V194" s="10">
        <v>2375</v>
      </c>
      <c r="W194" s="10">
        <v>1937</v>
      </c>
      <c r="X194" s="10">
        <v>4850</v>
      </c>
      <c r="Y194" s="10">
        <v>5053</v>
      </c>
      <c r="Z194" s="10">
        <v>1700</v>
      </c>
    </row>
    <row r="195" spans="1:36" s="12" customFormat="1" ht="30" customHeight="1" x14ac:dyDescent="0.25">
      <c r="A195" s="11" t="s">
        <v>127</v>
      </c>
      <c r="B195" s="26">
        <v>7415</v>
      </c>
      <c r="C195" s="27">
        <f t="shared" si="54"/>
        <v>7551</v>
      </c>
      <c r="D195" s="15">
        <f t="shared" si="52"/>
        <v>1.0183412002697236</v>
      </c>
      <c r="E195" s="100"/>
      <c r="F195" s="10">
        <v>25</v>
      </c>
      <c r="G195" s="10">
        <v>694</v>
      </c>
      <c r="H195" s="10">
        <v>80</v>
      </c>
      <c r="I195" s="10">
        <v>299</v>
      </c>
      <c r="J195" s="10">
        <v>326</v>
      </c>
      <c r="K195" s="10">
        <v>440</v>
      </c>
      <c r="L195" s="10">
        <v>1580</v>
      </c>
      <c r="M195" s="10">
        <v>526</v>
      </c>
      <c r="N195" s="10">
        <v>12</v>
      </c>
      <c r="O195" s="10"/>
      <c r="P195" s="10"/>
      <c r="Q195" s="10"/>
      <c r="R195" s="10"/>
      <c r="S195" s="10">
        <v>250</v>
      </c>
      <c r="T195" s="10">
        <v>1200</v>
      </c>
      <c r="U195" s="10">
        <v>94</v>
      </c>
      <c r="V195" s="10">
        <v>30</v>
      </c>
      <c r="W195" s="10"/>
      <c r="X195" s="10">
        <v>200</v>
      </c>
      <c r="Y195" s="10">
        <v>955</v>
      </c>
      <c r="Z195" s="10">
        <v>840</v>
      </c>
    </row>
    <row r="196" spans="1:36" s="12" customFormat="1" ht="30" customHeight="1" x14ac:dyDescent="0.25">
      <c r="A196" s="32" t="s">
        <v>149</v>
      </c>
      <c r="B196" s="23">
        <v>2274</v>
      </c>
      <c r="C196" s="27">
        <f t="shared" si="54"/>
        <v>813</v>
      </c>
      <c r="D196" s="15">
        <f t="shared" si="52"/>
        <v>0.35751978891820579</v>
      </c>
      <c r="E196" s="100"/>
      <c r="F196" s="58">
        <v>600</v>
      </c>
      <c r="G196" s="58"/>
      <c r="H196" s="58"/>
      <c r="I196" s="58">
        <v>73</v>
      </c>
      <c r="J196" s="58"/>
      <c r="K196" s="58">
        <v>140</v>
      </c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52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52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>C199/B199</f>
        <v>0.95343103120479555</v>
      </c>
      <c r="E199" s="15"/>
      <c r="F199" s="69">
        <f t="shared" ref="F199:Z199" si="56">F198/F197</f>
        <v>0.79857819905213268</v>
      </c>
      <c r="G199" s="69">
        <f t="shared" si="56"/>
        <v>0.98262646908533469</v>
      </c>
      <c r="H199" s="69">
        <f t="shared" si="56"/>
        <v>0.96862453531598514</v>
      </c>
      <c r="I199" s="69">
        <f t="shared" si="56"/>
        <v>0.99271291938667072</v>
      </c>
      <c r="J199" s="69">
        <f t="shared" si="56"/>
        <v>0.98004321850769038</v>
      </c>
      <c r="K199" s="69">
        <f t="shared" si="56"/>
        <v>1</v>
      </c>
      <c r="L199" s="69">
        <f t="shared" si="56"/>
        <v>0.93753565316600118</v>
      </c>
      <c r="M199" s="69">
        <f t="shared" si="56"/>
        <v>0.90211700432506259</v>
      </c>
      <c r="N199" s="69">
        <f t="shared" si="56"/>
        <v>0.98472727272727267</v>
      </c>
      <c r="O199" s="69">
        <f t="shared" si="56"/>
        <v>1</v>
      </c>
      <c r="P199" s="69">
        <f t="shared" si="56"/>
        <v>0.64637105669534523</v>
      </c>
      <c r="Q199" s="69">
        <f t="shared" si="56"/>
        <v>0.96254939013915131</v>
      </c>
      <c r="R199" s="69">
        <f t="shared" si="56"/>
        <v>0.98676037920889181</v>
      </c>
      <c r="S199" s="69">
        <f t="shared" si="56"/>
        <v>1</v>
      </c>
      <c r="T199" s="69">
        <f t="shared" si="56"/>
        <v>0.91279204256303492</v>
      </c>
      <c r="U199" s="69">
        <f t="shared" si="56"/>
        <v>0.86986439991904474</v>
      </c>
      <c r="V199" s="69">
        <f t="shared" si="56"/>
        <v>1</v>
      </c>
      <c r="W199" s="69">
        <f t="shared" si="56"/>
        <v>1</v>
      </c>
      <c r="X199" s="69">
        <f t="shared" si="56"/>
        <v>0.97443049744304977</v>
      </c>
      <c r="Y199" s="69">
        <f t="shared" si="56"/>
        <v>0.92559595473151934</v>
      </c>
      <c r="Z199" s="69">
        <f t="shared" si="56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>C200/B200</f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>C201/B201</f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>C202/B202</f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102147</v>
      </c>
      <c r="C204" s="27">
        <f>SUM(F204:Z204)</f>
        <v>98241</v>
      </c>
      <c r="D204" s="9">
        <f t="shared" ref="D204:D223" si="57">C204/B204</f>
        <v>0.96176099151223238</v>
      </c>
      <c r="E204" s="9"/>
      <c r="F204" s="26">
        <v>1820</v>
      </c>
      <c r="G204" s="26">
        <v>2180</v>
      </c>
      <c r="H204" s="26">
        <v>7643</v>
      </c>
      <c r="I204" s="26">
        <v>7989</v>
      </c>
      <c r="J204" s="26">
        <v>5310</v>
      </c>
      <c r="K204" s="26">
        <v>3745</v>
      </c>
      <c r="L204" s="26">
        <v>3504</v>
      </c>
      <c r="M204" s="31">
        <v>7318</v>
      </c>
      <c r="N204" s="26">
        <v>3680</v>
      </c>
      <c r="O204" s="26">
        <v>3700</v>
      </c>
      <c r="P204" s="26">
        <v>3150</v>
      </c>
      <c r="Q204" s="26">
        <v>5234</v>
      </c>
      <c r="R204" s="26">
        <v>7049</v>
      </c>
      <c r="S204" s="26">
        <v>2705</v>
      </c>
      <c r="T204" s="26">
        <v>4218</v>
      </c>
      <c r="U204" s="26">
        <v>4755</v>
      </c>
      <c r="V204" s="26">
        <v>1983</v>
      </c>
      <c r="W204" s="26">
        <v>1320</v>
      </c>
      <c r="X204" s="26">
        <v>5508</v>
      </c>
      <c r="Y204" s="26">
        <v>7500</v>
      </c>
      <c r="Z204" s="26">
        <v>7930</v>
      </c>
    </row>
    <row r="205" spans="1:36" s="46" customFormat="1" ht="21.6" hidden="1" customHeight="1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45966.15</v>
      </c>
      <c r="C206" s="27">
        <f>C204*0.45</f>
        <v>44208.450000000004</v>
      </c>
      <c r="D206" s="9">
        <f t="shared" si="57"/>
        <v>0.96176099151223249</v>
      </c>
      <c r="E206" s="9"/>
      <c r="F206" s="26">
        <f>F204*0.45</f>
        <v>819</v>
      </c>
      <c r="G206" s="26">
        <f t="shared" ref="G206:Z206" si="58">G204*0.45</f>
        <v>981</v>
      </c>
      <c r="H206" s="26">
        <f t="shared" si="58"/>
        <v>3439.35</v>
      </c>
      <c r="I206" s="26">
        <f t="shared" si="58"/>
        <v>3595.05</v>
      </c>
      <c r="J206" s="26">
        <f t="shared" si="58"/>
        <v>2389.5</v>
      </c>
      <c r="K206" s="26">
        <f t="shared" si="58"/>
        <v>1685.25</v>
      </c>
      <c r="L206" s="26">
        <f t="shared" si="58"/>
        <v>1576.8</v>
      </c>
      <c r="M206" s="26">
        <f t="shared" si="58"/>
        <v>3293.1</v>
      </c>
      <c r="N206" s="26">
        <f t="shared" si="58"/>
        <v>1656</v>
      </c>
      <c r="O206" s="26">
        <f t="shared" si="58"/>
        <v>1665</v>
      </c>
      <c r="P206" s="26">
        <f t="shared" si="58"/>
        <v>1417.5</v>
      </c>
      <c r="Q206" s="26">
        <f t="shared" si="58"/>
        <v>2355.3000000000002</v>
      </c>
      <c r="R206" s="26">
        <f t="shared" si="58"/>
        <v>3172.05</v>
      </c>
      <c r="S206" s="26">
        <f t="shared" si="58"/>
        <v>1217.25</v>
      </c>
      <c r="T206" s="26">
        <f t="shared" si="58"/>
        <v>1898.1000000000001</v>
      </c>
      <c r="U206" s="26">
        <f t="shared" si="58"/>
        <v>2139.75</v>
      </c>
      <c r="V206" s="26">
        <f t="shared" si="58"/>
        <v>892.35</v>
      </c>
      <c r="W206" s="26">
        <f t="shared" si="58"/>
        <v>594</v>
      </c>
      <c r="X206" s="26">
        <f t="shared" si="58"/>
        <v>2478.6</v>
      </c>
      <c r="Y206" s="26">
        <f t="shared" si="58"/>
        <v>3375</v>
      </c>
      <c r="Z206" s="26">
        <f t="shared" si="58"/>
        <v>3568.5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1.0144197825115449</v>
      </c>
      <c r="C207" s="48">
        <f>C204/C205</f>
        <v>1.0090426722924881</v>
      </c>
      <c r="D207" s="9"/>
      <c r="E207" s="9"/>
      <c r="F207" s="69">
        <f t="shared" ref="F207:Z207" si="59">F204/F205</f>
        <v>1.5578190533253446</v>
      </c>
      <c r="G207" s="69">
        <f t="shared" si="59"/>
        <v>0.64340947995986075</v>
      </c>
      <c r="H207" s="69">
        <f t="shared" si="59"/>
        <v>0.92723346435677201</v>
      </c>
      <c r="I207" s="69">
        <f t="shared" si="59"/>
        <v>1.040234375</v>
      </c>
      <c r="J207" s="69">
        <f t="shared" si="59"/>
        <v>1.08278955954323</v>
      </c>
      <c r="K207" s="69">
        <f t="shared" si="59"/>
        <v>1.4201744406522563</v>
      </c>
      <c r="L207" s="69">
        <f t="shared" si="59"/>
        <v>4.3527950310559005</v>
      </c>
      <c r="M207" s="69">
        <f t="shared" si="59"/>
        <v>0.6880535549747081</v>
      </c>
      <c r="N207" s="69">
        <f t="shared" si="59"/>
        <v>0.89627121946467292</v>
      </c>
      <c r="O207" s="69">
        <f t="shared" si="59"/>
        <v>1.0526016329549657</v>
      </c>
      <c r="P207" s="69">
        <f t="shared" si="59"/>
        <v>1.004848794181447</v>
      </c>
      <c r="Q207" s="69">
        <f t="shared" si="59"/>
        <v>0.69375041420902639</v>
      </c>
      <c r="R207" s="69">
        <f t="shared" si="59"/>
        <v>1.6380071571315706</v>
      </c>
      <c r="S207" s="69">
        <f t="shared" si="59"/>
        <v>1.3963452405533761</v>
      </c>
      <c r="T207" s="69">
        <f t="shared" si="59"/>
        <v>1.1357333261531004</v>
      </c>
      <c r="U207" s="69">
        <f t="shared" si="59"/>
        <v>0.7175192394748755</v>
      </c>
      <c r="V207" s="69">
        <f t="shared" si="59"/>
        <v>1.3320346611137233</v>
      </c>
      <c r="W207" s="69">
        <f t="shared" si="59"/>
        <v>1.9984859954579863</v>
      </c>
      <c r="X207" s="69">
        <f t="shared" si="59"/>
        <v>1.1143932343301095</v>
      </c>
      <c r="Y207" s="69">
        <f t="shared" si="59"/>
        <v>0.9375</v>
      </c>
      <c r="Z207" s="69">
        <f t="shared" si="59"/>
        <v>1.0005172914117009</v>
      </c>
    </row>
    <row r="208" spans="1:36" s="59" customFormat="1" ht="21.6" outlineLevel="1" x14ac:dyDescent="0.25">
      <c r="A208" s="51" t="s">
        <v>138</v>
      </c>
      <c r="B208" s="23">
        <v>232355</v>
      </c>
      <c r="C208" s="27">
        <f>SUM(F208:Z208)</f>
        <v>281677</v>
      </c>
      <c r="D208" s="9">
        <f t="shared" si="57"/>
        <v>1.2122700178606012</v>
      </c>
      <c r="E208" s="9"/>
      <c r="F208" s="26">
        <v>2341</v>
      </c>
      <c r="G208" s="26">
        <v>8000</v>
      </c>
      <c r="H208" s="26">
        <v>17663</v>
      </c>
      <c r="I208" s="26">
        <v>27068</v>
      </c>
      <c r="J208" s="26">
        <v>4827</v>
      </c>
      <c r="K208" s="26">
        <v>14750</v>
      </c>
      <c r="L208" s="26">
        <v>550</v>
      </c>
      <c r="M208" s="26">
        <v>26964</v>
      </c>
      <c r="N208" s="26">
        <v>9718</v>
      </c>
      <c r="O208" s="26">
        <v>13800</v>
      </c>
      <c r="P208" s="26">
        <v>6200</v>
      </c>
      <c r="Q208" s="26">
        <v>20220</v>
      </c>
      <c r="R208" s="26">
        <v>6382</v>
      </c>
      <c r="S208" s="26">
        <v>5200</v>
      </c>
      <c r="T208" s="26">
        <v>7550</v>
      </c>
      <c r="U208" s="26">
        <v>40200</v>
      </c>
      <c r="V208" s="26">
        <v>2300</v>
      </c>
      <c r="W208" s="26">
        <v>870</v>
      </c>
      <c r="X208" s="26">
        <v>7370</v>
      </c>
      <c r="Y208" s="26">
        <v>40684</v>
      </c>
      <c r="Z208" s="26">
        <v>19020</v>
      </c>
    </row>
    <row r="209" spans="1:26" s="46" customFormat="1" ht="21.6" hidden="1" customHeight="1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69706.5</v>
      </c>
      <c r="C210" s="27">
        <f>C208*0.3</f>
        <v>84503.099999999991</v>
      </c>
      <c r="D210" s="9">
        <f t="shared" si="57"/>
        <v>1.2122700178606012</v>
      </c>
      <c r="E210" s="9"/>
      <c r="F210" s="26">
        <f>F208*0.3</f>
        <v>702.3</v>
      </c>
      <c r="G210" s="26">
        <f t="shared" ref="G210:Z210" si="60">G208*0.3</f>
        <v>2400</v>
      </c>
      <c r="H210" s="26">
        <f t="shared" si="60"/>
        <v>5298.9</v>
      </c>
      <c r="I210" s="26">
        <f t="shared" si="60"/>
        <v>8120.4</v>
      </c>
      <c r="J210" s="26">
        <f t="shared" si="60"/>
        <v>1448.1</v>
      </c>
      <c r="K210" s="26">
        <f t="shared" si="60"/>
        <v>4425</v>
      </c>
      <c r="L210" s="26">
        <f t="shared" si="60"/>
        <v>165</v>
      </c>
      <c r="M210" s="26">
        <f t="shared" si="60"/>
        <v>8089.2</v>
      </c>
      <c r="N210" s="26">
        <f t="shared" si="60"/>
        <v>2915.4</v>
      </c>
      <c r="O210" s="26">
        <f t="shared" si="60"/>
        <v>4140</v>
      </c>
      <c r="P210" s="26">
        <f t="shared" si="60"/>
        <v>1860</v>
      </c>
      <c r="Q210" s="26">
        <f t="shared" si="60"/>
        <v>6066</v>
      </c>
      <c r="R210" s="26">
        <f t="shared" si="60"/>
        <v>1914.6</v>
      </c>
      <c r="S210" s="26">
        <f t="shared" si="60"/>
        <v>1560</v>
      </c>
      <c r="T210" s="26">
        <f t="shared" si="60"/>
        <v>2265</v>
      </c>
      <c r="U210" s="26">
        <f t="shared" si="60"/>
        <v>12060</v>
      </c>
      <c r="V210" s="26">
        <f t="shared" si="60"/>
        <v>690</v>
      </c>
      <c r="W210" s="26">
        <f t="shared" si="60"/>
        <v>261</v>
      </c>
      <c r="X210" s="26">
        <f t="shared" si="60"/>
        <v>2211</v>
      </c>
      <c r="Y210" s="26">
        <f t="shared" si="60"/>
        <v>12205.199999999999</v>
      </c>
      <c r="Z210" s="26">
        <f t="shared" si="60"/>
        <v>5706</v>
      </c>
    </row>
    <row r="211" spans="1:26" s="59" customFormat="1" ht="21.6" collapsed="1" x14ac:dyDescent="0.25">
      <c r="A211" s="13" t="s">
        <v>137</v>
      </c>
      <c r="B211" s="9">
        <f>B208/B209</f>
        <v>0.96074410065784854</v>
      </c>
      <c r="C211" s="9">
        <f>C208/C209</f>
        <v>1.167304032728623</v>
      </c>
      <c r="D211" s="9"/>
      <c r="E211" s="9"/>
      <c r="F211" s="30">
        <f t="shared" ref="F211:Z211" si="61">F208/F209</f>
        <v>1.0338736033211147</v>
      </c>
      <c r="G211" s="30">
        <f t="shared" si="61"/>
        <v>1.2181937232568409</v>
      </c>
      <c r="H211" s="30">
        <f t="shared" si="61"/>
        <v>1.1055682131143436</v>
      </c>
      <c r="I211" s="30">
        <f t="shared" si="61"/>
        <v>0.99281103286384975</v>
      </c>
      <c r="J211" s="30">
        <f t="shared" si="61"/>
        <v>0.5078326372158104</v>
      </c>
      <c r="K211" s="30">
        <f t="shared" si="61"/>
        <v>1.2005534755005698</v>
      </c>
      <c r="L211" s="30">
        <f t="shared" si="61"/>
        <v>0.3525189078323292</v>
      </c>
      <c r="M211" s="30">
        <f t="shared" si="61"/>
        <v>1.3080113512333551</v>
      </c>
      <c r="N211" s="30">
        <f t="shared" si="61"/>
        <v>1.2211304063733006</v>
      </c>
      <c r="O211" s="30">
        <f t="shared" si="61"/>
        <v>2.0255394099515631</v>
      </c>
      <c r="P211" s="30">
        <f t="shared" si="61"/>
        <v>1.0204249576194473</v>
      </c>
      <c r="Q211" s="30">
        <f t="shared" si="61"/>
        <v>1.3827721093087508</v>
      </c>
      <c r="R211" s="30">
        <f t="shared" si="61"/>
        <v>0.76513607481117374</v>
      </c>
      <c r="S211" s="30">
        <f t="shared" si="61"/>
        <v>1.3849308866221004</v>
      </c>
      <c r="T211" s="30">
        <f t="shared" si="61"/>
        <v>1.6167023554603854</v>
      </c>
      <c r="U211" s="30">
        <f t="shared" si="61"/>
        <v>1.2529219261337072</v>
      </c>
      <c r="V211" s="30">
        <f t="shared" si="61"/>
        <v>0.79714414445638226</v>
      </c>
      <c r="W211" s="30">
        <f t="shared" si="61"/>
        <v>0.67958131541946565</v>
      </c>
      <c r="X211" s="30">
        <f t="shared" si="61"/>
        <v>0.76932712582726159</v>
      </c>
      <c r="Y211" s="30">
        <f t="shared" si="61"/>
        <v>1.2777638190954774</v>
      </c>
      <c r="Z211" s="30">
        <f t="shared" si="61"/>
        <v>1.2381119768781612</v>
      </c>
    </row>
    <row r="212" spans="1:26" s="59" customFormat="1" ht="30" customHeight="1" outlineLevel="1" x14ac:dyDescent="0.25">
      <c r="A212" s="51" t="s">
        <v>139</v>
      </c>
      <c r="B212" s="23">
        <v>76158</v>
      </c>
      <c r="C212" s="27">
        <f>SUM(F212:Z212)</f>
        <v>116597</v>
      </c>
      <c r="D212" s="116">
        <f t="shared" si="57"/>
        <v>1.5309882087239686</v>
      </c>
      <c r="E212" s="9"/>
      <c r="F212" s="26"/>
      <c r="G212" s="26">
        <v>5055</v>
      </c>
      <c r="H212" s="26">
        <v>5413</v>
      </c>
      <c r="I212" s="26">
        <v>16700</v>
      </c>
      <c r="J212" s="26">
        <v>12880</v>
      </c>
      <c r="K212" s="26">
        <v>3600</v>
      </c>
      <c r="L212" s="26">
        <v>2250</v>
      </c>
      <c r="M212" s="26">
        <v>19899</v>
      </c>
      <c r="N212" s="26">
        <v>300</v>
      </c>
      <c r="O212" s="26">
        <v>2100</v>
      </c>
      <c r="P212" s="26">
        <v>4500</v>
      </c>
      <c r="Q212" s="26">
        <v>5655</v>
      </c>
      <c r="R212" s="26">
        <v>2419</v>
      </c>
      <c r="S212" s="26"/>
      <c r="T212" s="26">
        <v>1600</v>
      </c>
      <c r="U212" s="26">
        <v>3404</v>
      </c>
      <c r="V212" s="26">
        <v>2100</v>
      </c>
      <c r="W212" s="26"/>
      <c r="X212" s="26">
        <v>10822</v>
      </c>
      <c r="Y212" s="26">
        <v>15200</v>
      </c>
      <c r="Z212" s="26">
        <v>2700</v>
      </c>
    </row>
    <row r="213" spans="1:26" s="46" customFormat="1" ht="21.6" hidden="1" customHeight="1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14470.02</v>
      </c>
      <c r="C214" s="27">
        <f>C212*0.19</f>
        <v>22153.43</v>
      </c>
      <c r="D214" s="9"/>
      <c r="E214" s="9"/>
      <c r="F214" s="26">
        <f>F212*0.19</f>
        <v>0</v>
      </c>
      <c r="G214" s="26">
        <f t="shared" ref="G214:Z214" si="62">G212*0.19</f>
        <v>960.45</v>
      </c>
      <c r="H214" s="26">
        <f t="shared" si="62"/>
        <v>1028.47</v>
      </c>
      <c r="I214" s="26">
        <f t="shared" si="62"/>
        <v>3173</v>
      </c>
      <c r="J214" s="26">
        <f t="shared" si="62"/>
        <v>2447.1999999999998</v>
      </c>
      <c r="K214" s="26">
        <f t="shared" si="62"/>
        <v>684</v>
      </c>
      <c r="L214" s="26">
        <f t="shared" si="62"/>
        <v>427.5</v>
      </c>
      <c r="M214" s="26">
        <f t="shared" si="62"/>
        <v>3780.81</v>
      </c>
      <c r="N214" s="26">
        <f t="shared" si="62"/>
        <v>57</v>
      </c>
      <c r="O214" s="26">
        <f t="shared" si="62"/>
        <v>399</v>
      </c>
      <c r="P214" s="26">
        <f t="shared" si="62"/>
        <v>855</v>
      </c>
      <c r="Q214" s="26">
        <f t="shared" si="62"/>
        <v>1074.45</v>
      </c>
      <c r="R214" s="26">
        <f t="shared" si="62"/>
        <v>459.61</v>
      </c>
      <c r="S214" s="26">
        <f t="shared" si="62"/>
        <v>0</v>
      </c>
      <c r="T214" s="26">
        <f t="shared" si="62"/>
        <v>304</v>
      </c>
      <c r="U214" s="26">
        <f t="shared" si="62"/>
        <v>646.76</v>
      </c>
      <c r="V214" s="26">
        <f t="shared" si="62"/>
        <v>399</v>
      </c>
      <c r="W214" s="26">
        <f t="shared" si="62"/>
        <v>0</v>
      </c>
      <c r="X214" s="26">
        <f t="shared" si="62"/>
        <v>2056.1799999999998</v>
      </c>
      <c r="Y214" s="26">
        <f t="shared" si="62"/>
        <v>2888</v>
      </c>
      <c r="Z214" s="26">
        <f t="shared" si="62"/>
        <v>513</v>
      </c>
    </row>
    <row r="215" spans="1:26" s="59" customFormat="1" ht="21.6" collapsed="1" x14ac:dyDescent="0.25">
      <c r="A215" s="13" t="s">
        <v>141</v>
      </c>
      <c r="B215" s="9">
        <f>B212/B213</f>
        <v>0.30682765872584211</v>
      </c>
      <c r="C215" s="9">
        <f>C212/C213</f>
        <v>0.49629788855144114</v>
      </c>
      <c r="D215" s="9">
        <f t="shared" si="57"/>
        <v>1.6175135273410772</v>
      </c>
      <c r="E215" s="9"/>
      <c r="F215" s="30">
        <f>F212/F213</f>
        <v>0</v>
      </c>
      <c r="G215" s="30">
        <f>G212/G213</f>
        <v>0.68574916909719863</v>
      </c>
      <c r="H215" s="30">
        <f t="shared" ref="H215" si="63">H212/H213</f>
        <v>0.30183902662071888</v>
      </c>
      <c r="I215" s="30">
        <f t="shared" ref="I215:Z215" si="64">I212/I213</f>
        <v>0.68047445775964988</v>
      </c>
      <c r="J215" s="30">
        <f t="shared" si="64"/>
        <v>1.2071906573940427</v>
      </c>
      <c r="K215" s="30">
        <f t="shared" si="64"/>
        <v>1.411764705882353</v>
      </c>
      <c r="L215" s="30">
        <f t="shared" si="64"/>
        <v>1.2847598926511734</v>
      </c>
      <c r="M215" s="30">
        <f t="shared" si="64"/>
        <v>0.85995064758834383</v>
      </c>
      <c r="N215" s="30">
        <f t="shared" si="64"/>
        <v>3.3583342662039627E-2</v>
      </c>
      <c r="O215" s="30">
        <f t="shared" si="64"/>
        <v>0.2745959516711125</v>
      </c>
      <c r="P215" s="30">
        <f t="shared" si="64"/>
        <v>0.65980469780944839</v>
      </c>
      <c r="Q215" s="30">
        <f t="shared" si="64"/>
        <v>0.34452086925265474</v>
      </c>
      <c r="R215" s="30">
        <f t="shared" si="64"/>
        <v>0.5202150537634409</v>
      </c>
      <c r="S215" s="30">
        <f t="shared" si="64"/>
        <v>0</v>
      </c>
      <c r="T215" s="30">
        <f t="shared" si="64"/>
        <v>0.19801980198019803</v>
      </c>
      <c r="U215" s="30">
        <f t="shared" si="64"/>
        <v>0.13708118556701032</v>
      </c>
      <c r="V215" s="30">
        <f t="shared" si="64"/>
        <v>0.64838829195998515</v>
      </c>
      <c r="W215" s="30">
        <f t="shared" si="64"/>
        <v>0</v>
      </c>
      <c r="X215" s="30">
        <f t="shared" si="64"/>
        <v>1.0063887364808943</v>
      </c>
      <c r="Y215" s="30">
        <f t="shared" si="64"/>
        <v>0.50380839371300157</v>
      </c>
      <c r="Z215" s="30">
        <f t="shared" si="64"/>
        <v>0.15657801644649091</v>
      </c>
    </row>
    <row r="216" spans="1:26" s="46" customFormat="1" ht="21.6" x14ac:dyDescent="0.25">
      <c r="A216" s="51" t="s">
        <v>142</v>
      </c>
      <c r="B216" s="27">
        <v>825</v>
      </c>
      <c r="C216" s="27">
        <f>SUM(F216:Z216)</f>
        <v>432</v>
      </c>
      <c r="D216" s="9">
        <f t="shared" si="57"/>
        <v>0.52363636363636368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577.5</v>
      </c>
      <c r="C217" s="27">
        <f>C216*0.7</f>
        <v>302.39999999999998</v>
      </c>
      <c r="D217" s="9">
        <f t="shared" si="57"/>
        <v>0.52363636363636357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57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57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130720.17000000001</v>
      </c>
      <c r="C221" s="27">
        <f>C219+C217+C214+C210+C206</f>
        <v>151167.38</v>
      </c>
      <c r="D221" s="9">
        <f t="shared" si="57"/>
        <v>1.156419701718564</v>
      </c>
      <c r="E221" s="9"/>
      <c r="F221" s="26">
        <f>F219+F217+F214+F210+F206</f>
        <v>1521.3</v>
      </c>
      <c r="G221" s="26">
        <f t="shared" ref="G221:Z221" si="65">G219+G217+G214+G210+G206</f>
        <v>4341.45</v>
      </c>
      <c r="H221" s="26">
        <f t="shared" si="65"/>
        <v>9766.7199999999993</v>
      </c>
      <c r="I221" s="26">
        <f t="shared" si="65"/>
        <v>14888.45</v>
      </c>
      <c r="J221" s="26">
        <f t="shared" si="65"/>
        <v>6284.7999999999993</v>
      </c>
      <c r="K221" s="26">
        <f t="shared" si="65"/>
        <v>6794.25</v>
      </c>
      <c r="L221" s="26">
        <f t="shared" si="65"/>
        <v>2281.3000000000002</v>
      </c>
      <c r="M221" s="26">
        <f t="shared" si="65"/>
        <v>15163.11</v>
      </c>
      <c r="N221" s="26">
        <f t="shared" si="65"/>
        <v>4628.3999999999996</v>
      </c>
      <c r="O221" s="26">
        <f t="shared" si="65"/>
        <v>6204</v>
      </c>
      <c r="P221" s="26">
        <f t="shared" si="65"/>
        <v>4132.5</v>
      </c>
      <c r="Q221" s="26">
        <f t="shared" si="65"/>
        <v>9565.75</v>
      </c>
      <c r="R221" s="26">
        <f t="shared" si="65"/>
        <v>5546.26</v>
      </c>
      <c r="S221" s="26">
        <f t="shared" si="65"/>
        <v>2897.65</v>
      </c>
      <c r="T221" s="26">
        <f t="shared" si="65"/>
        <v>4467.1000000000004</v>
      </c>
      <c r="U221" s="26">
        <f t="shared" si="65"/>
        <v>14846.51</v>
      </c>
      <c r="V221" s="26">
        <f t="shared" si="65"/>
        <v>1981.35</v>
      </c>
      <c r="W221" s="26">
        <f t="shared" si="65"/>
        <v>855</v>
      </c>
      <c r="X221" s="26">
        <f t="shared" si="65"/>
        <v>6745.7800000000007</v>
      </c>
      <c r="Y221" s="26">
        <f t="shared" si="65"/>
        <v>18468.199999999997</v>
      </c>
      <c r="Z221" s="26">
        <f t="shared" si="65"/>
        <v>9787.5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57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20.884485237730065</v>
      </c>
      <c r="C223" s="49">
        <f>C221/C222*10</f>
        <v>24.333952544992115</v>
      </c>
      <c r="D223" s="9">
        <f t="shared" si="57"/>
        <v>1.1651688929842627</v>
      </c>
      <c r="E223" s="9"/>
      <c r="F223" s="50">
        <f>F221/F222*10</f>
        <v>25.96075085324232</v>
      </c>
      <c r="G223" s="50">
        <f>G221/G222*10</f>
        <v>23.191506410256409</v>
      </c>
      <c r="H223" s="50">
        <f t="shared" ref="H223:Z223" si="66">H221/H222*10</f>
        <v>21.446464646464648</v>
      </c>
      <c r="I223" s="50">
        <f t="shared" si="66"/>
        <v>23.890324133504492</v>
      </c>
      <c r="J223" s="50">
        <f t="shared" si="66"/>
        <v>23.199704688076778</v>
      </c>
      <c r="K223" s="50">
        <f t="shared" si="66"/>
        <v>26.131730769230771</v>
      </c>
      <c r="L223" s="50">
        <f t="shared" si="66"/>
        <v>51.265168539325849</v>
      </c>
      <c r="M223" s="50">
        <f t="shared" si="66"/>
        <v>25.805156569094624</v>
      </c>
      <c r="N223" s="50">
        <f t="shared" si="66"/>
        <v>20.407407407407408</v>
      </c>
      <c r="O223" s="50">
        <f t="shared" si="66"/>
        <v>29.585121602288986</v>
      </c>
      <c r="P223" s="50">
        <f t="shared" si="66"/>
        <v>23.859699769053119</v>
      </c>
      <c r="Q223" s="50">
        <f t="shared" si="66"/>
        <v>22.95045585412668</v>
      </c>
      <c r="R223" s="50">
        <f t="shared" si="66"/>
        <v>27.294586614173227</v>
      </c>
      <c r="S223" s="50">
        <f t="shared" si="66"/>
        <v>27.080841121495325</v>
      </c>
      <c r="T223" s="50">
        <f t="shared" si="66"/>
        <v>21.769493177387918</v>
      </c>
      <c r="U223" s="50">
        <f t="shared" si="66"/>
        <v>25.287872594106627</v>
      </c>
      <c r="V223" s="50">
        <f t="shared" si="66"/>
        <v>24.104014598540147</v>
      </c>
      <c r="W223" s="50">
        <f t="shared" si="66"/>
        <v>23.424657534246577</v>
      </c>
      <c r="X223" s="50">
        <f t="shared" si="66"/>
        <v>24.700768949102894</v>
      </c>
      <c r="Y223" s="50">
        <f t="shared" si="66"/>
        <v>24.106774572510115</v>
      </c>
      <c r="Z223" s="50">
        <f t="shared" si="66"/>
        <v>22.350993377483444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</row>
    <row r="234" spans="1:26" ht="16.2" hidden="1" customHeight="1" x14ac:dyDescent="0.3">
      <c r="A234" s="139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106">
        <v>261486</v>
      </c>
      <c r="C238" s="106">
        <f t="shared" ref="C238" si="67">SUM(F238:Z238)</f>
        <v>261548</v>
      </c>
      <c r="D238" s="107">
        <f t="shared" ref="D238" si="68">C238/B238</f>
        <v>1.0002371063842805</v>
      </c>
      <c r="E238" s="108"/>
      <c r="F238" s="109">
        <v>11522</v>
      </c>
      <c r="G238" s="109">
        <v>6704</v>
      </c>
      <c r="H238" s="109">
        <v>16915</v>
      </c>
      <c r="I238" s="109">
        <v>15507</v>
      </c>
      <c r="J238" s="109">
        <v>7679</v>
      </c>
      <c r="K238" s="109">
        <v>18861</v>
      </c>
      <c r="L238" s="109">
        <v>11701</v>
      </c>
      <c r="M238" s="109">
        <v>13627</v>
      </c>
      <c r="N238" s="109">
        <v>13522</v>
      </c>
      <c r="O238" s="109">
        <v>4309</v>
      </c>
      <c r="P238" s="109">
        <v>8681</v>
      </c>
      <c r="Q238" s="109">
        <v>12605</v>
      </c>
      <c r="R238" s="109">
        <v>16476</v>
      </c>
      <c r="S238" s="109">
        <v>15557</v>
      </c>
      <c r="T238" s="109">
        <v>17495</v>
      </c>
      <c r="U238" s="109">
        <v>11967</v>
      </c>
      <c r="V238" s="109">
        <v>10424</v>
      </c>
      <c r="W238" s="109">
        <v>3877</v>
      </c>
      <c r="X238" s="109">
        <v>11926</v>
      </c>
      <c r="Y238" s="109">
        <v>22153</v>
      </c>
      <c r="Z238" s="109">
        <v>10040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2019-09-21T10:51:46Z</cp:lastPrinted>
  <dcterms:created xsi:type="dcterms:W3CDTF">2017-06-08T05:54:08Z</dcterms:created>
  <dcterms:modified xsi:type="dcterms:W3CDTF">2019-09-21T10:52:45Z</dcterms:modified>
</cp:coreProperties>
</file>