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U144" i="2" l="1"/>
  <c r="R175" i="2" l="1"/>
  <c r="K130" i="2" l="1"/>
  <c r="B156" i="2" l="1"/>
  <c r="B146" i="2"/>
  <c r="M160" i="2" l="1"/>
  <c r="B207" i="2" l="1"/>
  <c r="C238" i="2" l="1"/>
  <c r="D238" i="2" s="1"/>
  <c r="E175" i="2" l="1"/>
  <c r="I175" i="2"/>
  <c r="J175" i="2"/>
  <c r="K175" i="2"/>
  <c r="L175" i="2"/>
  <c r="M175" i="2"/>
  <c r="N175" i="2"/>
  <c r="O175" i="2"/>
  <c r="S175" i="2"/>
  <c r="T175" i="2"/>
  <c r="U175" i="2"/>
  <c r="X175" i="2"/>
  <c r="E172" i="2"/>
  <c r="F172" i="2"/>
  <c r="K172" i="2"/>
  <c r="M172" i="2"/>
  <c r="Q172" i="2"/>
  <c r="R172" i="2"/>
  <c r="U172" i="2"/>
  <c r="X172" i="2"/>
  <c r="H215" i="2" l="1"/>
  <c r="H214" i="2"/>
  <c r="H211" i="2"/>
  <c r="H210" i="2"/>
  <c r="H207" i="2"/>
  <c r="H206" i="2"/>
  <c r="H199" i="2"/>
  <c r="H193" i="2"/>
  <c r="H189" i="2"/>
  <c r="H184" i="2"/>
  <c r="H163" i="2"/>
  <c r="H154" i="2"/>
  <c r="H156" i="2" s="1"/>
  <c r="H151" i="2"/>
  <c r="H150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1" i="2" l="1"/>
  <c r="H147" i="2"/>
  <c r="H107" i="2"/>
  <c r="H108" i="2"/>
  <c r="I215" i="2" l="1"/>
  <c r="I214" i="2"/>
  <c r="I211" i="2"/>
  <c r="I210" i="2"/>
  <c r="I207" i="2"/>
  <c r="I206" i="2"/>
  <c r="I199" i="2"/>
  <c r="I193" i="2"/>
  <c r="I189" i="2"/>
  <c r="I166" i="2"/>
  <c r="I154" i="2"/>
  <c r="I156" i="2" s="1"/>
  <c r="I151" i="2"/>
  <c r="I150" i="2"/>
  <c r="I144" i="2"/>
  <c r="I147" i="2" s="1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1" i="2"/>
  <c r="I223" i="2" s="1"/>
  <c r="I146" i="2"/>
  <c r="I107" i="2"/>
  <c r="B169" i="2" l="1"/>
  <c r="M105" i="2" l="1"/>
  <c r="C104" i="2" l="1"/>
  <c r="O166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9" i="2" l="1"/>
  <c r="E151" i="2" l="1"/>
  <c r="F151" i="2"/>
  <c r="G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W124" i="2" l="1"/>
  <c r="V215" i="2"/>
  <c r="C106" i="2" l="1"/>
  <c r="Y163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W133" i="2" l="1"/>
  <c r="O159" i="2" l="1"/>
  <c r="P124" i="2"/>
  <c r="Y130" i="2" l="1"/>
  <c r="P132" i="2" l="1"/>
  <c r="C157" i="2" l="1"/>
  <c r="D157" i="2" s="1"/>
  <c r="F159" i="2"/>
  <c r="C122" i="2" l="1"/>
  <c r="D122" i="2" s="1"/>
  <c r="Z175" i="2" l="1"/>
  <c r="B108" i="2" l="1"/>
  <c r="B116" i="2"/>
  <c r="B147" i="2"/>
  <c r="B163" i="2"/>
  <c r="B175" i="2"/>
  <c r="B178" i="2"/>
  <c r="B184" i="2"/>
  <c r="B189" i="2"/>
  <c r="B193" i="2"/>
  <c r="B199" i="2"/>
  <c r="B206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6" i="2" l="1"/>
  <c r="Z133" i="2" l="1"/>
  <c r="Y175" i="2" l="1"/>
  <c r="Z131" i="2" l="1"/>
  <c r="G154" i="2" l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C194" i="2" l="1"/>
  <c r="C195" i="2"/>
  <c r="W130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9" i="2" l="1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93" i="2" s="1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D146" i="2" s="1"/>
  <c r="C132" i="2"/>
  <c r="C133" i="2"/>
  <c r="C130" i="2"/>
  <c r="C131" i="2"/>
  <c r="C151" i="2"/>
  <c r="D151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H223" i="2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G193" i="2"/>
  <c r="F193" i="2"/>
  <c r="C185" i="2"/>
  <c r="Y184" i="2"/>
  <c r="V184" i="2"/>
  <c r="S184" i="2"/>
  <c r="M184" i="2"/>
  <c r="L184" i="2"/>
  <c r="K184" i="2"/>
  <c r="C183" i="2"/>
  <c r="C182" i="2"/>
  <c r="V181" i="2"/>
  <c r="C180" i="2"/>
  <c r="C179" i="2"/>
  <c r="C174" i="2"/>
  <c r="C173" i="2"/>
  <c r="C171" i="2"/>
  <c r="C170" i="2"/>
  <c r="C168" i="2"/>
  <c r="C167" i="2"/>
  <c r="T166" i="2"/>
  <c r="C165" i="2"/>
  <c r="D165" i="2" s="1"/>
  <c r="C164" i="2"/>
  <c r="D164" i="2" s="1"/>
  <c r="C162" i="2"/>
  <c r="D162" i="2" s="1"/>
  <c r="C161" i="2"/>
  <c r="D161" i="2" s="1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Y138" i="2"/>
  <c r="U138" i="2"/>
  <c r="S138" i="2"/>
  <c r="Q138" i="2"/>
  <c r="N138" i="2"/>
  <c r="C138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87" i="2"/>
  <c r="D185" i="2"/>
  <c r="D149" i="2"/>
  <c r="D141" i="2"/>
  <c r="D142" i="2"/>
  <c r="D137" i="2"/>
  <c r="D153" i="2"/>
  <c r="D145" i="2"/>
  <c r="D222" i="2"/>
  <c r="D195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82" i="2"/>
  <c r="D188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2" i="2" l="1"/>
  <c r="D175" i="2"/>
</calcChain>
</file>

<file path=xl/sharedStrings.xml><?xml version="1.0" encoding="utf-8"?>
<sst xmlns="http://schemas.openxmlformats.org/spreadsheetml/2006/main" count="267" uniqueCount="212">
  <si>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</si>
  <si>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</si>
  <si>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</si>
  <si>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</si>
  <si>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</si>
  <si>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</si>
  <si>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</si>
  <si>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</si>
  <si>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</si>
  <si>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</si>
  <si>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</si>
  <si>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</si>
  <si>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</si>
  <si>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</si>
  <si>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</si>
  <si>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</si>
  <si>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</si>
  <si>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</si>
  <si>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</si>
  <si>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</si>
  <si>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</si>
  <si>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</si>
  <si>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</si>
  <si>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</si>
  <si>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</si>
  <si>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</si>
  <si>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</si>
  <si>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</si>
  <si>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</si>
  <si>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</si>
  <si>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</si>
  <si>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</si>
  <si>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</si>
  <si>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</si>
  <si>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</si>
  <si>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</si>
  <si>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</si>
  <si>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</si>
  <si>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</si>
  <si>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</si>
  <si>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</si>
  <si>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</si>
  <si>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</si>
  <si>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</si>
  <si>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</si>
  <si>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</si>
  <si>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</si>
  <si>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</si>
  <si>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</si>
  <si>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</si>
  <si>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</si>
  <si>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</si>
  <si>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</si>
  <si>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</si>
  <si>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</si>
  <si>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</si>
  <si>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</si>
  <si>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</si>
  <si>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</si>
  <si>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</si>
  <si>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</si>
  <si>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</si>
  <si>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</si>
  <si>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</si>
  <si>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</si>
  <si>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</si>
  <si>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</si>
  <si>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</si>
  <si>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</si>
  <si>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</si>
  <si>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</si>
  <si>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</si>
  <si>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</si>
  <si>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</si>
  <si>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</si>
  <si>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</si>
  <si>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</si>
  <si>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</si>
  <si>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</si>
  <si>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</si>
  <si>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</si>
  <si>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</si>
  <si>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</si>
  <si>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</si>
  <si>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</si>
  <si>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</si>
  <si>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</si>
  <si>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</si>
  <si>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</si>
  <si>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</si>
  <si>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</si>
  <si>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</si>
  <si>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</si>
  <si>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</si>
  <si>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</si>
  <si>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</si>
  <si>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</si>
  <si>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</si>
  <si>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</si>
  <si>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</si>
  <si>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</si>
  <si>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</si>
  <si>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</si>
  <si>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</si>
  <si>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</si>
  <si>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</si>
  <si>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</si>
  <si>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</si>
  <si>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</si>
  <si>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</si>
  <si>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</si>
  <si>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</si>
  <si>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</si>
  <si>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</si>
  <si>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</si>
  <si>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</si>
  <si>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</si>
  <si>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</si>
  <si>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</si>
  <si>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</si>
  <si>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</si>
  <si>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</si>
  <si>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</si>
  <si>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</si>
  <si>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</si>
  <si>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</si>
  <si>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</si>
  <si>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</si>
  <si>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</si>
  <si>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</si>
  <si>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</si>
  <si>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</si>
  <si>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</si>
  <si>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</si>
  <si>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</si>
  <si>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</si>
  <si>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</si>
  <si>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</si>
  <si>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</si>
  <si>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</si>
  <si>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</si>
  <si>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</si>
  <si>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</si>
  <si>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</si>
  <si>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</si>
  <si>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</si>
  <si>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</si>
  <si>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</si>
  <si>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</si>
  <si>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</si>
  <si>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</si>
  <si>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</si>
  <si>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</si>
  <si>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</si>
  <si>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</si>
  <si>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</si>
  <si>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</si>
  <si>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</si>
  <si>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</si>
  <si>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</si>
  <si>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</si>
  <si>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</si>
  <si>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</si>
  <si>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</si>
  <si>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</si>
  <si>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</si>
  <si>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</si>
  <si>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</si>
  <si>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</si>
  <si>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</si>
  <si>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</si>
  <si>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</si>
  <si>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</si>
  <si>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</si>
  <si>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</si>
  <si>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</si>
  <si>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</si>
  <si>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</si>
  <si>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</si>
  <si>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</si>
  <si>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</si>
  <si>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</si>
  <si>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</si>
  <si>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</si>
  <si>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</si>
  <si>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</si>
  <si>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</si>
  <si>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</si>
  <si>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</si>
  <si>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</si>
  <si>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</si>
  <si>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</si>
  <si>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</si>
  <si>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</si>
  <si>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</si>
  <si>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</si>
  <si>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</si>
  <si>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</si>
  <si>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</si>
  <si>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</si>
  <si>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</si>
  <si>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</si>
  <si>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</si>
  <si>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</si>
  <si>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</si>
  <si>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</si>
  <si>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</si>
  <si>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</si>
  <si>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</si>
  <si>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</si>
  <si>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</si>
  <si>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Информация о сельскохозяйственных работах по состоянию на 25 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</si>
</sst>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38" sqref="A238:XFD238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0</v>
      </c>
      <c r="B4" s="132" t="s">
        <v>191</v>
      </c>
      <c r="C4" s="135" t="s">
        <v>192</v>
      </c>
      <c r="D4" s="135" t="s">
        <v>193</v>
      </c>
      <c r="E4" s="135" t="s">
        <v>203</v>
      </c>
      <c r="F4" s="138" t="s">
        <v>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136.19999999999999" customHeight="1" x14ac:dyDescent="0.3">
      <c r="A5" s="130"/>
      <c r="B5" s="133"/>
      <c r="C5" s="136"/>
      <c r="D5" s="136"/>
      <c r="E5" s="136"/>
      <c r="F5" s="126" t="s">
        <v>4</v>
      </c>
      <c r="G5" s="126" t="s">
        <v>5</v>
      </c>
      <c r="H5" s="126" t="s">
        <v>6</v>
      </c>
      <c r="I5" s="126" t="s">
        <v>7</v>
      </c>
      <c r="J5" s="126" t="s">
        <v>8</v>
      </c>
      <c r="K5" s="126" t="s">
        <v>9</v>
      </c>
      <c r="L5" s="126" t="s">
        <v>10</v>
      </c>
      <c r="M5" s="126" t="s">
        <v>11</v>
      </c>
      <c r="N5" s="126" t="s">
        <v>12</v>
      </c>
      <c r="O5" s="126" t="s">
        <v>13</v>
      </c>
      <c r="P5" s="126" t="s">
        <v>14</v>
      </c>
      <c r="Q5" s="126" t="s">
        <v>15</v>
      </c>
      <c r="R5" s="126" t="s">
        <v>16</v>
      </c>
      <c r="S5" s="126" t="s">
        <v>17</v>
      </c>
      <c r="T5" s="126" t="s">
        <v>18</v>
      </c>
      <c r="U5" s="126" t="s">
        <v>19</v>
      </c>
      <c r="V5" s="126" t="s">
        <v>20</v>
      </c>
      <c r="W5" s="126" t="s">
        <v>21</v>
      </c>
      <c r="X5" s="126" t="s">
        <v>22</v>
      </c>
      <c r="Y5" s="126" t="s">
        <v>23</v>
      </c>
      <c r="Z5" s="126" t="s">
        <v>24</v>
      </c>
    </row>
    <row r="6" spans="1:27" s="2" customFormat="1" ht="10.8" customHeight="1" thickBot="1" x14ac:dyDescent="0.35">
      <c r="A6" s="131"/>
      <c r="B6" s="134"/>
      <c r="C6" s="137"/>
      <c r="D6" s="137"/>
      <c r="E6" s="13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1">(G45-G90)/2</f>
        <v>0</v>
      </c>
      <c r="H89" s="94">
        <f t="shared" si="21"/>
        <v>0</v>
      </c>
      <c r="I89" s="94">
        <f t="shared" si="21"/>
        <v>335</v>
      </c>
      <c r="J89" s="94">
        <f t="shared" si="21"/>
        <v>0</v>
      </c>
      <c r="K89" s="94">
        <f t="shared" si="21"/>
        <v>1249.5</v>
      </c>
      <c r="L89" s="94">
        <f t="shared" si="21"/>
        <v>566.5</v>
      </c>
      <c r="M89" s="94">
        <f t="shared" si="21"/>
        <v>-217</v>
      </c>
      <c r="N89" s="94">
        <f t="shared" si="21"/>
        <v>456</v>
      </c>
      <c r="O89" s="94">
        <f t="shared" si="21"/>
        <v>0</v>
      </c>
      <c r="P89" s="94">
        <f t="shared" si="21"/>
        <v>340</v>
      </c>
      <c r="Q89" s="94">
        <f t="shared" si="21"/>
        <v>138.5</v>
      </c>
      <c r="R89" s="94">
        <f t="shared" si="21"/>
        <v>0</v>
      </c>
      <c r="S89" s="94">
        <f t="shared" si="21"/>
        <v>0</v>
      </c>
      <c r="T89" s="94">
        <f t="shared" si="21"/>
        <v>329</v>
      </c>
      <c r="U89" s="94">
        <f t="shared" si="21"/>
        <v>964.75</v>
      </c>
      <c r="V89" s="94">
        <f t="shared" si="21"/>
        <v>0</v>
      </c>
      <c r="W89" s="94">
        <f t="shared" si="21"/>
        <v>24.5</v>
      </c>
      <c r="X89" s="94">
        <f t="shared" si="21"/>
        <v>240</v>
      </c>
      <c r="Y89" s="94">
        <f t="shared" si="21"/>
        <v>0</v>
      </c>
      <c r="Z89" s="94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customHeight="1" outlineLevel="1" x14ac:dyDescent="0.25">
      <c r="A104" s="13" t="s">
        <v>88</v>
      </c>
      <c r="B104" s="38"/>
      <c r="C104" s="27">
        <f t="shared" si="22"/>
        <v>4795</v>
      </c>
      <c r="D104" s="15"/>
      <c r="E104" s="100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285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590</v>
      </c>
      <c r="V104" s="31"/>
      <c r="W104" s="31">
        <v>150</v>
      </c>
      <c r="X104" s="31"/>
      <c r="Y104" s="31"/>
      <c r="Z104" s="31"/>
    </row>
    <row r="105" spans="1:26" s="12" customFormat="1" ht="21.6" outlineLevel="1" x14ac:dyDescent="0.25">
      <c r="A105" s="11" t="s">
        <v>89</v>
      </c>
      <c r="B105" s="27">
        <v>270376</v>
      </c>
      <c r="C105" s="27">
        <f t="shared" si="22"/>
        <v>266329</v>
      </c>
      <c r="D105" s="119">
        <f t="shared" si="15"/>
        <v>0.98503195549900879</v>
      </c>
      <c r="E105" s="100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14037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13100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10" customFormat="1" ht="30" customHeight="1" x14ac:dyDescent="0.25">
      <c r="A106" s="104" t="s">
        <v>90</v>
      </c>
      <c r="B106" s="105">
        <v>262088</v>
      </c>
      <c r="C106" s="106">
        <f t="shared" ref="C106:C154" si="24">SUM(F106:Z106)</f>
        <v>263916</v>
      </c>
      <c r="D106" s="107">
        <f t="shared" si="15"/>
        <v>1.0069747565703122</v>
      </c>
      <c r="E106" s="108"/>
      <c r="F106" s="109">
        <v>11522</v>
      </c>
      <c r="G106" s="109">
        <v>6704</v>
      </c>
      <c r="H106" s="109">
        <v>17170</v>
      </c>
      <c r="I106" s="109">
        <v>15507</v>
      </c>
      <c r="J106" s="109">
        <v>7679</v>
      </c>
      <c r="K106" s="109">
        <v>18994</v>
      </c>
      <c r="L106" s="109">
        <v>11977</v>
      </c>
      <c r="M106" s="109">
        <v>14029</v>
      </c>
      <c r="N106" s="109">
        <v>13617</v>
      </c>
      <c r="O106" s="109">
        <v>4358</v>
      </c>
      <c r="P106" s="109">
        <v>8681</v>
      </c>
      <c r="Q106" s="109">
        <v>12605</v>
      </c>
      <c r="R106" s="109">
        <v>16476</v>
      </c>
      <c r="S106" s="109">
        <v>15517</v>
      </c>
      <c r="T106" s="109">
        <v>18200</v>
      </c>
      <c r="U106" s="109">
        <v>12386</v>
      </c>
      <c r="V106" s="109">
        <v>10424</v>
      </c>
      <c r="W106" s="109">
        <v>3921</v>
      </c>
      <c r="X106" s="109">
        <v>11926</v>
      </c>
      <c r="Y106" s="109">
        <v>22153</v>
      </c>
      <c r="Z106" s="109">
        <v>10070</v>
      </c>
    </row>
    <row r="107" spans="1:26" s="12" customFormat="1" ht="30" customHeight="1" x14ac:dyDescent="0.25">
      <c r="A107" s="13" t="s">
        <v>180</v>
      </c>
      <c r="B107" s="9">
        <f>B106/B105</f>
        <v>0.96934639169157022</v>
      </c>
      <c r="C107" s="9">
        <f>C106/C105</f>
        <v>0.9909397774932508</v>
      </c>
      <c r="D107" s="119">
        <f t="shared" si="15"/>
        <v>1.0222762327138792</v>
      </c>
      <c r="E107" s="100"/>
      <c r="F107" s="29">
        <f>F106/F105</f>
        <v>0.98969249269884896</v>
      </c>
      <c r="G107" s="29">
        <f>G106/G105</f>
        <v>0.99702558001189767</v>
      </c>
      <c r="H107" s="29">
        <f t="shared" ref="H107" si="25">H106/H105</f>
        <v>0.99409448818897639</v>
      </c>
      <c r="I107" s="29">
        <f t="shared" ref="I107:Z107" si="26">I106/I105</f>
        <v>0.98139358268464016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0.99943007765191993</v>
      </c>
      <c r="N107" s="29">
        <f t="shared" si="26"/>
        <v>0.99561307304233382</v>
      </c>
      <c r="O107" s="29">
        <f t="shared" si="26"/>
        <v>1</v>
      </c>
      <c r="P107" s="29">
        <f t="shared" si="26"/>
        <v>0.99064247403857131</v>
      </c>
      <c r="Q107" s="29">
        <f t="shared" si="26"/>
        <v>0.9892481557055407</v>
      </c>
      <c r="R107" s="29">
        <f t="shared" si="26"/>
        <v>0.99306853113133631</v>
      </c>
      <c r="S107" s="29">
        <f t="shared" si="26"/>
        <v>0.99010974987238387</v>
      </c>
      <c r="T107" s="29">
        <f t="shared" si="26"/>
        <v>0.97503482267223829</v>
      </c>
      <c r="U107" s="29">
        <f t="shared" si="26"/>
        <v>0.94549618320610684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0.99725398397407039</v>
      </c>
      <c r="Z107" s="29">
        <f t="shared" si="26"/>
        <v>0.99791893766722828</v>
      </c>
    </row>
    <row r="108" spans="1:26" s="91" customFormat="1" ht="30" hidden="1" customHeight="1" x14ac:dyDescent="0.25">
      <c r="A108" s="89" t="s">
        <v>95</v>
      </c>
      <c r="B108" s="103">
        <f>B105-B106</f>
        <v>8288</v>
      </c>
      <c r="C108" s="27">
        <f t="shared" si="24"/>
        <v>2413</v>
      </c>
      <c r="D108" s="15">
        <f t="shared" si="15"/>
        <v>0.29114382239382242</v>
      </c>
      <c r="E108" s="100"/>
      <c r="F108" s="92">
        <f t="shared" ref="F108:Z108" si="27">F105-F106</f>
        <v>120</v>
      </c>
      <c r="G108" s="92">
        <f t="shared" si="27"/>
        <v>20</v>
      </c>
      <c r="H108" s="92">
        <f t="shared" si="27"/>
        <v>102</v>
      </c>
      <c r="I108" s="92">
        <f t="shared" si="27"/>
        <v>294</v>
      </c>
      <c r="J108" s="92">
        <f t="shared" si="27"/>
        <v>0</v>
      </c>
      <c r="K108" s="92">
        <f t="shared" si="27"/>
        <v>58</v>
      </c>
      <c r="L108" s="92">
        <f t="shared" si="27"/>
        <v>0</v>
      </c>
      <c r="M108" s="92">
        <f t="shared" si="27"/>
        <v>8</v>
      </c>
      <c r="N108" s="92">
        <f t="shared" si="27"/>
        <v>60</v>
      </c>
      <c r="O108" s="92">
        <f t="shared" si="27"/>
        <v>0</v>
      </c>
      <c r="P108" s="92">
        <f t="shared" si="27"/>
        <v>82</v>
      </c>
      <c r="Q108" s="92">
        <f t="shared" si="27"/>
        <v>137</v>
      </c>
      <c r="R108" s="92">
        <f t="shared" si="27"/>
        <v>115</v>
      </c>
      <c r="S108" s="92">
        <f t="shared" si="27"/>
        <v>155</v>
      </c>
      <c r="T108" s="92">
        <f t="shared" si="27"/>
        <v>466</v>
      </c>
      <c r="U108" s="92">
        <f t="shared" si="27"/>
        <v>714</v>
      </c>
      <c r="V108" s="92">
        <f t="shared" si="27"/>
        <v>0</v>
      </c>
      <c r="W108" s="92">
        <f t="shared" si="27"/>
        <v>0</v>
      </c>
      <c r="X108" s="92">
        <f t="shared" si="27"/>
        <v>0</v>
      </c>
      <c r="Y108" s="92">
        <f t="shared" si="27"/>
        <v>61</v>
      </c>
      <c r="Z108" s="92">
        <f t="shared" si="27"/>
        <v>21</v>
      </c>
    </row>
    <row r="109" spans="1:26" s="12" customFormat="1" ht="30" customHeight="1" x14ac:dyDescent="0.25">
      <c r="A109" s="11" t="s">
        <v>91</v>
      </c>
      <c r="B109" s="38">
        <v>127268</v>
      </c>
      <c r="C109" s="26">
        <f t="shared" si="24"/>
        <v>125609</v>
      </c>
      <c r="D109" s="16">
        <f t="shared" si="15"/>
        <v>0.98696451582487355</v>
      </c>
      <c r="E109" s="100"/>
      <c r="F109" s="31">
        <v>5807</v>
      </c>
      <c r="G109" s="31">
        <v>3564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6035</v>
      </c>
      <c r="N109" s="31">
        <v>5889</v>
      </c>
      <c r="O109" s="31">
        <v>1773</v>
      </c>
      <c r="P109" s="31">
        <v>5353</v>
      </c>
      <c r="Q109" s="31">
        <v>6393</v>
      </c>
      <c r="R109" s="31">
        <v>5990</v>
      </c>
      <c r="S109" s="31">
        <v>9269</v>
      </c>
      <c r="T109" s="31">
        <v>9632</v>
      </c>
      <c r="U109" s="31">
        <v>5298</v>
      </c>
      <c r="V109" s="31">
        <v>5390</v>
      </c>
      <c r="W109" s="31">
        <v>1508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96309</v>
      </c>
      <c r="C111" s="26">
        <f t="shared" si="24"/>
        <v>106136</v>
      </c>
      <c r="D111" s="16">
        <f t="shared" si="15"/>
        <v>1.1020361544611614</v>
      </c>
      <c r="E111" s="100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5615</v>
      </c>
      <c r="N111" s="31">
        <v>7045</v>
      </c>
      <c r="O111" s="31">
        <v>1998</v>
      </c>
      <c r="P111" s="31">
        <v>2510</v>
      </c>
      <c r="Q111" s="31">
        <v>4728</v>
      </c>
      <c r="R111" s="31">
        <v>8406</v>
      </c>
      <c r="S111" s="31">
        <v>5159</v>
      </c>
      <c r="T111" s="31">
        <v>7103</v>
      </c>
      <c r="U111" s="31">
        <v>6248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4784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262088</v>
      </c>
      <c r="C115" s="106">
        <f t="shared" si="24"/>
        <v>263399</v>
      </c>
      <c r="D115" s="107">
        <f t="shared" ref="D115:D178" si="28">C115/B115</f>
        <v>1.0050021366869144</v>
      </c>
      <c r="E115" s="108"/>
      <c r="F115" s="109">
        <v>11522</v>
      </c>
      <c r="G115" s="109">
        <v>6704</v>
      </c>
      <c r="H115" s="109">
        <v>17055</v>
      </c>
      <c r="I115" s="109">
        <v>15507</v>
      </c>
      <c r="J115" s="109">
        <v>7679</v>
      </c>
      <c r="K115" s="109">
        <v>18994</v>
      </c>
      <c r="L115" s="109">
        <v>11977</v>
      </c>
      <c r="M115" s="109">
        <v>13627</v>
      </c>
      <c r="N115" s="109">
        <v>13617</v>
      </c>
      <c r="O115" s="109">
        <v>4358</v>
      </c>
      <c r="P115" s="109">
        <v>8681</v>
      </c>
      <c r="Q115" s="109">
        <v>12605</v>
      </c>
      <c r="R115" s="109">
        <v>16476</v>
      </c>
      <c r="S115" s="109">
        <v>15517</v>
      </c>
      <c r="T115" s="109">
        <v>18200</v>
      </c>
      <c r="U115" s="109">
        <v>12386</v>
      </c>
      <c r="V115" s="109">
        <v>10424</v>
      </c>
      <c r="W115" s="109">
        <v>3921</v>
      </c>
      <c r="X115" s="109">
        <v>11926</v>
      </c>
      <c r="Y115" s="109">
        <v>22153</v>
      </c>
      <c r="Z115" s="109">
        <v>10070</v>
      </c>
    </row>
    <row r="116" spans="1:26" s="12" customFormat="1" ht="28.2" customHeight="1" x14ac:dyDescent="0.25">
      <c r="A116" s="13" t="s">
        <v>180</v>
      </c>
      <c r="B116" s="28">
        <f>B115/B105</f>
        <v>0.96934639169157022</v>
      </c>
      <c r="C116" s="9">
        <f>C115/C105</f>
        <v>0.98899856943855158</v>
      </c>
      <c r="D116" s="15">
        <f t="shared" si="28"/>
        <v>1.020273637902223</v>
      </c>
      <c r="E116" s="100"/>
      <c r="F116" s="29">
        <f t="shared" ref="F116:Z116" si="29">F115/F105</f>
        <v>0.98969249269884896</v>
      </c>
      <c r="G116" s="29">
        <f t="shared" si="29"/>
        <v>0.99702558001189767</v>
      </c>
      <c r="H116" s="29">
        <f t="shared" si="29"/>
        <v>0.98743631310792035</v>
      </c>
      <c r="I116" s="29">
        <f t="shared" si="29"/>
        <v>0.98139358268464016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0.97079147966089618</v>
      </c>
      <c r="N116" s="29">
        <f t="shared" si="29"/>
        <v>0.99561307304233382</v>
      </c>
      <c r="O116" s="29">
        <f t="shared" si="29"/>
        <v>1</v>
      </c>
      <c r="P116" s="29">
        <f t="shared" si="29"/>
        <v>0.99064247403857131</v>
      </c>
      <c r="Q116" s="29">
        <f t="shared" si="29"/>
        <v>0.9892481557055407</v>
      </c>
      <c r="R116" s="29">
        <f t="shared" si="29"/>
        <v>0.99306853113133631</v>
      </c>
      <c r="S116" s="29">
        <f t="shared" si="29"/>
        <v>0.99010974987238387</v>
      </c>
      <c r="T116" s="29">
        <f t="shared" si="29"/>
        <v>0.97503482267223829</v>
      </c>
      <c r="U116" s="29">
        <f t="shared" si="29"/>
        <v>0.94549618320610684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0.99725398397407039</v>
      </c>
      <c r="Z116" s="29">
        <f t="shared" si="29"/>
        <v>0.99791893766722828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125300</v>
      </c>
      <c r="D117" s="16">
        <f t="shared" si="28"/>
        <v>0.98449789036166346</v>
      </c>
      <c r="E117" s="100"/>
      <c r="F117" s="31">
        <v>5807</v>
      </c>
      <c r="G117" s="31">
        <v>3564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6035</v>
      </c>
      <c r="N117" s="31">
        <v>5889</v>
      </c>
      <c r="O117" s="31">
        <v>1773</v>
      </c>
      <c r="P117" s="31">
        <v>5353</v>
      </c>
      <c r="Q117" s="31">
        <v>6393</v>
      </c>
      <c r="R117" s="31">
        <v>5791</v>
      </c>
      <c r="S117" s="31">
        <v>9269</v>
      </c>
      <c r="T117" s="31">
        <v>9632</v>
      </c>
      <c r="U117" s="31">
        <v>5298</v>
      </c>
      <c r="V117" s="31">
        <v>5390</v>
      </c>
      <c r="W117" s="31">
        <v>1508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106131</v>
      </c>
      <c r="D119" s="16">
        <f t="shared" si="28"/>
        <v>1.101984238233187</v>
      </c>
      <c r="E119" s="100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5615</v>
      </c>
      <c r="N119" s="31">
        <v>7045</v>
      </c>
      <c r="O119" s="31">
        <v>1998</v>
      </c>
      <c r="P119" s="31">
        <v>2510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6248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4784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190</v>
      </c>
      <c r="B123" s="106">
        <v>617390</v>
      </c>
      <c r="C123" s="106">
        <f t="shared" si="24"/>
        <v>702734</v>
      </c>
      <c r="D123" s="107">
        <f t="shared" si="28"/>
        <v>1.138233531479292</v>
      </c>
      <c r="E123" s="108"/>
      <c r="F123" s="109">
        <v>33529</v>
      </c>
      <c r="G123" s="109">
        <v>16089</v>
      </c>
      <c r="H123" s="109">
        <v>46875</v>
      </c>
      <c r="I123" s="109">
        <v>48010</v>
      </c>
      <c r="J123" s="109">
        <v>23105</v>
      </c>
      <c r="K123" s="109">
        <v>49194</v>
      </c>
      <c r="L123" s="109">
        <v>31456</v>
      </c>
      <c r="M123" s="109">
        <v>37996</v>
      </c>
      <c r="N123" s="109">
        <v>34156</v>
      </c>
      <c r="O123" s="109">
        <v>9717</v>
      </c>
      <c r="P123" s="109">
        <v>23078</v>
      </c>
      <c r="Q123" s="109">
        <v>30341</v>
      </c>
      <c r="R123" s="109">
        <v>39611</v>
      </c>
      <c r="S123" s="109">
        <v>41110</v>
      </c>
      <c r="T123" s="109">
        <v>50565</v>
      </c>
      <c r="U123" s="109">
        <v>30766</v>
      </c>
      <c r="V123" s="109">
        <v>26228</v>
      </c>
      <c r="W123" s="109">
        <v>9062</v>
      </c>
      <c r="X123" s="109">
        <v>30586</v>
      </c>
      <c r="Y123" s="109">
        <v>67000</v>
      </c>
      <c r="Z123" s="109">
        <v>24260</v>
      </c>
    </row>
    <row r="124" spans="1:26" s="12" customFormat="1" ht="27" customHeight="1" x14ac:dyDescent="0.25">
      <c r="A124" s="13" t="s">
        <v>51</v>
      </c>
      <c r="B124" s="9">
        <f>B123/B122</f>
        <v>1.0372815860215054</v>
      </c>
      <c r="C124" s="9">
        <f>C123/C122</f>
        <v>1.1009462635124549</v>
      </c>
      <c r="D124" s="16">
        <f t="shared" si="28"/>
        <v>1.0613764655122584</v>
      </c>
      <c r="E124" s="100"/>
      <c r="F124" s="30">
        <f t="shared" ref="F124:Z124" si="30">F123/F122</f>
        <v>1.4452155172413792</v>
      </c>
      <c r="G124" s="30">
        <f t="shared" si="30"/>
        <v>0.88889502762430939</v>
      </c>
      <c r="H124" s="30">
        <f t="shared" si="30"/>
        <v>1.0677676537585421</v>
      </c>
      <c r="I124" s="30">
        <f t="shared" si="30"/>
        <v>1.0171610169491525</v>
      </c>
      <c r="J124" s="30">
        <f t="shared" si="30"/>
        <v>1.5717687074829931</v>
      </c>
      <c r="K124" s="30">
        <f t="shared" si="30"/>
        <v>1.2176732673267328</v>
      </c>
      <c r="L124" s="30">
        <f t="shared" si="30"/>
        <v>1.0450498338870431</v>
      </c>
      <c r="M124" s="30">
        <f t="shared" si="30"/>
        <v>1.1175294117647059</v>
      </c>
      <c r="N124" s="30">
        <f t="shared" si="30"/>
        <v>1.1162091503267975</v>
      </c>
      <c r="O124" s="30">
        <f t="shared" si="30"/>
        <v>1.0917977528089888</v>
      </c>
      <c r="P124" s="30">
        <f t="shared" si="30"/>
        <v>1.1714720812182742</v>
      </c>
      <c r="Q124" s="30">
        <f t="shared" si="30"/>
        <v>1.0535069444444445</v>
      </c>
      <c r="R124" s="30">
        <f t="shared" si="30"/>
        <v>1.0822677595628416</v>
      </c>
      <c r="S124" s="30">
        <f t="shared" si="30"/>
        <v>1.0100737100737101</v>
      </c>
      <c r="T124" s="30">
        <f t="shared" si="30"/>
        <v>0.96498091603053437</v>
      </c>
      <c r="U124" s="30">
        <f t="shared" si="30"/>
        <v>0.90488235294117647</v>
      </c>
      <c r="V124" s="30">
        <f t="shared" si="30"/>
        <v>1.5992682926829269</v>
      </c>
      <c r="W124" s="30">
        <f>W123/W122</f>
        <v>1.1327499999999999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312358</v>
      </c>
      <c r="C125" s="26">
        <f t="shared" si="24"/>
        <v>331036</v>
      </c>
      <c r="D125" s="16">
        <f t="shared" si="28"/>
        <v>1.0597967716530392</v>
      </c>
      <c r="E125" s="100"/>
      <c r="F125" s="31">
        <v>18480</v>
      </c>
      <c r="G125" s="31">
        <v>7830</v>
      </c>
      <c r="H125" s="31">
        <v>23519</v>
      </c>
      <c r="I125" s="31">
        <v>15194</v>
      </c>
      <c r="J125" s="31">
        <v>10709</v>
      </c>
      <c r="K125" s="31">
        <v>25177</v>
      </c>
      <c r="L125" s="31">
        <v>15100</v>
      </c>
      <c r="M125" s="31">
        <v>17733</v>
      </c>
      <c r="N125" s="125">
        <v>14533</v>
      </c>
      <c r="O125" s="31">
        <v>3977</v>
      </c>
      <c r="P125" s="31">
        <v>14404</v>
      </c>
      <c r="Q125" s="31">
        <v>15471</v>
      </c>
      <c r="R125" s="31">
        <v>15100</v>
      </c>
      <c r="S125" s="31">
        <v>24173</v>
      </c>
      <c r="T125" s="31">
        <v>25155</v>
      </c>
      <c r="U125" s="31">
        <v>12276</v>
      </c>
      <c r="V125" s="31">
        <v>13531</v>
      </c>
      <c r="W125" s="31">
        <v>3494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9336</v>
      </c>
      <c r="D126" s="16">
        <f t="shared" si="28"/>
        <v>0.49170485068731234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223437</v>
      </c>
      <c r="C127" s="26">
        <f t="shared" si="24"/>
        <v>289881</v>
      </c>
      <c r="D127" s="16">
        <f t="shared" si="28"/>
        <v>1.2973724137005063</v>
      </c>
      <c r="E127" s="100"/>
      <c r="F127" s="31">
        <v>6086</v>
      </c>
      <c r="G127" s="31">
        <v>6500</v>
      </c>
      <c r="H127" s="31">
        <v>18951</v>
      </c>
      <c r="I127" s="31">
        <v>29275</v>
      </c>
      <c r="J127" s="31">
        <v>8432</v>
      </c>
      <c r="K127" s="31">
        <v>16888</v>
      </c>
      <c r="L127" s="31">
        <v>9515</v>
      </c>
      <c r="M127" s="31">
        <v>15322</v>
      </c>
      <c r="N127" s="31">
        <v>18229</v>
      </c>
      <c r="O127" s="31">
        <v>4594</v>
      </c>
      <c r="P127" s="31">
        <v>6910</v>
      </c>
      <c r="Q127" s="31">
        <v>11707</v>
      </c>
      <c r="R127" s="31">
        <v>19671</v>
      </c>
      <c r="S127" s="31">
        <v>13367</v>
      </c>
      <c r="T127" s="31">
        <v>21449</v>
      </c>
      <c r="U127" s="31">
        <v>16180</v>
      </c>
      <c r="V127" s="31">
        <v>10036</v>
      </c>
      <c r="W127" s="31">
        <v>5692</v>
      </c>
      <c r="X127" s="31">
        <v>11800</v>
      </c>
      <c r="Y127" s="31">
        <v>28474</v>
      </c>
      <c r="Z127" s="31">
        <v>10803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23.556591679130673</v>
      </c>
      <c r="C130" s="111">
        <f>C123/C115*10</f>
        <v>26.679448289477179</v>
      </c>
      <c r="D130" s="107">
        <f t="shared" si="28"/>
        <v>1.1325682701845665</v>
      </c>
      <c r="E130" s="108"/>
      <c r="F130" s="112">
        <f>F123/F115*10</f>
        <v>29.099982641902447</v>
      </c>
      <c r="G130" s="112">
        <f>G123/G115*10</f>
        <v>23.999105011933175</v>
      </c>
      <c r="H130" s="112">
        <f>H123/H115*10</f>
        <v>27.484608619173262</v>
      </c>
      <c r="I130" s="112">
        <f>I123/I115*10</f>
        <v>30.96021151737925</v>
      </c>
      <c r="J130" s="112">
        <f t="shared" ref="J130:Z130" si="31">J123/J115*10</f>
        <v>30.088553197030862</v>
      </c>
      <c r="K130" s="112">
        <f t="shared" si="31"/>
        <v>25.899757818258394</v>
      </c>
      <c r="L130" s="112">
        <f t="shared" si="31"/>
        <v>26.263672038072976</v>
      </c>
      <c r="M130" s="112">
        <f t="shared" si="31"/>
        <v>27.882879577309755</v>
      </c>
      <c r="N130" s="112">
        <f>N123/N115*10</f>
        <v>25.083351692737018</v>
      </c>
      <c r="O130" s="112">
        <f>O123/O115*10</f>
        <v>22.296925195043599</v>
      </c>
      <c r="P130" s="112">
        <f t="shared" si="31"/>
        <v>26.584494873862457</v>
      </c>
      <c r="Q130" s="112">
        <f>Q123/Q115*10</f>
        <v>24.070606902023005</v>
      </c>
      <c r="R130" s="112">
        <f>R123/R115*10</f>
        <v>24.041636319495019</v>
      </c>
      <c r="S130" s="112">
        <f>S123/S115*10</f>
        <v>26.49352323258362</v>
      </c>
      <c r="T130" s="112">
        <f t="shared" si="31"/>
        <v>27.782967032967033</v>
      </c>
      <c r="U130" s="112">
        <f t="shared" si="31"/>
        <v>24.839334732762801</v>
      </c>
      <c r="V130" s="112">
        <f>V123/V115*10</f>
        <v>25.161166538756717</v>
      </c>
      <c r="W130" s="112">
        <f>W123/W115*10</f>
        <v>23.111451160418262</v>
      </c>
      <c r="X130" s="112">
        <f t="shared" si="31"/>
        <v>25.646486667784671</v>
      </c>
      <c r="Y130" s="112">
        <f t="shared" si="31"/>
        <v>30.244210716381531</v>
      </c>
      <c r="Z130" s="112">
        <f t="shared" si="31"/>
        <v>24.091360476663354</v>
      </c>
    </row>
    <row r="131" spans="1:27" s="12" customFormat="1" ht="30" customHeight="1" x14ac:dyDescent="0.25">
      <c r="A131" s="11" t="s">
        <v>91</v>
      </c>
      <c r="B131" s="117">
        <f t="shared" ref="B131:C133" si="32">B125/B117*10</f>
        <v>24.542361694939224</v>
      </c>
      <c r="C131" s="50">
        <f t="shared" si="32"/>
        <v>26.419473264166001</v>
      </c>
      <c r="D131" s="16">
        <f t="shared" si="28"/>
        <v>1.0764845532210474</v>
      </c>
      <c r="E131" s="100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27.839725378787882</v>
      </c>
      <c r="I131" s="50">
        <f t="shared" si="33"/>
        <v>28.743851683692775</v>
      </c>
      <c r="J131" s="50">
        <f t="shared" si="33"/>
        <v>29.714206437291896</v>
      </c>
      <c r="K131" s="50">
        <f t="shared" si="33"/>
        <v>25.872983249409103</v>
      </c>
      <c r="L131" s="50">
        <f t="shared" si="33"/>
        <v>26.11101504409476</v>
      </c>
      <c r="M131" s="50">
        <f t="shared" si="33"/>
        <v>29.383595691797847</v>
      </c>
      <c r="N131" s="50">
        <f t="shared" si="33"/>
        <v>24.678213618610968</v>
      </c>
      <c r="O131" s="50">
        <f t="shared" si="33"/>
        <v>22.430908065425829</v>
      </c>
      <c r="P131" s="50">
        <f t="shared" si="33"/>
        <v>26.908275733233701</v>
      </c>
      <c r="Q131" s="50">
        <f t="shared" si="33"/>
        <v>24.199906147348663</v>
      </c>
      <c r="R131" s="50">
        <f t="shared" si="33"/>
        <v>26.074943878432052</v>
      </c>
      <c r="S131" s="50">
        <f t="shared" si="33"/>
        <v>26.079404466501241</v>
      </c>
      <c r="T131" s="50">
        <f t="shared" si="33"/>
        <v>26.116071428571427</v>
      </c>
      <c r="U131" s="50">
        <f t="shared" si="33"/>
        <v>23.171007927519817</v>
      </c>
      <c r="V131" s="50">
        <f t="shared" si="33"/>
        <v>25.103896103896105</v>
      </c>
      <c r="W131" s="50">
        <f t="shared" si="33"/>
        <v>23.169761273209552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7">
        <f t="shared" si="32"/>
        <v>23.826076044673108</v>
      </c>
      <c r="C132" s="50">
        <f t="shared" si="32"/>
        <v>23.956889915319476</v>
      </c>
      <c r="D132" s="16">
        <f t="shared" si="28"/>
        <v>1.0054903656985352</v>
      </c>
      <c r="E132" s="100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7">
        <f t="shared" si="32"/>
        <v>23.200012459894715</v>
      </c>
      <c r="C133" s="50">
        <f t="shared" si="32"/>
        <v>27.313508776888938</v>
      </c>
      <c r="D133" s="16">
        <f t="shared" si="28"/>
        <v>1.1773057805078821</v>
      </c>
      <c r="E133" s="100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31.872618399564505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27.870533099004099</v>
      </c>
      <c r="M133" s="50">
        <f t="shared" si="36"/>
        <v>27.287622439893141</v>
      </c>
      <c r="N133" s="50">
        <f t="shared" si="36"/>
        <v>25.875088715400992</v>
      </c>
      <c r="O133" s="50">
        <f t="shared" si="36"/>
        <v>22.992992992992992</v>
      </c>
      <c r="P133" s="50">
        <f t="shared" si="36"/>
        <v>27.529880478087652</v>
      </c>
      <c r="Q133" s="50">
        <f t="shared" si="36"/>
        <v>24.760998307952626</v>
      </c>
      <c r="R133" s="50">
        <f t="shared" si="36"/>
        <v>23.41506963456731</v>
      </c>
      <c r="S133" s="50">
        <f>S127/S119*10</f>
        <v>25.910060089164567</v>
      </c>
      <c r="T133" s="50">
        <f t="shared" si="36"/>
        <v>30.197099816978742</v>
      </c>
      <c r="U133" s="50">
        <f t="shared" si="36"/>
        <v>25.89628681177977</v>
      </c>
      <c r="V133" s="50">
        <f t="shared" si="36"/>
        <v>26.299790356394126</v>
      </c>
      <c r="W133" s="50">
        <f t="shared" si="36"/>
        <v>27.671366067087991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22.581521739130434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155</v>
      </c>
      <c r="B136" s="23"/>
      <c r="C136" s="27">
        <f t="shared" si="24"/>
        <v>0</v>
      </c>
      <c r="D136" s="15" t="e">
        <f t="shared" si="28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156</v>
      </c>
      <c r="B137" s="23"/>
      <c r="C137" s="27">
        <f t="shared" si="24"/>
        <v>0</v>
      </c>
      <c r="D137" s="15" t="e">
        <f t="shared" si="28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4"/>
        <v>#DIV/0!</v>
      </c>
      <c r="D138" s="15" t="e">
        <f t="shared" si="28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1836</v>
      </c>
      <c r="D139" s="16">
        <f t="shared" si="28"/>
        <v>1.8415245737211634</v>
      </c>
      <c r="E139" s="100"/>
      <c r="F139" s="47">
        <f>(F115-F238)/2</f>
        <v>0</v>
      </c>
      <c r="G139" s="47">
        <f t="shared" ref="G139:Z139" si="37">(G115-G238)/2</f>
        <v>0</v>
      </c>
      <c r="H139" s="47">
        <f>(H115-H238)</f>
        <v>140</v>
      </c>
      <c r="I139" s="47">
        <f t="shared" ref="I139" si="38">(I115-I238)</f>
        <v>0</v>
      </c>
      <c r="J139" s="47">
        <f t="shared" ref="J139:Y139" si="39">(J115-J238)</f>
        <v>0</v>
      </c>
      <c r="K139" s="47">
        <f t="shared" si="39"/>
        <v>133</v>
      </c>
      <c r="L139" s="47">
        <f t="shared" si="39"/>
        <v>276</v>
      </c>
      <c r="M139" s="47">
        <f t="shared" si="39"/>
        <v>0</v>
      </c>
      <c r="N139" s="47">
        <f t="shared" si="39"/>
        <v>95</v>
      </c>
      <c r="O139" s="47">
        <f t="shared" si="39"/>
        <v>49</v>
      </c>
      <c r="P139" s="47">
        <f t="shared" si="39"/>
        <v>0</v>
      </c>
      <c r="Q139" s="47">
        <f t="shared" si="39"/>
        <v>0</v>
      </c>
      <c r="R139" s="47">
        <f t="shared" si="39"/>
        <v>0</v>
      </c>
      <c r="S139" s="47">
        <f t="shared" si="39"/>
        <v>-40</v>
      </c>
      <c r="T139" s="47">
        <f t="shared" si="39"/>
        <v>705</v>
      </c>
      <c r="U139" s="47">
        <f t="shared" si="39"/>
        <v>419</v>
      </c>
      <c r="V139" s="47">
        <f t="shared" si="39"/>
        <v>0</v>
      </c>
      <c r="W139" s="47">
        <f t="shared" si="39"/>
        <v>44</v>
      </c>
      <c r="X139" s="47">
        <f t="shared" si="39"/>
        <v>0</v>
      </c>
      <c r="Y139" s="47">
        <f t="shared" si="39"/>
        <v>0</v>
      </c>
      <c r="Z139" s="47">
        <f t="shared" si="37"/>
        <v>15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4"/>
        <v>317</v>
      </c>
      <c r="D140" s="122">
        <f t="shared" si="28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6383</v>
      </c>
      <c r="D142" s="15">
        <f t="shared" si="28"/>
        <v>0.79797474684335545</v>
      </c>
      <c r="E142" s="100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36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6383</v>
      </c>
      <c r="D144" s="15">
        <f t="shared" si="28"/>
        <v>0.79797474684335545</v>
      </c>
      <c r="E144" s="100"/>
      <c r="F144" s="47">
        <f>F142-F143</f>
        <v>108</v>
      </c>
      <c r="G144" s="47">
        <f t="shared" ref="G144:Z144" si="40">G142-G143</f>
        <v>322</v>
      </c>
      <c r="H144" s="47">
        <f t="shared" si="40"/>
        <v>1003</v>
      </c>
      <c r="I144" s="47">
        <f t="shared" si="40"/>
        <v>406</v>
      </c>
      <c r="J144" s="47">
        <f t="shared" si="40"/>
        <v>58</v>
      </c>
      <c r="K144" s="47">
        <f t="shared" si="40"/>
        <v>61</v>
      </c>
      <c r="L144" s="47">
        <f t="shared" si="40"/>
        <v>640</v>
      </c>
      <c r="M144" s="47">
        <f t="shared" si="40"/>
        <v>973</v>
      </c>
      <c r="N144" s="47">
        <f t="shared" si="40"/>
        <v>314</v>
      </c>
      <c r="O144" s="47">
        <f t="shared" si="40"/>
        <v>11</v>
      </c>
      <c r="P144" s="47">
        <f t="shared" si="40"/>
        <v>175</v>
      </c>
      <c r="Q144" s="47">
        <f t="shared" si="40"/>
        <v>296</v>
      </c>
      <c r="R144" s="47">
        <f t="shared" si="40"/>
        <v>60</v>
      </c>
      <c r="S144" s="47">
        <f t="shared" si="40"/>
        <v>656</v>
      </c>
      <c r="T144" s="47">
        <f t="shared" si="40"/>
        <v>196</v>
      </c>
      <c r="U144" s="47">
        <f t="shared" si="40"/>
        <v>36</v>
      </c>
      <c r="V144" s="47">
        <f t="shared" si="40"/>
        <v>157</v>
      </c>
      <c r="W144" s="47">
        <f t="shared" si="40"/>
        <v>7</v>
      </c>
      <c r="X144" s="47">
        <f t="shared" si="40"/>
        <v>353</v>
      </c>
      <c r="Y144" s="47">
        <f t="shared" si="40"/>
        <v>524</v>
      </c>
      <c r="Z144" s="47">
        <f t="shared" si="40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5937</v>
      </c>
      <c r="C145" s="27">
        <f t="shared" si="24"/>
        <v>4444.7</v>
      </c>
      <c r="D145" s="15">
        <f t="shared" si="28"/>
        <v>0.74864409634495532</v>
      </c>
      <c r="E145" s="100"/>
      <c r="F145" s="26">
        <v>108</v>
      </c>
      <c r="G145" s="26">
        <v>153</v>
      </c>
      <c r="H145" s="26">
        <v>564</v>
      </c>
      <c r="I145" s="26">
        <v>263</v>
      </c>
      <c r="J145" s="26">
        <v>54.7</v>
      </c>
      <c r="K145" s="26">
        <v>52</v>
      </c>
      <c r="L145" s="26">
        <v>545</v>
      </c>
      <c r="M145" s="26">
        <v>496</v>
      </c>
      <c r="N145" s="26">
        <v>250</v>
      </c>
      <c r="O145" s="26">
        <v>11</v>
      </c>
      <c r="P145" s="121">
        <v>87</v>
      </c>
      <c r="Q145" s="26">
        <v>201</v>
      </c>
      <c r="R145" s="26">
        <v>57</v>
      </c>
      <c r="S145" s="26">
        <v>528</v>
      </c>
      <c r="T145" s="26">
        <v>196</v>
      </c>
      <c r="U145" s="121">
        <v>36</v>
      </c>
      <c r="V145" s="26">
        <v>136</v>
      </c>
      <c r="W145" s="26">
        <v>7</v>
      </c>
      <c r="X145" s="26">
        <v>285</v>
      </c>
      <c r="Y145" s="26">
        <v>391</v>
      </c>
      <c r="Z145" s="121">
        <v>24</v>
      </c>
    </row>
    <row r="146" spans="1:27" s="12" customFormat="1" ht="28.8" customHeight="1" x14ac:dyDescent="0.25">
      <c r="A146" s="13" t="s">
        <v>184</v>
      </c>
      <c r="B146" s="9">
        <f>B145/B144</f>
        <v>0.74221777722215276</v>
      </c>
      <c r="C146" s="9">
        <f>C145/C144</f>
        <v>0.69633401221995928</v>
      </c>
      <c r="D146" s="15">
        <f t="shared" si="28"/>
        <v>0.93818018590996366</v>
      </c>
      <c r="E146" s="100"/>
      <c r="F146" s="35">
        <f t="shared" ref="F146:Z146" si="41">F145/F144</f>
        <v>1</v>
      </c>
      <c r="G146" s="35">
        <f t="shared" si="41"/>
        <v>0.4751552795031056</v>
      </c>
      <c r="H146" s="35">
        <f t="shared" si="41"/>
        <v>0.56231306081754739</v>
      </c>
      <c r="I146" s="35">
        <f t="shared" si="41"/>
        <v>0.64778325123152714</v>
      </c>
      <c r="J146" s="35">
        <f t="shared" si="41"/>
        <v>0.94310344827586212</v>
      </c>
      <c r="K146" s="35">
        <f t="shared" si="41"/>
        <v>0.85245901639344257</v>
      </c>
      <c r="L146" s="35">
        <f t="shared" si="41"/>
        <v>0.8515625</v>
      </c>
      <c r="M146" s="35">
        <f t="shared" si="41"/>
        <v>0.50976361767728673</v>
      </c>
      <c r="N146" s="35">
        <f t="shared" si="41"/>
        <v>0.79617834394904463</v>
      </c>
      <c r="O146" s="35">
        <f t="shared" si="41"/>
        <v>1</v>
      </c>
      <c r="P146" s="35">
        <f t="shared" si="41"/>
        <v>0.49714285714285716</v>
      </c>
      <c r="Q146" s="35">
        <f t="shared" si="41"/>
        <v>0.67905405405405406</v>
      </c>
      <c r="R146" s="35">
        <f t="shared" si="41"/>
        <v>0.95</v>
      </c>
      <c r="S146" s="35">
        <f t="shared" si="41"/>
        <v>0.80487804878048785</v>
      </c>
      <c r="T146" s="35">
        <f t="shared" si="41"/>
        <v>1</v>
      </c>
      <c r="U146" s="35">
        <f t="shared" si="41"/>
        <v>1</v>
      </c>
      <c r="V146" s="35">
        <f t="shared" si="41"/>
        <v>0.86624203821656054</v>
      </c>
      <c r="W146" s="35">
        <f t="shared" si="41"/>
        <v>1</v>
      </c>
      <c r="X146" s="35">
        <f t="shared" si="41"/>
        <v>0.80736543909348446</v>
      </c>
      <c r="Y146" s="35">
        <f t="shared" si="41"/>
        <v>0.74618320610687028</v>
      </c>
      <c r="Z146" s="35">
        <f t="shared" si="41"/>
        <v>0.88888888888888884</v>
      </c>
    </row>
    <row r="147" spans="1:27" s="91" customFormat="1" ht="30" hidden="1" customHeight="1" x14ac:dyDescent="0.25">
      <c r="A147" s="89" t="s">
        <v>95</v>
      </c>
      <c r="B147" s="90">
        <f>B144-B145</f>
        <v>2062</v>
      </c>
      <c r="C147" s="27">
        <f t="shared" si="24"/>
        <v>1938.3</v>
      </c>
      <c r="D147" s="15">
        <f t="shared" si="28"/>
        <v>0.9400096993210475</v>
      </c>
      <c r="E147" s="100"/>
      <c r="F147" s="90">
        <f t="shared" ref="F147:Z147" si="42">F144-F145</f>
        <v>0</v>
      </c>
      <c r="G147" s="90">
        <f t="shared" si="42"/>
        <v>169</v>
      </c>
      <c r="H147" s="90">
        <f t="shared" si="42"/>
        <v>439</v>
      </c>
      <c r="I147" s="90">
        <f t="shared" si="42"/>
        <v>143</v>
      </c>
      <c r="J147" s="90">
        <f t="shared" si="42"/>
        <v>3.2999999999999972</v>
      </c>
      <c r="K147" s="90">
        <f t="shared" si="42"/>
        <v>9</v>
      </c>
      <c r="L147" s="90">
        <f t="shared" si="42"/>
        <v>95</v>
      </c>
      <c r="M147" s="90">
        <f t="shared" si="42"/>
        <v>477</v>
      </c>
      <c r="N147" s="90">
        <f t="shared" si="42"/>
        <v>64</v>
      </c>
      <c r="O147" s="90">
        <f t="shared" si="42"/>
        <v>0</v>
      </c>
      <c r="P147" s="90">
        <f t="shared" si="42"/>
        <v>88</v>
      </c>
      <c r="Q147" s="90">
        <f t="shared" si="42"/>
        <v>95</v>
      </c>
      <c r="R147" s="90">
        <f t="shared" si="42"/>
        <v>3</v>
      </c>
      <c r="S147" s="90">
        <f t="shared" si="42"/>
        <v>128</v>
      </c>
      <c r="T147" s="90">
        <f t="shared" si="42"/>
        <v>0</v>
      </c>
      <c r="U147" s="90">
        <f t="shared" si="42"/>
        <v>0</v>
      </c>
      <c r="V147" s="90">
        <f t="shared" si="42"/>
        <v>21</v>
      </c>
      <c r="W147" s="90">
        <f t="shared" si="42"/>
        <v>0</v>
      </c>
      <c r="X147" s="90">
        <f t="shared" si="42"/>
        <v>68</v>
      </c>
      <c r="Y147" s="90">
        <f t="shared" si="42"/>
        <v>133</v>
      </c>
      <c r="Z147" s="90">
        <f t="shared" si="42"/>
        <v>3</v>
      </c>
    </row>
    <row r="148" spans="1:27" s="12" customFormat="1" ht="30" customHeight="1" x14ac:dyDescent="0.25">
      <c r="A148" s="13" t="s">
        <v>187</v>
      </c>
      <c r="B148" s="38">
        <v>160000</v>
      </c>
      <c r="C148" s="27">
        <f t="shared" si="24"/>
        <v>170000</v>
      </c>
      <c r="D148" s="15">
        <f t="shared" si="28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104</v>
      </c>
      <c r="B149" s="23">
        <v>101615</v>
      </c>
      <c r="C149" s="27">
        <f t="shared" si="24"/>
        <v>115928</v>
      </c>
      <c r="D149" s="15">
        <f t="shared" si="28"/>
        <v>1.1408551887024554</v>
      </c>
      <c r="E149" s="100"/>
      <c r="F149" s="26">
        <v>2164</v>
      </c>
      <c r="G149" s="26">
        <v>3366</v>
      </c>
      <c r="H149" s="26">
        <v>13872</v>
      </c>
      <c r="I149" s="26">
        <v>6813</v>
      </c>
      <c r="J149" s="26">
        <v>1302</v>
      </c>
      <c r="K149" s="26">
        <v>1785</v>
      </c>
      <c r="L149" s="26">
        <v>16556</v>
      </c>
      <c r="M149" s="26">
        <v>15008</v>
      </c>
      <c r="N149" s="26">
        <v>6030</v>
      </c>
      <c r="O149" s="26">
        <v>310</v>
      </c>
      <c r="P149" s="26">
        <v>2130</v>
      </c>
      <c r="Q149" s="26">
        <v>5493</v>
      </c>
      <c r="R149" s="26">
        <v>1647</v>
      </c>
      <c r="S149" s="26">
        <v>12554</v>
      </c>
      <c r="T149" s="26">
        <v>5701</v>
      </c>
      <c r="U149" s="26">
        <v>864</v>
      </c>
      <c r="V149" s="26">
        <v>2293</v>
      </c>
      <c r="W149" s="26">
        <v>200</v>
      </c>
      <c r="X149" s="26">
        <v>7260</v>
      </c>
      <c r="Y149" s="26">
        <v>10100</v>
      </c>
      <c r="Z149" s="121">
        <v>480</v>
      </c>
      <c r="AA149" s="70"/>
    </row>
    <row r="150" spans="1:27" s="12" customFormat="1" ht="31.2" customHeight="1" x14ac:dyDescent="0.25">
      <c r="A150" s="13" t="s">
        <v>51</v>
      </c>
      <c r="B150" s="9">
        <f>B149/B148</f>
        <v>0.63509375000000001</v>
      </c>
      <c r="C150" s="9">
        <f>C149/C148</f>
        <v>0.6819294117647059</v>
      </c>
      <c r="D150" s="15">
        <f>C150/B150</f>
        <v>1.0737460599552522</v>
      </c>
      <c r="E150" s="100"/>
      <c r="F150" s="29">
        <f t="shared" ref="F150:Z150" si="43">F149/F148</f>
        <v>1.4426666666666668</v>
      </c>
      <c r="G150" s="29">
        <f t="shared" si="43"/>
        <v>0.47408450704225352</v>
      </c>
      <c r="H150" s="29">
        <f t="shared" si="43"/>
        <v>0.70775510204081638</v>
      </c>
      <c r="I150" s="29">
        <f t="shared" si="43"/>
        <v>0.55390243902439029</v>
      </c>
      <c r="J150" s="29">
        <f t="shared" si="43"/>
        <v>1.0015384615384615</v>
      </c>
      <c r="K150" s="29">
        <f t="shared" si="43"/>
        <v>0.49583333333333335</v>
      </c>
      <c r="L150" s="29">
        <f t="shared" si="43"/>
        <v>0.64925490196078428</v>
      </c>
      <c r="M150" s="29">
        <f t="shared" si="43"/>
        <v>0.61257142857142854</v>
      </c>
      <c r="N150" s="29">
        <f t="shared" si="43"/>
        <v>0.64148936170212767</v>
      </c>
      <c r="O150" s="29">
        <f t="shared" si="43"/>
        <v>1.0333333333333334</v>
      </c>
      <c r="P150" s="29">
        <f t="shared" si="43"/>
        <v>0.34354838709677421</v>
      </c>
      <c r="Q150" s="29">
        <f t="shared" si="43"/>
        <v>0.74229729729729732</v>
      </c>
      <c r="R150" s="29">
        <f t="shared" si="43"/>
        <v>0.96882352941176475</v>
      </c>
      <c r="S150" s="29">
        <f t="shared" si="43"/>
        <v>0.63404040404040407</v>
      </c>
      <c r="T150" s="29">
        <f t="shared" si="43"/>
        <v>1.0001754385964912</v>
      </c>
      <c r="U150" s="29">
        <f t="shared" si="43"/>
        <v>0.54</v>
      </c>
      <c r="V150" s="29">
        <f t="shared" si="43"/>
        <v>1.5286666666666666</v>
      </c>
      <c r="W150" s="29">
        <f t="shared" si="43"/>
        <v>1</v>
      </c>
      <c r="X150" s="29">
        <f t="shared" si="43"/>
        <v>1.1000000000000001</v>
      </c>
      <c r="Y150" s="29">
        <f t="shared" si="43"/>
        <v>0.77692307692307694</v>
      </c>
      <c r="Z150" s="29">
        <f t="shared" si="43"/>
        <v>0.4</v>
      </c>
    </row>
    <row r="151" spans="1:27" s="12" customFormat="1" ht="30" customHeight="1" x14ac:dyDescent="0.25">
      <c r="A151" s="32" t="s">
        <v>97</v>
      </c>
      <c r="B151" s="49">
        <f>B149/B145*10</f>
        <v>171.15546572342936</v>
      </c>
      <c r="C151" s="49">
        <f t="shared" ref="C151:Z151" si="44">C149/C145*10</f>
        <v>260.82300267734604</v>
      </c>
      <c r="D151" s="15">
        <f>C151/B151</f>
        <v>1.5238952584710952</v>
      </c>
      <c r="E151" s="49" t="e">
        <f t="shared" si="44"/>
        <v>#DIV/0!</v>
      </c>
      <c r="F151" s="49">
        <f t="shared" si="44"/>
        <v>200.37037037037038</v>
      </c>
      <c r="G151" s="49">
        <f t="shared" si="44"/>
        <v>220</v>
      </c>
      <c r="H151" s="49">
        <f t="shared" si="44"/>
        <v>245.95744680851061</v>
      </c>
      <c r="I151" s="49">
        <f t="shared" si="44"/>
        <v>259.04942965779469</v>
      </c>
      <c r="J151" s="49">
        <f t="shared" si="44"/>
        <v>238.02559414990856</v>
      </c>
      <c r="K151" s="49">
        <f t="shared" si="44"/>
        <v>343.26923076923083</v>
      </c>
      <c r="L151" s="49">
        <f t="shared" si="44"/>
        <v>303.77981651376149</v>
      </c>
      <c r="M151" s="49">
        <f t="shared" si="44"/>
        <v>302.58064516129031</v>
      </c>
      <c r="N151" s="49">
        <f t="shared" si="44"/>
        <v>241.20000000000002</v>
      </c>
      <c r="O151" s="49">
        <f t="shared" si="44"/>
        <v>281.81818181818181</v>
      </c>
      <c r="P151" s="49">
        <f t="shared" si="44"/>
        <v>244.82758620689654</v>
      </c>
      <c r="Q151" s="49">
        <f t="shared" si="44"/>
        <v>273.28358208955223</v>
      </c>
      <c r="R151" s="49">
        <f t="shared" si="44"/>
        <v>288.94736842105266</v>
      </c>
      <c r="S151" s="49">
        <f t="shared" si="44"/>
        <v>237.76515151515153</v>
      </c>
      <c r="T151" s="49">
        <f t="shared" si="44"/>
        <v>290.86734693877554</v>
      </c>
      <c r="U151" s="49">
        <f t="shared" si="44"/>
        <v>240</v>
      </c>
      <c r="V151" s="49">
        <f t="shared" si="44"/>
        <v>168.60294117647058</v>
      </c>
      <c r="W151" s="49">
        <f t="shared" si="44"/>
        <v>285.71428571428572</v>
      </c>
      <c r="X151" s="49">
        <f t="shared" si="44"/>
        <v>254.73684210526315</v>
      </c>
      <c r="Y151" s="49">
        <f t="shared" si="44"/>
        <v>258.31202046035804</v>
      </c>
      <c r="Z151" s="49">
        <f t="shared" si="44"/>
        <v>200</v>
      </c>
    </row>
    <row r="152" spans="1:27" s="12" customFormat="1" ht="30" hidden="1" customHeight="1" outlineLevel="1" x14ac:dyDescent="0.25">
      <c r="A152" s="11" t="s">
        <v>105</v>
      </c>
      <c r="B152" s="8">
        <v>954</v>
      </c>
      <c r="C152" s="27">
        <f t="shared" si="24"/>
        <v>962</v>
      </c>
      <c r="D152" s="15">
        <f t="shared" si="28"/>
        <v>1.0083857442348008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106</v>
      </c>
      <c r="B153" s="53"/>
      <c r="C153" s="27">
        <f t="shared" si="24"/>
        <v>0</v>
      </c>
      <c r="D153" s="15" t="e">
        <f t="shared" si="28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107</v>
      </c>
      <c r="B154" s="52">
        <v>954</v>
      </c>
      <c r="C154" s="27">
        <f t="shared" si="24"/>
        <v>962</v>
      </c>
      <c r="D154" s="15">
        <f t="shared" si="28"/>
        <v>1.0083857442348008</v>
      </c>
      <c r="E154" s="100"/>
      <c r="F154" s="47">
        <f>F152-F153</f>
        <v>18</v>
      </c>
      <c r="G154" s="47">
        <f t="shared" ref="G154:Z154" si="45">G152-G153</f>
        <v>147</v>
      </c>
      <c r="H154" s="47">
        <f t="shared" si="45"/>
        <v>85</v>
      </c>
      <c r="I154" s="47">
        <f t="shared" si="45"/>
        <v>11</v>
      </c>
      <c r="J154" s="47">
        <f t="shared" si="45"/>
        <v>13</v>
      </c>
      <c r="K154" s="47">
        <f t="shared" si="45"/>
        <v>10</v>
      </c>
      <c r="L154" s="47">
        <f t="shared" si="45"/>
        <v>103</v>
      </c>
      <c r="M154" s="47">
        <f t="shared" si="45"/>
        <v>100</v>
      </c>
      <c r="N154" s="47">
        <f t="shared" si="45"/>
        <v>39</v>
      </c>
      <c r="O154" s="47">
        <f t="shared" si="45"/>
        <v>14</v>
      </c>
      <c r="P154" s="47">
        <f t="shared" si="45"/>
        <v>18</v>
      </c>
      <c r="Q154" s="47">
        <f t="shared" si="45"/>
        <v>104</v>
      </c>
      <c r="R154" s="47">
        <f t="shared" si="45"/>
        <v>0</v>
      </c>
      <c r="S154" s="47">
        <f t="shared" si="45"/>
        <v>29</v>
      </c>
      <c r="T154" s="47">
        <f t="shared" si="45"/>
        <v>66</v>
      </c>
      <c r="U154" s="47">
        <f t="shared" si="45"/>
        <v>22</v>
      </c>
      <c r="V154" s="47">
        <f t="shared" si="45"/>
        <v>10</v>
      </c>
      <c r="W154" s="47">
        <f t="shared" si="45"/>
        <v>10</v>
      </c>
      <c r="X154" s="47">
        <f t="shared" si="45"/>
        <v>94</v>
      </c>
      <c r="Y154" s="47">
        <f t="shared" si="45"/>
        <v>65</v>
      </c>
      <c r="Z154" s="47">
        <f t="shared" si="45"/>
        <v>4</v>
      </c>
    </row>
    <row r="155" spans="1:27" s="12" customFormat="1" ht="30" customHeight="1" outlineLevel="1" x14ac:dyDescent="0.25">
      <c r="A155" s="51" t="s">
        <v>175</v>
      </c>
      <c r="B155" s="23">
        <v>177</v>
      </c>
      <c r="C155" s="27">
        <f>SUM(F155:Z155)</f>
        <v>151.5</v>
      </c>
      <c r="D155" s="15">
        <f t="shared" si="28"/>
        <v>0.85593220338983056</v>
      </c>
      <c r="E155" s="100"/>
      <c r="F155" s="26">
        <v>15</v>
      </c>
      <c r="G155" s="26">
        <v>8</v>
      </c>
      <c r="H155" s="26"/>
      <c r="I155" s="26"/>
      <c r="J155" s="26">
        <v>9</v>
      </c>
      <c r="K155" s="26">
        <v>1</v>
      </c>
      <c r="L155" s="26">
        <v>35.5</v>
      </c>
      <c r="M155" s="26">
        <v>5</v>
      </c>
      <c r="N155" s="26">
        <v>9</v>
      </c>
      <c r="O155" s="26">
        <v>5</v>
      </c>
      <c r="P155" s="26">
        <v>9</v>
      </c>
      <c r="Q155" s="26">
        <v>14</v>
      </c>
      <c r="R155" s="26"/>
      <c r="S155" s="26"/>
      <c r="T155" s="26">
        <v>1</v>
      </c>
      <c r="U155" s="50">
        <v>6</v>
      </c>
      <c r="V155" s="26"/>
      <c r="W155" s="26"/>
      <c r="X155" s="26">
        <v>33</v>
      </c>
      <c r="Y155" s="26"/>
      <c r="Z155" s="26">
        <v>1</v>
      </c>
    </row>
    <row r="156" spans="1:27" s="12" customFormat="1" ht="34.200000000000003" customHeight="1" x14ac:dyDescent="0.25">
      <c r="A156" s="13" t="s">
        <v>184</v>
      </c>
      <c r="B156" s="33">
        <f>B155/B154</f>
        <v>0.18553459119496854</v>
      </c>
      <c r="C156" s="33">
        <f>C155/C154</f>
        <v>0.15748440748440748</v>
      </c>
      <c r="D156" s="15">
        <f t="shared" si="28"/>
        <v>0.84881426406850136</v>
      </c>
      <c r="E156" s="100"/>
      <c r="F156" s="29">
        <f>F155/F154</f>
        <v>0.83333333333333337</v>
      </c>
      <c r="G156" s="29">
        <f t="shared" ref="G156:Z156" si="46">G155/G154</f>
        <v>5.4421768707482991E-2</v>
      </c>
      <c r="H156" s="29">
        <f t="shared" si="46"/>
        <v>0</v>
      </c>
      <c r="I156" s="29">
        <f t="shared" si="46"/>
        <v>0</v>
      </c>
      <c r="J156" s="29">
        <f t="shared" si="46"/>
        <v>0.69230769230769229</v>
      </c>
      <c r="K156" s="29">
        <f t="shared" si="46"/>
        <v>0.1</v>
      </c>
      <c r="L156" s="29">
        <f t="shared" si="46"/>
        <v>0.3446601941747573</v>
      </c>
      <c r="M156" s="29">
        <f t="shared" si="46"/>
        <v>0.05</v>
      </c>
      <c r="N156" s="29">
        <f t="shared" si="46"/>
        <v>0.23076923076923078</v>
      </c>
      <c r="O156" s="29">
        <f t="shared" si="46"/>
        <v>0.35714285714285715</v>
      </c>
      <c r="P156" s="29">
        <f t="shared" si="46"/>
        <v>0.5</v>
      </c>
      <c r="Q156" s="29">
        <f t="shared" si="46"/>
        <v>0.13461538461538461</v>
      </c>
      <c r="R156" s="29"/>
      <c r="S156" s="29">
        <f t="shared" si="46"/>
        <v>0</v>
      </c>
      <c r="T156" s="29">
        <f t="shared" si="46"/>
        <v>1.5151515151515152E-2</v>
      </c>
      <c r="U156" s="29">
        <f t="shared" si="46"/>
        <v>0.27272727272727271</v>
      </c>
      <c r="V156" s="29">
        <f t="shared" si="46"/>
        <v>0</v>
      </c>
      <c r="W156" s="29">
        <f t="shared" si="46"/>
        <v>0</v>
      </c>
      <c r="X156" s="29">
        <f t="shared" si="46"/>
        <v>0.35106382978723405</v>
      </c>
      <c r="Y156" s="29">
        <f t="shared" si="46"/>
        <v>0</v>
      </c>
      <c r="Z156" s="29">
        <f t="shared" si="46"/>
        <v>0.25</v>
      </c>
    </row>
    <row r="157" spans="1:27" s="12" customFormat="1" ht="31.8" customHeight="1" x14ac:dyDescent="0.25">
      <c r="A157" s="13" t="s">
        <v>188</v>
      </c>
      <c r="B157" s="38">
        <v>22000</v>
      </c>
      <c r="C157" s="38">
        <f>SUM(F157:Z157)</f>
        <v>27122</v>
      </c>
      <c r="D157" s="15">
        <f t="shared" si="28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108</v>
      </c>
      <c r="B158" s="23">
        <v>3799</v>
      </c>
      <c r="C158" s="27">
        <f>SUM(F158:Z158)</f>
        <v>5537</v>
      </c>
      <c r="D158" s="15">
        <f t="shared" si="28"/>
        <v>1.4574888128454857</v>
      </c>
      <c r="E158" s="100"/>
      <c r="F158" s="26">
        <v>340</v>
      </c>
      <c r="G158" s="26">
        <v>240</v>
      </c>
      <c r="H158" s="26"/>
      <c r="I158" s="26"/>
      <c r="J158" s="26">
        <v>133</v>
      </c>
      <c r="K158" s="26">
        <v>25</v>
      </c>
      <c r="L158" s="26">
        <v>2225</v>
      </c>
      <c r="M158" s="26">
        <v>150</v>
      </c>
      <c r="N158" s="26">
        <v>220</v>
      </c>
      <c r="O158" s="26">
        <v>35</v>
      </c>
      <c r="P158" s="26">
        <v>341</v>
      </c>
      <c r="Q158" s="26">
        <v>345</v>
      </c>
      <c r="R158" s="26"/>
      <c r="S158" s="26"/>
      <c r="T158" s="26">
        <v>35</v>
      </c>
      <c r="U158" s="26">
        <v>228</v>
      </c>
      <c r="V158" s="26"/>
      <c r="W158" s="26"/>
      <c r="X158" s="26">
        <v>1200</v>
      </c>
      <c r="Y158" s="26"/>
      <c r="Z158" s="26">
        <v>20</v>
      </c>
    </row>
    <row r="159" spans="1:27" s="12" customFormat="1" ht="30" customHeight="1" x14ac:dyDescent="0.25">
      <c r="A159" s="13" t="s">
        <v>51</v>
      </c>
      <c r="B159" s="30">
        <f>B158/B157</f>
        <v>0.17268181818181819</v>
      </c>
      <c r="C159" s="30">
        <f>C158/C157</f>
        <v>0.20415161123810929</v>
      </c>
      <c r="D159" s="15">
        <f t="shared" si="28"/>
        <v>1.1822414970356421</v>
      </c>
      <c r="E159" s="100"/>
      <c r="F159" s="30">
        <f>F158/F157</f>
        <v>0.87179487179487181</v>
      </c>
      <c r="G159" s="30">
        <f t="shared" ref="G159:N159" si="47">G158/G157</f>
        <v>4.596820532465045E-2</v>
      </c>
      <c r="H159" s="30"/>
      <c r="I159" s="30"/>
      <c r="J159" s="30">
        <f t="shared" si="47"/>
        <v>0.97080291970802923</v>
      </c>
      <c r="K159" s="30">
        <f t="shared" si="47"/>
        <v>0.1</v>
      </c>
      <c r="L159" s="30">
        <f t="shared" si="47"/>
        <v>0.44068132303426422</v>
      </c>
      <c r="M159" s="30"/>
      <c r="N159" s="30">
        <f t="shared" si="47"/>
        <v>0.21215043394406943</v>
      </c>
      <c r="O159" s="30">
        <f>O158/O157</f>
        <v>8.75</v>
      </c>
      <c r="P159" s="30">
        <f>P158/P157</f>
        <v>0.47692307692307695</v>
      </c>
      <c r="Q159" s="30">
        <f>Q158/Q157</f>
        <v>0.16319772942289498</v>
      </c>
      <c r="R159" s="30"/>
      <c r="S159" s="30"/>
      <c r="T159" s="30">
        <f>T158/T157</f>
        <v>1.7703591299949417E-2</v>
      </c>
      <c r="U159" s="30">
        <f>U158/U157</f>
        <v>0.33677991137370755</v>
      </c>
      <c r="V159" s="30"/>
      <c r="W159" s="30"/>
      <c r="X159" s="30">
        <f>X158/X157</f>
        <v>0.45265937382119953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214.63276836158195</v>
      </c>
      <c r="C160" s="56">
        <f>C158/C155*10</f>
        <v>365.47854785478546</v>
      </c>
      <c r="D160" s="15">
        <f t="shared" si="28"/>
        <v>1.7028087120372997</v>
      </c>
      <c r="E160" s="56" t="e">
        <f t="shared" ref="E160:Z160" si="48">E158/E155*10</f>
        <v>#DIV/0!</v>
      </c>
      <c r="F160" s="56">
        <f t="shared" si="48"/>
        <v>226.66666666666669</v>
      </c>
      <c r="G160" s="56">
        <f t="shared" si="48"/>
        <v>300</v>
      </c>
      <c r="H160" s="56"/>
      <c r="I160" s="56"/>
      <c r="J160" s="56">
        <f t="shared" si="48"/>
        <v>147.77777777777777</v>
      </c>
      <c r="K160" s="56">
        <f t="shared" si="48"/>
        <v>250</v>
      </c>
      <c r="L160" s="56">
        <f t="shared" si="48"/>
        <v>626.76056338028172</v>
      </c>
      <c r="M160" s="56">
        <f t="shared" si="48"/>
        <v>300</v>
      </c>
      <c r="N160" s="56">
        <f t="shared" si="48"/>
        <v>244.44444444444443</v>
      </c>
      <c r="O160" s="56">
        <f t="shared" si="48"/>
        <v>70</v>
      </c>
      <c r="P160" s="56">
        <f t="shared" si="48"/>
        <v>378.88888888888886</v>
      </c>
      <c r="Q160" s="56">
        <f t="shared" si="48"/>
        <v>246.42857142857142</v>
      </c>
      <c r="R160" s="56"/>
      <c r="S160" s="56"/>
      <c r="T160" s="56">
        <f t="shared" si="48"/>
        <v>350</v>
      </c>
      <c r="U160" s="56">
        <f t="shared" si="48"/>
        <v>380</v>
      </c>
      <c r="V160" s="56"/>
      <c r="W160" s="56"/>
      <c r="X160" s="56">
        <f t="shared" si="48"/>
        <v>363.63636363636368</v>
      </c>
      <c r="Y160" s="56"/>
      <c r="Z160" s="56">
        <f t="shared" si="48"/>
        <v>200</v>
      </c>
    </row>
    <row r="161" spans="1:26" s="12" customFormat="1" ht="30" hidden="1" customHeight="1" outlineLevel="1" x14ac:dyDescent="0.25">
      <c r="A161" s="51" t="s">
        <v>176</v>
      </c>
      <c r="B161" s="23">
        <v>525</v>
      </c>
      <c r="C161" s="27">
        <f>SUM(F161:Z161)</f>
        <v>435</v>
      </c>
      <c r="D161" s="15">
        <f t="shared" si="28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177</v>
      </c>
      <c r="B162" s="23">
        <v>3020</v>
      </c>
      <c r="C162" s="27">
        <f>SUM(F162:Z162)</f>
        <v>4607</v>
      </c>
      <c r="D162" s="15">
        <f t="shared" si="28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8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109</v>
      </c>
      <c r="B164" s="19">
        <v>93</v>
      </c>
      <c r="C164" s="49">
        <f>SUM(F164:Z164)</f>
        <v>102.78</v>
      </c>
      <c r="D164" s="15">
        <f t="shared" si="28"/>
        <v>1.1051612903225807</v>
      </c>
      <c r="E164" s="100"/>
      <c r="F164" s="37"/>
      <c r="G164" s="36"/>
      <c r="H164" s="54"/>
      <c r="I164" s="36">
        <v>18</v>
      </c>
      <c r="J164" s="36"/>
      <c r="K164" s="36"/>
      <c r="L164" s="36"/>
      <c r="M164" s="36"/>
      <c r="N164" s="36"/>
      <c r="O164" s="36">
        <v>4</v>
      </c>
      <c r="P164" s="36" t="s">
        <v>1</v>
      </c>
      <c r="Q164" s="36"/>
      <c r="R164" s="36"/>
      <c r="S164" s="36">
        <v>30</v>
      </c>
      <c r="T164" s="57">
        <v>14.78</v>
      </c>
      <c r="U164" s="36"/>
      <c r="V164" s="36"/>
      <c r="W164" s="36"/>
      <c r="X164" s="118">
        <v>36</v>
      </c>
      <c r="Y164" s="36"/>
      <c r="Z164" s="36"/>
    </row>
    <row r="165" spans="1:26" s="12" customFormat="1" ht="30" customHeight="1" x14ac:dyDescent="0.25">
      <c r="A165" s="32" t="s">
        <v>110</v>
      </c>
      <c r="B165" s="19">
        <v>121.7</v>
      </c>
      <c r="C165" s="49">
        <f>SUM(F165:Z165)</f>
        <v>171.72</v>
      </c>
      <c r="D165" s="15">
        <f t="shared" si="28"/>
        <v>1.4110106820049302</v>
      </c>
      <c r="E165" s="100"/>
      <c r="F165" s="37" t="s">
        <v>0</v>
      </c>
      <c r="G165" s="36"/>
      <c r="H165" s="36"/>
      <c r="I165" s="36">
        <v>31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54.6</v>
      </c>
      <c r="T165" s="57">
        <v>18.52</v>
      </c>
      <c r="U165" s="36"/>
      <c r="V165" s="36"/>
      <c r="W165" s="36"/>
      <c r="X165" s="57">
        <v>67.2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13.086021505376344</v>
      </c>
      <c r="C166" s="56">
        <f>C165/C164*10</f>
        <v>16.70753064798599</v>
      </c>
      <c r="D166" s="15">
        <f t="shared" si="28"/>
        <v>1.2767463847680338</v>
      </c>
      <c r="E166" s="100"/>
      <c r="F166" s="37"/>
      <c r="G166" s="54"/>
      <c r="H166" s="54"/>
      <c r="I166" s="54">
        <f>I165/I164*10</f>
        <v>17.222222222222221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18.2</v>
      </c>
      <c r="T166" s="54">
        <f>T165/T164*10</f>
        <v>12.530446549391069</v>
      </c>
      <c r="U166" s="54"/>
      <c r="V166" s="54"/>
      <c r="W166" s="54"/>
      <c r="X166" s="54">
        <f>X165/X164*10</f>
        <v>18.666666666666668</v>
      </c>
      <c r="Y166" s="37"/>
      <c r="Z166" s="37"/>
    </row>
    <row r="167" spans="1:26" s="12" customFormat="1" ht="30" customHeight="1" x14ac:dyDescent="0.25">
      <c r="A167" s="51" t="s">
        <v>153</v>
      </c>
      <c r="B167" s="56">
        <v>140</v>
      </c>
      <c r="C167" s="49">
        <f>SUM(F167:Z167)</f>
        <v>80</v>
      </c>
      <c r="D167" s="15">
        <f t="shared" si="28"/>
        <v>0.5714285714285714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80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154</v>
      </c>
      <c r="B168" s="56">
        <v>106</v>
      </c>
      <c r="C168" s="49">
        <f>SUM(F168:Z168)</f>
        <v>95</v>
      </c>
      <c r="D168" s="15">
        <f t="shared" si="28"/>
        <v>0.89622641509433965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95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>
        <f>B168/B167*10</f>
        <v>7.5714285714285712</v>
      </c>
      <c r="C169" s="56">
        <f>C168/C167*10</f>
        <v>11.875</v>
      </c>
      <c r="D169" s="15">
        <f t="shared" si="28"/>
        <v>1.5683962264150944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11.875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111</v>
      </c>
      <c r="B170" s="27">
        <v>6611</v>
      </c>
      <c r="C170" s="27">
        <f>SUM(F170:Z170)</f>
        <v>4824</v>
      </c>
      <c r="D170" s="15">
        <f t="shared" si="28"/>
        <v>0.72969293601573137</v>
      </c>
      <c r="E170" s="100"/>
      <c r="F170" s="36">
        <v>1809</v>
      </c>
      <c r="G170" s="36"/>
      <c r="H170" s="36"/>
      <c r="I170" s="36"/>
      <c r="J170" s="36"/>
      <c r="K170" s="36">
        <v>1200</v>
      </c>
      <c r="L170" s="36"/>
      <c r="M170" s="36">
        <v>165</v>
      </c>
      <c r="N170" s="36"/>
      <c r="O170" s="36"/>
      <c r="P170" s="36"/>
      <c r="Q170" s="36">
        <v>136</v>
      </c>
      <c r="R170" s="36">
        <v>906</v>
      </c>
      <c r="S170" s="36"/>
      <c r="T170" s="36"/>
      <c r="U170" s="36">
        <v>100</v>
      </c>
      <c r="V170" s="36"/>
      <c r="W170" s="36"/>
      <c r="X170" s="36">
        <v>443</v>
      </c>
      <c r="Y170" s="36">
        <v>65</v>
      </c>
      <c r="Z170" s="36"/>
    </row>
    <row r="171" spans="1:26" s="12" customFormat="1" ht="30" customHeight="1" x14ac:dyDescent="0.25">
      <c r="A171" s="32" t="s">
        <v>112</v>
      </c>
      <c r="B171" s="27">
        <v>6364</v>
      </c>
      <c r="C171" s="27">
        <f>SUM(F171:Z171)</f>
        <v>3971</v>
      </c>
      <c r="D171" s="15">
        <f t="shared" si="28"/>
        <v>0.62397862979258323</v>
      </c>
      <c r="E171" s="100"/>
      <c r="F171" s="36">
        <v>1809</v>
      </c>
      <c r="G171" s="35"/>
      <c r="H171" s="54"/>
      <c r="I171" s="26"/>
      <c r="J171" s="26"/>
      <c r="K171" s="26">
        <v>720</v>
      </c>
      <c r="L171" s="26"/>
      <c r="M171" s="37">
        <v>147</v>
      </c>
      <c r="N171" s="37"/>
      <c r="O171" s="35"/>
      <c r="P171" s="35"/>
      <c r="Q171" s="37">
        <v>101</v>
      </c>
      <c r="R171" s="37">
        <v>690</v>
      </c>
      <c r="S171" s="37"/>
      <c r="T171" s="37" t="s">
        <v>0</v>
      </c>
      <c r="U171" s="37">
        <v>110</v>
      </c>
      <c r="V171" s="37"/>
      <c r="W171" s="37"/>
      <c r="X171" s="37">
        <v>356</v>
      </c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9.6263802752987448</v>
      </c>
      <c r="C172" s="49">
        <f>C171/C170*10</f>
        <v>8.2317578772802662</v>
      </c>
      <c r="D172" s="49">
        <f t="shared" ref="D172:X172" si="49">D171/D170*10</f>
        <v>8.5512494228000993</v>
      </c>
      <c r="E172" s="49" t="e">
        <f t="shared" si="49"/>
        <v>#DIV/0!</v>
      </c>
      <c r="F172" s="49">
        <f t="shared" si="49"/>
        <v>10</v>
      </c>
      <c r="G172" s="49"/>
      <c r="H172" s="49"/>
      <c r="I172" s="49"/>
      <c r="J172" s="49"/>
      <c r="K172" s="49">
        <f t="shared" si="49"/>
        <v>6</v>
      </c>
      <c r="L172" s="49"/>
      <c r="M172" s="49">
        <f t="shared" si="49"/>
        <v>8.9090909090909083</v>
      </c>
      <c r="N172" s="49"/>
      <c r="O172" s="49"/>
      <c r="P172" s="49"/>
      <c r="Q172" s="49">
        <f t="shared" si="49"/>
        <v>7.4264705882352944</v>
      </c>
      <c r="R172" s="49">
        <f t="shared" si="49"/>
        <v>7.6158940397350996</v>
      </c>
      <c r="S172" s="49"/>
      <c r="T172" s="49"/>
      <c r="U172" s="49">
        <f t="shared" si="49"/>
        <v>11</v>
      </c>
      <c r="V172" s="49"/>
      <c r="W172" s="49"/>
      <c r="X172" s="49">
        <f t="shared" si="49"/>
        <v>8.0361173814898414</v>
      </c>
      <c r="Y172" s="50"/>
      <c r="Z172" s="26"/>
    </row>
    <row r="173" spans="1:26" s="12" customFormat="1" ht="30" customHeight="1" x14ac:dyDescent="0.25">
      <c r="A173" s="51" t="s">
        <v>182</v>
      </c>
      <c r="B173" s="27">
        <v>4344</v>
      </c>
      <c r="C173" s="27">
        <f>SUM(F173:Z173)</f>
        <v>7914</v>
      </c>
      <c r="D173" s="15">
        <f t="shared" si="28"/>
        <v>1.8218232044198894</v>
      </c>
      <c r="E173" s="100"/>
      <c r="F173" s="36"/>
      <c r="G173" s="36"/>
      <c r="H173" s="36"/>
      <c r="I173" s="36">
        <v>966</v>
      </c>
      <c r="J173" s="36">
        <v>103</v>
      </c>
      <c r="K173" s="36">
        <v>2500</v>
      </c>
      <c r="L173" s="36">
        <v>1180</v>
      </c>
      <c r="M173" s="36">
        <v>35</v>
      </c>
      <c r="N173" s="36">
        <v>1769</v>
      </c>
      <c r="O173" s="36">
        <v>140</v>
      </c>
      <c r="P173" s="36"/>
      <c r="Q173" s="36"/>
      <c r="R173" s="36">
        <v>105</v>
      </c>
      <c r="S173" s="36">
        <v>498</v>
      </c>
      <c r="T173" s="36">
        <v>50</v>
      </c>
      <c r="U173" s="36">
        <v>105</v>
      </c>
      <c r="V173" s="36"/>
      <c r="W173" s="36"/>
      <c r="X173" s="36">
        <v>60</v>
      </c>
      <c r="Y173" s="36">
        <v>240</v>
      </c>
      <c r="Z173" s="36">
        <v>163</v>
      </c>
    </row>
    <row r="174" spans="1:26" s="12" customFormat="1" ht="30" customHeight="1" x14ac:dyDescent="0.25">
      <c r="A174" s="32" t="s">
        <v>183</v>
      </c>
      <c r="B174" s="27">
        <v>3918</v>
      </c>
      <c r="C174" s="27">
        <f>SUM(F174:Z174)</f>
        <v>6818.9</v>
      </c>
      <c r="D174" s="15">
        <f t="shared" si="28"/>
        <v>1.7404032669729452</v>
      </c>
      <c r="E174" s="100"/>
      <c r="F174" s="36"/>
      <c r="G174" s="35"/>
      <c r="H174" s="54"/>
      <c r="I174" s="26">
        <v>966</v>
      </c>
      <c r="J174" s="26">
        <v>76</v>
      </c>
      <c r="K174" s="26">
        <v>1750</v>
      </c>
      <c r="L174" s="26">
        <v>1100</v>
      </c>
      <c r="M174" s="37">
        <v>21</v>
      </c>
      <c r="N174" s="37">
        <v>2095</v>
      </c>
      <c r="O174" s="26">
        <v>45</v>
      </c>
      <c r="P174" s="35"/>
      <c r="Q174" s="35"/>
      <c r="R174" s="37">
        <v>76</v>
      </c>
      <c r="S174" s="37">
        <v>321</v>
      </c>
      <c r="T174" s="37">
        <v>7</v>
      </c>
      <c r="U174" s="37">
        <v>66</v>
      </c>
      <c r="V174" s="35"/>
      <c r="W174" s="37"/>
      <c r="X174" s="37">
        <v>8.9</v>
      </c>
      <c r="Y174" s="37">
        <v>167</v>
      </c>
      <c r="Z174" s="37">
        <v>120</v>
      </c>
    </row>
    <row r="175" spans="1:26" s="12" customFormat="1" ht="30" customHeight="1" x14ac:dyDescent="0.25">
      <c r="A175" s="32" t="s">
        <v>97</v>
      </c>
      <c r="B175" s="49">
        <f>B174/B173*10</f>
        <v>9.0193370165745854</v>
      </c>
      <c r="C175" s="49">
        <f>C174/C173*10</f>
        <v>8.616249684104119</v>
      </c>
      <c r="D175" s="49">
        <f t="shared" ref="D175:X175" si="50">D174/D173*10</f>
        <v>9.5530854077969103</v>
      </c>
      <c r="E175" s="49" t="e">
        <f t="shared" si="50"/>
        <v>#DIV/0!</v>
      </c>
      <c r="F175" s="49"/>
      <c r="G175" s="49"/>
      <c r="H175" s="49"/>
      <c r="I175" s="49">
        <f t="shared" si="50"/>
        <v>10</v>
      </c>
      <c r="J175" s="49">
        <f t="shared" si="50"/>
        <v>7.3786407766990294</v>
      </c>
      <c r="K175" s="49">
        <f t="shared" si="50"/>
        <v>7</v>
      </c>
      <c r="L175" s="49">
        <f t="shared" si="50"/>
        <v>9.3220338983050848</v>
      </c>
      <c r="M175" s="49">
        <f t="shared" si="50"/>
        <v>6</v>
      </c>
      <c r="N175" s="49">
        <f t="shared" si="50"/>
        <v>11.842849067269643</v>
      </c>
      <c r="O175" s="49">
        <f t="shared" si="50"/>
        <v>3.2142857142857144</v>
      </c>
      <c r="P175" s="49"/>
      <c r="Q175" s="49"/>
      <c r="R175" s="49">
        <f t="shared" si="50"/>
        <v>7.2380952380952381</v>
      </c>
      <c r="S175" s="49">
        <f t="shared" si="50"/>
        <v>6.4457831325301207</v>
      </c>
      <c r="T175" s="49">
        <f t="shared" si="50"/>
        <v>1.4000000000000001</v>
      </c>
      <c r="U175" s="49">
        <f t="shared" si="50"/>
        <v>6.2857142857142856</v>
      </c>
      <c r="V175" s="49"/>
      <c r="W175" s="49"/>
      <c r="X175" s="49">
        <f t="shared" si="50"/>
        <v>1.4833333333333334</v>
      </c>
      <c r="Y175" s="50">
        <f>Y174/Y173*10</f>
        <v>6.958333333333333</v>
      </c>
      <c r="Z175" s="50">
        <f>Z174/Z173*10</f>
        <v>7.3619631901840492</v>
      </c>
    </row>
    <row r="176" spans="1:26" s="12" customFormat="1" ht="30" hidden="1" customHeight="1" x14ac:dyDescent="0.25">
      <c r="A176" s="51" t="s">
        <v>178</v>
      </c>
      <c r="B176" s="27">
        <v>165</v>
      </c>
      <c r="C176" s="27"/>
      <c r="D176" s="15">
        <f t="shared" si="28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179</v>
      </c>
      <c r="B177" s="27">
        <v>104</v>
      </c>
      <c r="C177" s="27"/>
      <c r="D177" s="15">
        <f t="shared" si="28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6.3030303030303028</v>
      </c>
      <c r="C178" s="49"/>
      <c r="D178" s="15">
        <f t="shared" si="28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customHeight="1" outlineLevel="1" x14ac:dyDescent="0.25">
      <c r="A179" s="51" t="s">
        <v>113</v>
      </c>
      <c r="B179" s="27"/>
      <c r="C179" s="27">
        <f>SUM(F179:Z179)</f>
        <v>100</v>
      </c>
      <c r="D179" s="15"/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100</v>
      </c>
      <c r="W179" s="36"/>
      <c r="X179" s="36"/>
      <c r="Y179" s="36"/>
      <c r="Z179" s="36"/>
    </row>
    <row r="180" spans="1:26" s="12" customFormat="1" ht="30" customHeight="1" outlineLevel="1" x14ac:dyDescent="0.25">
      <c r="A180" s="32" t="s">
        <v>114</v>
      </c>
      <c r="B180" s="27"/>
      <c r="C180" s="27">
        <f>SUM(F180:Z180)</f>
        <v>3500</v>
      </c>
      <c r="D180" s="15"/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>
        <v>3500</v>
      </c>
      <c r="W180" s="36"/>
      <c r="X180" s="36"/>
      <c r="Y180" s="36"/>
      <c r="Z180" s="36"/>
    </row>
    <row r="181" spans="1:26" s="12" customFormat="1" ht="30" customHeight="1" x14ac:dyDescent="0.25">
      <c r="A181" s="32" t="s">
        <v>97</v>
      </c>
      <c r="B181" s="56"/>
      <c r="C181" s="56">
        <f>C180/C179*10</f>
        <v>350</v>
      </c>
      <c r="D181" s="15"/>
      <c r="E181" s="100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>
        <f>V180/V179*10</f>
        <v>350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115</v>
      </c>
      <c r="B182" s="27"/>
      <c r="C182" s="27">
        <f>SUM(F182:Z182)</f>
        <v>0</v>
      </c>
      <c r="D182" s="15" t="e">
        <f t="shared" ref="D182:D187" si="51">C182/B182</f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116</v>
      </c>
      <c r="B183" s="27"/>
      <c r="C183" s="27">
        <f>SUM(F183:Z183)</f>
        <v>0</v>
      </c>
      <c r="D183" s="15" t="e">
        <f t="shared" si="51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51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117</v>
      </c>
      <c r="B185" s="23">
        <v>4881</v>
      </c>
      <c r="C185" s="27">
        <f>SUM(F185:Z185)</f>
        <v>3714</v>
      </c>
      <c r="D185" s="15">
        <f t="shared" si="51"/>
        <v>0.76090964966195451</v>
      </c>
      <c r="E185" s="100"/>
      <c r="F185" s="36"/>
      <c r="G185" s="36">
        <v>170</v>
      </c>
      <c r="H185" s="36"/>
      <c r="I185" s="36">
        <v>709</v>
      </c>
      <c r="J185" s="36">
        <v>250</v>
      </c>
      <c r="K185" s="36">
        <v>150</v>
      </c>
      <c r="L185" s="36"/>
      <c r="M185" s="36"/>
      <c r="N185" s="36"/>
      <c r="O185" s="36">
        <v>215</v>
      </c>
      <c r="P185" s="36">
        <v>70</v>
      </c>
      <c r="Q185" s="53">
        <v>102</v>
      </c>
      <c r="R185" s="36">
        <v>293</v>
      </c>
      <c r="S185" s="36"/>
      <c r="T185" s="36">
        <v>83</v>
      </c>
      <c r="U185" s="36">
        <v>265</v>
      </c>
      <c r="V185" s="36"/>
      <c r="W185" s="36">
        <v>50</v>
      </c>
      <c r="X185" s="36">
        <v>245</v>
      </c>
      <c r="Y185" s="36">
        <v>868</v>
      </c>
      <c r="Z185" s="36">
        <v>244</v>
      </c>
    </row>
    <row r="186" spans="1:26" s="12" customFormat="1" ht="30" hidden="1" customHeight="1" x14ac:dyDescent="0.25">
      <c r="A186" s="51" t="s">
        <v>118</v>
      </c>
      <c r="B186" s="23"/>
      <c r="C186" s="27"/>
      <c r="D186" s="15" t="e">
        <f t="shared" si="51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119</v>
      </c>
      <c r="B187" s="23"/>
      <c r="C187" s="27"/>
      <c r="D187" s="15" t="e">
        <f t="shared" si="51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120</v>
      </c>
      <c r="B188" s="105">
        <v>104481</v>
      </c>
      <c r="C188" s="106">
        <f>SUM(F188:Z188)</f>
        <v>98627</v>
      </c>
      <c r="D188" s="107">
        <f>C188/B188</f>
        <v>0.94397067409385438</v>
      </c>
      <c r="E188" s="108"/>
      <c r="F188" s="109">
        <v>7503</v>
      </c>
      <c r="G188" s="109">
        <v>3003</v>
      </c>
      <c r="H188" s="109">
        <v>5283</v>
      </c>
      <c r="I188" s="109">
        <v>5760</v>
      </c>
      <c r="J188" s="109">
        <v>3550</v>
      </c>
      <c r="K188" s="109">
        <v>5900</v>
      </c>
      <c r="L188" s="109">
        <v>3912</v>
      </c>
      <c r="M188" s="109">
        <v>3748</v>
      </c>
      <c r="N188" s="109">
        <v>5216</v>
      </c>
      <c r="O188" s="109">
        <v>1720</v>
      </c>
      <c r="P188" s="109">
        <v>2715</v>
      </c>
      <c r="Q188" s="109">
        <v>6713</v>
      </c>
      <c r="R188" s="109">
        <v>6830</v>
      </c>
      <c r="S188" s="109">
        <v>4290</v>
      </c>
      <c r="T188" s="109">
        <v>7700</v>
      </c>
      <c r="U188" s="109">
        <v>4024</v>
      </c>
      <c r="V188" s="109">
        <v>2805</v>
      </c>
      <c r="W188" s="109">
        <v>2128</v>
      </c>
      <c r="X188" s="109">
        <v>6076</v>
      </c>
      <c r="Y188" s="109">
        <v>6901</v>
      </c>
      <c r="Z188" s="109">
        <v>2850</v>
      </c>
    </row>
    <row r="189" spans="1:26" s="46" customFormat="1" ht="30" customHeight="1" x14ac:dyDescent="0.25">
      <c r="A189" s="13" t="s">
        <v>121</v>
      </c>
      <c r="B189" s="9">
        <f>B188/B191</f>
        <v>0.99505714285714286</v>
      </c>
      <c r="C189" s="9">
        <f>C188/C191</f>
        <v>0.93930476190476186</v>
      </c>
      <c r="D189" s="15">
        <f t="shared" ref="D189:D198" si="52">C189/B189</f>
        <v>0.94397067409385438</v>
      </c>
      <c r="E189" s="100"/>
      <c r="F189" s="30">
        <f>F188/F191</f>
        <v>1.0075198066335438</v>
      </c>
      <c r="G189" s="30">
        <f t="shared" ref="G189:Z189" si="53">G188/G191</f>
        <v>0.73494860499265791</v>
      </c>
      <c r="H189" s="30">
        <f t="shared" si="53"/>
        <v>0.96141947224749769</v>
      </c>
      <c r="I189" s="30">
        <f t="shared" si="53"/>
        <v>0.85434589142687634</v>
      </c>
      <c r="J189" s="30">
        <f t="shared" si="53"/>
        <v>1.0530999703352122</v>
      </c>
      <c r="K189" s="30">
        <f t="shared" si="53"/>
        <v>0.99460552933243429</v>
      </c>
      <c r="L189" s="30">
        <f t="shared" si="53"/>
        <v>0.90997906489881364</v>
      </c>
      <c r="M189" s="30">
        <f t="shared" si="53"/>
        <v>0.74203128093446846</v>
      </c>
      <c r="N189" s="30">
        <f t="shared" si="53"/>
        <v>1.1537270515372706</v>
      </c>
      <c r="O189" s="30">
        <f t="shared" si="53"/>
        <v>0.77164647824136379</v>
      </c>
      <c r="P189" s="30">
        <f t="shared" si="53"/>
        <v>0.87608906098741535</v>
      </c>
      <c r="Q189" s="30">
        <f t="shared" si="53"/>
        <v>0.95179356302282714</v>
      </c>
      <c r="R189" s="30">
        <f t="shared" si="53"/>
        <v>0.90427644644512117</v>
      </c>
      <c r="S189" s="30">
        <f t="shared" si="53"/>
        <v>0.83969465648854957</v>
      </c>
      <c r="T189" s="30">
        <f t="shared" si="53"/>
        <v>1.0048283961894819</v>
      </c>
      <c r="U189" s="30">
        <f t="shared" si="53"/>
        <v>0.98506731946144432</v>
      </c>
      <c r="V189" s="30">
        <f t="shared" si="53"/>
        <v>0.85180686304281805</v>
      </c>
      <c r="W189" s="30">
        <f t="shared" si="53"/>
        <v>1</v>
      </c>
      <c r="X189" s="30">
        <f t="shared" si="53"/>
        <v>0.99671916010498685</v>
      </c>
      <c r="Y189" s="30">
        <f t="shared" si="53"/>
        <v>1</v>
      </c>
      <c r="Z189" s="30">
        <f t="shared" si="53"/>
        <v>1.0010537407797682</v>
      </c>
    </row>
    <row r="190" spans="1:26" s="110" customFormat="1" ht="30" customHeight="1" x14ac:dyDescent="0.25">
      <c r="A190" s="104" t="s">
        <v>122</v>
      </c>
      <c r="B190" s="105">
        <v>123020</v>
      </c>
      <c r="C190" s="106">
        <f t="shared" ref="C190:C196" si="54">SUM(F190:Z190)</f>
        <v>103424</v>
      </c>
      <c r="D190" s="107">
        <f t="shared" si="52"/>
        <v>0.84070882783287271</v>
      </c>
      <c r="E190" s="108"/>
      <c r="F190" s="114">
        <v>6592</v>
      </c>
      <c r="G190" s="114">
        <v>1350</v>
      </c>
      <c r="H190" s="114">
        <v>4166</v>
      </c>
      <c r="I190" s="114">
        <v>6509</v>
      </c>
      <c r="J190" s="114">
        <v>5205</v>
      </c>
      <c r="K190" s="114">
        <v>15700</v>
      </c>
      <c r="L190" s="114">
        <v>6290</v>
      </c>
      <c r="M190" s="114">
        <v>5223</v>
      </c>
      <c r="N190" s="114">
        <v>1550</v>
      </c>
      <c r="O190" s="114">
        <v>1600</v>
      </c>
      <c r="P190" s="114">
        <v>4420</v>
      </c>
      <c r="Q190" s="114">
        <v>2387</v>
      </c>
      <c r="R190" s="114">
        <v>6802</v>
      </c>
      <c r="S190" s="114">
        <v>3300</v>
      </c>
      <c r="T190" s="114">
        <v>5243</v>
      </c>
      <c r="U190" s="114">
        <v>2375</v>
      </c>
      <c r="V190" s="114">
        <v>3210</v>
      </c>
      <c r="W190" s="114">
        <v>1150</v>
      </c>
      <c r="X190" s="114">
        <v>200</v>
      </c>
      <c r="Y190" s="114">
        <v>16619</v>
      </c>
      <c r="Z190" s="114">
        <v>3533</v>
      </c>
    </row>
    <row r="191" spans="1:26" s="12" customFormat="1" ht="30" customHeight="1" outlineLevel="1" x14ac:dyDescent="0.25">
      <c r="A191" s="32" t="s">
        <v>123</v>
      </c>
      <c r="B191" s="23">
        <v>105000</v>
      </c>
      <c r="C191" s="27">
        <f t="shared" si="54"/>
        <v>105000</v>
      </c>
      <c r="D191" s="15">
        <f t="shared" si="52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124</v>
      </c>
      <c r="B192" s="105">
        <v>102077</v>
      </c>
      <c r="C192" s="106">
        <f t="shared" si="54"/>
        <v>89683</v>
      </c>
      <c r="D192" s="107">
        <f t="shared" si="52"/>
        <v>0.87858185487426155</v>
      </c>
      <c r="E192" s="108"/>
      <c r="F192" s="115">
        <v>5551</v>
      </c>
      <c r="G192" s="115">
        <v>2930</v>
      </c>
      <c r="H192" s="115">
        <v>4706</v>
      </c>
      <c r="I192" s="115">
        <v>4844</v>
      </c>
      <c r="J192" s="115">
        <v>3001</v>
      </c>
      <c r="K192" s="115">
        <v>5940</v>
      </c>
      <c r="L192" s="115">
        <v>3195</v>
      </c>
      <c r="M192" s="115">
        <v>3560</v>
      </c>
      <c r="N192" s="115">
        <v>4762</v>
      </c>
      <c r="O192" s="115">
        <v>1272</v>
      </c>
      <c r="P192" s="115">
        <v>2530</v>
      </c>
      <c r="Q192" s="115">
        <v>5962</v>
      </c>
      <c r="R192" s="115">
        <v>6270</v>
      </c>
      <c r="S192" s="115">
        <v>3620</v>
      </c>
      <c r="T192" s="115">
        <v>7673</v>
      </c>
      <c r="U192" s="115">
        <v>4093</v>
      </c>
      <c r="V192" s="115">
        <v>2805</v>
      </c>
      <c r="W192" s="115">
        <v>1994</v>
      </c>
      <c r="X192" s="115">
        <v>5469</v>
      </c>
      <c r="Y192" s="115">
        <v>6901</v>
      </c>
      <c r="Z192" s="115">
        <v>2605</v>
      </c>
    </row>
    <row r="193" spans="1:36" s="12" customFormat="1" ht="28.8" customHeight="1" x14ac:dyDescent="0.25">
      <c r="A193" s="13" t="s">
        <v>51</v>
      </c>
      <c r="B193" s="87">
        <f>B192/B191</f>
        <v>0.97216190476190478</v>
      </c>
      <c r="C193" s="87">
        <f>C192/C191</f>
        <v>0.85412380952380951</v>
      </c>
      <c r="D193" s="15">
        <f t="shared" si="52"/>
        <v>0.87858185487426155</v>
      </c>
      <c r="E193" s="100"/>
      <c r="F193" s="16">
        <f>F192/F191</f>
        <v>0.7454008325500201</v>
      </c>
      <c r="G193" s="16">
        <f t="shared" ref="G193:Z193" si="55">G192/G191</f>
        <v>0.71708272148800778</v>
      </c>
      <c r="H193" s="16">
        <f t="shared" si="55"/>
        <v>0.85641492265696084</v>
      </c>
      <c r="I193" s="16">
        <f t="shared" si="55"/>
        <v>0.71848116285968555</v>
      </c>
      <c r="J193" s="16">
        <f t="shared" si="55"/>
        <v>0.89024028478196382</v>
      </c>
      <c r="K193" s="16">
        <f t="shared" si="55"/>
        <v>1.0013486176668915</v>
      </c>
      <c r="L193" s="16">
        <f t="shared" si="55"/>
        <v>0.74319609211444526</v>
      </c>
      <c r="M193" s="16">
        <f t="shared" si="55"/>
        <v>0.70481092852900418</v>
      </c>
      <c r="N193" s="16">
        <f t="shared" si="55"/>
        <v>1.053306790533068</v>
      </c>
      <c r="O193" s="16">
        <f t="shared" si="55"/>
        <v>0.57065948855989235</v>
      </c>
      <c r="P193" s="16">
        <f t="shared" si="55"/>
        <v>0.81639238464020647</v>
      </c>
      <c r="Q193" s="16">
        <f t="shared" si="55"/>
        <v>0.84531405075854249</v>
      </c>
      <c r="R193" s="16">
        <f t="shared" si="55"/>
        <v>0.83013372169998678</v>
      </c>
      <c r="S193" s="16">
        <f t="shared" si="55"/>
        <v>0.70855353298101387</v>
      </c>
      <c r="T193" s="16">
        <f t="shared" si="55"/>
        <v>1.0013049719431033</v>
      </c>
      <c r="U193" s="16">
        <f t="shared" si="55"/>
        <v>1.0019583843329254</v>
      </c>
      <c r="V193" s="16">
        <f t="shared" si="55"/>
        <v>0.85180686304281805</v>
      </c>
      <c r="W193" s="16">
        <f t="shared" si="55"/>
        <v>0.93703007518796988</v>
      </c>
      <c r="X193" s="16">
        <f t="shared" si="55"/>
        <v>0.89714566929133854</v>
      </c>
      <c r="Y193" s="16">
        <f t="shared" si="55"/>
        <v>1</v>
      </c>
      <c r="Z193" s="16">
        <f t="shared" si="55"/>
        <v>0.91499824376536709</v>
      </c>
    </row>
    <row r="194" spans="1:36" s="12" customFormat="1" ht="31.8" customHeight="1" x14ac:dyDescent="0.25">
      <c r="A194" s="11" t="s">
        <v>125</v>
      </c>
      <c r="B194" s="26">
        <v>92345</v>
      </c>
      <c r="C194" s="27">
        <f t="shared" si="54"/>
        <v>80130</v>
      </c>
      <c r="D194" s="15">
        <f t="shared" si="52"/>
        <v>0.86772429476419943</v>
      </c>
      <c r="E194" s="100"/>
      <c r="F194" s="10">
        <v>5318</v>
      </c>
      <c r="G194" s="10">
        <v>2146</v>
      </c>
      <c r="H194" s="10">
        <v>4613</v>
      </c>
      <c r="I194" s="10">
        <v>4448</v>
      </c>
      <c r="J194" s="10">
        <v>2675</v>
      </c>
      <c r="K194" s="10">
        <v>5500</v>
      </c>
      <c r="L194" s="10">
        <v>1585</v>
      </c>
      <c r="M194" s="10">
        <v>3034</v>
      </c>
      <c r="N194" s="10">
        <v>4750</v>
      </c>
      <c r="O194" s="10">
        <v>1237</v>
      </c>
      <c r="P194" s="10">
        <v>2530</v>
      </c>
      <c r="Q194" s="10">
        <v>5832</v>
      </c>
      <c r="R194" s="10">
        <v>6270</v>
      </c>
      <c r="S194" s="10">
        <v>3370</v>
      </c>
      <c r="T194" s="10">
        <v>6468</v>
      </c>
      <c r="U194" s="10">
        <v>3999</v>
      </c>
      <c r="V194" s="10">
        <v>2775</v>
      </c>
      <c r="W194" s="10">
        <v>1977</v>
      </c>
      <c r="X194" s="10">
        <v>4850</v>
      </c>
      <c r="Y194" s="10">
        <v>5053</v>
      </c>
      <c r="Z194" s="10">
        <v>1700</v>
      </c>
    </row>
    <row r="195" spans="1:36" s="12" customFormat="1" ht="30" customHeight="1" x14ac:dyDescent="0.25">
      <c r="A195" s="11" t="s">
        <v>126</v>
      </c>
      <c r="B195" s="26">
        <v>7435</v>
      </c>
      <c r="C195" s="27">
        <f t="shared" si="54"/>
        <v>7569</v>
      </c>
      <c r="D195" s="15">
        <f t="shared" si="52"/>
        <v>1.0180228648285139</v>
      </c>
      <c r="E195" s="100"/>
      <c r="F195" s="10">
        <v>25</v>
      </c>
      <c r="G195" s="10">
        <v>694</v>
      </c>
      <c r="H195" s="10">
        <v>93</v>
      </c>
      <c r="I195" s="10">
        <v>299</v>
      </c>
      <c r="J195" s="10">
        <v>326</v>
      </c>
      <c r="K195" s="10">
        <v>440</v>
      </c>
      <c r="L195" s="10">
        <v>1580</v>
      </c>
      <c r="M195" s="10">
        <v>526</v>
      </c>
      <c r="N195" s="10">
        <v>12</v>
      </c>
      <c r="O195" s="10"/>
      <c r="P195" s="10"/>
      <c r="Q195" s="10"/>
      <c r="R195" s="10"/>
      <c r="S195" s="10">
        <v>250</v>
      </c>
      <c r="T195" s="10">
        <v>1205</v>
      </c>
      <c r="U195" s="10">
        <v>94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148</v>
      </c>
      <c r="B196" s="23">
        <v>2274</v>
      </c>
      <c r="C196" s="27">
        <f t="shared" si="54"/>
        <v>873</v>
      </c>
      <c r="D196" s="15">
        <f t="shared" si="52"/>
        <v>0.38390501319261211</v>
      </c>
      <c r="E196" s="100"/>
      <c r="F196" s="58">
        <v>600</v>
      </c>
      <c r="G196" s="58"/>
      <c r="H196" s="58"/>
      <c r="I196" s="58">
        <v>73</v>
      </c>
      <c r="J196" s="58"/>
      <c r="K196" s="58">
        <v>140</v>
      </c>
      <c r="L196" s="58">
        <v>60</v>
      </c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205</v>
      </c>
      <c r="B197" s="27">
        <v>101088</v>
      </c>
      <c r="C197" s="27">
        <f>SUM(F197:Z197)</f>
        <v>98768</v>
      </c>
      <c r="D197" s="15">
        <f t="shared" si="52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127</v>
      </c>
      <c r="B198" s="27">
        <v>99561</v>
      </c>
      <c r="C198" s="27">
        <f>SUM(F198:Z198)</f>
        <v>92746</v>
      </c>
      <c r="D198" s="15">
        <f t="shared" si="52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128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6">F198/F197</f>
        <v>0.79857819905213268</v>
      </c>
      <c r="G199" s="69">
        <f t="shared" si="56"/>
        <v>0.98262646908533469</v>
      </c>
      <c r="H199" s="69">
        <f t="shared" si="56"/>
        <v>0.96862453531598514</v>
      </c>
      <c r="I199" s="69">
        <f t="shared" si="56"/>
        <v>0.99271291938667072</v>
      </c>
      <c r="J199" s="69">
        <f t="shared" si="56"/>
        <v>0.98004321850769038</v>
      </c>
      <c r="K199" s="69">
        <f t="shared" si="56"/>
        <v>1</v>
      </c>
      <c r="L199" s="69">
        <f t="shared" si="56"/>
        <v>0.93753565316600118</v>
      </c>
      <c r="M199" s="69">
        <f t="shared" si="56"/>
        <v>0.90211700432506259</v>
      </c>
      <c r="N199" s="69">
        <f t="shared" si="56"/>
        <v>0.98472727272727267</v>
      </c>
      <c r="O199" s="69">
        <f t="shared" si="56"/>
        <v>1</v>
      </c>
      <c r="P199" s="69">
        <f t="shared" si="56"/>
        <v>0.64637105669534523</v>
      </c>
      <c r="Q199" s="69">
        <f t="shared" si="56"/>
        <v>0.96254939013915131</v>
      </c>
      <c r="R199" s="69">
        <f t="shared" si="56"/>
        <v>0.98676037920889181</v>
      </c>
      <c r="S199" s="69">
        <f t="shared" si="56"/>
        <v>1</v>
      </c>
      <c r="T199" s="69">
        <f t="shared" si="56"/>
        <v>0.91279204256303492</v>
      </c>
      <c r="U199" s="69">
        <f t="shared" si="56"/>
        <v>0.86986439991904474</v>
      </c>
      <c r="V199" s="69">
        <f t="shared" si="56"/>
        <v>1</v>
      </c>
      <c r="W199" s="69">
        <f t="shared" si="56"/>
        <v>1</v>
      </c>
      <c r="X199" s="69">
        <f t="shared" si="56"/>
        <v>0.97443049744304977</v>
      </c>
      <c r="Y199" s="69">
        <f t="shared" si="56"/>
        <v>0.92559595473151934</v>
      </c>
      <c r="Z199" s="69">
        <f t="shared" si="56"/>
        <v>0.84661707403471487</v>
      </c>
    </row>
    <row r="200" spans="1:36" s="46" customFormat="1" ht="30" hidden="1" customHeight="1" outlineLevel="1" x14ac:dyDescent="0.25">
      <c r="A200" s="11" t="s">
        <v>129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130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131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132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133</v>
      </c>
      <c r="B204" s="23">
        <v>103937</v>
      </c>
      <c r="C204" s="27">
        <f>SUM(F204:Z204)</f>
        <v>98841</v>
      </c>
      <c r="D204" s="9">
        <f t="shared" ref="D204:D223" si="57">C204/B204</f>
        <v>0.9509702993159318</v>
      </c>
      <c r="E204" s="9"/>
      <c r="F204" s="26">
        <v>1820</v>
      </c>
      <c r="G204" s="26">
        <v>2180</v>
      </c>
      <c r="H204" s="26">
        <v>8243</v>
      </c>
      <c r="I204" s="26">
        <v>7989</v>
      </c>
      <c r="J204" s="26">
        <v>5310</v>
      </c>
      <c r="K204" s="26">
        <v>3745</v>
      </c>
      <c r="L204" s="26">
        <v>3504</v>
      </c>
      <c r="M204" s="31">
        <v>7318</v>
      </c>
      <c r="N204" s="26">
        <v>3680</v>
      </c>
      <c r="O204" s="26">
        <v>3700</v>
      </c>
      <c r="P204" s="26">
        <v>3150</v>
      </c>
      <c r="Q204" s="26">
        <v>5234</v>
      </c>
      <c r="R204" s="26">
        <v>7049</v>
      </c>
      <c r="S204" s="26">
        <v>2705</v>
      </c>
      <c r="T204" s="26">
        <v>4218</v>
      </c>
      <c r="U204" s="26">
        <v>4755</v>
      </c>
      <c r="V204" s="26">
        <v>1983</v>
      </c>
      <c r="W204" s="26">
        <v>1320</v>
      </c>
      <c r="X204" s="26">
        <v>5508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134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135</v>
      </c>
      <c r="B206" s="27">
        <f>B204*0.45</f>
        <v>46771.65</v>
      </c>
      <c r="C206" s="27">
        <f>C204*0.45</f>
        <v>44478.450000000004</v>
      </c>
      <c r="D206" s="9">
        <f t="shared" si="57"/>
        <v>0.9509702993159318</v>
      </c>
      <c r="E206" s="9"/>
      <c r="F206" s="26">
        <f>F204*0.45</f>
        <v>819</v>
      </c>
      <c r="G206" s="26">
        <f t="shared" ref="G206:Z206" si="58">G204*0.45</f>
        <v>981</v>
      </c>
      <c r="H206" s="26">
        <f t="shared" si="58"/>
        <v>3709.35</v>
      </c>
      <c r="I206" s="26">
        <f t="shared" si="58"/>
        <v>3595.05</v>
      </c>
      <c r="J206" s="26">
        <f t="shared" si="58"/>
        <v>2389.5</v>
      </c>
      <c r="K206" s="26">
        <f t="shared" si="58"/>
        <v>1685.25</v>
      </c>
      <c r="L206" s="26">
        <f t="shared" si="58"/>
        <v>1576.8</v>
      </c>
      <c r="M206" s="26">
        <f t="shared" si="58"/>
        <v>3293.1</v>
      </c>
      <c r="N206" s="26">
        <f t="shared" si="58"/>
        <v>1656</v>
      </c>
      <c r="O206" s="26">
        <f t="shared" si="58"/>
        <v>1665</v>
      </c>
      <c r="P206" s="26">
        <f t="shared" si="58"/>
        <v>1417.5</v>
      </c>
      <c r="Q206" s="26">
        <f t="shared" si="58"/>
        <v>2355.3000000000002</v>
      </c>
      <c r="R206" s="26">
        <f t="shared" si="58"/>
        <v>3172.05</v>
      </c>
      <c r="S206" s="26">
        <f t="shared" si="58"/>
        <v>1217.25</v>
      </c>
      <c r="T206" s="26">
        <f t="shared" si="58"/>
        <v>1898.1000000000001</v>
      </c>
      <c r="U206" s="26">
        <f t="shared" si="58"/>
        <v>2139.75</v>
      </c>
      <c r="V206" s="26">
        <f t="shared" si="58"/>
        <v>892.35</v>
      </c>
      <c r="W206" s="26">
        <f t="shared" si="58"/>
        <v>594</v>
      </c>
      <c r="X206" s="26">
        <f t="shared" si="58"/>
        <v>2478.6</v>
      </c>
      <c r="Y206" s="26">
        <f t="shared" si="58"/>
        <v>3375</v>
      </c>
      <c r="Z206" s="26">
        <f t="shared" si="58"/>
        <v>3568.5</v>
      </c>
      <c r="AA206" s="60"/>
    </row>
    <row r="207" spans="1:36" s="46" customFormat="1" ht="21.6" collapsed="1" x14ac:dyDescent="0.25">
      <c r="A207" s="13" t="s">
        <v>136</v>
      </c>
      <c r="B207" s="48">
        <f>B204/B205</f>
        <v>1.0321962361586972</v>
      </c>
      <c r="C207" s="48">
        <f>C204/C205</f>
        <v>1.0152053294659238</v>
      </c>
      <c r="D207" s="9"/>
      <c r="E207" s="9"/>
      <c r="F207" s="69">
        <f t="shared" ref="F207:Z207" si="59">F204/F205</f>
        <v>1.5578190533253446</v>
      </c>
      <c r="G207" s="69">
        <f t="shared" si="59"/>
        <v>0.64340947995986075</v>
      </c>
      <c r="H207" s="69">
        <f t="shared" si="59"/>
        <v>1.0000242635997478</v>
      </c>
      <c r="I207" s="69">
        <f t="shared" si="59"/>
        <v>1.040234375</v>
      </c>
      <c r="J207" s="69">
        <f t="shared" si="59"/>
        <v>1.08278955954323</v>
      </c>
      <c r="K207" s="69">
        <f t="shared" si="59"/>
        <v>1.4201744406522563</v>
      </c>
      <c r="L207" s="69">
        <f t="shared" si="59"/>
        <v>4.3527950310559005</v>
      </c>
      <c r="M207" s="69">
        <f t="shared" si="59"/>
        <v>0.6880535549747081</v>
      </c>
      <c r="N207" s="69">
        <f t="shared" si="59"/>
        <v>0.89627121946467292</v>
      </c>
      <c r="O207" s="69">
        <f t="shared" si="59"/>
        <v>1.0526016329549657</v>
      </c>
      <c r="P207" s="69">
        <f t="shared" si="59"/>
        <v>1.004848794181447</v>
      </c>
      <c r="Q207" s="69">
        <f t="shared" si="59"/>
        <v>0.69375041420902639</v>
      </c>
      <c r="R207" s="69">
        <f t="shared" si="59"/>
        <v>1.6380071571315706</v>
      </c>
      <c r="S207" s="69">
        <f t="shared" si="59"/>
        <v>1.3963452405533761</v>
      </c>
      <c r="T207" s="69">
        <f t="shared" si="59"/>
        <v>1.1357333261531004</v>
      </c>
      <c r="U207" s="69">
        <f t="shared" si="59"/>
        <v>0.7175192394748755</v>
      </c>
      <c r="V207" s="69">
        <f t="shared" si="59"/>
        <v>1.3320346611137233</v>
      </c>
      <c r="W207" s="69">
        <f t="shared" si="59"/>
        <v>1.9984859954579863</v>
      </c>
      <c r="X207" s="69">
        <f t="shared" si="59"/>
        <v>1.1143932343301095</v>
      </c>
      <c r="Y207" s="69">
        <f t="shared" si="59"/>
        <v>0.9375</v>
      </c>
      <c r="Z207" s="69">
        <f t="shared" si="59"/>
        <v>1.0005172914117009</v>
      </c>
    </row>
    <row r="208" spans="1:36" s="59" customFormat="1" ht="21.6" outlineLevel="1" x14ac:dyDescent="0.25">
      <c r="A208" s="51" t="s">
        <v>137</v>
      </c>
      <c r="B208" s="23">
        <v>234059</v>
      </c>
      <c r="C208" s="27">
        <f>SUM(F208:Z208)</f>
        <v>282588</v>
      </c>
      <c r="D208" s="9">
        <f t="shared" si="57"/>
        <v>1.2073366117090136</v>
      </c>
      <c r="E208" s="9"/>
      <c r="F208" s="26">
        <v>2341</v>
      </c>
      <c r="G208" s="26">
        <v>8000</v>
      </c>
      <c r="H208" s="26">
        <v>17663</v>
      </c>
      <c r="I208" s="26">
        <v>27068</v>
      </c>
      <c r="J208" s="26">
        <v>5338</v>
      </c>
      <c r="K208" s="26">
        <v>14750</v>
      </c>
      <c r="L208" s="26">
        <v>950</v>
      </c>
      <c r="M208" s="26">
        <v>26964</v>
      </c>
      <c r="N208" s="26">
        <v>9718</v>
      </c>
      <c r="O208" s="26">
        <v>13800</v>
      </c>
      <c r="P208" s="26">
        <v>6200</v>
      </c>
      <c r="Q208" s="26">
        <v>20220</v>
      </c>
      <c r="R208" s="26">
        <v>6382</v>
      </c>
      <c r="S208" s="26">
        <v>5200</v>
      </c>
      <c r="T208" s="26">
        <v>7550</v>
      </c>
      <c r="U208" s="26">
        <v>40200</v>
      </c>
      <c r="V208" s="26">
        <v>2300</v>
      </c>
      <c r="W208" s="26">
        <v>870</v>
      </c>
      <c r="X208" s="26">
        <v>7370</v>
      </c>
      <c r="Y208" s="26">
        <v>40684</v>
      </c>
      <c r="Z208" s="26">
        <v>19020</v>
      </c>
    </row>
    <row r="209" spans="1:26" s="46" customFormat="1" ht="21.6" hidden="1" customHeight="1" outlineLevel="1" x14ac:dyDescent="0.25">
      <c r="A209" s="13" t="s">
        <v>134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135</v>
      </c>
      <c r="B210" s="27">
        <f>B208*0.3</f>
        <v>70217.7</v>
      </c>
      <c r="C210" s="27">
        <f>C208*0.3</f>
        <v>84776.4</v>
      </c>
      <c r="D210" s="9">
        <f t="shared" si="57"/>
        <v>1.2073366117090134</v>
      </c>
      <c r="E210" s="9"/>
      <c r="F210" s="26">
        <f>F208*0.3</f>
        <v>702.3</v>
      </c>
      <c r="G210" s="26">
        <f t="shared" ref="G210:Z210" si="60">G208*0.3</f>
        <v>2400</v>
      </c>
      <c r="H210" s="26">
        <f t="shared" si="60"/>
        <v>5298.9</v>
      </c>
      <c r="I210" s="26">
        <f t="shared" si="60"/>
        <v>8120.4</v>
      </c>
      <c r="J210" s="26">
        <f t="shared" si="60"/>
        <v>1601.3999999999999</v>
      </c>
      <c r="K210" s="26">
        <f t="shared" si="60"/>
        <v>4425</v>
      </c>
      <c r="L210" s="26">
        <f t="shared" si="60"/>
        <v>285</v>
      </c>
      <c r="M210" s="26">
        <f t="shared" si="60"/>
        <v>8089.2</v>
      </c>
      <c r="N210" s="26">
        <f t="shared" si="60"/>
        <v>2915.4</v>
      </c>
      <c r="O210" s="26">
        <f t="shared" si="60"/>
        <v>4140</v>
      </c>
      <c r="P210" s="26">
        <f t="shared" si="60"/>
        <v>1860</v>
      </c>
      <c r="Q210" s="26">
        <f t="shared" si="60"/>
        <v>6066</v>
      </c>
      <c r="R210" s="26">
        <f t="shared" si="60"/>
        <v>1914.6</v>
      </c>
      <c r="S210" s="26">
        <f t="shared" si="60"/>
        <v>1560</v>
      </c>
      <c r="T210" s="26">
        <f t="shared" si="60"/>
        <v>2265</v>
      </c>
      <c r="U210" s="26">
        <f t="shared" si="60"/>
        <v>12060</v>
      </c>
      <c r="V210" s="26">
        <f t="shared" si="60"/>
        <v>690</v>
      </c>
      <c r="W210" s="26">
        <f t="shared" si="60"/>
        <v>261</v>
      </c>
      <c r="X210" s="26">
        <f t="shared" si="60"/>
        <v>2211</v>
      </c>
      <c r="Y210" s="26">
        <f t="shared" si="60"/>
        <v>12205.199999999999</v>
      </c>
      <c r="Z210" s="26">
        <f t="shared" si="60"/>
        <v>5706</v>
      </c>
    </row>
    <row r="211" spans="1:26" s="59" customFormat="1" ht="21.6" collapsed="1" x14ac:dyDescent="0.25">
      <c r="A211" s="13" t="s">
        <v>136</v>
      </c>
      <c r="B211" s="9">
        <f>B208/B209</f>
        <v>0.96778981926739416</v>
      </c>
      <c r="C211" s="9">
        <f>C208/C209</f>
        <v>1.1710793284532146</v>
      </c>
      <c r="D211" s="9"/>
      <c r="E211" s="9"/>
      <c r="F211" s="30">
        <f t="shared" ref="F211:Z211" si="61">F208/F209</f>
        <v>1.0338736033211147</v>
      </c>
      <c r="G211" s="30">
        <f t="shared" si="61"/>
        <v>1.2181937232568409</v>
      </c>
      <c r="H211" s="30">
        <f t="shared" si="61"/>
        <v>1.1055682131143436</v>
      </c>
      <c r="I211" s="30">
        <f t="shared" si="61"/>
        <v>0.99281103286384975</v>
      </c>
      <c r="J211" s="30">
        <f t="shared" si="61"/>
        <v>0.5615932499395061</v>
      </c>
      <c r="K211" s="30">
        <f t="shared" si="61"/>
        <v>1.2005534755005698</v>
      </c>
      <c r="L211" s="30">
        <f t="shared" si="61"/>
        <v>0.60889629534675038</v>
      </c>
      <c r="M211" s="30">
        <f t="shared" si="61"/>
        <v>1.3080113512333551</v>
      </c>
      <c r="N211" s="30">
        <f t="shared" si="61"/>
        <v>1.2211304063733006</v>
      </c>
      <c r="O211" s="30">
        <f t="shared" si="61"/>
        <v>2.0255394099515631</v>
      </c>
      <c r="P211" s="30">
        <f t="shared" si="61"/>
        <v>1.0204249576194473</v>
      </c>
      <c r="Q211" s="30">
        <f t="shared" si="61"/>
        <v>1.3827721093087508</v>
      </c>
      <c r="R211" s="30">
        <f t="shared" si="61"/>
        <v>0.76513607481117374</v>
      </c>
      <c r="S211" s="30">
        <f t="shared" si="61"/>
        <v>1.3849308866221004</v>
      </c>
      <c r="T211" s="30">
        <f t="shared" si="61"/>
        <v>1.6167023554603854</v>
      </c>
      <c r="U211" s="30">
        <f t="shared" si="61"/>
        <v>1.2529219261337072</v>
      </c>
      <c r="V211" s="30">
        <f t="shared" si="61"/>
        <v>0.79714414445638226</v>
      </c>
      <c r="W211" s="30">
        <f t="shared" si="61"/>
        <v>0.67958131541946565</v>
      </c>
      <c r="X211" s="30">
        <f t="shared" si="61"/>
        <v>0.76932712582726159</v>
      </c>
      <c r="Y211" s="30">
        <f t="shared" si="61"/>
        <v>1.2777638190954774</v>
      </c>
      <c r="Z211" s="30">
        <f t="shared" si="61"/>
        <v>1.2381119768781612</v>
      </c>
    </row>
    <row r="212" spans="1:26" s="59" customFormat="1" ht="30" customHeight="1" outlineLevel="1" x14ac:dyDescent="0.25">
      <c r="A212" s="51" t="s">
        <v>138</v>
      </c>
      <c r="B212" s="23">
        <v>101998</v>
      </c>
      <c r="C212" s="27">
        <f>SUM(F212:Z212)</f>
        <v>146292</v>
      </c>
      <c r="D212" s="116">
        <f t="shared" si="57"/>
        <v>1.4342634169297437</v>
      </c>
      <c r="E212" s="9"/>
      <c r="F212" s="26"/>
      <c r="G212" s="26">
        <v>7200</v>
      </c>
      <c r="H212" s="26">
        <v>5650</v>
      </c>
      <c r="I212" s="26">
        <v>22500</v>
      </c>
      <c r="J212" s="26">
        <v>14172</v>
      </c>
      <c r="K212" s="26">
        <v>3600</v>
      </c>
      <c r="L212" s="26">
        <v>2250</v>
      </c>
      <c r="M212" s="26">
        <v>19899</v>
      </c>
      <c r="N212" s="26">
        <v>300</v>
      </c>
      <c r="O212" s="26">
        <v>3200</v>
      </c>
      <c r="P212" s="26">
        <v>6422</v>
      </c>
      <c r="Q212" s="26">
        <v>6155</v>
      </c>
      <c r="R212" s="26">
        <v>3963</v>
      </c>
      <c r="S212" s="26"/>
      <c r="T212" s="26">
        <v>2800</v>
      </c>
      <c r="U212" s="26">
        <v>8167</v>
      </c>
      <c r="V212" s="26">
        <v>2250</v>
      </c>
      <c r="W212" s="26"/>
      <c r="X212" s="26">
        <v>10822</v>
      </c>
      <c r="Y212" s="26">
        <v>21500</v>
      </c>
      <c r="Z212" s="26">
        <v>5442</v>
      </c>
    </row>
    <row r="213" spans="1:26" s="46" customFormat="1" ht="21.6" hidden="1" customHeight="1" outlineLevel="1" x14ac:dyDescent="0.25">
      <c r="A213" s="13" t="s">
        <v>134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139</v>
      </c>
      <c r="B214" s="27">
        <f>B212*0.19</f>
        <v>19379.62</v>
      </c>
      <c r="C214" s="27">
        <f>C212*0.19</f>
        <v>27795.48</v>
      </c>
      <c r="D214" s="9"/>
      <c r="E214" s="9"/>
      <c r="F214" s="26">
        <f>F212*0.19</f>
        <v>0</v>
      </c>
      <c r="G214" s="26">
        <f t="shared" ref="G214:Z214" si="62">G212*0.19</f>
        <v>1368</v>
      </c>
      <c r="H214" s="26">
        <f t="shared" si="62"/>
        <v>1073.5</v>
      </c>
      <c r="I214" s="26">
        <f t="shared" si="62"/>
        <v>4275</v>
      </c>
      <c r="J214" s="26">
        <f t="shared" si="62"/>
        <v>2692.68</v>
      </c>
      <c r="K214" s="26">
        <f t="shared" si="62"/>
        <v>684</v>
      </c>
      <c r="L214" s="26">
        <f t="shared" si="62"/>
        <v>427.5</v>
      </c>
      <c r="M214" s="26">
        <f t="shared" si="62"/>
        <v>3780.81</v>
      </c>
      <c r="N214" s="26">
        <f t="shared" si="62"/>
        <v>57</v>
      </c>
      <c r="O214" s="26">
        <f t="shared" si="62"/>
        <v>608</v>
      </c>
      <c r="P214" s="26">
        <f t="shared" si="62"/>
        <v>1220.18</v>
      </c>
      <c r="Q214" s="26">
        <f t="shared" si="62"/>
        <v>1169.45</v>
      </c>
      <c r="R214" s="26">
        <f t="shared" si="62"/>
        <v>752.97</v>
      </c>
      <c r="S214" s="26">
        <f t="shared" si="62"/>
        <v>0</v>
      </c>
      <c r="T214" s="26">
        <f t="shared" si="62"/>
        <v>532</v>
      </c>
      <c r="U214" s="26">
        <f t="shared" si="62"/>
        <v>1551.73</v>
      </c>
      <c r="V214" s="26">
        <f t="shared" si="62"/>
        <v>427.5</v>
      </c>
      <c r="W214" s="26">
        <f t="shared" si="62"/>
        <v>0</v>
      </c>
      <c r="X214" s="26">
        <f t="shared" si="62"/>
        <v>2056.1799999999998</v>
      </c>
      <c r="Y214" s="26">
        <f t="shared" si="62"/>
        <v>4085</v>
      </c>
      <c r="Z214" s="26">
        <f t="shared" si="62"/>
        <v>1033.98</v>
      </c>
    </row>
    <row r="215" spans="1:26" s="59" customFormat="1" ht="21.6" collapsed="1" x14ac:dyDescent="0.25">
      <c r="A215" s="13" t="s">
        <v>140</v>
      </c>
      <c r="B215" s="9">
        <f>B212/B213</f>
        <v>0.41093263392839158</v>
      </c>
      <c r="C215" s="9">
        <f>C212/C213</f>
        <v>0.62269535847378088</v>
      </c>
      <c r="D215" s="9">
        <f t="shared" si="57"/>
        <v>1.5153222379079554</v>
      </c>
      <c r="E215" s="9"/>
      <c r="F215" s="30">
        <f>F212/F213</f>
        <v>0</v>
      </c>
      <c r="G215" s="30">
        <f>G212/G213</f>
        <v>0.97673472156277552</v>
      </c>
      <c r="H215" s="30">
        <f t="shared" ref="H215" si="63">H212/H213</f>
        <v>0.31505459087512683</v>
      </c>
      <c r="I215" s="30">
        <f t="shared" ref="I215:Z215" si="64">I212/I213</f>
        <v>0.9168069041671929</v>
      </c>
      <c r="J215" s="30">
        <f t="shared" si="64"/>
        <v>1.3282846270643147</v>
      </c>
      <c r="K215" s="30">
        <f t="shared" si="64"/>
        <v>1.411764705882353</v>
      </c>
      <c r="L215" s="30">
        <f t="shared" si="64"/>
        <v>1.2847598926511734</v>
      </c>
      <c r="M215" s="30">
        <f t="shared" si="64"/>
        <v>0.85995064758834383</v>
      </c>
      <c r="N215" s="30">
        <f t="shared" si="64"/>
        <v>3.3583342662039627E-2</v>
      </c>
      <c r="O215" s="30">
        <f t="shared" si="64"/>
        <v>0.41843192635598092</v>
      </c>
      <c r="P215" s="30">
        <f t="shared" si="64"/>
        <v>0.94161461540717284</v>
      </c>
      <c r="Q215" s="30">
        <f t="shared" si="64"/>
        <v>0.37498248457119188</v>
      </c>
      <c r="R215" s="30">
        <f t="shared" si="64"/>
        <v>0.85225806451612907</v>
      </c>
      <c r="S215" s="30">
        <f t="shared" si="64"/>
        <v>0</v>
      </c>
      <c r="T215" s="30">
        <f t="shared" si="64"/>
        <v>0.34653465346534651</v>
      </c>
      <c r="U215" s="30">
        <f t="shared" si="64"/>
        <v>0.3288901417525773</v>
      </c>
      <c r="V215" s="30">
        <f t="shared" si="64"/>
        <v>0.6947017413856984</v>
      </c>
      <c r="W215" s="30">
        <f t="shared" si="64"/>
        <v>0</v>
      </c>
      <c r="X215" s="30">
        <f t="shared" si="64"/>
        <v>1.0063887364808943</v>
      </c>
      <c r="Y215" s="30">
        <f t="shared" si="64"/>
        <v>0.71262371479141673</v>
      </c>
      <c r="Z215" s="30">
        <f t="shared" si="64"/>
        <v>0.31559169092659389</v>
      </c>
    </row>
    <row r="216" spans="1:26" s="46" customFormat="1" ht="21.6" x14ac:dyDescent="0.25">
      <c r="A216" s="51" t="s">
        <v>141</v>
      </c>
      <c r="B216" s="27">
        <v>870</v>
      </c>
      <c r="C216" s="27">
        <f>SUM(F216:Z216)</f>
        <v>432</v>
      </c>
      <c r="D216" s="9">
        <f t="shared" si="57"/>
        <v>0.49655172413793103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139</v>
      </c>
      <c r="B217" s="27">
        <f>B216*0.7</f>
        <v>609</v>
      </c>
      <c r="C217" s="27">
        <f>C216*0.7</f>
        <v>302.39999999999998</v>
      </c>
      <c r="D217" s="9">
        <f t="shared" si="57"/>
        <v>0.49655172413793097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206</v>
      </c>
      <c r="B218" s="27"/>
      <c r="C218" s="27">
        <f>SUM(F218:Z218)</f>
        <v>0</v>
      </c>
      <c r="D218" s="9" t="e">
        <f t="shared" si="57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139</v>
      </c>
      <c r="B219" s="27">
        <f>B218*0.2</f>
        <v>0</v>
      </c>
      <c r="C219" s="27">
        <f>C218*0.2</f>
        <v>0</v>
      </c>
      <c r="D219" s="9" t="e">
        <f t="shared" si="57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163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142</v>
      </c>
      <c r="B221" s="27">
        <f>B219+B217+B214+B210+B206</f>
        <v>136977.97</v>
      </c>
      <c r="C221" s="27">
        <f>C219+C217+C214+C210+C206</f>
        <v>157352.73000000001</v>
      </c>
      <c r="D221" s="9">
        <f t="shared" si="57"/>
        <v>1.1487447945096574</v>
      </c>
      <c r="E221" s="9"/>
      <c r="F221" s="26">
        <f>F219+F217+F214+F210+F206</f>
        <v>1521.3</v>
      </c>
      <c r="G221" s="26">
        <f t="shared" ref="G221:Z221" si="65">G219+G217+G214+G210+G206</f>
        <v>4749</v>
      </c>
      <c r="H221" s="26">
        <f t="shared" si="65"/>
        <v>10081.75</v>
      </c>
      <c r="I221" s="26">
        <f t="shared" si="65"/>
        <v>15990.45</v>
      </c>
      <c r="J221" s="26">
        <f t="shared" si="65"/>
        <v>6683.58</v>
      </c>
      <c r="K221" s="26">
        <f t="shared" si="65"/>
        <v>6794.25</v>
      </c>
      <c r="L221" s="26">
        <f t="shared" si="65"/>
        <v>2401.3000000000002</v>
      </c>
      <c r="M221" s="26">
        <f t="shared" si="65"/>
        <v>15163.11</v>
      </c>
      <c r="N221" s="26">
        <f t="shared" si="65"/>
        <v>4628.3999999999996</v>
      </c>
      <c r="O221" s="26">
        <f t="shared" si="65"/>
        <v>6413</v>
      </c>
      <c r="P221" s="26">
        <f t="shared" si="65"/>
        <v>4497.68</v>
      </c>
      <c r="Q221" s="26">
        <f t="shared" si="65"/>
        <v>9660.75</v>
      </c>
      <c r="R221" s="26">
        <f t="shared" si="65"/>
        <v>5839.62</v>
      </c>
      <c r="S221" s="26">
        <f t="shared" si="65"/>
        <v>2897.65</v>
      </c>
      <c r="T221" s="26">
        <f t="shared" si="65"/>
        <v>4695.1000000000004</v>
      </c>
      <c r="U221" s="26">
        <f t="shared" si="65"/>
        <v>15751.48</v>
      </c>
      <c r="V221" s="26">
        <f t="shared" si="65"/>
        <v>2009.85</v>
      </c>
      <c r="W221" s="26">
        <f t="shared" si="65"/>
        <v>855</v>
      </c>
      <c r="X221" s="26">
        <f t="shared" si="65"/>
        <v>6745.7800000000007</v>
      </c>
      <c r="Y221" s="26">
        <f t="shared" si="65"/>
        <v>19665.199999999997</v>
      </c>
      <c r="Z221" s="26">
        <f t="shared" si="65"/>
        <v>10308.48</v>
      </c>
    </row>
    <row r="222" spans="1:26" s="46" customFormat="1" ht="21.6" x14ac:dyDescent="0.25">
      <c r="A222" s="13" t="s">
        <v>207</v>
      </c>
      <c r="B222" s="26">
        <v>62592</v>
      </c>
      <c r="C222" s="26">
        <f>SUM(F222:Z222)</f>
        <v>62122</v>
      </c>
      <c r="D222" s="9">
        <f t="shared" si="57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162</v>
      </c>
      <c r="B223" s="49">
        <f>B221/B222*10</f>
        <v>21.884261566973414</v>
      </c>
      <c r="C223" s="49">
        <f>C221/C222*10</f>
        <v>25.329630404687549</v>
      </c>
      <c r="D223" s="9">
        <f t="shared" si="57"/>
        <v>1.1574359192870234</v>
      </c>
      <c r="E223" s="9"/>
      <c r="F223" s="50">
        <f>F221/F222*10</f>
        <v>25.96075085324232</v>
      </c>
      <c r="G223" s="50">
        <f>G221/G222*10</f>
        <v>25.368589743589745</v>
      </c>
      <c r="H223" s="50">
        <f t="shared" ref="H223:Z223" si="66">H221/H222*10</f>
        <v>22.138230127360565</v>
      </c>
      <c r="I223" s="50">
        <f t="shared" si="66"/>
        <v>25.658616816431326</v>
      </c>
      <c r="J223" s="50">
        <f t="shared" si="66"/>
        <v>24.671760797342191</v>
      </c>
      <c r="K223" s="50">
        <f t="shared" si="66"/>
        <v>26.131730769230771</v>
      </c>
      <c r="L223" s="50">
        <f t="shared" si="66"/>
        <v>53.961797752808991</v>
      </c>
      <c r="M223" s="50">
        <f t="shared" si="66"/>
        <v>25.805156569094624</v>
      </c>
      <c r="N223" s="50">
        <f t="shared" si="66"/>
        <v>20.407407407407408</v>
      </c>
      <c r="O223" s="50">
        <f t="shared" si="66"/>
        <v>30.581783500238437</v>
      </c>
      <c r="P223" s="50">
        <f t="shared" si="66"/>
        <v>25.968129330254044</v>
      </c>
      <c r="Q223" s="50">
        <f t="shared" si="66"/>
        <v>23.178382917466411</v>
      </c>
      <c r="R223" s="50">
        <f t="shared" si="66"/>
        <v>28.738287401574802</v>
      </c>
      <c r="S223" s="50">
        <f t="shared" si="66"/>
        <v>27.080841121495325</v>
      </c>
      <c r="T223" s="50">
        <f t="shared" si="66"/>
        <v>22.880604288499029</v>
      </c>
      <c r="U223" s="50">
        <f t="shared" si="66"/>
        <v>26.829296542326691</v>
      </c>
      <c r="V223" s="50">
        <f t="shared" si="66"/>
        <v>24.450729927007298</v>
      </c>
      <c r="W223" s="50">
        <f t="shared" si="66"/>
        <v>23.424657534246577</v>
      </c>
      <c r="X223" s="50">
        <f t="shared" si="66"/>
        <v>24.700768949102894</v>
      </c>
      <c r="Y223" s="50">
        <f t="shared" si="66"/>
        <v>25.669233781490664</v>
      </c>
      <c r="Z223" s="50">
        <f t="shared" si="66"/>
        <v>23.540717058689197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181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185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143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144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145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ht="16.2" hidden="1" customHeight="1" x14ac:dyDescent="0.3">
      <c r="A234" s="141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hidden="1" customHeight="1" x14ac:dyDescent="0.25">
      <c r="A238" s="32" t="s">
        <v>147</v>
      </c>
      <c r="B238" s="106">
        <v>261486</v>
      </c>
      <c r="C238" s="106">
        <f t="shared" ref="C238" si="67">SUM(F238:Z238)</f>
        <v>261548</v>
      </c>
      <c r="D238" s="107">
        <f t="shared" ref="D238" si="68">C238/B238</f>
        <v>1.0002371063842805</v>
      </c>
      <c r="E238" s="108"/>
      <c r="F238" s="109">
        <v>11522</v>
      </c>
      <c r="G238" s="109">
        <v>6704</v>
      </c>
      <c r="H238" s="109">
        <v>16915</v>
      </c>
      <c r="I238" s="109">
        <v>15507</v>
      </c>
      <c r="J238" s="109">
        <v>7679</v>
      </c>
      <c r="K238" s="109">
        <v>18861</v>
      </c>
      <c r="L238" s="109">
        <v>11701</v>
      </c>
      <c r="M238" s="109">
        <v>13627</v>
      </c>
      <c r="N238" s="109">
        <v>13522</v>
      </c>
      <c r="O238" s="109">
        <v>4309</v>
      </c>
      <c r="P238" s="109">
        <v>8681</v>
      </c>
      <c r="Q238" s="109">
        <v>12605</v>
      </c>
      <c r="R238" s="109">
        <v>16476</v>
      </c>
      <c r="S238" s="109">
        <v>15557</v>
      </c>
      <c r="T238" s="109">
        <v>17495</v>
      </c>
      <c r="U238" s="109">
        <v>11967</v>
      </c>
      <c r="V238" s="109">
        <v>10424</v>
      </c>
      <c r="W238" s="109">
        <v>3877</v>
      </c>
      <c r="X238" s="109">
        <v>11926</v>
      </c>
      <c r="Y238" s="109">
        <v>22153</v>
      </c>
      <c r="Z238" s="109">
        <v>10040</v>
      </c>
    </row>
    <row r="239" spans="1:26" ht="16.2" hidden="1" customHeight="1" x14ac:dyDescent="0.3">
      <c r="A239" s="61" t="s">
        <v>149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150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150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157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161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170</v>
      </c>
      <c r="T250" s="1" t="s">
        <v>173</v>
      </c>
      <c r="V250" s="1" t="s">
        <v>171</v>
      </c>
      <c r="Y250" s="1" t="s">
        <v>172</v>
      </c>
      <c r="Z250" s="1" t="s">
        <v>169</v>
      </c>
    </row>
    <row r="251" spans="1:26" ht="16.2" hidden="1" customHeight="1" x14ac:dyDescent="0.3"/>
    <row r="252" spans="1:26" ht="16.2" hidden="1" customHeight="1" x14ac:dyDescent="0.3">
      <c r="A252" s="13" t="s">
        <v>186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2019-09-25T10:22:26Z</cp:lastPrinted>
  <dcterms:created xsi:type="dcterms:W3CDTF">2017-06-08T05:54:08Z</dcterms:created>
  <dcterms:modified xsi:type="dcterms:W3CDTF">2019-09-25T10:36:47Z</dcterms:modified>
</cp:coreProperties>
</file>