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оперативка!$A$2:$Y$205</definedName>
  </definedNames>
  <calcPr calcId="152511"/>
</workbook>
</file>

<file path=xl/calcChain.xml><?xml version="1.0" encoding="utf-8"?>
<calcChain xmlns="http://schemas.openxmlformats.org/spreadsheetml/2006/main"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41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D42" i="1" s="1"/>
  <c r="C40" i="1"/>
  <c r="C39" i="1"/>
  <c r="D39" i="1" s="1"/>
  <c r="C37" i="1"/>
  <c r="D37" i="1" s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D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D20" i="1"/>
  <c r="C13" i="1"/>
  <c r="C33" i="1"/>
  <c r="C9" i="1"/>
  <c r="C44" i="1"/>
  <c r="C26" i="1"/>
  <c r="C28" i="1"/>
  <c r="C35" i="1"/>
  <c r="C38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<sst xmlns="http://schemas.openxmlformats.org/spreadsheetml/2006/main" count="250" uniqueCount="203">
  <si>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</si>
  <si>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</si>
  <si>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</si>
  <si>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</si>
  <si>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</si>
  <si>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</si>
  <si>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</si>
  <si>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</si>
  <si>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</si>
  <si>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</si>
  <si>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</si>
  <si>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</si>
  <si>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</si>
  <si>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</si>
  <si>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</si>
  <si>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</si>
  <si>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</si>
  <si>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</si>
  <si>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</si>
  <si>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</si>
  <si>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</si>
  <si>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</si>
  <si>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</si>
  <si>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</si>
  <si>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</si>
  <si>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</si>
  <si>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</si>
  <si>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</si>
  <si>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</si>
  <si>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</si>
  <si>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</si>
  <si>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</si>
  <si>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</si>
  <si>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</si>
  <si>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</si>
  <si>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</si>
  <si>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</si>
  <si>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</si>
  <si>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</si>
  <si>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</si>
  <si>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</si>
  <si>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</si>
  <si>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</si>
  <si>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</si>
  <si>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</si>
  <si>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</si>
  <si>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</si>
  <si>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</si>
  <si>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</si>
  <si>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</si>
  <si>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</si>
  <si>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</si>
  <si>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</si>
  <si>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</si>
  <si>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</si>
  <si>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</si>
  <si>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</si>
  <si>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</si>
  <si>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</si>
  <si>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</si>
  <si>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</si>
  <si>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</si>
  <si>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</si>
  <si>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</si>
  <si>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</si>
  <si>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</si>
  <si>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</si>
  <si>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</si>
  <si>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</si>
  <si>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</si>
  <si>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</si>
  <si>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</si>
  <si>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</si>
  <si>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</si>
  <si>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</si>
  <si>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</si>
  <si>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</si>
  <si>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</si>
  <si>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</si>
  <si>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</si>
  <si>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</si>
  <si>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</si>
  <si>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</si>
  <si>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</si>
  <si>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</si>
  <si>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</si>
  <si>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</si>
  <si>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</si>
  <si>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</si>
  <si>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</si>
  <si>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</si>
  <si>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</si>
  <si>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</si>
  <si>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</si>
  <si>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</si>
  <si>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</si>
  <si>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</si>
  <si>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</si>
  <si>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</si>
  <si>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</si>
  <si>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</si>
  <si>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</si>
  <si>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</si>
  <si>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</si>
  <si>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</si>
  <si>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</si>
  <si>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</si>
  <si>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</si>
  <si>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</si>
  <si>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</si>
  <si>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</si>
  <si>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</si>
  <si>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</si>
  <si>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</si>
  <si>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</si>
  <si>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</si>
  <si>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</si>
  <si>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</si>
  <si>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</si>
  <si>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</si>
  <si>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</si>
  <si>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</si>
  <si>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</si>
  <si>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</si>
  <si>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</si>
  <si>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</si>
  <si>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</si>
  <si>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</si>
  <si>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</si>
  <si>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</si>
  <si>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</si>
  <si>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</si>
  <si>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</si>
  <si>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</si>
  <si>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</si>
  <si>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</si>
  <si>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</si>
  <si>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</si>
  <si>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</si>
  <si>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</si>
  <si>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</si>
  <si>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</si>
  <si>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</si>
  <si>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</si>
  <si>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</si>
  <si>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</si>
  <si>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</si>
  <si>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</si>
  <si>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</si>
  <si>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</si>
  <si>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</si>
  <si>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</si>
  <si>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</si>
  <si>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</si>
  <si>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</si>
  <si>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</si>
  <si>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</si>
  <si>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</si>
  <si>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</si>
  <si>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</si>
  <si>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</si>
  <si>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</si>
  <si>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</si>
  <si>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</si>
  <si>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</si>
  <si>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</si>
  <si>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</si>
  <si>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</si>
  <si>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</si>
  <si>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</si>
  <si>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</si>
  <si>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</si>
  <si>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</si>
  <si>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</si>
  <si>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</si>
  <si>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</si>
  <si>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</si>
  <si>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</si>
  <si>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</si>
  <si>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</si>
  <si>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</si>
  <si>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</si>
  <si>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</si>
  <si>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</si>
  <si>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</si>
  <si>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</si>
  <si>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</si>
  <si>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</si>
  <si>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</si>
  <si>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</si>
  <si>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</si>
  <si>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</si>
  <si>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</si>
  <si>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</si>
  <si>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</si>
  <si>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</si>
  <si>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</si>
  <si>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</si>
  <si>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</si>
  <si>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</si>
  <si>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пересев по погибшим озимым</t>
  </si>
  <si>
    <t>Планируемая площадь пересева погибших озимых яровыми зерновыми и зернобобовыми культурами, га</t>
  </si>
  <si>
    <t>Информация о сельскохозяйственных работах по состоянию на 5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</si>
</sst>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O72" activePane="bottomRight" state="frozen"/>
      <selection activeCell="A2" sqref="A2"/>
      <selection pane="topRight" activeCell="F2" sqref="F2"/>
      <selection pane="bottomLeft" activeCell="A7" sqref="A7"/>
      <selection pane="bottomRight" activeCell="W83" sqref="W83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2" t="s">
        <v>202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3" t="s">
        <v>3</v>
      </c>
      <c r="B4" s="106" t="s">
        <v>196</v>
      </c>
      <c r="C4" s="109" t="s">
        <v>197</v>
      </c>
      <c r="D4" s="109" t="s">
        <v>198</v>
      </c>
      <c r="E4" s="112" t="s">
        <v>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1:26" s="2" customFormat="1" ht="87" customHeight="1" x14ac:dyDescent="0.3">
      <c r="A5" s="104"/>
      <c r="B5" s="107"/>
      <c r="C5" s="110"/>
      <c r="D5" s="110"/>
      <c r="E5" s="115" t="s">
        <v>5</v>
      </c>
      <c r="F5" s="115" t="s">
        <v>6</v>
      </c>
      <c r="G5" s="115" t="s">
        <v>7</v>
      </c>
      <c r="H5" s="115" t="s">
        <v>8</v>
      </c>
      <c r="I5" s="115" t="s">
        <v>9</v>
      </c>
      <c r="J5" s="115" t="s">
        <v>10</v>
      </c>
      <c r="K5" s="115" t="s">
        <v>11</v>
      </c>
      <c r="L5" s="115" t="s">
        <v>12</v>
      </c>
      <c r="M5" s="115" t="s">
        <v>13</v>
      </c>
      <c r="N5" s="115" t="s">
        <v>14</v>
      </c>
      <c r="O5" s="115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  <c r="U5" s="115" t="s">
        <v>21</v>
      </c>
      <c r="V5" s="115" t="s">
        <v>22</v>
      </c>
      <c r="W5" s="115" t="s">
        <v>23</v>
      </c>
      <c r="X5" s="115" t="s">
        <v>24</v>
      </c>
      <c r="Y5" s="115" t="s">
        <v>25</v>
      </c>
    </row>
    <row r="6" spans="1:26" s="2" customFormat="1" ht="70.2" customHeight="1" thickBot="1" x14ac:dyDescent="0.35">
      <c r="A6" s="105"/>
      <c r="B6" s="108"/>
      <c r="C6" s="111"/>
      <c r="D6" s="111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11190.4</v>
      </c>
      <c r="C16" s="19">
        <f>SUM(E16:Y16)</f>
        <v>11621.800000000001</v>
      </c>
      <c r="D16" s="15">
        <f t="shared" si="0"/>
        <v>1.0385509007720906</v>
      </c>
      <c r="E16" s="76">
        <v>275.3</v>
      </c>
      <c r="F16" s="76">
        <v>238.6</v>
      </c>
      <c r="G16" s="76">
        <v>597.6</v>
      </c>
      <c r="H16" s="76">
        <v>1396.4</v>
      </c>
      <c r="I16" s="76">
        <v>372.8</v>
      </c>
      <c r="J16" s="76">
        <v>560.1</v>
      </c>
      <c r="K16" s="76">
        <v>781</v>
      </c>
      <c r="L16" s="76">
        <v>649.29999999999995</v>
      </c>
      <c r="M16" s="76">
        <v>782.1</v>
      </c>
      <c r="N16" s="76">
        <v>222.1</v>
      </c>
      <c r="O16" s="76">
        <v>484.8</v>
      </c>
      <c r="P16" s="76">
        <v>248.3</v>
      </c>
      <c r="Q16" s="76">
        <v>516.20000000000005</v>
      </c>
      <c r="R16" s="76">
        <v>438.6</v>
      </c>
      <c r="S16" s="76">
        <v>868</v>
      </c>
      <c r="T16" s="76">
        <v>561.20000000000005</v>
      </c>
      <c r="U16" s="76">
        <v>219.8</v>
      </c>
      <c r="V16" s="76">
        <v>177.9</v>
      </c>
      <c r="W16" s="76">
        <v>605.70000000000005</v>
      </c>
      <c r="X16" s="76">
        <v>1368.7</v>
      </c>
      <c r="Y16" s="76">
        <v>257.3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0.55951160732589011</v>
      </c>
      <c r="C17" s="15">
        <f>C16/C15</f>
        <v>0.58109000000000011</v>
      </c>
      <c r="D17" s="15"/>
      <c r="E17" s="16">
        <f t="shared" ref="E17:W17" si="16">E16/E15</f>
        <v>0.22677100494233937</v>
      </c>
      <c r="F17" s="16">
        <f t="shared" si="16"/>
        <v>0.39833055091819697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0.57530864197530862</v>
      </c>
      <c r="J17" s="16">
        <f t="shared" si="16"/>
        <v>0.53546845124282982</v>
      </c>
      <c r="K17" s="16">
        <f t="shared" si="16"/>
        <v>0.8087397742570156</v>
      </c>
      <c r="L17" s="16">
        <f t="shared" si="16"/>
        <v>0.51045597484276728</v>
      </c>
      <c r="M17" s="16">
        <f t="shared" si="16"/>
        <v>1.0037217659137576</v>
      </c>
      <c r="N17" s="16">
        <f t="shared" si="16"/>
        <v>0.53133971291866022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0.42335907335907336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0.94829424307036259</v>
      </c>
      <c r="W17" s="16">
        <f t="shared" si="16"/>
        <v>0.55113739763421299</v>
      </c>
      <c r="X17" s="16">
        <v>0.72699999999999998</v>
      </c>
      <c r="Y17" s="16">
        <f>Y16/Y15</f>
        <v>0.32693773824650574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37389</v>
      </c>
      <c r="C25" s="23">
        <f>SUM(E25:Y25)</f>
        <v>39367</v>
      </c>
      <c r="D25" s="15">
        <f t="shared" si="0"/>
        <v>1.0529032603172055</v>
      </c>
      <c r="E25" s="26">
        <v>1444</v>
      </c>
      <c r="F25" s="26">
        <v>554</v>
      </c>
      <c r="G25" s="26">
        <v>599</v>
      </c>
      <c r="H25" s="26">
        <v>2800</v>
      </c>
      <c r="I25" s="26">
        <v>453</v>
      </c>
      <c r="J25" s="26">
        <v>2775</v>
      </c>
      <c r="K25" s="26">
        <v>1090</v>
      </c>
      <c r="L25" s="26">
        <v>859</v>
      </c>
      <c r="M25" s="26">
        <v>2200</v>
      </c>
      <c r="N25" s="26">
        <v>400</v>
      </c>
      <c r="O25" s="26">
        <v>2250</v>
      </c>
      <c r="P25" s="26">
        <v>4377</v>
      </c>
      <c r="Q25" s="26">
        <v>2900</v>
      </c>
      <c r="R25" s="26">
        <v>3832</v>
      </c>
      <c r="S25" s="26">
        <v>5943</v>
      </c>
      <c r="T25" s="26">
        <v>1621</v>
      </c>
      <c r="U25" s="26">
        <v>950</v>
      </c>
      <c r="V25" s="26">
        <v>175</v>
      </c>
      <c r="W25" s="26">
        <v>3475</v>
      </c>
      <c r="X25" s="26">
        <v>180</v>
      </c>
      <c r="Y25" s="26">
        <v>490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0.46415403523146254</v>
      </c>
      <c r="C26" s="28">
        <f t="shared" si="39"/>
        <v>0.38311517687703761</v>
      </c>
      <c r="D26" s="15"/>
      <c r="E26" s="29">
        <f t="shared" si="39"/>
        <v>0.19390358533637705</v>
      </c>
      <c r="F26" s="29">
        <f t="shared" si="39"/>
        <v>0.18223684210526317</v>
      </c>
      <c r="G26" s="29">
        <f t="shared" si="39"/>
        <v>0.10890909090909091</v>
      </c>
      <c r="H26" s="29">
        <f t="shared" si="39"/>
        <v>0.45714285714285713</v>
      </c>
      <c r="I26" s="29">
        <f t="shared" si="39"/>
        <v>0.13430180847909873</v>
      </c>
      <c r="J26" s="29">
        <f t="shared" si="39"/>
        <v>0.46250000000000002</v>
      </c>
      <c r="K26" s="29">
        <f t="shared" si="39"/>
        <v>0.30609379387812413</v>
      </c>
      <c r="L26" s="29">
        <f t="shared" si="39"/>
        <v>0.17544934640522875</v>
      </c>
      <c r="M26" s="29">
        <f t="shared" si="39"/>
        <v>0.45814244064972925</v>
      </c>
      <c r="N26" s="29">
        <f t="shared" si="39"/>
        <v>0.26507620941020543</v>
      </c>
      <c r="O26" s="29">
        <f t="shared" si="39"/>
        <v>0.58396055022060733</v>
      </c>
      <c r="P26" s="29">
        <f t="shared" si="39"/>
        <v>0.6108010047446274</v>
      </c>
      <c r="Q26" s="29">
        <f t="shared" si="39"/>
        <v>0.38395339600158879</v>
      </c>
      <c r="R26" s="29">
        <f t="shared" si="39"/>
        <v>0.76107249255213505</v>
      </c>
      <c r="S26" s="29">
        <f t="shared" si="39"/>
        <v>0.75707006369426755</v>
      </c>
      <c r="T26" s="29">
        <f t="shared" si="39"/>
        <v>0.39681762545899635</v>
      </c>
      <c r="U26" s="29">
        <f t="shared" si="39"/>
        <v>0.31561461794019935</v>
      </c>
      <c r="V26" s="29">
        <f t="shared" si="39"/>
        <v>8.2236842105263164E-2</v>
      </c>
      <c r="W26" s="29">
        <f t="shared" si="39"/>
        <v>0.5635744404800519</v>
      </c>
      <c r="X26" s="29">
        <f t="shared" si="39"/>
        <v>2.6064291920069503E-2</v>
      </c>
      <c r="Y26" s="29">
        <f t="shared" si="39"/>
        <v>0.17818181818181819</v>
      </c>
    </row>
    <row r="27" spans="1:26" s="12" customFormat="1" ht="30" customHeight="1" x14ac:dyDescent="0.25">
      <c r="A27" s="25" t="s">
        <v>46</v>
      </c>
      <c r="B27" s="23">
        <v>15427</v>
      </c>
      <c r="C27" s="23">
        <f>SUM(E27:Y27)</f>
        <v>25507</v>
      </c>
      <c r="D27" s="15"/>
      <c r="E27" s="26"/>
      <c r="F27" s="26">
        <v>200</v>
      </c>
      <c r="G27" s="26"/>
      <c r="H27" s="26">
        <v>1000</v>
      </c>
      <c r="I27" s="26">
        <v>403</v>
      </c>
      <c r="J27" s="26">
        <v>889</v>
      </c>
      <c r="K27" s="26">
        <v>1788</v>
      </c>
      <c r="L27" s="26"/>
      <c r="M27" s="26"/>
      <c r="N27" s="26">
        <v>400</v>
      </c>
      <c r="O27" s="26">
        <v>2250</v>
      </c>
      <c r="P27" s="26">
        <v>3988</v>
      </c>
      <c r="Q27" s="26">
        <v>2953</v>
      </c>
      <c r="R27" s="26">
        <v>887</v>
      </c>
      <c r="S27" s="26">
        <v>4726</v>
      </c>
      <c r="T27" s="26">
        <v>1020</v>
      </c>
      <c r="U27" s="26">
        <v>51</v>
      </c>
      <c r="V27" s="26">
        <v>252</v>
      </c>
      <c r="W27" s="26">
        <v>3520</v>
      </c>
      <c r="X27" s="26">
        <v>80</v>
      </c>
      <c r="Y27" s="26">
        <v>1100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0.19151366181271959</v>
      </c>
      <c r="C28" s="9">
        <f t="shared" si="40"/>
        <v>0.2482312296238626</v>
      </c>
      <c r="D28" s="15"/>
      <c r="E28" s="30">
        <f t="shared" si="40"/>
        <v>0</v>
      </c>
      <c r="F28" s="30">
        <f t="shared" si="40"/>
        <v>6.5789473684210523E-2</v>
      </c>
      <c r="G28" s="30">
        <f t="shared" si="40"/>
        <v>0</v>
      </c>
      <c r="H28" s="30">
        <f t="shared" si="40"/>
        <v>0.16326530612244897</v>
      </c>
      <c r="I28" s="30">
        <f t="shared" si="40"/>
        <v>0.11947820930922028</v>
      </c>
      <c r="J28" s="30">
        <f t="shared" si="40"/>
        <v>0.14816666666666667</v>
      </c>
      <c r="K28" s="30">
        <f t="shared" si="40"/>
        <v>0.50210614995787695</v>
      </c>
      <c r="L28" s="30">
        <f t="shared" si="40"/>
        <v>0</v>
      </c>
      <c r="M28" s="30">
        <f t="shared" si="40"/>
        <v>0</v>
      </c>
      <c r="N28" s="30">
        <f t="shared" si="40"/>
        <v>0.26507620941020543</v>
      </c>
      <c r="O28" s="30">
        <f t="shared" si="40"/>
        <v>0.58396055022060733</v>
      </c>
      <c r="P28" s="30">
        <f t="shared" si="40"/>
        <v>0.55651688529165499</v>
      </c>
      <c r="Q28" s="30">
        <f t="shared" si="40"/>
        <v>0.39097047530782469</v>
      </c>
      <c r="R28" s="30">
        <f t="shared" si="40"/>
        <v>0.17616683217477658</v>
      </c>
      <c r="S28" s="30">
        <f t="shared" si="40"/>
        <v>0.6020382165605096</v>
      </c>
      <c r="T28" s="30">
        <f t="shared" si="40"/>
        <v>0.24969400244798043</v>
      </c>
      <c r="U28" s="30">
        <f t="shared" si="40"/>
        <v>1.6943521594684385E-2</v>
      </c>
      <c r="V28" s="30">
        <f t="shared" si="40"/>
        <v>0.11842105263157894</v>
      </c>
      <c r="W28" s="30">
        <f t="shared" si="40"/>
        <v>0.57087252675964972</v>
      </c>
      <c r="X28" s="30">
        <f t="shared" si="40"/>
        <v>1.1584129742253113E-2</v>
      </c>
      <c r="Y28" s="30">
        <f t="shared" si="40"/>
        <v>0.4</v>
      </c>
    </row>
    <row r="29" spans="1:26" s="12" customFormat="1" ht="30" customHeight="1" x14ac:dyDescent="0.25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7751</v>
      </c>
      <c r="C32" s="23">
        <f>SUM(E32:Y32)</f>
        <v>15009</v>
      </c>
      <c r="D32" s="15"/>
      <c r="E32" s="26">
        <v>40</v>
      </c>
      <c r="F32" s="26">
        <v>620</v>
      </c>
      <c r="G32" s="26"/>
      <c r="H32" s="26"/>
      <c r="I32" s="26">
        <v>215</v>
      </c>
      <c r="J32" s="26">
        <v>217</v>
      </c>
      <c r="K32" s="26">
        <v>904</v>
      </c>
      <c r="L32" s="26">
        <v>876</v>
      </c>
      <c r="M32" s="26">
        <v>1300</v>
      </c>
      <c r="N32" s="26">
        <v>1250</v>
      </c>
      <c r="O32" s="26">
        <v>1038</v>
      </c>
      <c r="P32" s="26">
        <v>1900</v>
      </c>
      <c r="Q32" s="26"/>
      <c r="R32" s="26"/>
      <c r="S32" s="26">
        <v>888</v>
      </c>
      <c r="T32" s="26">
        <v>2043</v>
      </c>
      <c r="U32" s="26">
        <v>180</v>
      </c>
      <c r="V32" s="26">
        <v>45</v>
      </c>
      <c r="W32" s="26">
        <v>465</v>
      </c>
      <c r="X32" s="26">
        <v>2678</v>
      </c>
      <c r="Y32" s="26">
        <v>350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7.5390032291950362E-2</v>
      </c>
      <c r="C33" s="28">
        <f t="shared" si="43"/>
        <v>0.14650502210899294</v>
      </c>
      <c r="D33" s="15"/>
      <c r="E33" s="29">
        <f t="shared" si="43"/>
        <v>2.9282576866764276E-2</v>
      </c>
      <c r="F33" s="29">
        <f t="shared" si="43"/>
        <v>0.21777309448542326</v>
      </c>
      <c r="G33" s="29">
        <f t="shared" si="43"/>
        <v>0</v>
      </c>
      <c r="H33" s="29">
        <f t="shared" si="43"/>
        <v>0</v>
      </c>
      <c r="I33" s="29">
        <f t="shared" si="43"/>
        <v>2.9215926076912625E-2</v>
      </c>
      <c r="J33" s="29">
        <f t="shared" si="43"/>
        <v>3.7491361437456808E-2</v>
      </c>
      <c r="K33" s="29">
        <f t="shared" si="43"/>
        <v>0.25188074672610755</v>
      </c>
      <c r="L33" s="29">
        <f t="shared" si="43"/>
        <v>0.16820276497695852</v>
      </c>
      <c r="M33" s="29">
        <f t="shared" si="43"/>
        <v>0.38416075650118203</v>
      </c>
      <c r="N33" s="29">
        <f t="shared" si="43"/>
        <v>0.30652280529671405</v>
      </c>
      <c r="O33" s="29">
        <f t="shared" si="43"/>
        <v>0.26615384615384613</v>
      </c>
      <c r="P33" s="29">
        <f t="shared" si="43"/>
        <v>0.28173190984578883</v>
      </c>
      <c r="Q33" s="29">
        <f t="shared" si="43"/>
        <v>0</v>
      </c>
      <c r="R33" s="29">
        <f t="shared" si="43"/>
        <v>0</v>
      </c>
      <c r="S33" s="29">
        <f t="shared" si="43"/>
        <v>0.22503801317790167</v>
      </c>
      <c r="T33" s="29">
        <f t="shared" si="43"/>
        <v>0.40287911654506015</v>
      </c>
      <c r="U33" s="29">
        <f t="shared" si="43"/>
        <v>8.9108910891089105E-2</v>
      </c>
      <c r="V33" s="29">
        <f t="shared" si="43"/>
        <v>3.3308660251665435E-2</v>
      </c>
      <c r="W33" s="29">
        <f t="shared" si="43"/>
        <v>5.339917317409279E-2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customHeight="1" x14ac:dyDescent="0.25">
      <c r="A34" s="25" t="s">
        <v>49</v>
      </c>
      <c r="B34" s="23">
        <v>25786</v>
      </c>
      <c r="C34" s="23">
        <f>SUM(E34:Y34)</f>
        <v>69383</v>
      </c>
      <c r="D34" s="15">
        <f t="shared" ref="D34" si="44">C34/B34</f>
        <v>2.6907236484914296</v>
      </c>
      <c r="E34" s="26">
        <v>468</v>
      </c>
      <c r="F34" s="26">
        <v>2730</v>
      </c>
      <c r="G34" s="26">
        <v>887</v>
      </c>
      <c r="H34" s="26">
        <v>1277</v>
      </c>
      <c r="I34" s="26">
        <v>5488</v>
      </c>
      <c r="J34" s="26">
        <v>5600</v>
      </c>
      <c r="K34" s="26">
        <v>3381</v>
      </c>
      <c r="L34" s="26">
        <v>3851</v>
      </c>
      <c r="M34" s="26">
        <v>2100</v>
      </c>
      <c r="N34" s="26">
        <v>3973</v>
      </c>
      <c r="O34" s="26">
        <v>2775</v>
      </c>
      <c r="P34" s="26">
        <v>3126</v>
      </c>
      <c r="Q34" s="26">
        <v>5589</v>
      </c>
      <c r="R34" s="26">
        <v>3250</v>
      </c>
      <c r="S34" s="26">
        <v>3374</v>
      </c>
      <c r="T34" s="26">
        <v>2690</v>
      </c>
      <c r="U34" s="26">
        <v>2021</v>
      </c>
      <c r="V34" s="26">
        <v>810</v>
      </c>
      <c r="W34" s="26">
        <v>2694</v>
      </c>
      <c r="X34" s="26">
        <v>8037</v>
      </c>
      <c r="Y34" s="26">
        <v>5262</v>
      </c>
    </row>
    <row r="35" spans="1:29" s="12" customFormat="1" ht="30" customHeight="1" x14ac:dyDescent="0.25">
      <c r="A35" s="18" t="s">
        <v>45</v>
      </c>
      <c r="B35" s="9">
        <f t="shared" ref="B35:Y35" si="45">B34/B29</f>
        <v>0.25080729875889973</v>
      </c>
      <c r="C35" s="9">
        <f t="shared" si="45"/>
        <v>0.6772575087606274</v>
      </c>
      <c r="D35" s="15"/>
      <c r="E35" s="30">
        <f t="shared" si="45"/>
        <v>0.34260614934114203</v>
      </c>
      <c r="F35" s="30">
        <f t="shared" si="45"/>
        <v>0.95890410958904104</v>
      </c>
      <c r="G35" s="30">
        <f t="shared" si="45"/>
        <v>0.17070823710546573</v>
      </c>
      <c r="H35" s="30">
        <f t="shared" si="45"/>
        <v>0.18729832795541215</v>
      </c>
      <c r="I35" s="30">
        <f t="shared" si="45"/>
        <v>0.74575349911672784</v>
      </c>
      <c r="J35" s="30">
        <f t="shared" si="45"/>
        <v>0.96751900483759501</v>
      </c>
      <c r="K35" s="30">
        <f t="shared" si="45"/>
        <v>0.94204513792142663</v>
      </c>
      <c r="L35" s="30">
        <f t="shared" si="45"/>
        <v>0.73943932411674351</v>
      </c>
      <c r="M35" s="30">
        <f t="shared" si="45"/>
        <v>0.62056737588652477</v>
      </c>
      <c r="N35" s="30">
        <f t="shared" si="45"/>
        <v>0.97425208435507604</v>
      </c>
      <c r="O35" s="30">
        <f t="shared" si="45"/>
        <v>0.71153846153846156</v>
      </c>
      <c r="P35" s="30">
        <f t="shared" si="45"/>
        <v>0.46352313167259784</v>
      </c>
      <c r="Q35" s="30">
        <f t="shared" si="45"/>
        <v>0.92579095577273485</v>
      </c>
      <c r="R35" s="30">
        <f t="shared" si="45"/>
        <v>0.83892617449664431</v>
      </c>
      <c r="S35" s="30">
        <f t="shared" si="45"/>
        <v>0.8550430816016219</v>
      </c>
      <c r="T35" s="30">
        <f t="shared" si="45"/>
        <v>0.5304673634391639</v>
      </c>
      <c r="U35" s="30">
        <f t="shared" si="45"/>
        <v>1.0004950495049505</v>
      </c>
      <c r="V35" s="30">
        <f t="shared" si="45"/>
        <v>0.59955588452997777</v>
      </c>
      <c r="W35" s="30">
        <f t="shared" si="45"/>
        <v>0.30937069361506658</v>
      </c>
      <c r="X35" s="30">
        <f t="shared" si="45"/>
        <v>0.81173618826381178</v>
      </c>
      <c r="Y35" s="30">
        <f t="shared" si="45"/>
        <v>1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183640</v>
      </c>
      <c r="D36" s="15"/>
      <c r="E36" s="24">
        <v>5064</v>
      </c>
      <c r="F36" s="24">
        <v>4313</v>
      </c>
      <c r="G36" s="24">
        <v>15424</v>
      </c>
      <c r="H36" s="24">
        <v>12540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10150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>
        <v>24999</v>
      </c>
      <c r="C37" s="23">
        <f>SUM(E37:Y37)</f>
        <v>158340</v>
      </c>
      <c r="D37" s="15">
        <f t="shared" ref="D37" si="46">C37/B37</f>
        <v>6.3338533541341651</v>
      </c>
      <c r="E37" s="26">
        <v>100</v>
      </c>
      <c r="F37" s="26">
        <v>4100</v>
      </c>
      <c r="G37" s="26">
        <v>15424</v>
      </c>
      <c r="H37" s="26">
        <v>11857</v>
      </c>
      <c r="I37" s="26">
        <v>5250</v>
      </c>
      <c r="J37" s="26">
        <v>20000</v>
      </c>
      <c r="K37" s="26">
        <v>8274</v>
      </c>
      <c r="L37" s="26">
        <v>9218</v>
      </c>
      <c r="M37" s="26">
        <v>7000</v>
      </c>
      <c r="N37" s="26">
        <v>2000</v>
      </c>
      <c r="O37" s="26">
        <v>2950</v>
      </c>
      <c r="P37" s="26">
        <v>4000</v>
      </c>
      <c r="Q37" s="26">
        <v>10150</v>
      </c>
      <c r="R37" s="26">
        <v>8580</v>
      </c>
      <c r="S37" s="26">
        <v>7657</v>
      </c>
      <c r="T37" s="26">
        <v>4490</v>
      </c>
      <c r="U37" s="26">
        <v>5484</v>
      </c>
      <c r="V37" s="26">
        <v>1877</v>
      </c>
      <c r="W37" s="26">
        <v>3504</v>
      </c>
      <c r="X37" s="26">
        <v>20325</v>
      </c>
      <c r="Y37" s="26">
        <v>6100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0.86223045088216077</v>
      </c>
      <c r="D38" s="15"/>
      <c r="E38" s="30">
        <f>E37/E36</f>
        <v>1.9747235387045814E-2</v>
      </c>
      <c r="F38" s="30">
        <f t="shared" ref="F38:Y38" si="47">F37/F36</f>
        <v>0.9506144215163459</v>
      </c>
      <c r="G38" s="30">
        <f t="shared" si="47"/>
        <v>1</v>
      </c>
      <c r="H38" s="30">
        <f t="shared" si="47"/>
        <v>0.94553429027113234</v>
      </c>
      <c r="I38" s="30">
        <f t="shared" si="47"/>
        <v>0.71457737852184566</v>
      </c>
      <c r="J38" s="30">
        <f t="shared" si="47"/>
        <v>1</v>
      </c>
      <c r="K38" s="30">
        <f t="shared" si="47"/>
        <v>0.89082687338501287</v>
      </c>
      <c r="L38" s="30">
        <f t="shared" si="47"/>
        <v>0.62262749071259704</v>
      </c>
      <c r="M38" s="30">
        <f t="shared" si="47"/>
        <v>0.95824777549623541</v>
      </c>
      <c r="N38" s="30">
        <f t="shared" si="47"/>
        <v>0.82304526748971196</v>
      </c>
      <c r="O38" s="30">
        <f t="shared" si="47"/>
        <v>0.88059701492537312</v>
      </c>
      <c r="P38" s="30">
        <f t="shared" si="47"/>
        <v>1</v>
      </c>
      <c r="Q38" s="30">
        <f t="shared" si="47"/>
        <v>1</v>
      </c>
      <c r="R38" s="30">
        <f t="shared" si="47"/>
        <v>0.90031479538300108</v>
      </c>
      <c r="S38" s="30">
        <f t="shared" si="47"/>
        <v>0.78670502414466248</v>
      </c>
      <c r="T38" s="30">
        <f t="shared" si="47"/>
        <v>0.8417697787776528</v>
      </c>
      <c r="U38" s="30">
        <f t="shared" si="47"/>
        <v>1</v>
      </c>
      <c r="V38" s="30">
        <f t="shared" si="47"/>
        <v>0.52813731007315701</v>
      </c>
      <c r="W38" s="30">
        <f t="shared" si="47"/>
        <v>0.46664003196164605</v>
      </c>
      <c r="X38" s="30">
        <f t="shared" si="47"/>
        <v>1</v>
      </c>
      <c r="Y38" s="30">
        <f t="shared" si="47"/>
        <v>0.99106417546709991</v>
      </c>
    </row>
    <row r="39" spans="1:29" s="12" customFormat="1" ht="30" customHeight="1" x14ac:dyDescent="0.25">
      <c r="A39" s="81" t="s">
        <v>53</v>
      </c>
      <c r="B39" s="23">
        <v>10294</v>
      </c>
      <c r="C39" s="23">
        <f>SUM(E39:Y39)</f>
        <v>135943</v>
      </c>
      <c r="D39" s="15">
        <f t="shared" ref="D39" si="48">C39/B39</f>
        <v>13.206042354769769</v>
      </c>
      <c r="E39" s="26">
        <v>7043</v>
      </c>
      <c r="F39" s="26">
        <v>3176</v>
      </c>
      <c r="G39" s="26">
        <v>15424</v>
      </c>
      <c r="H39" s="26">
        <v>8447</v>
      </c>
      <c r="I39" s="26">
        <v>3534</v>
      </c>
      <c r="J39" s="26">
        <v>10403</v>
      </c>
      <c r="K39" s="26">
        <v>8134</v>
      </c>
      <c r="L39" s="26">
        <v>7957</v>
      </c>
      <c r="M39" s="26">
        <v>6800</v>
      </c>
      <c r="N39" s="26">
        <v>1900</v>
      </c>
      <c r="O39" s="26">
        <v>2560</v>
      </c>
      <c r="P39" s="26">
        <v>4000</v>
      </c>
      <c r="Q39" s="26">
        <v>8350</v>
      </c>
      <c r="R39" s="26">
        <v>6050</v>
      </c>
      <c r="S39" s="26">
        <v>7550</v>
      </c>
      <c r="T39" s="26">
        <v>665</v>
      </c>
      <c r="U39" s="26">
        <v>5210</v>
      </c>
      <c r="V39" s="26">
        <v>1877</v>
      </c>
      <c r="W39" s="26">
        <v>3445</v>
      </c>
      <c r="X39" s="26">
        <v>19818</v>
      </c>
      <c r="Y39" s="26">
        <v>3600</v>
      </c>
    </row>
    <row r="40" spans="1:29" s="2" customFormat="1" ht="30" customHeight="1" x14ac:dyDescent="0.3">
      <c r="A40" s="11" t="s">
        <v>169</v>
      </c>
      <c r="B40" s="23">
        <v>214447</v>
      </c>
      <c r="C40" s="23">
        <f>SUM(E40:Y40)</f>
        <v>187995.4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">
        <v>5725</v>
      </c>
      <c r="J40" s="10">
        <v>11939</v>
      </c>
      <c r="K40" s="10">
        <v>8497.7999999999993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10447</v>
      </c>
      <c r="R40" s="10">
        <v>10962</v>
      </c>
      <c r="S40" s="10">
        <v>12107</v>
      </c>
      <c r="T40" s="10">
        <v>11224</v>
      </c>
      <c r="U40" s="10">
        <v>7715</v>
      </c>
      <c r="V40" s="10">
        <v>2158</v>
      </c>
      <c r="W40" s="10">
        <v>6364</v>
      </c>
      <c r="X40" s="10">
        <v>13864</v>
      </c>
      <c r="Y40" s="10">
        <v>9750</v>
      </c>
      <c r="Z40" s="20"/>
    </row>
    <row r="41" spans="1:29" s="101" customFormat="1" ht="42.6" hidden="1" customHeight="1" x14ac:dyDescent="0.3">
      <c r="A41" s="13" t="s">
        <v>201</v>
      </c>
      <c r="B41" s="23"/>
      <c r="C41" s="23">
        <f>SUM(E41:Y41)</f>
        <v>37505.5</v>
      </c>
      <c r="D41" s="15"/>
      <c r="E41" s="39">
        <v>4765</v>
      </c>
      <c r="F41" s="39">
        <v>1245</v>
      </c>
      <c r="G41" s="39">
        <v>2795</v>
      </c>
      <c r="H41" s="39">
        <v>3658</v>
      </c>
      <c r="I41" s="39">
        <v>1950</v>
      </c>
      <c r="J41" s="39">
        <v>1980</v>
      </c>
      <c r="K41" s="39">
        <v>964</v>
      </c>
      <c r="L41" s="39">
        <v>2363</v>
      </c>
      <c r="M41" s="39"/>
      <c r="N41" s="39">
        <v>1096</v>
      </c>
      <c r="O41" s="39">
        <v>1527</v>
      </c>
      <c r="P41" s="39"/>
      <c r="Q41" s="39">
        <v>2250</v>
      </c>
      <c r="R41" s="39">
        <v>841.5</v>
      </c>
      <c r="S41" s="39">
        <v>1230</v>
      </c>
      <c r="T41" s="39">
        <v>700</v>
      </c>
      <c r="U41" s="39">
        <v>1090</v>
      </c>
      <c r="V41" s="39">
        <v>1206</v>
      </c>
      <c r="W41" s="39">
        <v>0</v>
      </c>
      <c r="X41" s="39">
        <v>6631</v>
      </c>
      <c r="Y41" s="39">
        <v>1214</v>
      </c>
      <c r="Z41" s="100"/>
    </row>
    <row r="42" spans="1:29" s="2" customFormat="1" ht="30" customHeight="1" x14ac:dyDescent="0.3">
      <c r="A42" s="32" t="s">
        <v>167</v>
      </c>
      <c r="B42" s="23">
        <v>6029</v>
      </c>
      <c r="C42" s="23">
        <f>SUM(E42:Y42)</f>
        <v>119143</v>
      </c>
      <c r="D42" s="15">
        <f t="shared" ref="D42" si="49">C42/B42</f>
        <v>19.761652015259578</v>
      </c>
      <c r="E42" s="10">
        <v>6115</v>
      </c>
      <c r="F42" s="10">
        <v>4390</v>
      </c>
      <c r="G42" s="10">
        <v>11177</v>
      </c>
      <c r="H42" s="10">
        <v>8758</v>
      </c>
      <c r="I42" s="10">
        <v>4310</v>
      </c>
      <c r="J42" s="10">
        <v>7388</v>
      </c>
      <c r="K42" s="10">
        <v>4907</v>
      </c>
      <c r="L42" s="10">
        <v>7556</v>
      </c>
      <c r="M42" s="10">
        <v>4500</v>
      </c>
      <c r="N42" s="10">
        <v>1680</v>
      </c>
      <c r="O42" s="10">
        <v>2210</v>
      </c>
      <c r="P42" s="10">
        <v>2734</v>
      </c>
      <c r="Q42" s="10">
        <v>6789</v>
      </c>
      <c r="R42" s="10">
        <v>5835</v>
      </c>
      <c r="S42" s="10">
        <v>6805</v>
      </c>
      <c r="T42" s="10">
        <v>3900</v>
      </c>
      <c r="U42" s="10">
        <v>4980</v>
      </c>
      <c r="V42" s="10">
        <v>1570</v>
      </c>
      <c r="W42" s="10">
        <v>3850</v>
      </c>
      <c r="X42" s="10">
        <v>14769</v>
      </c>
      <c r="Y42" s="10">
        <v>4920</v>
      </c>
      <c r="Z42" s="20"/>
    </row>
    <row r="43" spans="1:29" s="2" customFormat="1" ht="30" customHeight="1" x14ac:dyDescent="0.3">
      <c r="A43" s="17" t="s">
        <v>200</v>
      </c>
      <c r="B43" s="23"/>
      <c r="C43" s="23">
        <f>SUM(E43:Y43)</f>
        <v>25408</v>
      </c>
      <c r="D43" s="15"/>
      <c r="E43" s="10">
        <v>100</v>
      </c>
      <c r="F43" s="10">
        <v>1297</v>
      </c>
      <c r="G43" s="10">
        <v>3000</v>
      </c>
      <c r="H43" s="10">
        <v>1703</v>
      </c>
      <c r="I43" s="10">
        <v>588</v>
      </c>
      <c r="J43" s="10">
        <v>1165</v>
      </c>
      <c r="K43" s="10">
        <v>575</v>
      </c>
      <c r="L43" s="10">
        <v>718</v>
      </c>
      <c r="M43" s="10">
        <v>1000</v>
      </c>
      <c r="N43" s="10">
        <v>100</v>
      </c>
      <c r="O43" s="10">
        <v>445</v>
      </c>
      <c r="P43" s="10">
        <v>713</v>
      </c>
      <c r="Q43" s="10">
        <v>2086</v>
      </c>
      <c r="R43" s="10">
        <v>140</v>
      </c>
      <c r="S43" s="10">
        <v>4781</v>
      </c>
      <c r="T43" s="10">
        <v>150</v>
      </c>
      <c r="U43" s="10">
        <v>310</v>
      </c>
      <c r="V43" s="10">
        <v>676</v>
      </c>
      <c r="W43" s="10">
        <v>340</v>
      </c>
      <c r="X43" s="10">
        <v>4881</v>
      </c>
      <c r="Y43" s="10">
        <v>640</v>
      </c>
      <c r="Z43" s="20"/>
    </row>
    <row r="44" spans="1:29" s="2" customFormat="1" ht="30" customHeight="1" x14ac:dyDescent="0.3">
      <c r="A44" s="18" t="s">
        <v>52</v>
      </c>
      <c r="B44" s="33">
        <f>B42/B40</f>
        <v>2.8114172732656553E-2</v>
      </c>
      <c r="C44" s="33">
        <f>C42/C40</f>
        <v>0.63375486847018603</v>
      </c>
      <c r="D44" s="15"/>
      <c r="E44" s="35">
        <f>E42/E40</f>
        <v>0.71671354899202999</v>
      </c>
      <c r="F44" s="35">
        <f t="shared" ref="F44:Y44" si="50">F42/F40</f>
        <v>0.73093573093573094</v>
      </c>
      <c r="G44" s="35">
        <f t="shared" si="50"/>
        <v>0.79892780557541099</v>
      </c>
      <c r="H44" s="35">
        <f t="shared" si="50"/>
        <v>0.77658367028445763</v>
      </c>
      <c r="I44" s="35">
        <f t="shared" si="50"/>
        <v>0.75283842794759825</v>
      </c>
      <c r="J44" s="35">
        <f t="shared" si="50"/>
        <v>0.61881229583717234</v>
      </c>
      <c r="K44" s="35">
        <f t="shared" si="50"/>
        <v>0.5774435736308221</v>
      </c>
      <c r="L44" s="35">
        <f t="shared" si="50"/>
        <v>0.75199044585987262</v>
      </c>
      <c r="M44" s="35">
        <f t="shared" si="50"/>
        <v>0.4390672260708362</v>
      </c>
      <c r="N44" s="35">
        <f t="shared" si="50"/>
        <v>0.56000000000000005</v>
      </c>
      <c r="O44" s="35">
        <f t="shared" si="50"/>
        <v>0.35587761674718199</v>
      </c>
      <c r="P44" s="35">
        <f t="shared" si="50"/>
        <v>0.34476670870113491</v>
      </c>
      <c r="Q44" s="35">
        <f t="shared" si="50"/>
        <v>0.64985163204747776</v>
      </c>
      <c r="R44" s="35">
        <f t="shared" si="50"/>
        <v>0.53229337712096336</v>
      </c>
      <c r="S44" s="35">
        <f t="shared" si="50"/>
        <v>0.56207152886759726</v>
      </c>
      <c r="T44" s="35">
        <f t="shared" si="50"/>
        <v>0.34746970776906627</v>
      </c>
      <c r="U44" s="35">
        <f t="shared" si="50"/>
        <v>0.64549578742709013</v>
      </c>
      <c r="V44" s="35">
        <f t="shared" si="50"/>
        <v>0.72752548656163119</v>
      </c>
      <c r="W44" s="35"/>
      <c r="X44" s="35">
        <f t="shared" si="50"/>
        <v>1.0652769763416041</v>
      </c>
      <c r="Y44" s="35">
        <f t="shared" si="50"/>
        <v>0.50461538461538458</v>
      </c>
      <c r="Z44" s="21"/>
    </row>
    <row r="45" spans="1:29" s="2" customFormat="1" ht="30" customHeight="1" x14ac:dyDescent="0.3">
      <c r="A45" s="18" t="s">
        <v>168</v>
      </c>
      <c r="B45" s="23">
        <v>1905</v>
      </c>
      <c r="C45" s="23">
        <f>SUM(E45:Y45)</f>
        <v>40914</v>
      </c>
      <c r="D45" s="15"/>
      <c r="E45" s="34">
        <v>3757</v>
      </c>
      <c r="F45" s="34">
        <v>1290</v>
      </c>
      <c r="G45" s="34">
        <v>4742</v>
      </c>
      <c r="H45" s="34">
        <v>2562</v>
      </c>
      <c r="I45" s="34">
        <v>1423</v>
      </c>
      <c r="J45" s="34">
        <v>1930</v>
      </c>
      <c r="K45" s="34">
        <v>2469</v>
      </c>
      <c r="L45" s="34">
        <v>2844</v>
      </c>
      <c r="M45" s="34">
        <v>1500</v>
      </c>
      <c r="N45" s="34">
        <v>160</v>
      </c>
      <c r="O45" s="34">
        <v>980</v>
      </c>
      <c r="P45" s="34">
        <v>678</v>
      </c>
      <c r="Q45" s="34">
        <v>2174</v>
      </c>
      <c r="R45" s="34">
        <v>1277</v>
      </c>
      <c r="S45" s="34">
        <v>1855</v>
      </c>
      <c r="T45" s="34">
        <v>557</v>
      </c>
      <c r="U45" s="34">
        <v>1450</v>
      </c>
      <c r="V45" s="34">
        <v>495</v>
      </c>
      <c r="W45" s="34">
        <v>947</v>
      </c>
      <c r="X45" s="34">
        <v>6304</v>
      </c>
      <c r="Y45" s="34">
        <v>1520</v>
      </c>
      <c r="Z45" s="21"/>
    </row>
    <row r="46" spans="1:29" s="2" customFormat="1" ht="30" customHeight="1" x14ac:dyDescent="0.3">
      <c r="A46" s="18" t="s">
        <v>54</v>
      </c>
      <c r="B46" s="23">
        <v>2986</v>
      </c>
      <c r="C46" s="23">
        <f>SUM(E46:Y46)</f>
        <v>56830</v>
      </c>
      <c r="D46" s="15"/>
      <c r="E46" s="26">
        <v>1588</v>
      </c>
      <c r="F46" s="26">
        <v>1720</v>
      </c>
      <c r="G46" s="26">
        <v>5106</v>
      </c>
      <c r="H46" s="26">
        <v>5600</v>
      </c>
      <c r="I46" s="26">
        <v>1568</v>
      </c>
      <c r="J46" s="26">
        <v>4398</v>
      </c>
      <c r="K46" s="26">
        <v>1887</v>
      </c>
      <c r="L46" s="26">
        <v>3507</v>
      </c>
      <c r="M46" s="26">
        <v>3000</v>
      </c>
      <c r="N46" s="26">
        <v>1220</v>
      </c>
      <c r="O46" s="26">
        <v>910</v>
      </c>
      <c r="P46" s="26">
        <v>1545</v>
      </c>
      <c r="Q46" s="26">
        <v>3909</v>
      </c>
      <c r="R46" s="26">
        <v>912</v>
      </c>
      <c r="S46" s="26">
        <v>4781</v>
      </c>
      <c r="T46" s="26">
        <v>1996</v>
      </c>
      <c r="U46" s="26">
        <v>1850</v>
      </c>
      <c r="V46" s="26">
        <v>915</v>
      </c>
      <c r="W46" s="26">
        <v>2058</v>
      </c>
      <c r="X46" s="26">
        <v>6420</v>
      </c>
      <c r="Y46" s="26">
        <v>1940</v>
      </c>
      <c r="Z46" s="21"/>
    </row>
    <row r="47" spans="1:29" s="2" customFormat="1" ht="30" customHeight="1" x14ac:dyDescent="0.3">
      <c r="A47" s="18" t="s">
        <v>55</v>
      </c>
      <c r="B47" s="23">
        <v>50</v>
      </c>
      <c r="C47" s="23">
        <f>SUM(E47:Y47)</f>
        <v>100</v>
      </c>
      <c r="D47" s="15"/>
      <c r="E47" s="34"/>
      <c r="F47" s="34"/>
      <c r="G47" s="34"/>
      <c r="H47" s="34">
        <v>100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652</v>
      </c>
      <c r="C49" s="23">
        <f>SUM(E49:Y49)</f>
        <v>2552</v>
      </c>
      <c r="D49" s="15"/>
      <c r="E49" s="26">
        <v>15</v>
      </c>
      <c r="F49" s="26"/>
      <c r="G49" s="26">
        <v>253</v>
      </c>
      <c r="H49" s="26">
        <v>159</v>
      </c>
      <c r="I49" s="26">
        <v>83</v>
      </c>
      <c r="J49" s="26">
        <v>330</v>
      </c>
      <c r="K49" s="26">
        <v>40</v>
      </c>
      <c r="L49" s="26">
        <v>132</v>
      </c>
      <c r="M49" s="26"/>
      <c r="N49" s="26"/>
      <c r="O49" s="26"/>
      <c r="P49" s="26">
        <v>188</v>
      </c>
      <c r="Q49" s="26">
        <v>220</v>
      </c>
      <c r="R49" s="26"/>
      <c r="S49" s="26">
        <v>92</v>
      </c>
      <c r="T49" s="26">
        <v>170</v>
      </c>
      <c r="U49" s="26">
        <v>30</v>
      </c>
      <c r="V49" s="26"/>
      <c r="W49" s="26">
        <v>130</v>
      </c>
      <c r="X49" s="26">
        <v>710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51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51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51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51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3">
      <c r="A54" s="32" t="s">
        <v>60</v>
      </c>
      <c r="B54" s="23">
        <v>20</v>
      </c>
      <c r="C54" s="23">
        <f t="shared" si="51"/>
        <v>625</v>
      </c>
      <c r="D54" s="15"/>
      <c r="E54" s="34"/>
      <c r="F54" s="34"/>
      <c r="G54" s="34">
        <v>200</v>
      </c>
      <c r="H54" s="34">
        <v>42</v>
      </c>
      <c r="I54" s="34">
        <v>5</v>
      </c>
      <c r="J54" s="34"/>
      <c r="K54" s="34">
        <v>174</v>
      </c>
      <c r="L54" s="34">
        <v>140</v>
      </c>
      <c r="M54" s="34">
        <v>30</v>
      </c>
      <c r="N54" s="34">
        <v>5</v>
      </c>
      <c r="O54" s="34"/>
      <c r="P54" s="34"/>
      <c r="Q54" s="34"/>
      <c r="R54" s="34">
        <v>1</v>
      </c>
      <c r="S54" s="34"/>
      <c r="T54" s="34"/>
      <c r="U54" s="34">
        <v>3</v>
      </c>
      <c r="V54" s="34"/>
      <c r="W54" s="34"/>
      <c r="X54" s="34">
        <v>25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51"/>
        <v>#DIV/0!</v>
      </c>
      <c r="D55" s="15"/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51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51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163</v>
      </c>
      <c r="B58" s="27">
        <v>32</v>
      </c>
      <c r="C58" s="27">
        <f t="shared" si="51"/>
        <v>164</v>
      </c>
      <c r="D58" s="9"/>
      <c r="E58" s="26">
        <v>8</v>
      </c>
      <c r="F58" s="26"/>
      <c r="G58" s="26"/>
      <c r="H58" s="26"/>
      <c r="I58" s="26">
        <v>1</v>
      </c>
      <c r="J58" s="26"/>
      <c r="K58" s="26">
        <v>18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70</v>
      </c>
      <c r="Y58" s="26"/>
      <c r="Z58" s="20"/>
    </row>
    <row r="59" spans="1:26" s="2" customFormat="1" ht="30" customHeight="1" x14ac:dyDescent="0.3">
      <c r="A59" s="13" t="s">
        <v>161</v>
      </c>
      <c r="B59" s="27">
        <v>108</v>
      </c>
      <c r="C59" s="27">
        <f t="shared" si="51"/>
        <v>363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51"/>
        <v>0</v>
      </c>
      <c r="D60" s="9" t="e">
        <f t="shared" ref="D60:D90" si="53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/>
      <c r="C61" s="27">
        <f t="shared" si="51"/>
        <v>420</v>
      </c>
      <c r="D61" s="15"/>
      <c r="E61" s="34"/>
      <c r="F61" s="34"/>
      <c r="G61" s="34">
        <v>230</v>
      </c>
      <c r="H61" s="34"/>
      <c r="I61" s="34"/>
      <c r="J61" s="34"/>
      <c r="K61" s="34"/>
      <c r="L61" s="34">
        <v>35</v>
      </c>
      <c r="M61" s="34"/>
      <c r="N61" s="34"/>
      <c r="O61" s="34"/>
      <c r="P61" s="34"/>
      <c r="Q61" s="34"/>
      <c r="R61" s="34"/>
      <c r="S61" s="34"/>
      <c r="T61" s="34"/>
      <c r="U61" s="34">
        <v>155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4">SUM(E62:Y62)</f>
        <v>0</v>
      </c>
      <c r="D62" s="15" t="e">
        <f t="shared" si="53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4"/>
        <v>0</v>
      </c>
      <c r="D63" s="15" t="e">
        <f t="shared" si="53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194</v>
      </c>
      <c r="C64" s="23">
        <f t="shared" si="54"/>
        <v>6112</v>
      </c>
      <c r="D64" s="15"/>
      <c r="E64" s="37">
        <v>2314</v>
      </c>
      <c r="F64" s="37"/>
      <c r="G64" s="37"/>
      <c r="H64" s="37"/>
      <c r="I64" s="37"/>
      <c r="J64" s="37">
        <v>328</v>
      </c>
      <c r="K64" s="37">
        <v>70</v>
      </c>
      <c r="L64" s="37">
        <v>70</v>
      </c>
      <c r="M64" s="37">
        <v>1000</v>
      </c>
      <c r="N64" s="37"/>
      <c r="O64" s="37"/>
      <c r="P64" s="37">
        <v>125</v>
      </c>
      <c r="Q64" s="37">
        <v>1255</v>
      </c>
      <c r="R64" s="37"/>
      <c r="S64" s="37">
        <v>120</v>
      </c>
      <c r="T64" s="37">
        <v>250</v>
      </c>
      <c r="U64" s="37"/>
      <c r="V64" s="37"/>
      <c r="W64" s="37"/>
      <c r="X64" s="37">
        <v>530</v>
      </c>
      <c r="Y64" s="37">
        <v>50</v>
      </c>
      <c r="Z64" s="21"/>
    </row>
    <row r="65" spans="1:26" s="2" customFormat="1" ht="30" customHeight="1" x14ac:dyDescent="0.3">
      <c r="A65" s="18" t="s">
        <v>66</v>
      </c>
      <c r="B65" s="23">
        <v>60</v>
      </c>
      <c r="C65" s="23">
        <f t="shared" si="54"/>
        <v>4438</v>
      </c>
      <c r="D65" s="15"/>
      <c r="E65" s="37"/>
      <c r="F65" s="37">
        <v>6</v>
      </c>
      <c r="G65" s="37"/>
      <c r="H65" s="37">
        <v>708</v>
      </c>
      <c r="I65" s="37">
        <v>80</v>
      </c>
      <c r="J65" s="37">
        <v>1250</v>
      </c>
      <c r="K65" s="37">
        <v>534</v>
      </c>
      <c r="L65" s="37">
        <v>180</v>
      </c>
      <c r="M65" s="37">
        <v>1030</v>
      </c>
      <c r="N65" s="37"/>
      <c r="O65" s="37"/>
      <c r="P65" s="37"/>
      <c r="Q65" s="37">
        <v>150</v>
      </c>
      <c r="R65" s="37">
        <v>50</v>
      </c>
      <c r="S65" s="37">
        <v>100</v>
      </c>
      <c r="T65" s="37"/>
      <c r="U65" s="37"/>
      <c r="V65" s="37"/>
      <c r="W65" s="37"/>
      <c r="X65" s="37">
        <v>300</v>
      </c>
      <c r="Y65" s="37">
        <v>50</v>
      </c>
      <c r="Z65" s="21"/>
    </row>
    <row r="66" spans="1:26" s="2" customFormat="1" ht="30" customHeight="1" x14ac:dyDescent="0.3">
      <c r="A66" s="18" t="s">
        <v>67</v>
      </c>
      <c r="B66" s="23"/>
      <c r="C66" s="23">
        <f t="shared" si="54"/>
        <v>16</v>
      </c>
      <c r="D66" s="15"/>
      <c r="E66" s="37"/>
      <c r="F66" s="37"/>
      <c r="G66" s="37"/>
      <c r="H66" s="37"/>
      <c r="I66" s="37"/>
      <c r="J66" s="37"/>
      <c r="K66" s="37"/>
      <c r="L66" s="37">
        <v>16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3">
      <c r="A67" s="18" t="s">
        <v>68</v>
      </c>
      <c r="B67" s="23"/>
      <c r="C67" s="23">
        <f t="shared" si="54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90</v>
      </c>
      <c r="C68" s="23">
        <f t="shared" si="54"/>
        <v>7429</v>
      </c>
      <c r="D68" s="15"/>
      <c r="E68" s="37"/>
      <c r="F68" s="37">
        <v>150</v>
      </c>
      <c r="G68" s="37">
        <v>813</v>
      </c>
      <c r="H68" s="37">
        <v>372</v>
      </c>
      <c r="I68" s="37">
        <v>91</v>
      </c>
      <c r="J68" s="37">
        <v>573</v>
      </c>
      <c r="K68" s="37"/>
      <c r="L68" s="37">
        <v>713</v>
      </c>
      <c r="M68" s="37"/>
      <c r="N68" s="37">
        <v>86</v>
      </c>
      <c r="O68" s="37">
        <v>80</v>
      </c>
      <c r="P68" s="37">
        <v>184</v>
      </c>
      <c r="Q68" s="37">
        <v>120</v>
      </c>
      <c r="R68" s="37"/>
      <c r="S68" s="37">
        <v>42</v>
      </c>
      <c r="T68" s="37">
        <v>337</v>
      </c>
      <c r="U68" s="37">
        <v>260</v>
      </c>
      <c r="V68" s="37"/>
      <c r="W68" s="37">
        <v>545</v>
      </c>
      <c r="X68" s="37">
        <v>2813</v>
      </c>
      <c r="Y68" s="37">
        <v>250</v>
      </c>
      <c r="Z68" s="21"/>
    </row>
    <row r="69" spans="1:26" s="2" customFormat="1" ht="30" customHeight="1" x14ac:dyDescent="0.3">
      <c r="A69" s="18" t="s">
        <v>70</v>
      </c>
      <c r="B69" s="23"/>
      <c r="C69" s="23">
        <f t="shared" si="54"/>
        <v>2155</v>
      </c>
      <c r="D69" s="15"/>
      <c r="E69" s="37"/>
      <c r="F69" s="37">
        <v>218</v>
      </c>
      <c r="G69" s="37">
        <v>463</v>
      </c>
      <c r="H69" s="37">
        <v>344</v>
      </c>
      <c r="I69" s="37">
        <v>147</v>
      </c>
      <c r="J69" s="37">
        <v>130</v>
      </c>
      <c r="K69" s="37">
        <v>25</v>
      </c>
      <c r="L69" s="37"/>
      <c r="M69" s="37"/>
      <c r="N69" s="37"/>
      <c r="O69" s="37"/>
      <c r="P69" s="37"/>
      <c r="Q69" s="37"/>
      <c r="R69" s="37"/>
      <c r="S69" s="37">
        <v>6</v>
      </c>
      <c r="T69" s="37">
        <v>30</v>
      </c>
      <c r="U69" s="37">
        <v>195</v>
      </c>
      <c r="V69" s="37">
        <v>237</v>
      </c>
      <c r="W69" s="37"/>
      <c r="X69" s="37">
        <v>180</v>
      </c>
      <c r="Y69" s="37">
        <v>180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4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/>
      <c r="C71" s="23">
        <f t="shared" si="54"/>
        <v>500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500</v>
      </c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/>
      <c r="C72" s="23">
        <f t="shared" si="54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4"/>
        <v>0</v>
      </c>
      <c r="D73" s="15" t="e">
        <f t="shared" si="53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/>
      <c r="C74" s="19">
        <f t="shared" si="54"/>
        <v>80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14</v>
      </c>
      <c r="S74" s="37">
        <v>10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4"/>
        <v>0</v>
      </c>
      <c r="D75" s="15" t="e">
        <f t="shared" si="53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/>
      <c r="C76" s="23">
        <f>SUM(E76:Y76)</f>
        <v>1</v>
      </c>
      <c r="D76" s="15" t="e">
        <f t="shared" si="53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>
        <v>1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3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3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3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3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3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/>
      <c r="C83" s="42">
        <f>SUM(E83:Y83)</f>
        <v>9126.6666666666679</v>
      </c>
      <c r="D83" s="15"/>
      <c r="E83" s="99">
        <f>(E42-E84)/3</f>
        <v>646.66666666666663</v>
      </c>
      <c r="F83" s="99">
        <f t="shared" ref="F83:Y83" si="55">(F42-F84)/3</f>
        <v>380</v>
      </c>
      <c r="G83" s="99">
        <f t="shared" si="55"/>
        <v>197</v>
      </c>
      <c r="H83" s="99">
        <f t="shared" si="55"/>
        <v>726.33333333333337</v>
      </c>
      <c r="I83" s="99">
        <f t="shared" si="55"/>
        <v>436.66666666666669</v>
      </c>
      <c r="J83" s="99">
        <f t="shared" si="55"/>
        <v>348.66666666666669</v>
      </c>
      <c r="K83" s="99">
        <f t="shared" si="55"/>
        <v>573.33333333333337</v>
      </c>
      <c r="L83" s="99">
        <f t="shared" si="55"/>
        <v>260.33333333333331</v>
      </c>
      <c r="M83" s="99">
        <f t="shared" si="55"/>
        <v>216.66666666666666</v>
      </c>
      <c r="N83" s="99">
        <f t="shared" si="55"/>
        <v>66.666666666666671</v>
      </c>
      <c r="O83" s="99">
        <f t="shared" si="55"/>
        <v>313.33333333333331</v>
      </c>
      <c r="P83" s="99">
        <f t="shared" si="55"/>
        <v>428.66666666666669</v>
      </c>
      <c r="Q83" s="99">
        <f t="shared" si="55"/>
        <v>122.33333333333333</v>
      </c>
      <c r="R83" s="99">
        <f t="shared" si="55"/>
        <v>945</v>
      </c>
      <c r="S83" s="99">
        <f t="shared" si="55"/>
        <v>596</v>
      </c>
      <c r="T83" s="99">
        <f t="shared" si="55"/>
        <v>658.66666666666663</v>
      </c>
      <c r="U83" s="99">
        <f t="shared" si="55"/>
        <v>356.66666666666669</v>
      </c>
      <c r="V83" s="99">
        <f t="shared" si="55"/>
        <v>165.66666666666666</v>
      </c>
      <c r="W83" s="99">
        <f t="shared" si="55"/>
        <v>303.66666666666669</v>
      </c>
      <c r="X83" s="99">
        <f t="shared" si="55"/>
        <v>691</v>
      </c>
      <c r="Y83" s="99">
        <f t="shared" si="55"/>
        <v>693.33333333333337</v>
      </c>
    </row>
    <row r="84" spans="1:26" ht="30.6" hidden="1" customHeight="1" x14ac:dyDescent="0.3">
      <c r="A84" s="13" t="s">
        <v>81</v>
      </c>
      <c r="B84" s="23"/>
      <c r="C84" s="23">
        <f>SUM(E84:Y84)</f>
        <v>91763</v>
      </c>
      <c r="D84" s="15"/>
      <c r="E84" s="10">
        <v>4175</v>
      </c>
      <c r="F84" s="10">
        <v>3250</v>
      </c>
      <c r="G84" s="10">
        <v>10586</v>
      </c>
      <c r="H84" s="10">
        <v>6579</v>
      </c>
      <c r="I84" s="10">
        <v>3000</v>
      </c>
      <c r="J84" s="10">
        <v>6342</v>
      </c>
      <c r="K84" s="10">
        <v>3187</v>
      </c>
      <c r="L84" s="10">
        <v>6775</v>
      </c>
      <c r="M84" s="10">
        <v>3850</v>
      </c>
      <c r="N84" s="10">
        <v>1480</v>
      </c>
      <c r="O84" s="10">
        <v>1270</v>
      </c>
      <c r="P84" s="10">
        <v>1448</v>
      </c>
      <c r="Q84" s="10">
        <v>6422</v>
      </c>
      <c r="R84" s="10">
        <v>3000</v>
      </c>
      <c r="S84" s="10">
        <v>5017</v>
      </c>
      <c r="T84" s="10">
        <v>1924</v>
      </c>
      <c r="U84" s="10">
        <v>3910</v>
      </c>
      <c r="V84" s="10">
        <v>1073</v>
      </c>
      <c r="W84" s="10">
        <v>2939</v>
      </c>
      <c r="X84" s="10">
        <v>12696</v>
      </c>
      <c r="Y84" s="10">
        <v>2840</v>
      </c>
      <c r="Z84" s="20"/>
    </row>
    <row r="85" spans="1:26" ht="30" hidden="1" customHeight="1" x14ac:dyDescent="0.3">
      <c r="A85" s="13"/>
      <c r="B85" s="33"/>
      <c r="C85" s="23"/>
      <c r="D85" s="15" t="e">
        <f t="shared" si="53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3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3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3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3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6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6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7">G99/G98</f>
        <v>#DIV/0!</v>
      </c>
      <c r="H100" s="29" t="e">
        <f t="shared" si="57"/>
        <v>#DIV/0!</v>
      </c>
      <c r="I100" s="29" t="e">
        <f t="shared" si="57"/>
        <v>#DIV/0!</v>
      </c>
      <c r="J100" s="29" t="e">
        <f t="shared" si="57"/>
        <v>#DIV/0!</v>
      </c>
      <c r="K100" s="29" t="e">
        <f t="shared" si="57"/>
        <v>#DIV/0!</v>
      </c>
      <c r="L100" s="29" t="e">
        <f t="shared" si="57"/>
        <v>#DIV/0!</v>
      </c>
      <c r="M100" s="29" t="e">
        <f t="shared" si="57"/>
        <v>#DIV/0!</v>
      </c>
      <c r="N100" s="29" t="e">
        <f t="shared" si="57"/>
        <v>#DIV/0!</v>
      </c>
      <c r="O100" s="29" t="e">
        <f t="shared" si="57"/>
        <v>#DIV/0!</v>
      </c>
      <c r="P100" s="29" t="e">
        <f t="shared" si="57"/>
        <v>#DIV/0!</v>
      </c>
      <c r="Q100" s="29" t="e">
        <f t="shared" si="57"/>
        <v>#DIV/0!</v>
      </c>
      <c r="R100" s="29" t="e">
        <f t="shared" si="57"/>
        <v>#DIV/0!</v>
      </c>
      <c r="S100" s="29" t="e">
        <f t="shared" si="57"/>
        <v>#DIV/0!</v>
      </c>
      <c r="T100" s="29" t="e">
        <f t="shared" si="57"/>
        <v>#DIV/0!</v>
      </c>
      <c r="U100" s="29" t="e">
        <f t="shared" si="57"/>
        <v>#DIV/0!</v>
      </c>
      <c r="V100" s="29" t="e">
        <f t="shared" si="57"/>
        <v>#DIV/0!</v>
      </c>
      <c r="W100" s="29" t="e">
        <f t="shared" si="57"/>
        <v>#DIV/0!</v>
      </c>
      <c r="X100" s="29" t="e">
        <f t="shared" si="57"/>
        <v>#DIV/0!</v>
      </c>
      <c r="Y100" s="29" t="e">
        <f t="shared" si="57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8">E98-E99</f>
        <v>0</v>
      </c>
      <c r="F101" s="97">
        <f t="shared" si="58"/>
        <v>0</v>
      </c>
      <c r="G101" s="97">
        <f t="shared" si="58"/>
        <v>0</v>
      </c>
      <c r="H101" s="97">
        <f t="shared" si="58"/>
        <v>0</v>
      </c>
      <c r="I101" s="97">
        <f t="shared" si="58"/>
        <v>0</v>
      </c>
      <c r="J101" s="97">
        <f t="shared" si="58"/>
        <v>0</v>
      </c>
      <c r="K101" s="97">
        <f t="shared" si="58"/>
        <v>0</v>
      </c>
      <c r="L101" s="97">
        <f t="shared" si="58"/>
        <v>0</v>
      </c>
      <c r="M101" s="97">
        <f t="shared" si="58"/>
        <v>0</v>
      </c>
      <c r="N101" s="97">
        <f t="shared" si="58"/>
        <v>0</v>
      </c>
      <c r="O101" s="97">
        <f t="shared" si="58"/>
        <v>0</v>
      </c>
      <c r="P101" s="97">
        <f t="shared" si="58"/>
        <v>0</v>
      </c>
      <c r="Q101" s="97">
        <f t="shared" si="58"/>
        <v>0</v>
      </c>
      <c r="R101" s="97">
        <f t="shared" si="58"/>
        <v>0</v>
      </c>
      <c r="S101" s="97">
        <f t="shared" si="58"/>
        <v>0</v>
      </c>
      <c r="T101" s="97">
        <f t="shared" si="58"/>
        <v>0</v>
      </c>
      <c r="U101" s="97">
        <f t="shared" si="58"/>
        <v>0</v>
      </c>
      <c r="V101" s="97">
        <f t="shared" si="58"/>
        <v>0</v>
      </c>
      <c r="W101" s="97">
        <f t="shared" si="58"/>
        <v>0</v>
      </c>
      <c r="X101" s="97">
        <f t="shared" si="58"/>
        <v>0</v>
      </c>
      <c r="Y101" s="97">
        <f t="shared" si="58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9">SUM(E102:Y102)</f>
        <v>0</v>
      </c>
      <c r="D102" s="15" t="e">
        <f t="shared" si="56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9"/>
        <v>0</v>
      </c>
      <c r="D103" s="15" t="e">
        <f t="shared" si="56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9"/>
        <v>0</v>
      </c>
      <c r="D104" s="15" t="e">
        <f t="shared" si="56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9"/>
        <v>0</v>
      </c>
      <c r="D105" s="15" t="e">
        <f t="shared" si="56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6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0">E106/E98</f>
        <v>#DIV/0!</v>
      </c>
      <c r="F107" s="29" t="e">
        <f t="shared" si="60"/>
        <v>#DIV/0!</v>
      </c>
      <c r="G107" s="29" t="e">
        <f t="shared" si="60"/>
        <v>#DIV/0!</v>
      </c>
      <c r="H107" s="29" t="e">
        <f t="shared" si="60"/>
        <v>#DIV/0!</v>
      </c>
      <c r="I107" s="29" t="e">
        <f t="shared" si="60"/>
        <v>#DIV/0!</v>
      </c>
      <c r="J107" s="29" t="e">
        <f t="shared" si="60"/>
        <v>#DIV/0!</v>
      </c>
      <c r="K107" s="29" t="e">
        <f t="shared" si="60"/>
        <v>#DIV/0!</v>
      </c>
      <c r="L107" s="29" t="e">
        <f t="shared" si="60"/>
        <v>#DIV/0!</v>
      </c>
      <c r="M107" s="29" t="e">
        <f t="shared" si="60"/>
        <v>#DIV/0!</v>
      </c>
      <c r="N107" s="29" t="e">
        <f t="shared" si="60"/>
        <v>#DIV/0!</v>
      </c>
      <c r="O107" s="29" t="e">
        <f t="shared" si="60"/>
        <v>#DIV/0!</v>
      </c>
      <c r="P107" s="29" t="e">
        <f t="shared" si="60"/>
        <v>#DIV/0!</v>
      </c>
      <c r="Q107" s="29" t="e">
        <f t="shared" si="60"/>
        <v>#DIV/0!</v>
      </c>
      <c r="R107" s="29" t="e">
        <f t="shared" si="60"/>
        <v>#DIV/0!</v>
      </c>
      <c r="S107" s="29" t="e">
        <f t="shared" si="60"/>
        <v>#DIV/0!</v>
      </c>
      <c r="T107" s="29" t="e">
        <f t="shared" si="60"/>
        <v>#DIV/0!</v>
      </c>
      <c r="U107" s="29" t="e">
        <f t="shared" si="60"/>
        <v>#DIV/0!</v>
      </c>
      <c r="V107" s="29" t="e">
        <f t="shared" si="60"/>
        <v>#DIV/0!</v>
      </c>
      <c r="W107" s="29" t="e">
        <f t="shared" si="60"/>
        <v>#DIV/0!</v>
      </c>
      <c r="X107" s="29" t="e">
        <f t="shared" si="60"/>
        <v>#DIV/0!</v>
      </c>
      <c r="Y107" s="29" t="e">
        <f t="shared" si="60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61">SUM(E108:Y108)</f>
        <v>0</v>
      </c>
      <c r="D108" s="15" t="e">
        <f t="shared" si="56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61"/>
        <v>0</v>
      </c>
      <c r="D109" s="15" t="e">
        <f t="shared" si="56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61"/>
        <v>0</v>
      </c>
      <c r="D110" s="15" t="e">
        <f t="shared" si="56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61"/>
        <v>0</v>
      </c>
      <c r="D111" s="15" t="e">
        <f t="shared" si="56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6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61"/>
        <v>0</v>
      </c>
      <c r="D113" s="15" t="e">
        <f t="shared" si="56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2">E113/E112</f>
        <v>#DIV/0!</v>
      </c>
      <c r="F114" s="30" t="e">
        <f t="shared" si="62"/>
        <v>#DIV/0!</v>
      </c>
      <c r="G114" s="30" t="e">
        <f t="shared" si="62"/>
        <v>#DIV/0!</v>
      </c>
      <c r="H114" s="30" t="e">
        <f t="shared" si="62"/>
        <v>#DIV/0!</v>
      </c>
      <c r="I114" s="30" t="e">
        <f t="shared" si="62"/>
        <v>#DIV/0!</v>
      </c>
      <c r="J114" s="30" t="e">
        <f t="shared" si="62"/>
        <v>#DIV/0!</v>
      </c>
      <c r="K114" s="30" t="e">
        <f t="shared" si="62"/>
        <v>#DIV/0!</v>
      </c>
      <c r="L114" s="30" t="e">
        <f t="shared" si="62"/>
        <v>#DIV/0!</v>
      </c>
      <c r="M114" s="30" t="e">
        <f t="shared" si="62"/>
        <v>#DIV/0!</v>
      </c>
      <c r="N114" s="30" t="e">
        <f t="shared" si="62"/>
        <v>#DIV/0!</v>
      </c>
      <c r="O114" s="30" t="e">
        <f t="shared" si="62"/>
        <v>#DIV/0!</v>
      </c>
      <c r="P114" s="30" t="e">
        <f t="shared" si="62"/>
        <v>#DIV/0!</v>
      </c>
      <c r="Q114" s="30" t="e">
        <f t="shared" si="62"/>
        <v>#DIV/0!</v>
      </c>
      <c r="R114" s="30" t="e">
        <f t="shared" si="62"/>
        <v>#DIV/0!</v>
      </c>
      <c r="S114" s="30" t="e">
        <f t="shared" si="62"/>
        <v>#DIV/0!</v>
      </c>
      <c r="T114" s="30" t="e">
        <f t="shared" si="62"/>
        <v>#DIV/0!</v>
      </c>
      <c r="U114" s="30" t="e">
        <f t="shared" si="62"/>
        <v>#DIV/0!</v>
      </c>
      <c r="V114" s="30" t="e">
        <f t="shared" si="62"/>
        <v>#DIV/0!</v>
      </c>
      <c r="W114" s="30" t="e">
        <f t="shared" si="62"/>
        <v>#DIV/0!</v>
      </c>
      <c r="X114" s="30" t="e">
        <f t="shared" si="62"/>
        <v>#DIV/0!</v>
      </c>
      <c r="Y114" s="30" t="e">
        <f t="shared" si="62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61"/>
        <v>0</v>
      </c>
      <c r="D115" s="15" t="e">
        <f t="shared" si="56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61"/>
        <v>0</v>
      </c>
      <c r="D116" s="15" t="e">
        <f t="shared" si="56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61"/>
        <v>0</v>
      </c>
      <c r="D117" s="15" t="e">
        <f t="shared" si="56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61"/>
        <v>0</v>
      </c>
      <c r="D118" s="15" t="e">
        <f t="shared" si="56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6"/>
        <v>#DIV/0!</v>
      </c>
      <c r="E119" s="54" t="e">
        <f t="shared" ref="E119:Y119" si="63">E113/E106*10</f>
        <v>#DIV/0!</v>
      </c>
      <c r="F119" s="54" t="e">
        <f t="shared" si="63"/>
        <v>#DIV/0!</v>
      </c>
      <c r="G119" s="54" t="e">
        <f t="shared" si="63"/>
        <v>#DIV/0!</v>
      </c>
      <c r="H119" s="54" t="e">
        <f t="shared" si="63"/>
        <v>#DIV/0!</v>
      </c>
      <c r="I119" s="54" t="e">
        <f t="shared" si="63"/>
        <v>#DIV/0!</v>
      </c>
      <c r="J119" s="54" t="e">
        <f t="shared" si="63"/>
        <v>#DIV/0!</v>
      </c>
      <c r="K119" s="54" t="e">
        <f t="shared" si="63"/>
        <v>#DIV/0!</v>
      </c>
      <c r="L119" s="54" t="e">
        <f t="shared" si="63"/>
        <v>#DIV/0!</v>
      </c>
      <c r="M119" s="54" t="e">
        <f t="shared" si="63"/>
        <v>#DIV/0!</v>
      </c>
      <c r="N119" s="54" t="e">
        <f t="shared" si="63"/>
        <v>#DIV/0!</v>
      </c>
      <c r="O119" s="54" t="e">
        <f t="shared" si="63"/>
        <v>#DIV/0!</v>
      </c>
      <c r="P119" s="54" t="e">
        <f t="shared" si="63"/>
        <v>#DIV/0!</v>
      </c>
      <c r="Q119" s="54" t="e">
        <f t="shared" si="63"/>
        <v>#DIV/0!</v>
      </c>
      <c r="R119" s="54" t="e">
        <f t="shared" si="63"/>
        <v>#DIV/0!</v>
      </c>
      <c r="S119" s="54" t="e">
        <f t="shared" si="63"/>
        <v>#DIV/0!</v>
      </c>
      <c r="T119" s="54" t="e">
        <f t="shared" si="63"/>
        <v>#DIV/0!</v>
      </c>
      <c r="U119" s="54" t="e">
        <f t="shared" si="63"/>
        <v>#DIV/0!</v>
      </c>
      <c r="V119" s="54" t="e">
        <f t="shared" si="63"/>
        <v>#DIV/0!</v>
      </c>
      <c r="W119" s="54" t="e">
        <f t="shared" si="63"/>
        <v>#DIV/0!</v>
      </c>
      <c r="X119" s="54" t="e">
        <f t="shared" si="63"/>
        <v>#DIV/0!</v>
      </c>
      <c r="Y119" s="54" t="e">
        <f t="shared" si="63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4">B115/B108*10</f>
        <v>#DIV/0!</v>
      </c>
      <c r="C120" s="54" t="e">
        <f t="shared" si="64"/>
        <v>#DIV/0!</v>
      </c>
      <c r="D120" s="15" t="e">
        <f t="shared" si="56"/>
        <v>#DIV/0!</v>
      </c>
      <c r="E120" s="54" t="e">
        <f t="shared" ref="E120:Y120" si="65">E115/E108*10</f>
        <v>#DIV/0!</v>
      </c>
      <c r="F120" s="54" t="e">
        <f t="shared" si="65"/>
        <v>#DIV/0!</v>
      </c>
      <c r="G120" s="54" t="e">
        <f t="shared" si="65"/>
        <v>#DIV/0!</v>
      </c>
      <c r="H120" s="54" t="e">
        <f t="shared" si="65"/>
        <v>#DIV/0!</v>
      </c>
      <c r="I120" s="54" t="e">
        <f t="shared" si="65"/>
        <v>#DIV/0!</v>
      </c>
      <c r="J120" s="54" t="e">
        <f t="shared" si="65"/>
        <v>#DIV/0!</v>
      </c>
      <c r="K120" s="54" t="e">
        <f t="shared" si="65"/>
        <v>#DIV/0!</v>
      </c>
      <c r="L120" s="54" t="e">
        <f t="shared" si="65"/>
        <v>#DIV/0!</v>
      </c>
      <c r="M120" s="54" t="e">
        <f t="shared" si="65"/>
        <v>#DIV/0!</v>
      </c>
      <c r="N120" s="54" t="e">
        <f t="shared" si="65"/>
        <v>#DIV/0!</v>
      </c>
      <c r="O120" s="54" t="e">
        <f t="shared" si="65"/>
        <v>#DIV/0!</v>
      </c>
      <c r="P120" s="54" t="e">
        <f t="shared" si="65"/>
        <v>#DIV/0!</v>
      </c>
      <c r="Q120" s="54" t="e">
        <f t="shared" si="65"/>
        <v>#DIV/0!</v>
      </c>
      <c r="R120" s="54" t="e">
        <f t="shared" si="65"/>
        <v>#DIV/0!</v>
      </c>
      <c r="S120" s="54" t="e">
        <f t="shared" si="65"/>
        <v>#DIV/0!</v>
      </c>
      <c r="T120" s="54" t="e">
        <f t="shared" si="65"/>
        <v>#DIV/0!</v>
      </c>
      <c r="U120" s="54" t="e">
        <f t="shared" si="65"/>
        <v>#DIV/0!</v>
      </c>
      <c r="V120" s="54" t="e">
        <f t="shared" si="65"/>
        <v>#DIV/0!</v>
      </c>
      <c r="W120" s="54" t="e">
        <f t="shared" si="65"/>
        <v>#DIV/0!</v>
      </c>
      <c r="X120" s="54" t="e">
        <f t="shared" si="65"/>
        <v>#DIV/0!</v>
      </c>
      <c r="Y120" s="54" t="e">
        <f t="shared" si="65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4"/>
        <v>#DIV/0!</v>
      </c>
      <c r="C121" s="54" t="e">
        <f t="shared" si="64"/>
        <v>#DIV/0!</v>
      </c>
      <c r="D121" s="15" t="e">
        <f t="shared" si="56"/>
        <v>#DIV/0!</v>
      </c>
      <c r="E121" s="54"/>
      <c r="F121" s="54" t="e">
        <f t="shared" ref="F121:M122" si="66">F116/F109*10</f>
        <v>#DIV/0!</v>
      </c>
      <c r="G121" s="54" t="e">
        <f t="shared" si="66"/>
        <v>#DIV/0!</v>
      </c>
      <c r="H121" s="54" t="e">
        <f t="shared" si="66"/>
        <v>#DIV/0!</v>
      </c>
      <c r="I121" s="54" t="e">
        <f t="shared" si="66"/>
        <v>#DIV/0!</v>
      </c>
      <c r="J121" s="54" t="e">
        <f t="shared" si="66"/>
        <v>#DIV/0!</v>
      </c>
      <c r="K121" s="54" t="e">
        <f t="shared" si="66"/>
        <v>#DIV/0!</v>
      </c>
      <c r="L121" s="54" t="e">
        <f t="shared" si="66"/>
        <v>#DIV/0!</v>
      </c>
      <c r="M121" s="54" t="e">
        <f t="shared" si="66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7">R116/R109*10</f>
        <v>#DIV/0!</v>
      </c>
      <c r="S121" s="54" t="e">
        <f t="shared" si="67"/>
        <v>#DIV/0!</v>
      </c>
      <c r="T121" s="54" t="e">
        <f t="shared" si="67"/>
        <v>#DIV/0!</v>
      </c>
      <c r="U121" s="54" t="e">
        <f t="shared" si="67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4"/>
        <v>#DIV/0!</v>
      </c>
      <c r="C122" s="54" t="e">
        <f t="shared" si="64"/>
        <v>#DIV/0!</v>
      </c>
      <c r="D122" s="15" t="e">
        <f t="shared" si="56"/>
        <v>#DIV/0!</v>
      </c>
      <c r="E122" s="54" t="e">
        <f>E117/E110*10</f>
        <v>#DIV/0!</v>
      </c>
      <c r="F122" s="54" t="e">
        <f t="shared" si="66"/>
        <v>#DIV/0!</v>
      </c>
      <c r="G122" s="54" t="e">
        <f t="shared" si="66"/>
        <v>#DIV/0!</v>
      </c>
      <c r="H122" s="54" t="e">
        <f t="shared" si="66"/>
        <v>#DIV/0!</v>
      </c>
      <c r="I122" s="54" t="e">
        <f t="shared" si="66"/>
        <v>#DIV/0!</v>
      </c>
      <c r="J122" s="54" t="e">
        <f t="shared" si="66"/>
        <v>#DIV/0!</v>
      </c>
      <c r="K122" s="54" t="e">
        <f t="shared" si="66"/>
        <v>#DIV/0!</v>
      </c>
      <c r="L122" s="54" t="e">
        <f t="shared" si="66"/>
        <v>#DIV/0!</v>
      </c>
      <c r="M122" s="54" t="e">
        <f t="shared" si="66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4"/>
        <v>#DIV/0!</v>
      </c>
      <c r="C123" s="54" t="e">
        <f t="shared" si="64"/>
        <v>#DIV/0!</v>
      </c>
      <c r="D123" s="15" t="e">
        <f t="shared" si="56"/>
        <v>#DIV/0!</v>
      </c>
      <c r="E123" s="54" t="e">
        <f t="shared" si="64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6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6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6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8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9">E133/E132</f>
        <v>#DIV/0!</v>
      </c>
      <c r="F134" s="35" t="e">
        <f t="shared" si="69"/>
        <v>#DIV/0!</v>
      </c>
      <c r="G134" s="35" t="e">
        <f t="shared" si="69"/>
        <v>#DIV/0!</v>
      </c>
      <c r="H134" s="35" t="e">
        <f t="shared" si="69"/>
        <v>#DIV/0!</v>
      </c>
      <c r="I134" s="35" t="e">
        <f t="shared" si="69"/>
        <v>#DIV/0!</v>
      </c>
      <c r="J134" s="35" t="e">
        <f t="shared" si="69"/>
        <v>#DIV/0!</v>
      </c>
      <c r="K134" s="35" t="e">
        <f t="shared" si="69"/>
        <v>#DIV/0!</v>
      </c>
      <c r="L134" s="35" t="e">
        <f t="shared" si="69"/>
        <v>#DIV/0!</v>
      </c>
      <c r="M134" s="35" t="e">
        <f t="shared" si="69"/>
        <v>#DIV/0!</v>
      </c>
      <c r="N134" s="35" t="e">
        <f t="shared" si="69"/>
        <v>#DIV/0!</v>
      </c>
      <c r="O134" s="35" t="e">
        <f t="shared" si="69"/>
        <v>#DIV/0!</v>
      </c>
      <c r="P134" s="35" t="e">
        <f t="shared" si="69"/>
        <v>#DIV/0!</v>
      </c>
      <c r="Q134" s="35" t="e">
        <f t="shared" si="69"/>
        <v>#DIV/0!</v>
      </c>
      <c r="R134" s="35" t="e">
        <f t="shared" si="69"/>
        <v>#DIV/0!</v>
      </c>
      <c r="S134" s="35" t="e">
        <f t="shared" si="69"/>
        <v>#DIV/0!</v>
      </c>
      <c r="T134" s="35" t="e">
        <f t="shared" si="69"/>
        <v>#DIV/0!</v>
      </c>
      <c r="U134" s="35" t="e">
        <f t="shared" si="69"/>
        <v>#DIV/0!</v>
      </c>
      <c r="V134" s="35" t="e">
        <f t="shared" si="69"/>
        <v>#DIV/0!</v>
      </c>
      <c r="W134" s="35" t="e">
        <f t="shared" si="69"/>
        <v>#DIV/0!</v>
      </c>
      <c r="X134" s="35" t="e">
        <f t="shared" si="69"/>
        <v>#DIV/0!</v>
      </c>
      <c r="Y134" s="35" t="e">
        <f t="shared" si="69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0">E132-E133</f>
        <v>0</v>
      </c>
      <c r="F135" s="95">
        <f t="shared" si="70"/>
        <v>0</v>
      </c>
      <c r="G135" s="95">
        <f t="shared" si="70"/>
        <v>0</v>
      </c>
      <c r="H135" s="95">
        <f t="shared" si="70"/>
        <v>0</v>
      </c>
      <c r="I135" s="95">
        <f t="shared" si="70"/>
        <v>0</v>
      </c>
      <c r="J135" s="95">
        <f t="shared" si="70"/>
        <v>0</v>
      </c>
      <c r="K135" s="95">
        <f t="shared" si="70"/>
        <v>0</v>
      </c>
      <c r="L135" s="95">
        <f t="shared" si="70"/>
        <v>0</v>
      </c>
      <c r="M135" s="95">
        <f t="shared" si="70"/>
        <v>0</v>
      </c>
      <c r="N135" s="95">
        <f t="shared" si="70"/>
        <v>0</v>
      </c>
      <c r="O135" s="95">
        <f t="shared" si="70"/>
        <v>0</v>
      </c>
      <c r="P135" s="95">
        <f t="shared" si="70"/>
        <v>0</v>
      </c>
      <c r="Q135" s="95">
        <f t="shared" si="70"/>
        <v>0</v>
      </c>
      <c r="R135" s="95">
        <f t="shared" si="70"/>
        <v>0</v>
      </c>
      <c r="S135" s="95">
        <f t="shared" si="70"/>
        <v>0</v>
      </c>
      <c r="T135" s="95">
        <f t="shared" si="70"/>
        <v>0</v>
      </c>
      <c r="U135" s="95">
        <f t="shared" si="70"/>
        <v>0</v>
      </c>
      <c r="V135" s="95">
        <f t="shared" si="70"/>
        <v>0</v>
      </c>
      <c r="W135" s="95">
        <f t="shared" si="70"/>
        <v>0</v>
      </c>
      <c r="X135" s="95">
        <f t="shared" si="70"/>
        <v>0</v>
      </c>
      <c r="Y135" s="95">
        <f t="shared" si="70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8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8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1">E137/E136</f>
        <v>#DIV/0!</v>
      </c>
      <c r="F138" s="29" t="e">
        <f t="shared" si="71"/>
        <v>#DIV/0!</v>
      </c>
      <c r="G138" s="29" t="e">
        <f t="shared" si="71"/>
        <v>#DIV/0!</v>
      </c>
      <c r="H138" s="29" t="e">
        <f t="shared" si="71"/>
        <v>#DIV/0!</v>
      </c>
      <c r="I138" s="29" t="e">
        <f t="shared" si="71"/>
        <v>#DIV/0!</v>
      </c>
      <c r="J138" s="29" t="e">
        <f t="shared" si="71"/>
        <v>#DIV/0!</v>
      </c>
      <c r="K138" s="29" t="e">
        <f t="shared" si="71"/>
        <v>#DIV/0!</v>
      </c>
      <c r="L138" s="29" t="e">
        <f t="shared" si="71"/>
        <v>#DIV/0!</v>
      </c>
      <c r="M138" s="29" t="e">
        <f t="shared" si="71"/>
        <v>#DIV/0!</v>
      </c>
      <c r="N138" s="29" t="e">
        <f t="shared" si="71"/>
        <v>#DIV/0!</v>
      </c>
      <c r="O138" s="29" t="e">
        <f t="shared" si="71"/>
        <v>#DIV/0!</v>
      </c>
      <c r="P138" s="29" t="e">
        <f t="shared" si="71"/>
        <v>#DIV/0!</v>
      </c>
      <c r="Q138" s="29" t="e">
        <f t="shared" si="71"/>
        <v>#DIV/0!</v>
      </c>
      <c r="R138" s="29" t="e">
        <f t="shared" si="71"/>
        <v>#DIV/0!</v>
      </c>
      <c r="S138" s="29" t="e">
        <f t="shared" si="71"/>
        <v>#DIV/0!</v>
      </c>
      <c r="T138" s="29" t="e">
        <f t="shared" si="71"/>
        <v>#DIV/0!</v>
      </c>
      <c r="U138" s="29" t="e">
        <f t="shared" si="71"/>
        <v>#DIV/0!</v>
      </c>
      <c r="V138" s="29" t="e">
        <f t="shared" si="71"/>
        <v>#DIV/0!</v>
      </c>
      <c r="W138" s="29" t="e">
        <f t="shared" si="71"/>
        <v>#DIV/0!</v>
      </c>
      <c r="X138" s="29" t="e">
        <f t="shared" si="71"/>
        <v>#DIV/0!</v>
      </c>
      <c r="Y138" s="29" t="e">
        <f t="shared" si="71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8"/>
        <v>#DIV/0!</v>
      </c>
      <c r="E139" s="58" t="e">
        <f t="shared" ref="E139:P139" si="72">E137/E133*10</f>
        <v>#DIV/0!</v>
      </c>
      <c r="F139" s="58" t="e">
        <f t="shared" si="72"/>
        <v>#DIV/0!</v>
      </c>
      <c r="G139" s="58" t="e">
        <f t="shared" si="72"/>
        <v>#DIV/0!</v>
      </c>
      <c r="H139" s="58" t="e">
        <f t="shared" si="72"/>
        <v>#DIV/0!</v>
      </c>
      <c r="I139" s="58" t="e">
        <f t="shared" si="72"/>
        <v>#DIV/0!</v>
      </c>
      <c r="J139" s="58" t="e">
        <f t="shared" si="72"/>
        <v>#DIV/0!</v>
      </c>
      <c r="K139" s="58" t="e">
        <f t="shared" si="72"/>
        <v>#DIV/0!</v>
      </c>
      <c r="L139" s="58" t="e">
        <f t="shared" si="72"/>
        <v>#DIV/0!</v>
      </c>
      <c r="M139" s="58" t="e">
        <f t="shared" si="72"/>
        <v>#DIV/0!</v>
      </c>
      <c r="N139" s="58" t="e">
        <f t="shared" si="72"/>
        <v>#DIV/0!</v>
      </c>
      <c r="O139" s="58" t="e">
        <f t="shared" si="72"/>
        <v>#DIV/0!</v>
      </c>
      <c r="P139" s="58" t="e">
        <f t="shared" si="72"/>
        <v>#DIV/0!</v>
      </c>
      <c r="Q139" s="58" t="e">
        <f t="shared" ref="Q139:V139" si="73">Q137/Q133*10</f>
        <v>#DIV/0!</v>
      </c>
      <c r="R139" s="58" t="e">
        <f t="shared" si="73"/>
        <v>#DIV/0!</v>
      </c>
      <c r="S139" s="58" t="e">
        <f t="shared" si="73"/>
        <v>#DIV/0!</v>
      </c>
      <c r="T139" s="58" t="e">
        <f t="shared" si="73"/>
        <v>#DIV/0!</v>
      </c>
      <c r="U139" s="58" t="e">
        <f t="shared" si="73"/>
        <v>#DIV/0!</v>
      </c>
      <c r="V139" s="58" t="e">
        <f t="shared" si="73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8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4">F143/F142</f>
        <v>#DIV/0!</v>
      </c>
      <c r="G144" s="29" t="e">
        <f t="shared" si="74"/>
        <v>#DIV/0!</v>
      </c>
      <c r="H144" s="29" t="e">
        <f t="shared" si="74"/>
        <v>#DIV/0!</v>
      </c>
      <c r="I144" s="29" t="e">
        <f t="shared" si="74"/>
        <v>#DIV/0!</v>
      </c>
      <c r="J144" s="29" t="e">
        <f t="shared" si="74"/>
        <v>#DIV/0!</v>
      </c>
      <c r="K144" s="29" t="e">
        <f t="shared" si="74"/>
        <v>#DIV/0!</v>
      </c>
      <c r="L144" s="29" t="e">
        <f t="shared" si="74"/>
        <v>#DIV/0!</v>
      </c>
      <c r="M144" s="29" t="e">
        <f t="shared" si="74"/>
        <v>#DIV/0!</v>
      </c>
      <c r="N144" s="29" t="e">
        <f t="shared" si="74"/>
        <v>#DIV/0!</v>
      </c>
      <c r="O144" s="29" t="e">
        <f t="shared" si="74"/>
        <v>#DIV/0!</v>
      </c>
      <c r="P144" s="29" t="e">
        <f t="shared" si="74"/>
        <v>#DIV/0!</v>
      </c>
      <c r="Q144" s="29"/>
      <c r="R144" s="29" t="e">
        <f t="shared" si="74"/>
        <v>#DIV/0!</v>
      </c>
      <c r="S144" s="29" t="e">
        <f t="shared" si="74"/>
        <v>#DIV/0!</v>
      </c>
      <c r="T144" s="29" t="e">
        <f t="shared" si="74"/>
        <v>#DIV/0!</v>
      </c>
      <c r="U144" s="29" t="e">
        <f t="shared" si="74"/>
        <v>#DIV/0!</v>
      </c>
      <c r="V144" s="29" t="e">
        <f t="shared" si="74"/>
        <v>#DIV/0!</v>
      </c>
      <c r="W144" s="29" t="e">
        <f t="shared" si="74"/>
        <v>#DIV/0!</v>
      </c>
      <c r="X144" s="29" t="e">
        <f t="shared" si="74"/>
        <v>#DIV/0!</v>
      </c>
      <c r="Y144" s="29" t="e">
        <f t="shared" si="74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8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8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5">E146/E145</f>
        <v>#DIV/0!</v>
      </c>
      <c r="F147" s="30" t="e">
        <f t="shared" si="75"/>
        <v>#DIV/0!</v>
      </c>
      <c r="G147" s="30" t="e">
        <f t="shared" si="75"/>
        <v>#DIV/0!</v>
      </c>
      <c r="H147" s="30" t="e">
        <f t="shared" si="75"/>
        <v>#DIV/0!</v>
      </c>
      <c r="I147" s="30" t="e">
        <f t="shared" si="75"/>
        <v>#DIV/0!</v>
      </c>
      <c r="J147" s="30" t="e">
        <f t="shared" si="75"/>
        <v>#DIV/0!</v>
      </c>
      <c r="K147" s="30" t="e">
        <f t="shared" si="75"/>
        <v>#DIV/0!</v>
      </c>
      <c r="L147" s="30" t="e">
        <f t="shared" si="75"/>
        <v>#DIV/0!</v>
      </c>
      <c r="M147" s="30" t="e">
        <f t="shared" si="75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8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6">H146/H143*10</f>
        <v>#DIV/0!</v>
      </c>
      <c r="I148" s="58" t="e">
        <f t="shared" si="76"/>
        <v>#DIV/0!</v>
      </c>
      <c r="J148" s="58" t="e">
        <f t="shared" si="76"/>
        <v>#DIV/0!</v>
      </c>
      <c r="K148" s="58" t="e">
        <f t="shared" si="76"/>
        <v>#DIV/0!</v>
      </c>
      <c r="L148" s="58" t="e">
        <f t="shared" si="76"/>
        <v>#DIV/0!</v>
      </c>
      <c r="M148" s="58" t="e">
        <f t="shared" si="76"/>
        <v>#DIV/0!</v>
      </c>
      <c r="N148" s="58" t="e">
        <f t="shared" si="76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7">R146/R143*10</f>
        <v>#DIV/0!</v>
      </c>
      <c r="S148" s="58" t="e">
        <f t="shared" si="77"/>
        <v>#DIV/0!</v>
      </c>
      <c r="T148" s="58" t="e">
        <f t="shared" si="77"/>
        <v>#DIV/0!</v>
      </c>
      <c r="U148" s="58" t="e">
        <f t="shared" si="77"/>
        <v>#DIV/0!</v>
      </c>
      <c r="V148" s="58" t="e">
        <f t="shared" si="77"/>
        <v>#DIV/0!</v>
      </c>
      <c r="W148" s="58" t="e">
        <f t="shared" si="77"/>
        <v>#DIV/0!</v>
      </c>
      <c r="X148" s="58" t="e">
        <f t="shared" si="77"/>
        <v>#DIV/0!</v>
      </c>
      <c r="Y148" s="58" t="e">
        <f t="shared" si="77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8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8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8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8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8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8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8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8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8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8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8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8"/>
        <v>#DIV/0!</v>
      </c>
      <c r="E160" s="54" t="e">
        <f>E159/E158*10</f>
        <v>#DIV/0!</v>
      </c>
      <c r="F160" s="54"/>
      <c r="G160" s="54"/>
      <c r="H160" s="54" t="e">
        <f t="shared" ref="H160:M160" si="78">H159/H158*10</f>
        <v>#DIV/0!</v>
      </c>
      <c r="I160" s="54" t="e">
        <f t="shared" si="78"/>
        <v>#DIV/0!</v>
      </c>
      <c r="J160" s="54" t="e">
        <f t="shared" si="78"/>
        <v>#DIV/0!</v>
      </c>
      <c r="K160" s="54" t="e">
        <f t="shared" si="78"/>
        <v>#DIV/0!</v>
      </c>
      <c r="L160" s="54" t="e">
        <f t="shared" si="78"/>
        <v>#DIV/0!</v>
      </c>
      <c r="M160" s="54" t="e">
        <f t="shared" si="78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9">S159/S158*10</f>
        <v>#DIV/0!</v>
      </c>
      <c r="T160" s="54" t="e">
        <f t="shared" si="79"/>
        <v>#DIV/0!</v>
      </c>
      <c r="U160" s="54" t="e">
        <f t="shared" si="79"/>
        <v>#DIV/0!</v>
      </c>
      <c r="V160" s="54" t="e">
        <f t="shared" si="79"/>
        <v>#DIV/0!</v>
      </c>
      <c r="W160" s="54" t="e">
        <f t="shared" si="79"/>
        <v>#DIV/0!</v>
      </c>
      <c r="X160" s="54" t="e">
        <f t="shared" si="79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8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8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8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8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8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8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8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80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80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1">F180/F179</f>
        <v>#DIV/0!</v>
      </c>
      <c r="G181" s="16" t="e">
        <f t="shared" si="81"/>
        <v>#DIV/0!</v>
      </c>
      <c r="H181" s="16" t="e">
        <f t="shared" si="81"/>
        <v>#DIV/0!</v>
      </c>
      <c r="I181" s="16" t="e">
        <f t="shared" si="81"/>
        <v>#DIV/0!</v>
      </c>
      <c r="J181" s="16" t="e">
        <f t="shared" si="81"/>
        <v>#DIV/0!</v>
      </c>
      <c r="K181" s="16" t="e">
        <f t="shared" si="81"/>
        <v>#DIV/0!</v>
      </c>
      <c r="L181" s="16" t="e">
        <f t="shared" si="81"/>
        <v>#DIV/0!</v>
      </c>
      <c r="M181" s="16" t="e">
        <f t="shared" si="81"/>
        <v>#DIV/0!</v>
      </c>
      <c r="N181" s="16" t="e">
        <f t="shared" si="81"/>
        <v>#DIV/0!</v>
      </c>
      <c r="O181" s="16" t="e">
        <f t="shared" si="81"/>
        <v>#DIV/0!</v>
      </c>
      <c r="P181" s="16" t="e">
        <f t="shared" si="81"/>
        <v>#DIV/0!</v>
      </c>
      <c r="Q181" s="16" t="e">
        <f t="shared" si="81"/>
        <v>#DIV/0!</v>
      </c>
      <c r="R181" s="16" t="e">
        <f t="shared" si="81"/>
        <v>#DIV/0!</v>
      </c>
      <c r="S181" s="16" t="e">
        <f t="shared" si="81"/>
        <v>#DIV/0!</v>
      </c>
      <c r="T181" s="16" t="e">
        <f t="shared" si="81"/>
        <v>#DIV/0!</v>
      </c>
      <c r="U181" s="16" t="e">
        <f t="shared" si="81"/>
        <v>#DIV/0!</v>
      </c>
      <c r="V181" s="16" t="e">
        <f t="shared" si="81"/>
        <v>#DIV/0!</v>
      </c>
      <c r="W181" s="16" t="e">
        <f t="shared" si="81"/>
        <v>#DIV/0!</v>
      </c>
      <c r="X181" s="16" t="e">
        <f t="shared" si="81"/>
        <v>#DIV/0!</v>
      </c>
      <c r="Y181" s="16" t="e">
        <f t="shared" si="81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80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80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80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80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80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80"/>
        <v>#DIV/0!</v>
      </c>
      <c r="E187" s="73">
        <f t="shared" ref="E187:Y187" si="82">E186/E185</f>
        <v>1</v>
      </c>
      <c r="F187" s="73">
        <f t="shared" si="82"/>
        <v>1</v>
      </c>
      <c r="G187" s="73">
        <f t="shared" si="82"/>
        <v>1</v>
      </c>
      <c r="H187" s="73">
        <f t="shared" si="82"/>
        <v>1</v>
      </c>
      <c r="I187" s="73">
        <f t="shared" si="82"/>
        <v>0.98545602827239365</v>
      </c>
      <c r="J187" s="73">
        <f t="shared" si="82"/>
        <v>0.95697995853489981</v>
      </c>
      <c r="K187" s="73">
        <f t="shared" si="82"/>
        <v>0.97799717912552886</v>
      </c>
      <c r="L187" s="73">
        <f t="shared" si="82"/>
        <v>1</v>
      </c>
      <c r="M187" s="73">
        <f t="shared" si="82"/>
        <v>1</v>
      </c>
      <c r="N187" s="73">
        <f t="shared" si="82"/>
        <v>1</v>
      </c>
      <c r="O187" s="73">
        <f t="shared" si="82"/>
        <v>0.96502057613168724</v>
      </c>
      <c r="P187" s="73">
        <f t="shared" si="82"/>
        <v>0.9734578884934757</v>
      </c>
      <c r="Q187" s="73">
        <f t="shared" si="82"/>
        <v>1</v>
      </c>
      <c r="R187" s="73">
        <f t="shared" si="82"/>
        <v>1</v>
      </c>
      <c r="S187" s="73">
        <f t="shared" si="82"/>
        <v>1</v>
      </c>
      <c r="T187" s="73">
        <f t="shared" si="82"/>
        <v>1</v>
      </c>
      <c r="U187" s="73">
        <f t="shared" si="82"/>
        <v>0.98753117206982544</v>
      </c>
      <c r="V187" s="73">
        <f t="shared" si="82"/>
        <v>1</v>
      </c>
      <c r="W187" s="73">
        <f t="shared" si="82"/>
        <v>1</v>
      </c>
      <c r="X187" s="73">
        <f t="shared" si="82"/>
        <v>0.9443490556509444</v>
      </c>
      <c r="Y187" s="73">
        <f t="shared" si="82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80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80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80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3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3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3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4">E192/E193</f>
        <v>#DIV/0!</v>
      </c>
      <c r="F195" s="73" t="e">
        <f t="shared" si="84"/>
        <v>#DIV/0!</v>
      </c>
      <c r="G195" s="73" t="e">
        <f t="shared" si="84"/>
        <v>#DIV/0!</v>
      </c>
      <c r="H195" s="73" t="e">
        <f t="shared" si="84"/>
        <v>#DIV/0!</v>
      </c>
      <c r="I195" s="73" t="e">
        <f t="shared" si="84"/>
        <v>#DIV/0!</v>
      </c>
      <c r="J195" s="73" t="e">
        <f t="shared" si="84"/>
        <v>#DIV/0!</v>
      </c>
      <c r="K195" s="73" t="e">
        <f t="shared" si="84"/>
        <v>#DIV/0!</v>
      </c>
      <c r="L195" s="73" t="e">
        <f t="shared" si="84"/>
        <v>#DIV/0!</v>
      </c>
      <c r="M195" s="73" t="e">
        <f t="shared" si="84"/>
        <v>#DIV/0!</v>
      </c>
      <c r="N195" s="73" t="e">
        <f t="shared" si="84"/>
        <v>#DIV/0!</v>
      </c>
      <c r="O195" s="73" t="e">
        <f t="shared" si="84"/>
        <v>#DIV/0!</v>
      </c>
      <c r="P195" s="73" t="e">
        <f t="shared" si="84"/>
        <v>#DIV/0!</v>
      </c>
      <c r="Q195" s="73" t="e">
        <f t="shared" si="84"/>
        <v>#DIV/0!</v>
      </c>
      <c r="R195" s="73" t="e">
        <f t="shared" si="84"/>
        <v>#DIV/0!</v>
      </c>
      <c r="S195" s="73" t="e">
        <f t="shared" si="84"/>
        <v>#DIV/0!</v>
      </c>
      <c r="T195" s="73" t="e">
        <f t="shared" si="84"/>
        <v>#DIV/0!</v>
      </c>
      <c r="U195" s="73" t="e">
        <f t="shared" si="84"/>
        <v>#DIV/0!</v>
      </c>
      <c r="V195" s="73" t="e">
        <f t="shared" si="84"/>
        <v>#DIV/0!</v>
      </c>
      <c r="W195" s="73" t="e">
        <f t="shared" si="84"/>
        <v>#DIV/0!</v>
      </c>
      <c r="X195" s="73" t="e">
        <f t="shared" si="84"/>
        <v>#DIV/0!</v>
      </c>
      <c r="Y195" s="73" t="e">
        <f t="shared" si="84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3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3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3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5">E196/E197</f>
        <v>#DIV/0!</v>
      </c>
      <c r="F199" s="30" t="e">
        <f t="shared" si="85"/>
        <v>#DIV/0!</v>
      </c>
      <c r="G199" s="30" t="e">
        <f t="shared" si="85"/>
        <v>#DIV/0!</v>
      </c>
      <c r="H199" s="30" t="e">
        <f t="shared" si="85"/>
        <v>#DIV/0!</v>
      </c>
      <c r="I199" s="30" t="e">
        <f t="shared" si="85"/>
        <v>#DIV/0!</v>
      </c>
      <c r="J199" s="30" t="e">
        <f t="shared" si="85"/>
        <v>#DIV/0!</v>
      </c>
      <c r="K199" s="30" t="e">
        <f t="shared" si="85"/>
        <v>#DIV/0!</v>
      </c>
      <c r="L199" s="30" t="e">
        <f t="shared" si="85"/>
        <v>#DIV/0!</v>
      </c>
      <c r="M199" s="30" t="e">
        <f t="shared" si="85"/>
        <v>#DIV/0!</v>
      </c>
      <c r="N199" s="30" t="e">
        <f t="shared" si="85"/>
        <v>#DIV/0!</v>
      </c>
      <c r="O199" s="30" t="e">
        <f t="shared" si="85"/>
        <v>#DIV/0!</v>
      </c>
      <c r="P199" s="30" t="e">
        <f t="shared" si="85"/>
        <v>#DIV/0!</v>
      </c>
      <c r="Q199" s="30" t="e">
        <f t="shared" si="85"/>
        <v>#DIV/0!</v>
      </c>
      <c r="R199" s="30" t="e">
        <f t="shared" si="85"/>
        <v>#DIV/0!</v>
      </c>
      <c r="S199" s="30" t="e">
        <f t="shared" si="85"/>
        <v>#DIV/0!</v>
      </c>
      <c r="T199" s="30" t="e">
        <f t="shared" si="85"/>
        <v>#DIV/0!</v>
      </c>
      <c r="U199" s="30" t="e">
        <f t="shared" si="85"/>
        <v>#DIV/0!</v>
      </c>
      <c r="V199" s="30" t="e">
        <f t="shared" si="85"/>
        <v>#DIV/0!</v>
      </c>
      <c r="W199" s="30" t="e">
        <f t="shared" si="85"/>
        <v>#DIV/0!</v>
      </c>
      <c r="X199" s="30" t="e">
        <f t="shared" si="85"/>
        <v>#DIV/0!</v>
      </c>
      <c r="Y199" s="30" t="e">
        <f t="shared" si="85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3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3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3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6">G200/G201</f>
        <v>#DIV/0!</v>
      </c>
      <c r="H203" s="30" t="e">
        <f t="shared" si="86"/>
        <v>#DIV/0!</v>
      </c>
      <c r="I203" s="30" t="e">
        <f t="shared" si="86"/>
        <v>#DIV/0!</v>
      </c>
      <c r="J203" s="30" t="e">
        <f t="shared" si="86"/>
        <v>#DIV/0!</v>
      </c>
      <c r="K203" s="30" t="e">
        <f t="shared" si="86"/>
        <v>#DIV/0!</v>
      </c>
      <c r="L203" s="30" t="e">
        <f t="shared" si="86"/>
        <v>#DIV/0!</v>
      </c>
      <c r="M203" s="30" t="e">
        <f t="shared" si="86"/>
        <v>#DIV/0!</v>
      </c>
      <c r="N203" s="30" t="e">
        <f t="shared" si="86"/>
        <v>#DIV/0!</v>
      </c>
      <c r="O203" s="30" t="e">
        <f t="shared" si="86"/>
        <v>#DIV/0!</v>
      </c>
      <c r="P203" s="30" t="e">
        <f t="shared" si="86"/>
        <v>#DIV/0!</v>
      </c>
      <c r="Q203" s="30" t="e">
        <f t="shared" si="86"/>
        <v>#DIV/0!</v>
      </c>
      <c r="R203" s="30" t="e">
        <f t="shared" si="86"/>
        <v>#DIV/0!</v>
      </c>
      <c r="S203" s="30" t="e">
        <f t="shared" si="86"/>
        <v>#DIV/0!</v>
      </c>
      <c r="T203" s="30" t="e">
        <f t="shared" si="86"/>
        <v>#DIV/0!</v>
      </c>
      <c r="U203" s="30" t="e">
        <f t="shared" si="86"/>
        <v>#DIV/0!</v>
      </c>
      <c r="V203" s="30" t="e">
        <f t="shared" si="86"/>
        <v>#DIV/0!</v>
      </c>
      <c r="W203" s="30" t="e">
        <f t="shared" si="86"/>
        <v>#DIV/0!</v>
      </c>
      <c r="X203" s="30" t="e">
        <f t="shared" si="86"/>
        <v>#DIV/0!</v>
      </c>
      <c r="Y203" s="30" t="e">
        <f t="shared" si="86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3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3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3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3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3"/>
        <v>#DIV/0!</v>
      </c>
      <c r="E209" s="26">
        <f>E207+E205+E202+E198+E194</f>
        <v>0</v>
      </c>
      <c r="F209" s="26">
        <f t="shared" ref="F209:Y209" si="87">F207+F205+F202+F198+F194</f>
        <v>0</v>
      </c>
      <c r="G209" s="26">
        <f t="shared" si="87"/>
        <v>0</v>
      </c>
      <c r="H209" s="26">
        <f t="shared" si="87"/>
        <v>0</v>
      </c>
      <c r="I209" s="26">
        <f t="shared" si="87"/>
        <v>0</v>
      </c>
      <c r="J209" s="26">
        <f t="shared" si="87"/>
        <v>0</v>
      </c>
      <c r="K209" s="26">
        <f t="shared" si="87"/>
        <v>0</v>
      </c>
      <c r="L209" s="26">
        <f t="shared" si="87"/>
        <v>0</v>
      </c>
      <c r="M209" s="26">
        <f t="shared" si="87"/>
        <v>0</v>
      </c>
      <c r="N209" s="26">
        <f t="shared" si="87"/>
        <v>0</v>
      </c>
      <c r="O209" s="26">
        <f t="shared" si="87"/>
        <v>0</v>
      </c>
      <c r="P209" s="26">
        <f t="shared" si="87"/>
        <v>0</v>
      </c>
      <c r="Q209" s="26">
        <f t="shared" si="87"/>
        <v>0</v>
      </c>
      <c r="R209" s="26">
        <f t="shared" si="87"/>
        <v>0</v>
      </c>
      <c r="S209" s="26">
        <f t="shared" si="87"/>
        <v>0</v>
      </c>
      <c r="T209" s="26">
        <f t="shared" si="87"/>
        <v>0</v>
      </c>
      <c r="U209" s="26">
        <f t="shared" si="87"/>
        <v>0</v>
      </c>
      <c r="V209" s="26">
        <f t="shared" si="87"/>
        <v>0</v>
      </c>
      <c r="W209" s="26">
        <f t="shared" si="87"/>
        <v>0</v>
      </c>
      <c r="X209" s="26">
        <f t="shared" si="87"/>
        <v>0</v>
      </c>
      <c r="Y209" s="26">
        <f t="shared" si="87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83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83"/>
        <v>#DIV/0!</v>
      </c>
      <c r="E211" s="54" t="e">
        <f>E209/E210*10</f>
        <v>#DIV/0!</v>
      </c>
      <c r="F211" s="54" t="e">
        <f t="shared" ref="F211:Y211" si="88">F209/F210*10</f>
        <v>#DIV/0!</v>
      </c>
      <c r="G211" s="54" t="e">
        <f t="shared" si="88"/>
        <v>#DIV/0!</v>
      </c>
      <c r="H211" s="54" t="e">
        <f t="shared" si="88"/>
        <v>#DIV/0!</v>
      </c>
      <c r="I211" s="54" t="e">
        <f t="shared" si="88"/>
        <v>#DIV/0!</v>
      </c>
      <c r="J211" s="54" t="e">
        <f t="shared" si="88"/>
        <v>#DIV/0!</v>
      </c>
      <c r="K211" s="54" t="e">
        <f t="shared" si="88"/>
        <v>#DIV/0!</v>
      </c>
      <c r="L211" s="54" t="e">
        <f t="shared" si="88"/>
        <v>#DIV/0!</v>
      </c>
      <c r="M211" s="54" t="e">
        <f t="shared" si="88"/>
        <v>#DIV/0!</v>
      </c>
      <c r="N211" s="54" t="e">
        <f t="shared" si="88"/>
        <v>#DIV/0!</v>
      </c>
      <c r="O211" s="54" t="e">
        <f t="shared" si="88"/>
        <v>#DIV/0!</v>
      </c>
      <c r="P211" s="54" t="e">
        <f t="shared" si="88"/>
        <v>#DIV/0!</v>
      </c>
      <c r="Q211" s="54" t="e">
        <f t="shared" si="88"/>
        <v>#DIV/0!</v>
      </c>
      <c r="R211" s="54" t="e">
        <f t="shared" si="88"/>
        <v>#DIV/0!</v>
      </c>
      <c r="S211" s="54" t="e">
        <f t="shared" si="88"/>
        <v>#DIV/0!</v>
      </c>
      <c r="T211" s="54" t="e">
        <f t="shared" si="88"/>
        <v>#DIV/0!</v>
      </c>
      <c r="U211" s="54" t="e">
        <f t="shared" si="88"/>
        <v>#DIV/0!</v>
      </c>
      <c r="V211" s="54" t="e">
        <f t="shared" si="88"/>
        <v>#DIV/0!</v>
      </c>
      <c r="W211" s="54" t="e">
        <f t="shared" si="88"/>
        <v>#DIV/0!</v>
      </c>
      <c r="X211" s="54" t="e">
        <f t="shared" si="88"/>
        <v>#DIV/0!</v>
      </c>
      <c r="Y211" s="54" t="e">
        <f t="shared" si="88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spans="1:25" ht="20.399999999999999" customHeight="1" x14ac:dyDescent="0.3">
      <c r="A222" s="117"/>
      <c r="B222" s="118"/>
      <c r="C222" s="118"/>
      <c r="D222" s="118"/>
      <c r="E222" s="118"/>
      <c r="F222" s="118"/>
      <c r="G222" s="118"/>
      <c r="H222" s="118"/>
      <c r="I222" s="118"/>
      <c r="J222" s="11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2019-05-05T09:02:23Z</cp:lastPrinted>
  <dcterms:created xsi:type="dcterms:W3CDTF">2017-06-08T05:54:08Z</dcterms:created>
  <dcterms:modified xsi:type="dcterms:W3CDTF">2019-05-05T12:21:02Z</dcterms:modified>
</cp:coreProperties>
</file>