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5 май\"/>
    </mc:Choice>
  </mc:AlternateContent>
  <bookViews>
    <workbookView xWindow="0" yWindow="2232" windowWidth="22980" windowHeight="736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оперативка!$A$2:$Y$205</definedName>
  </definedNames>
  <calcPr calcId="152511"/>
</workbook>
</file>

<file path=xl/calcChain.xml><?xml version="1.0" encoding="utf-8"?>
<calcChain xmlns="http://schemas.openxmlformats.org/spreadsheetml/2006/main"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41" i="1" l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B13" i="1" l="1"/>
  <c r="B31" i="1" l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F38" i="1" l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E38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39" i="1" l="1"/>
  <c r="D79" i="1" l="1"/>
  <c r="D81" i="1"/>
  <c r="D15" i="1" l="1"/>
  <c r="D16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C68" i="1"/>
  <c r="C67" i="1"/>
  <c r="C66" i="1"/>
  <c r="C65" i="1"/>
  <c r="C64" i="1"/>
  <c r="C63" i="1"/>
  <c r="D63" i="1" s="1"/>
  <c r="C62" i="1"/>
  <c r="D62" i="1" s="1"/>
  <c r="D60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B55" i="1"/>
  <c r="C49" i="1"/>
  <c r="C48" i="1"/>
  <c r="C47" i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B44" i="1"/>
  <c r="C43" i="1"/>
  <c r="C42" i="1"/>
  <c r="D42" i="1" s="1"/>
  <c r="C40" i="1"/>
  <c r="C39" i="1"/>
  <c r="D39" i="1" s="1"/>
  <c r="C37" i="1"/>
  <c r="D37" i="1" s="1"/>
  <c r="C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B35" i="1"/>
  <c r="C34" i="1"/>
  <c r="D34" i="1" s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B33" i="1"/>
  <c r="C32" i="1"/>
  <c r="E31" i="1"/>
  <c r="C30" i="1"/>
  <c r="C29" i="1"/>
  <c r="D29" i="1" s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28" i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B26" i="1"/>
  <c r="D25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D12" i="1" s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21" i="1" l="1"/>
  <c r="C22" i="1"/>
  <c r="D23" i="1"/>
  <c r="C24" i="1"/>
  <c r="D30" i="1"/>
  <c r="C31" i="1"/>
  <c r="D20" i="1"/>
  <c r="C13" i="1"/>
  <c r="C33" i="1"/>
  <c r="C9" i="1"/>
  <c r="C44" i="1"/>
  <c r="C26" i="1"/>
  <c r="C28" i="1"/>
  <c r="C35" i="1"/>
  <c r="C38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<sst xmlns="http://schemas.openxmlformats.org/spreadsheetml/2006/main" count="250" uniqueCount="203">
  <si>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</si>
  <si>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</si>
  <si>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</si>
  <si>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</si>
  <si>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</si>
  <si>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</si>
  <si>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</si>
  <si>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</si>
  <si>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</si>
  <si>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</si>
  <si>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</si>
  <si>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</si>
  <si>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</si>
  <si>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</si>
  <si>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</si>
  <si>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</si>
  <si>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</si>
  <si>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</si>
  <si>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</si>
  <si>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</si>
  <si>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</si>
  <si>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</si>
  <si>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</si>
  <si>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</si>
  <si>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</si>
  <si>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</si>
  <si>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</si>
  <si>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</si>
  <si>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</si>
  <si>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</si>
  <si>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</si>
  <si>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</si>
  <si>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</si>
  <si>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</si>
  <si>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</si>
  <si>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</si>
  <si>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</si>
  <si>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</si>
  <si>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</si>
  <si>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</si>
  <si>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</si>
  <si>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</si>
  <si>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</si>
  <si>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</si>
  <si>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</si>
  <si>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</si>
  <si>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</si>
  <si>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</si>
  <si>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</si>
  <si>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</si>
  <si>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</si>
  <si>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</si>
  <si>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</si>
  <si>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</si>
  <si>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</si>
  <si>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</si>
  <si>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</si>
  <si>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</si>
  <si>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</si>
  <si>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</si>
  <si>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</si>
  <si>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</si>
  <si>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</si>
  <si>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</si>
  <si>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</si>
  <si>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</si>
  <si>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</si>
  <si>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</si>
  <si>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</si>
  <si>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</si>
  <si>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</si>
  <si>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</si>
  <si>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</si>
  <si>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</si>
  <si>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</si>
  <si>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</si>
  <si>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</si>
  <si>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</si>
  <si>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</si>
  <si>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</si>
  <si>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</si>
  <si>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</si>
  <si>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</si>
  <si>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</si>
  <si>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</si>
  <si>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</si>
  <si>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</si>
  <si>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</si>
  <si>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</si>
  <si>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</si>
  <si>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</si>
  <si>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</si>
  <si>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</si>
  <si>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</si>
  <si>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</si>
  <si>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</si>
  <si>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</si>
  <si>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</si>
  <si>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</si>
  <si>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</si>
  <si>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</si>
  <si>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</si>
  <si>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</si>
  <si>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</si>
  <si>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</si>
  <si>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</si>
  <si>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</si>
  <si>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</si>
  <si>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</si>
  <si>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</si>
  <si>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</si>
  <si>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</si>
  <si>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</si>
  <si>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</si>
  <si>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</si>
  <si>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</si>
  <si>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</si>
  <si>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</si>
  <si>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</si>
  <si>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</si>
  <si>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</si>
  <si>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</si>
  <si>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</si>
  <si>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</si>
  <si>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</si>
  <si>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</si>
  <si>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</si>
  <si>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</si>
  <si>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</si>
  <si>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</si>
  <si>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</si>
  <si>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</si>
  <si>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</si>
  <si>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</si>
  <si>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</si>
  <si>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</si>
  <si>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</si>
  <si>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</si>
  <si>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</si>
  <si>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</si>
  <si>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</si>
  <si>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</si>
  <si>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</si>
  <si>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</si>
  <si>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</si>
  <si>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</si>
  <si>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</si>
  <si>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</si>
  <si>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</si>
  <si>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</si>
  <si>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</si>
  <si>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</si>
  <si>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</si>
  <si>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</si>
  <si>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</si>
  <si>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</si>
  <si>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</si>
  <si>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</si>
  <si>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</si>
  <si>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</si>
  <si>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</si>
  <si>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</si>
  <si>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</si>
  <si>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</si>
  <si>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</si>
  <si>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</si>
  <si>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</si>
  <si>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</si>
  <si>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</si>
  <si>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</si>
  <si>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</si>
  <si>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</si>
  <si>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</si>
  <si>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</si>
  <si>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</si>
  <si>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</si>
  <si>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</si>
  <si>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</si>
  <si>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</si>
  <si>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</si>
  <si>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</si>
  <si>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</si>
  <si>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</si>
  <si>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</si>
  <si>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</si>
  <si>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</si>
  <si>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</si>
  <si>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</si>
  <si>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</si>
  <si>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</si>
  <si>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</si>
  <si>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</si>
  <si>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</si>
  <si>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</si>
  <si>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</si>
  <si>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</si>
  <si>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</si>
  <si>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</si>
  <si>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</si>
  <si>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</si>
  <si>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пересев по погибшим озимым</t>
  </si>
  <si>
    <t>Планируемая площадь пересева погибших озимых яровыми зерновыми и зернобобовыми культурами, га</t>
  </si>
  <si>
    <t>Информация о сельскохозяйственных работах по состоянию на 5 мая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</si>
</sst>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O72" activePane="bottomRight" state="frozen"/>
      <selection activeCell="A2" sqref="A2"/>
      <selection pane="topRight" activeCell="F2" sqref="F2"/>
      <selection pane="bottomLeft" activeCell="A7" sqref="A7"/>
      <selection pane="bottomRight" activeCell="W83" sqref="W83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02" t="s">
        <v>202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</row>
    <row r="3" spans="1:26" s="4" customFormat="1" ht="0.75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03" t="s">
        <v>3</v>
      </c>
      <c r="B4" s="106" t="s">
        <v>196</v>
      </c>
      <c r="C4" s="109" t="s">
        <v>197</v>
      </c>
      <c r="D4" s="109" t="s">
        <v>198</v>
      </c>
      <c r="E4" s="112" t="s">
        <v>4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4"/>
    </row>
    <row r="5" spans="1:26" s="2" customFormat="1" ht="87" customHeight="1" x14ac:dyDescent="0.3">
      <c r="A5" s="104"/>
      <c r="B5" s="107"/>
      <c r="C5" s="110"/>
      <c r="D5" s="110"/>
      <c r="E5" s="115" t="s">
        <v>5</v>
      </c>
      <c r="F5" s="115" t="s">
        <v>6</v>
      </c>
      <c r="G5" s="115" t="s">
        <v>7</v>
      </c>
      <c r="H5" s="115" t="s">
        <v>8</v>
      </c>
      <c r="I5" s="115" t="s">
        <v>9</v>
      </c>
      <c r="J5" s="115" t="s">
        <v>10</v>
      </c>
      <c r="K5" s="115" t="s">
        <v>11</v>
      </c>
      <c r="L5" s="115" t="s">
        <v>12</v>
      </c>
      <c r="M5" s="115" t="s">
        <v>13</v>
      </c>
      <c r="N5" s="115" t="s">
        <v>14</v>
      </c>
      <c r="O5" s="115" t="s">
        <v>15</v>
      </c>
      <c r="P5" s="115" t="s">
        <v>16</v>
      </c>
      <c r="Q5" s="115" t="s">
        <v>17</v>
      </c>
      <c r="R5" s="115" t="s">
        <v>18</v>
      </c>
      <c r="S5" s="115" t="s">
        <v>19</v>
      </c>
      <c r="T5" s="115" t="s">
        <v>20</v>
      </c>
      <c r="U5" s="115" t="s">
        <v>21</v>
      </c>
      <c r="V5" s="115" t="s">
        <v>22</v>
      </c>
      <c r="W5" s="115" t="s">
        <v>23</v>
      </c>
      <c r="X5" s="115" t="s">
        <v>24</v>
      </c>
      <c r="Y5" s="115" t="s">
        <v>25</v>
      </c>
    </row>
    <row r="6" spans="1:26" s="2" customFormat="1" ht="70.2" customHeight="1" thickBot="1" x14ac:dyDescent="0.35">
      <c r="A6" s="105"/>
      <c r="B6" s="108"/>
      <c r="C6" s="111"/>
      <c r="D6" s="111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</row>
    <row r="7" spans="1:26" s="2" customFormat="1" ht="30" hidden="1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hidden="1" customHeight="1" x14ac:dyDescent="0.25">
      <c r="A8" s="11" t="s">
        <v>27</v>
      </c>
      <c r="B8" s="8">
        <v>51694</v>
      </c>
      <c r="C8" s="8">
        <f>SUM(E8:Y8)</f>
        <v>50622</v>
      </c>
      <c r="D8" s="15">
        <f t="shared" ref="D8:D30" si="0">C8/B8</f>
        <v>0.97926258366541574</v>
      </c>
      <c r="E8" s="10">
        <v>2258</v>
      </c>
      <c r="F8" s="10">
        <v>1967</v>
      </c>
      <c r="G8" s="10">
        <v>3768</v>
      </c>
      <c r="H8" s="10">
        <v>3294</v>
      </c>
      <c r="I8" s="10">
        <v>1614</v>
      </c>
      <c r="J8" s="10">
        <v>3095</v>
      </c>
      <c r="K8" s="10">
        <v>2190</v>
      </c>
      <c r="L8" s="10">
        <v>3066</v>
      </c>
      <c r="M8" s="10">
        <v>2272</v>
      </c>
      <c r="N8" s="10">
        <v>1009</v>
      </c>
      <c r="O8" s="10">
        <v>1461</v>
      </c>
      <c r="P8" s="10">
        <v>2083</v>
      </c>
      <c r="Q8" s="10">
        <v>2736</v>
      </c>
      <c r="R8" s="10">
        <v>3068</v>
      </c>
      <c r="S8" s="10">
        <v>3471</v>
      </c>
      <c r="T8" s="10">
        <v>2576</v>
      </c>
      <c r="U8" s="10">
        <v>1808</v>
      </c>
      <c r="V8" s="10">
        <v>429</v>
      </c>
      <c r="W8" s="10">
        <v>2085</v>
      </c>
      <c r="X8" s="10">
        <v>4083</v>
      </c>
      <c r="Y8" s="10">
        <v>2289</v>
      </c>
    </row>
    <row r="9" spans="1:26" s="12" customFormat="1" ht="30" hidden="1" customHeight="1" x14ac:dyDescent="0.25">
      <c r="A9" s="13" t="s">
        <v>28</v>
      </c>
      <c r="B9" s="14">
        <f t="shared" ref="B9:Y9" si="1">B8/B7</f>
        <v>1.0510114872420453</v>
      </c>
      <c r="C9" s="14">
        <f t="shared" si="1"/>
        <v>1.0292162244586764</v>
      </c>
      <c r="D9" s="15"/>
      <c r="E9" s="75">
        <f t="shared" si="1"/>
        <v>0.96454506621102098</v>
      </c>
      <c r="F9" s="75">
        <f t="shared" si="1"/>
        <v>1.0071684587813621</v>
      </c>
      <c r="G9" s="75">
        <f t="shared" si="1"/>
        <v>1.0963049170788479</v>
      </c>
      <c r="H9" s="75">
        <f t="shared" si="1"/>
        <v>1.1865994236311239</v>
      </c>
      <c r="I9" s="75">
        <f t="shared" si="1"/>
        <v>1.0618421052631579</v>
      </c>
      <c r="J9" s="75">
        <f t="shared" si="1"/>
        <v>1.0009702457956016</v>
      </c>
      <c r="K9" s="75">
        <f t="shared" si="1"/>
        <v>1</v>
      </c>
      <c r="L9" s="75">
        <f t="shared" si="1"/>
        <v>1.1012931034482758</v>
      </c>
      <c r="M9" s="75">
        <f t="shared" si="1"/>
        <v>1</v>
      </c>
      <c r="N9" s="75">
        <f t="shared" si="1"/>
        <v>1.1003271537622683</v>
      </c>
      <c r="O9" s="75">
        <f t="shared" si="1"/>
        <v>1.0711143695014662</v>
      </c>
      <c r="P9" s="75">
        <f t="shared" si="1"/>
        <v>1.0832033281331253</v>
      </c>
      <c r="Q9" s="75">
        <f t="shared" si="1"/>
        <v>0.99963463646328099</v>
      </c>
      <c r="R9" s="75">
        <f t="shared" si="1"/>
        <v>1</v>
      </c>
      <c r="S9" s="75">
        <f t="shared" si="1"/>
        <v>0.96739130434782605</v>
      </c>
      <c r="T9" s="75">
        <f t="shared" si="1"/>
        <v>1.0094043887147335</v>
      </c>
      <c r="U9" s="75">
        <f t="shared" si="1"/>
        <v>0.99834345665378244</v>
      </c>
      <c r="V9" s="75">
        <f t="shared" si="1"/>
        <v>0.67031249999999998</v>
      </c>
      <c r="W9" s="75">
        <f t="shared" si="1"/>
        <v>0.9666203059805285</v>
      </c>
      <c r="X9" s="75">
        <f t="shared" si="1"/>
        <v>1.059968847352025</v>
      </c>
      <c r="Y9" s="75">
        <f t="shared" si="1"/>
        <v>1.0352781546811398</v>
      </c>
    </row>
    <row r="10" spans="1:26" s="12" customFormat="1" ht="30" hidden="1" customHeight="1" x14ac:dyDescent="0.25">
      <c r="A10" s="11" t="s">
        <v>29</v>
      </c>
      <c r="B10" s="8">
        <v>47596</v>
      </c>
      <c r="C10" s="8">
        <f>SUM(E10:Y10)</f>
        <v>47941</v>
      </c>
      <c r="D10" s="15">
        <f t="shared" si="0"/>
        <v>1.0072485082780065</v>
      </c>
      <c r="E10" s="10">
        <v>2128</v>
      </c>
      <c r="F10" s="10">
        <v>1796</v>
      </c>
      <c r="G10" s="10">
        <v>3702</v>
      </c>
      <c r="H10" s="10">
        <v>3233</v>
      </c>
      <c r="I10" s="10">
        <v>1461</v>
      </c>
      <c r="J10" s="10">
        <v>2826</v>
      </c>
      <c r="K10" s="10">
        <v>1695</v>
      </c>
      <c r="L10" s="10">
        <v>3066</v>
      </c>
      <c r="M10" s="10">
        <v>2166</v>
      </c>
      <c r="N10" s="10">
        <v>979</v>
      </c>
      <c r="O10" s="10">
        <v>1371</v>
      </c>
      <c r="P10" s="10">
        <v>2083</v>
      </c>
      <c r="Q10" s="10">
        <v>2664</v>
      </c>
      <c r="R10" s="10">
        <v>2903</v>
      </c>
      <c r="S10" s="10">
        <v>3471</v>
      </c>
      <c r="T10" s="10">
        <v>2378</v>
      </c>
      <c r="U10" s="10">
        <v>1611</v>
      </c>
      <c r="V10" s="10">
        <v>319</v>
      </c>
      <c r="W10" s="10">
        <v>1717</v>
      </c>
      <c r="X10" s="10">
        <v>4083</v>
      </c>
      <c r="Y10" s="10">
        <v>2289</v>
      </c>
    </row>
    <row r="11" spans="1:26" s="12" customFormat="1" ht="30" hidden="1" customHeight="1" x14ac:dyDescent="0.25">
      <c r="A11" s="11" t="s">
        <v>30</v>
      </c>
      <c r="B11" s="14">
        <v>0.93</v>
      </c>
      <c r="C11" s="14">
        <v>0.96</v>
      </c>
      <c r="D11" s="15"/>
      <c r="E11" s="75">
        <v>0.94</v>
      </c>
      <c r="F11" s="75">
        <v>0.93</v>
      </c>
      <c r="G11" s="75">
        <v>0.98</v>
      </c>
      <c r="H11" s="75">
        <v>0.98</v>
      </c>
      <c r="I11" s="75">
        <v>0.96</v>
      </c>
      <c r="J11" s="75">
        <v>0.92</v>
      </c>
      <c r="K11" s="75">
        <v>0.92</v>
      </c>
      <c r="L11" s="75">
        <v>1</v>
      </c>
      <c r="M11" s="75">
        <v>0.93</v>
      </c>
      <c r="N11" s="75">
        <v>0.97</v>
      </c>
      <c r="O11" s="75">
        <v>0.94</v>
      </c>
      <c r="P11" s="75">
        <v>1</v>
      </c>
      <c r="Q11" s="75">
        <v>0.97</v>
      </c>
      <c r="R11" s="75">
        <v>0.97</v>
      </c>
      <c r="S11" s="75">
        <v>1</v>
      </c>
      <c r="T11" s="75">
        <v>0.93</v>
      </c>
      <c r="U11" s="75">
        <v>0.9</v>
      </c>
      <c r="V11" s="75">
        <v>0.78</v>
      </c>
      <c r="W11" s="75">
        <v>0.82</v>
      </c>
      <c r="X11" s="75">
        <v>1</v>
      </c>
      <c r="Y11" s="75">
        <v>1</v>
      </c>
    </row>
    <row r="12" spans="1:26" s="12" customFormat="1" ht="30" hidden="1" customHeight="1" x14ac:dyDescent="0.25">
      <c r="A12" s="13" t="s">
        <v>31</v>
      </c>
      <c r="B12" s="8">
        <v>4989</v>
      </c>
      <c r="C12" s="8">
        <f>SUM(E12:Y12)</f>
        <v>16524</v>
      </c>
      <c r="D12" s="15">
        <f t="shared" si="0"/>
        <v>3.3120865904990979</v>
      </c>
      <c r="E12" s="80">
        <v>150</v>
      </c>
      <c r="F12" s="80">
        <v>650</v>
      </c>
      <c r="G12" s="80">
        <v>1890</v>
      </c>
      <c r="H12" s="80">
        <v>1157</v>
      </c>
      <c r="I12" s="80">
        <v>747</v>
      </c>
      <c r="J12" s="80">
        <v>1100</v>
      </c>
      <c r="K12" s="80">
        <v>960</v>
      </c>
      <c r="L12" s="80">
        <v>1292</v>
      </c>
      <c r="M12" s="80">
        <v>500</v>
      </c>
      <c r="N12" s="80">
        <v>300</v>
      </c>
      <c r="O12" s="80">
        <v>210</v>
      </c>
      <c r="P12" s="80">
        <v>50</v>
      </c>
      <c r="Q12" s="80">
        <v>980</v>
      </c>
      <c r="R12" s="80">
        <v>820</v>
      </c>
      <c r="S12" s="80">
        <v>1217</v>
      </c>
      <c r="T12" s="80">
        <v>380</v>
      </c>
      <c r="U12" s="80">
        <v>810</v>
      </c>
      <c r="V12" s="80">
        <v>95</v>
      </c>
      <c r="W12" s="80">
        <v>405</v>
      </c>
      <c r="X12" s="80">
        <v>2291</v>
      </c>
      <c r="Y12" s="80">
        <v>520</v>
      </c>
    </row>
    <row r="13" spans="1:26" s="12" customFormat="1" ht="30" hidden="1" customHeight="1" x14ac:dyDescent="0.25">
      <c r="A13" s="13" t="s">
        <v>32</v>
      </c>
      <c r="B13" s="15">
        <f>B12/B8</f>
        <v>9.6510233295933764E-2</v>
      </c>
      <c r="C13" s="15">
        <f>C12/C8</f>
        <v>0.32641934336849593</v>
      </c>
      <c r="D13" s="15"/>
      <c r="E13" s="16">
        <f t="shared" ref="E13:L13" si="2">E12/E8</f>
        <v>6.6430469441984052E-2</v>
      </c>
      <c r="F13" s="16">
        <f t="shared" si="2"/>
        <v>0.33045246568378239</v>
      </c>
      <c r="G13" s="16">
        <f t="shared" si="2"/>
        <v>0.50159235668789814</v>
      </c>
      <c r="H13" s="16">
        <f t="shared" si="2"/>
        <v>0.35124468731026109</v>
      </c>
      <c r="I13" s="16">
        <f t="shared" si="2"/>
        <v>0.46282527881040891</v>
      </c>
      <c r="J13" s="16">
        <f t="shared" si="2"/>
        <v>0.35541195476575121</v>
      </c>
      <c r="K13" s="16">
        <f t="shared" si="2"/>
        <v>0.43835616438356162</v>
      </c>
      <c r="L13" s="16">
        <f t="shared" si="2"/>
        <v>0.42139595564253096</v>
      </c>
      <c r="M13" s="16">
        <f t="shared" ref="M13" si="3">M12/M8</f>
        <v>0.22007042253521128</v>
      </c>
      <c r="N13" s="16">
        <f t="shared" ref="N13" si="4">N12/N8</f>
        <v>0.29732408325074333</v>
      </c>
      <c r="O13" s="16">
        <f t="shared" ref="O13" si="5">O12/O8</f>
        <v>0.14373716632443531</v>
      </c>
      <c r="P13" s="16">
        <f t="shared" ref="P13" si="6">P12/P8</f>
        <v>2.4003840614498319E-2</v>
      </c>
      <c r="Q13" s="16">
        <f t="shared" ref="Q13" si="7">Q12/Q8</f>
        <v>0.358187134502924</v>
      </c>
      <c r="R13" s="16">
        <f t="shared" ref="R13" si="8">R12/R8</f>
        <v>0.26727509778357234</v>
      </c>
      <c r="S13" s="16">
        <f t="shared" ref="S13" si="9">S12/S8</f>
        <v>0.35061941803514834</v>
      </c>
      <c r="T13" s="16">
        <f t="shared" ref="T13" si="10">T12/T8</f>
        <v>0.14751552795031056</v>
      </c>
      <c r="U13" s="16">
        <f t="shared" ref="U13" si="11">U12/U8</f>
        <v>0.44800884955752213</v>
      </c>
      <c r="V13" s="16">
        <f t="shared" ref="V13" si="12">V12/V8</f>
        <v>0.22144522144522144</v>
      </c>
      <c r="W13" s="16">
        <f t="shared" ref="W13" si="13">W12/W8</f>
        <v>0.19424460431654678</v>
      </c>
      <c r="X13" s="16">
        <f t="shared" ref="X13" si="14">X12/X8</f>
        <v>0.56110702914523636</v>
      </c>
      <c r="Y13" s="16">
        <f t="shared" ref="Y13" si="15">Y12/Y8</f>
        <v>0.22717343818261249</v>
      </c>
    </row>
    <row r="14" spans="1:26" s="12" customFormat="1" ht="30" hidden="1" customHeight="1" x14ac:dyDescent="0.25">
      <c r="A14" s="18" t="s">
        <v>33</v>
      </c>
      <c r="B14" s="8">
        <v>5618</v>
      </c>
      <c r="C14" s="8">
        <f>SUM(E14:Y14)</f>
        <v>10667</v>
      </c>
      <c r="D14" s="15"/>
      <c r="E14" s="10"/>
      <c r="F14" s="10">
        <v>250</v>
      </c>
      <c r="G14" s="10">
        <v>3810</v>
      </c>
      <c r="H14" s="10">
        <v>150</v>
      </c>
      <c r="I14" s="10">
        <v>10</v>
      </c>
      <c r="J14" s="10">
        <v>350</v>
      </c>
      <c r="K14" s="10">
        <v>2189</v>
      </c>
      <c r="L14" s="10">
        <v>460</v>
      </c>
      <c r="M14" s="10">
        <v>100</v>
      </c>
      <c r="N14" s="10"/>
      <c r="O14" s="10">
        <v>615</v>
      </c>
      <c r="P14" s="10">
        <v>235</v>
      </c>
      <c r="Q14" s="10">
        <v>150</v>
      </c>
      <c r="R14" s="10">
        <v>1000</v>
      </c>
      <c r="S14" s="10">
        <v>235</v>
      </c>
      <c r="T14" s="10"/>
      <c r="U14" s="10">
        <v>195</v>
      </c>
      <c r="V14" s="10">
        <v>16</v>
      </c>
      <c r="W14" s="10">
        <v>197</v>
      </c>
      <c r="X14" s="10">
        <v>650</v>
      </c>
      <c r="Y14" s="10">
        <v>55</v>
      </c>
    </row>
    <row r="15" spans="1:26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3">
      <c r="A16" s="11" t="s">
        <v>35</v>
      </c>
      <c r="B16" s="19">
        <v>11190.4</v>
      </c>
      <c r="C16" s="19">
        <f>SUM(E16:Y16)</f>
        <v>11621.800000000001</v>
      </c>
      <c r="D16" s="15">
        <f t="shared" si="0"/>
        <v>1.0385509007720906</v>
      </c>
      <c r="E16" s="76">
        <v>275.3</v>
      </c>
      <c r="F16" s="76">
        <v>238.6</v>
      </c>
      <c r="G16" s="76">
        <v>597.6</v>
      </c>
      <c r="H16" s="76">
        <v>1396.4</v>
      </c>
      <c r="I16" s="76">
        <v>372.8</v>
      </c>
      <c r="J16" s="76">
        <v>560.1</v>
      </c>
      <c r="K16" s="76">
        <v>781</v>
      </c>
      <c r="L16" s="76">
        <v>649.29999999999995</v>
      </c>
      <c r="M16" s="76">
        <v>782.1</v>
      </c>
      <c r="N16" s="76">
        <v>222.1</v>
      </c>
      <c r="O16" s="76">
        <v>484.8</v>
      </c>
      <c r="P16" s="76">
        <v>248.3</v>
      </c>
      <c r="Q16" s="76">
        <v>516.20000000000005</v>
      </c>
      <c r="R16" s="76">
        <v>438.6</v>
      </c>
      <c r="S16" s="76">
        <v>868</v>
      </c>
      <c r="T16" s="76">
        <v>561.20000000000005</v>
      </c>
      <c r="U16" s="76">
        <v>219.8</v>
      </c>
      <c r="V16" s="76">
        <v>177.9</v>
      </c>
      <c r="W16" s="76">
        <v>605.70000000000005</v>
      </c>
      <c r="X16" s="76">
        <v>1368.7</v>
      </c>
      <c r="Y16" s="76">
        <v>257.3</v>
      </c>
      <c r="Z16" s="20"/>
    </row>
    <row r="17" spans="1:26" s="2" customFormat="1" ht="30" hidden="1" customHeight="1" x14ac:dyDescent="0.3">
      <c r="A17" s="18" t="s">
        <v>36</v>
      </c>
      <c r="B17" s="15">
        <f>B16/B15</f>
        <v>0.55951160732589011</v>
      </c>
      <c r="C17" s="15">
        <f>C16/C15</f>
        <v>0.58109000000000011</v>
      </c>
      <c r="D17" s="15"/>
      <c r="E17" s="16">
        <f t="shared" ref="E17:W17" si="16">E16/E15</f>
        <v>0.22677100494233937</v>
      </c>
      <c r="F17" s="16">
        <f t="shared" si="16"/>
        <v>0.39833055091819697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0.57530864197530862</v>
      </c>
      <c r="J17" s="16">
        <f t="shared" si="16"/>
        <v>0.53546845124282982</v>
      </c>
      <c r="K17" s="16">
        <f t="shared" si="16"/>
        <v>0.8087397742570156</v>
      </c>
      <c r="L17" s="16">
        <f t="shared" si="16"/>
        <v>0.51045597484276728</v>
      </c>
      <c r="M17" s="16">
        <f t="shared" si="16"/>
        <v>1.0037217659137576</v>
      </c>
      <c r="N17" s="16">
        <f t="shared" si="16"/>
        <v>0.53133971291866022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0.42335907335907336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0.94829424307036259</v>
      </c>
      <c r="W17" s="16">
        <f t="shared" si="16"/>
        <v>0.55113739763421299</v>
      </c>
      <c r="X17" s="16">
        <v>0.72699999999999998</v>
      </c>
      <c r="Y17" s="16">
        <f>Y16/Y15</f>
        <v>0.32693773824650574</v>
      </c>
      <c r="Z17" s="21"/>
    </row>
    <row r="18" spans="1:26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80553</v>
      </c>
      <c r="C20" s="23">
        <f>SUM(E20:Y20)</f>
        <v>102755</v>
      </c>
      <c r="D20" s="15">
        <f t="shared" si="0"/>
        <v>1.2756197782826213</v>
      </c>
      <c r="E20" s="24">
        <v>7447</v>
      </c>
      <c r="F20" s="24">
        <v>3040</v>
      </c>
      <c r="G20" s="24">
        <v>5500</v>
      </c>
      <c r="H20" s="24">
        <v>6125</v>
      </c>
      <c r="I20" s="24">
        <v>3373</v>
      </c>
      <c r="J20" s="24">
        <v>6000</v>
      </c>
      <c r="K20" s="24">
        <v>3561</v>
      </c>
      <c r="L20" s="24">
        <v>4896</v>
      </c>
      <c r="M20" s="24">
        <v>4802</v>
      </c>
      <c r="N20" s="24">
        <v>1509</v>
      </c>
      <c r="O20" s="24">
        <v>3853</v>
      </c>
      <c r="P20" s="24">
        <v>7166</v>
      </c>
      <c r="Q20" s="24">
        <v>7553</v>
      </c>
      <c r="R20" s="24">
        <v>5035</v>
      </c>
      <c r="S20" s="24">
        <v>7850</v>
      </c>
      <c r="T20" s="24">
        <v>4085</v>
      </c>
      <c r="U20" s="24">
        <v>3010</v>
      </c>
      <c r="V20" s="24">
        <v>2128</v>
      </c>
      <c r="W20" s="24">
        <v>6166</v>
      </c>
      <c r="X20" s="24">
        <v>6906</v>
      </c>
      <c r="Y20" s="24">
        <v>2750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 t="shared" ref="C22:E22" si="17">C21/C20</f>
        <v>0</v>
      </c>
      <c r="D22" s="9"/>
      <c r="E22" s="30">
        <f t="shared" si="17"/>
        <v>0</v>
      </c>
      <c r="F22" s="30">
        <f t="shared" ref="F22" si="18">F21/F20</f>
        <v>0</v>
      </c>
      <c r="G22" s="30">
        <f t="shared" ref="G22" si="19">G21/G20</f>
        <v>0</v>
      </c>
      <c r="H22" s="30">
        <f t="shared" ref="H22" si="20">H21/H20</f>
        <v>0</v>
      </c>
      <c r="I22" s="30">
        <f t="shared" ref="I22" si="21">I21/I20</f>
        <v>0</v>
      </c>
      <c r="J22" s="30">
        <f t="shared" ref="J22" si="22">J21/J20</f>
        <v>0</v>
      </c>
      <c r="K22" s="30">
        <f t="shared" ref="K22" si="23">K21/K20</f>
        <v>0</v>
      </c>
      <c r="L22" s="30">
        <f t="shared" ref="L22" si="24">L21/L20</f>
        <v>0</v>
      </c>
      <c r="M22" s="30">
        <f t="shared" ref="M22" si="25">M21/M20</f>
        <v>0</v>
      </c>
      <c r="N22" s="30">
        <f t="shared" ref="N22" si="26">N21/N20</f>
        <v>0</v>
      </c>
      <c r="O22" s="30">
        <f t="shared" ref="O22" si="27">O21/O20</f>
        <v>0</v>
      </c>
      <c r="P22" s="30">
        <f t="shared" ref="P22" si="28">P21/P20</f>
        <v>0</v>
      </c>
      <c r="Q22" s="30">
        <f t="shared" ref="Q22" si="29">Q21/Q20</f>
        <v>0</v>
      </c>
      <c r="R22" s="30">
        <f t="shared" ref="R22" si="30">R21/R20</f>
        <v>0</v>
      </c>
      <c r="S22" s="30">
        <f t="shared" ref="S22" si="31">S21/S20</f>
        <v>0</v>
      </c>
      <c r="T22" s="30">
        <f t="shared" ref="T22" si="32">T21/T20</f>
        <v>0</v>
      </c>
      <c r="U22" s="30">
        <f t="shared" ref="U22" si="33">U21/U20</f>
        <v>0</v>
      </c>
      <c r="V22" s="30">
        <f t="shared" ref="V22" si="34">V21/V20</f>
        <v>0</v>
      </c>
      <c r="W22" s="30">
        <f t="shared" ref="W22" si="35">W21/W20</f>
        <v>0</v>
      </c>
      <c r="X22" s="30">
        <f t="shared" ref="X22" si="36">X21/X20</f>
        <v>0</v>
      </c>
      <c r="Y22" s="30">
        <f t="shared" ref="Y22" si="37">Y21/Y20</f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8">F23/F21</f>
        <v>#DIV/0!</v>
      </c>
      <c r="G24" s="16" t="e">
        <f t="shared" si="38"/>
        <v>#DIV/0!</v>
      </c>
      <c r="H24" s="16" t="e">
        <f t="shared" si="38"/>
        <v>#DIV/0!</v>
      </c>
      <c r="I24" s="16" t="e">
        <f t="shared" si="38"/>
        <v>#DIV/0!</v>
      </c>
      <c r="J24" s="16" t="e">
        <f t="shared" si="38"/>
        <v>#DIV/0!</v>
      </c>
      <c r="K24" s="16" t="e">
        <f t="shared" si="38"/>
        <v>#DIV/0!</v>
      </c>
      <c r="L24" s="16" t="e">
        <f t="shared" si="38"/>
        <v>#DIV/0!</v>
      </c>
      <c r="M24" s="16" t="e">
        <f t="shared" si="38"/>
        <v>#DIV/0!</v>
      </c>
      <c r="N24" s="16" t="e">
        <f t="shared" si="38"/>
        <v>#DIV/0!</v>
      </c>
      <c r="O24" s="16" t="e">
        <f t="shared" si="38"/>
        <v>#DIV/0!</v>
      </c>
      <c r="P24" s="16" t="e">
        <f t="shared" si="38"/>
        <v>#DIV/0!</v>
      </c>
      <c r="Q24" s="16" t="e">
        <f t="shared" si="38"/>
        <v>#DIV/0!</v>
      </c>
      <c r="R24" s="16" t="e">
        <f t="shared" si="38"/>
        <v>#DIV/0!</v>
      </c>
      <c r="S24" s="16" t="e">
        <f t="shared" si="38"/>
        <v>#DIV/0!</v>
      </c>
      <c r="T24" s="16" t="e">
        <f t="shared" si="38"/>
        <v>#DIV/0!</v>
      </c>
      <c r="U24" s="16" t="e">
        <f t="shared" si="38"/>
        <v>#DIV/0!</v>
      </c>
      <c r="V24" s="16" t="e">
        <f t="shared" si="38"/>
        <v>#DIV/0!</v>
      </c>
      <c r="W24" s="16" t="e">
        <f t="shared" si="38"/>
        <v>#DIV/0!</v>
      </c>
      <c r="X24" s="16" t="e">
        <f t="shared" si="38"/>
        <v>#DIV/0!</v>
      </c>
      <c r="Y24" s="16" t="e">
        <f t="shared" si="38"/>
        <v>#DIV/0!</v>
      </c>
    </row>
    <row r="25" spans="1:26" s="12" customFormat="1" ht="30" customHeight="1" x14ac:dyDescent="0.25">
      <c r="A25" s="13" t="s">
        <v>44</v>
      </c>
      <c r="B25" s="23">
        <v>37389</v>
      </c>
      <c r="C25" s="23">
        <f>SUM(E25:Y25)</f>
        <v>39367</v>
      </c>
      <c r="D25" s="15">
        <f t="shared" si="0"/>
        <v>1.0529032603172055</v>
      </c>
      <c r="E25" s="26">
        <v>1444</v>
      </c>
      <c r="F25" s="26">
        <v>554</v>
      </c>
      <c r="G25" s="26">
        <v>599</v>
      </c>
      <c r="H25" s="26">
        <v>2800</v>
      </c>
      <c r="I25" s="26">
        <v>453</v>
      </c>
      <c r="J25" s="26">
        <v>2775</v>
      </c>
      <c r="K25" s="26">
        <v>1090</v>
      </c>
      <c r="L25" s="26">
        <v>859</v>
      </c>
      <c r="M25" s="26">
        <v>2200</v>
      </c>
      <c r="N25" s="26">
        <v>400</v>
      </c>
      <c r="O25" s="26">
        <v>2250</v>
      </c>
      <c r="P25" s="26">
        <v>4377</v>
      </c>
      <c r="Q25" s="26">
        <v>2900</v>
      </c>
      <c r="R25" s="26">
        <v>3832</v>
      </c>
      <c r="S25" s="26">
        <v>5943</v>
      </c>
      <c r="T25" s="26">
        <v>1621</v>
      </c>
      <c r="U25" s="26">
        <v>950</v>
      </c>
      <c r="V25" s="26">
        <v>175</v>
      </c>
      <c r="W25" s="26">
        <v>3475</v>
      </c>
      <c r="X25" s="26">
        <v>180</v>
      </c>
      <c r="Y25" s="26">
        <v>490</v>
      </c>
    </row>
    <row r="26" spans="1:26" s="12" customFormat="1" ht="30" customHeight="1" x14ac:dyDescent="0.25">
      <c r="A26" s="18" t="s">
        <v>45</v>
      </c>
      <c r="B26" s="28">
        <f t="shared" ref="B26:Y26" si="39">B25/B20</f>
        <v>0.46415403523146254</v>
      </c>
      <c r="C26" s="28">
        <f t="shared" si="39"/>
        <v>0.38311517687703761</v>
      </c>
      <c r="D26" s="15"/>
      <c r="E26" s="29">
        <f t="shared" si="39"/>
        <v>0.19390358533637705</v>
      </c>
      <c r="F26" s="29">
        <f t="shared" si="39"/>
        <v>0.18223684210526317</v>
      </c>
      <c r="G26" s="29">
        <f t="shared" si="39"/>
        <v>0.10890909090909091</v>
      </c>
      <c r="H26" s="29">
        <f t="shared" si="39"/>
        <v>0.45714285714285713</v>
      </c>
      <c r="I26" s="29">
        <f t="shared" si="39"/>
        <v>0.13430180847909873</v>
      </c>
      <c r="J26" s="29">
        <f t="shared" si="39"/>
        <v>0.46250000000000002</v>
      </c>
      <c r="K26" s="29">
        <f t="shared" si="39"/>
        <v>0.30609379387812413</v>
      </c>
      <c r="L26" s="29">
        <f t="shared" si="39"/>
        <v>0.17544934640522875</v>
      </c>
      <c r="M26" s="29">
        <f t="shared" si="39"/>
        <v>0.45814244064972925</v>
      </c>
      <c r="N26" s="29">
        <f t="shared" si="39"/>
        <v>0.26507620941020543</v>
      </c>
      <c r="O26" s="29">
        <f t="shared" si="39"/>
        <v>0.58396055022060733</v>
      </c>
      <c r="P26" s="29">
        <f t="shared" si="39"/>
        <v>0.6108010047446274</v>
      </c>
      <c r="Q26" s="29">
        <f t="shared" si="39"/>
        <v>0.38395339600158879</v>
      </c>
      <c r="R26" s="29">
        <f t="shared" si="39"/>
        <v>0.76107249255213505</v>
      </c>
      <c r="S26" s="29">
        <f t="shared" si="39"/>
        <v>0.75707006369426755</v>
      </c>
      <c r="T26" s="29">
        <f t="shared" si="39"/>
        <v>0.39681762545899635</v>
      </c>
      <c r="U26" s="29">
        <f t="shared" si="39"/>
        <v>0.31561461794019935</v>
      </c>
      <c r="V26" s="29">
        <f t="shared" si="39"/>
        <v>8.2236842105263164E-2</v>
      </c>
      <c r="W26" s="29">
        <f t="shared" si="39"/>
        <v>0.5635744404800519</v>
      </c>
      <c r="X26" s="29">
        <f t="shared" si="39"/>
        <v>2.6064291920069503E-2</v>
      </c>
      <c r="Y26" s="29">
        <f t="shared" si="39"/>
        <v>0.17818181818181819</v>
      </c>
    </row>
    <row r="27" spans="1:26" s="12" customFormat="1" ht="30" customHeight="1" x14ac:dyDescent="0.25">
      <c r="A27" s="25" t="s">
        <v>46</v>
      </c>
      <c r="B27" s="23">
        <v>15427</v>
      </c>
      <c r="C27" s="23">
        <f>SUM(E27:Y27)</f>
        <v>25507</v>
      </c>
      <c r="D27" s="15"/>
      <c r="E27" s="26"/>
      <c r="F27" s="26">
        <v>200</v>
      </c>
      <c r="G27" s="26"/>
      <c r="H27" s="26">
        <v>1000</v>
      </c>
      <c r="I27" s="26">
        <v>403</v>
      </c>
      <c r="J27" s="26">
        <v>889</v>
      </c>
      <c r="K27" s="26">
        <v>1788</v>
      </c>
      <c r="L27" s="26"/>
      <c r="M27" s="26"/>
      <c r="N27" s="26">
        <v>400</v>
      </c>
      <c r="O27" s="26">
        <v>2250</v>
      </c>
      <c r="P27" s="26">
        <v>3988</v>
      </c>
      <c r="Q27" s="26">
        <v>2953</v>
      </c>
      <c r="R27" s="26">
        <v>887</v>
      </c>
      <c r="S27" s="26">
        <v>4726</v>
      </c>
      <c r="T27" s="26">
        <v>1020</v>
      </c>
      <c r="U27" s="26">
        <v>51</v>
      </c>
      <c r="V27" s="26">
        <v>252</v>
      </c>
      <c r="W27" s="26">
        <v>3520</v>
      </c>
      <c r="X27" s="26">
        <v>80</v>
      </c>
      <c r="Y27" s="26">
        <v>1100</v>
      </c>
    </row>
    <row r="28" spans="1:26" s="12" customFormat="1" ht="30" hidden="1" customHeight="1" x14ac:dyDescent="0.25">
      <c r="A28" s="18" t="s">
        <v>45</v>
      </c>
      <c r="B28" s="9">
        <f t="shared" ref="B28:Y28" si="40">B27/B20</f>
        <v>0.19151366181271959</v>
      </c>
      <c r="C28" s="9">
        <f t="shared" si="40"/>
        <v>0.2482312296238626</v>
      </c>
      <c r="D28" s="15"/>
      <c r="E28" s="30">
        <f t="shared" si="40"/>
        <v>0</v>
      </c>
      <c r="F28" s="30">
        <f t="shared" si="40"/>
        <v>6.5789473684210523E-2</v>
      </c>
      <c r="G28" s="30">
        <f t="shared" si="40"/>
        <v>0</v>
      </c>
      <c r="H28" s="30">
        <f t="shared" si="40"/>
        <v>0.16326530612244897</v>
      </c>
      <c r="I28" s="30">
        <f t="shared" si="40"/>
        <v>0.11947820930922028</v>
      </c>
      <c r="J28" s="30">
        <f t="shared" si="40"/>
        <v>0.14816666666666667</v>
      </c>
      <c r="K28" s="30">
        <f t="shared" si="40"/>
        <v>0.50210614995787695</v>
      </c>
      <c r="L28" s="30">
        <f t="shared" si="40"/>
        <v>0</v>
      </c>
      <c r="M28" s="30">
        <f t="shared" si="40"/>
        <v>0</v>
      </c>
      <c r="N28" s="30">
        <f t="shared" si="40"/>
        <v>0.26507620941020543</v>
      </c>
      <c r="O28" s="30">
        <f t="shared" si="40"/>
        <v>0.58396055022060733</v>
      </c>
      <c r="P28" s="30">
        <f t="shared" si="40"/>
        <v>0.55651688529165499</v>
      </c>
      <c r="Q28" s="30">
        <f t="shared" si="40"/>
        <v>0.39097047530782469</v>
      </c>
      <c r="R28" s="30">
        <f t="shared" si="40"/>
        <v>0.17616683217477658</v>
      </c>
      <c r="S28" s="30">
        <f t="shared" si="40"/>
        <v>0.6020382165605096</v>
      </c>
      <c r="T28" s="30">
        <f t="shared" si="40"/>
        <v>0.24969400244798043</v>
      </c>
      <c r="U28" s="30">
        <f t="shared" si="40"/>
        <v>1.6943521594684385E-2</v>
      </c>
      <c r="V28" s="30">
        <f t="shared" si="40"/>
        <v>0.11842105263157894</v>
      </c>
      <c r="W28" s="30">
        <f t="shared" si="40"/>
        <v>0.57087252675964972</v>
      </c>
      <c r="X28" s="30">
        <f t="shared" si="40"/>
        <v>1.1584129742253113E-2</v>
      </c>
      <c r="Y28" s="30">
        <f t="shared" si="40"/>
        <v>0.4</v>
      </c>
    </row>
    <row r="29" spans="1:26" s="12" customFormat="1" ht="30" customHeight="1" x14ac:dyDescent="0.25">
      <c r="A29" s="11" t="s">
        <v>199</v>
      </c>
      <c r="B29" s="23">
        <v>102812</v>
      </c>
      <c r="C29" s="23">
        <f>SUM(E29:Y29)</f>
        <v>102447</v>
      </c>
      <c r="D29" s="15">
        <f t="shared" si="0"/>
        <v>0.99644983075905535</v>
      </c>
      <c r="E29" s="31">
        <v>1366</v>
      </c>
      <c r="F29" s="31">
        <v>2847</v>
      </c>
      <c r="G29" s="31">
        <v>5196</v>
      </c>
      <c r="H29" s="31">
        <v>6818</v>
      </c>
      <c r="I29" s="31">
        <v>7359</v>
      </c>
      <c r="J29" s="31">
        <v>5788</v>
      </c>
      <c r="K29" s="31">
        <v>3589</v>
      </c>
      <c r="L29" s="31">
        <v>5208</v>
      </c>
      <c r="M29" s="31">
        <v>3384</v>
      </c>
      <c r="N29" s="31">
        <v>4078</v>
      </c>
      <c r="O29" s="31">
        <v>3900</v>
      </c>
      <c r="P29" s="31">
        <v>6744</v>
      </c>
      <c r="Q29" s="31">
        <v>6037</v>
      </c>
      <c r="R29" s="31">
        <v>3874</v>
      </c>
      <c r="S29" s="31">
        <v>3946</v>
      </c>
      <c r="T29" s="31">
        <v>5071</v>
      </c>
      <c r="U29" s="31">
        <v>2020</v>
      </c>
      <c r="V29" s="31">
        <v>1351</v>
      </c>
      <c r="W29" s="31">
        <v>8708</v>
      </c>
      <c r="X29" s="31">
        <v>9901</v>
      </c>
      <c r="Y29" s="31">
        <v>5262</v>
      </c>
    </row>
    <row r="30" spans="1:26" s="12" customFormat="1" ht="30" hidden="1" customHeight="1" x14ac:dyDescent="0.25">
      <c r="A30" s="13" t="s">
        <v>47</v>
      </c>
      <c r="B30" s="23"/>
      <c r="C30" s="23">
        <f>SUM(E30:Y30)</f>
        <v>0</v>
      </c>
      <c r="D30" s="15" t="e">
        <f t="shared" si="0"/>
        <v>#DIV/0!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6" s="12" customFormat="1" ht="30" hidden="1" customHeight="1" x14ac:dyDescent="0.25">
      <c r="A31" s="18" t="s">
        <v>41</v>
      </c>
      <c r="B31" s="30">
        <f t="shared" ref="B31:C31" si="41">B30/B29</f>
        <v>0</v>
      </c>
      <c r="C31" s="30">
        <f t="shared" si="41"/>
        <v>0</v>
      </c>
      <c r="D31" s="30"/>
      <c r="E31" s="30">
        <f>E30/E29</f>
        <v>0</v>
      </c>
      <c r="F31" s="30">
        <f t="shared" ref="F31:Y31" si="42">F30/F29</f>
        <v>0</v>
      </c>
      <c r="G31" s="30">
        <f t="shared" si="42"/>
        <v>0</v>
      </c>
      <c r="H31" s="30">
        <f t="shared" si="42"/>
        <v>0</v>
      </c>
      <c r="I31" s="30">
        <f t="shared" si="42"/>
        <v>0</v>
      </c>
      <c r="J31" s="30">
        <f t="shared" si="42"/>
        <v>0</v>
      </c>
      <c r="K31" s="30">
        <f t="shared" si="42"/>
        <v>0</v>
      </c>
      <c r="L31" s="30">
        <f t="shared" si="42"/>
        <v>0</v>
      </c>
      <c r="M31" s="30">
        <f t="shared" si="42"/>
        <v>0</v>
      </c>
      <c r="N31" s="30">
        <f t="shared" si="42"/>
        <v>0</v>
      </c>
      <c r="O31" s="30">
        <f t="shared" si="42"/>
        <v>0</v>
      </c>
      <c r="P31" s="30">
        <f t="shared" si="42"/>
        <v>0</v>
      </c>
      <c r="Q31" s="30">
        <f t="shared" si="42"/>
        <v>0</v>
      </c>
      <c r="R31" s="30">
        <f t="shared" si="42"/>
        <v>0</v>
      </c>
      <c r="S31" s="30">
        <f t="shared" si="42"/>
        <v>0</v>
      </c>
      <c r="T31" s="30">
        <f t="shared" si="42"/>
        <v>0</v>
      </c>
      <c r="U31" s="30">
        <f t="shared" si="42"/>
        <v>0</v>
      </c>
      <c r="V31" s="30">
        <f t="shared" si="42"/>
        <v>0</v>
      </c>
      <c r="W31" s="30">
        <f t="shared" si="42"/>
        <v>0</v>
      </c>
      <c r="X31" s="30">
        <f t="shared" si="42"/>
        <v>0</v>
      </c>
      <c r="Y31" s="30">
        <f t="shared" si="42"/>
        <v>0</v>
      </c>
    </row>
    <row r="32" spans="1:26" s="12" customFormat="1" ht="30" customHeight="1" x14ac:dyDescent="0.25">
      <c r="A32" s="13" t="s">
        <v>48</v>
      </c>
      <c r="B32" s="23">
        <v>7751</v>
      </c>
      <c r="C32" s="23">
        <f>SUM(E32:Y32)</f>
        <v>15009</v>
      </c>
      <c r="D32" s="15"/>
      <c r="E32" s="26">
        <v>40</v>
      </c>
      <c r="F32" s="26">
        <v>620</v>
      </c>
      <c r="G32" s="26"/>
      <c r="H32" s="26"/>
      <c r="I32" s="26">
        <v>215</v>
      </c>
      <c r="J32" s="26">
        <v>217</v>
      </c>
      <c r="K32" s="26">
        <v>904</v>
      </c>
      <c r="L32" s="26">
        <v>876</v>
      </c>
      <c r="M32" s="26">
        <v>1300</v>
      </c>
      <c r="N32" s="26">
        <v>1250</v>
      </c>
      <c r="O32" s="26">
        <v>1038</v>
      </c>
      <c r="P32" s="26">
        <v>1900</v>
      </c>
      <c r="Q32" s="26"/>
      <c r="R32" s="26"/>
      <c r="S32" s="26">
        <v>888</v>
      </c>
      <c r="T32" s="26">
        <v>2043</v>
      </c>
      <c r="U32" s="26">
        <v>180</v>
      </c>
      <c r="V32" s="26">
        <v>45</v>
      </c>
      <c r="W32" s="26">
        <v>465</v>
      </c>
      <c r="X32" s="26">
        <v>2678</v>
      </c>
      <c r="Y32" s="26">
        <v>350</v>
      </c>
    </row>
    <row r="33" spans="1:29" s="12" customFormat="1" ht="30" customHeight="1" x14ac:dyDescent="0.25">
      <c r="A33" s="13" t="s">
        <v>45</v>
      </c>
      <c r="B33" s="28">
        <f t="shared" ref="B33:Y33" si="43">B32/B29</f>
        <v>7.5390032291950362E-2</v>
      </c>
      <c r="C33" s="28">
        <f t="shared" si="43"/>
        <v>0.14650502210899294</v>
      </c>
      <c r="D33" s="15"/>
      <c r="E33" s="29">
        <f t="shared" si="43"/>
        <v>2.9282576866764276E-2</v>
      </c>
      <c r="F33" s="29">
        <f t="shared" si="43"/>
        <v>0.21777309448542326</v>
      </c>
      <c r="G33" s="29">
        <f t="shared" si="43"/>
        <v>0</v>
      </c>
      <c r="H33" s="29">
        <f t="shared" si="43"/>
        <v>0</v>
      </c>
      <c r="I33" s="29">
        <f t="shared" si="43"/>
        <v>2.9215926076912625E-2</v>
      </c>
      <c r="J33" s="29">
        <f t="shared" si="43"/>
        <v>3.7491361437456808E-2</v>
      </c>
      <c r="K33" s="29">
        <f t="shared" si="43"/>
        <v>0.25188074672610755</v>
      </c>
      <c r="L33" s="29">
        <f t="shared" si="43"/>
        <v>0.16820276497695852</v>
      </c>
      <c r="M33" s="29">
        <f t="shared" si="43"/>
        <v>0.38416075650118203</v>
      </c>
      <c r="N33" s="29">
        <f t="shared" si="43"/>
        <v>0.30652280529671405</v>
      </c>
      <c r="O33" s="29">
        <f t="shared" si="43"/>
        <v>0.26615384615384613</v>
      </c>
      <c r="P33" s="29">
        <f t="shared" si="43"/>
        <v>0.28173190984578883</v>
      </c>
      <c r="Q33" s="29">
        <f t="shared" si="43"/>
        <v>0</v>
      </c>
      <c r="R33" s="29">
        <f t="shared" si="43"/>
        <v>0</v>
      </c>
      <c r="S33" s="29">
        <f t="shared" si="43"/>
        <v>0.22503801317790167</v>
      </c>
      <c r="T33" s="29">
        <f t="shared" si="43"/>
        <v>0.40287911654506015</v>
      </c>
      <c r="U33" s="29">
        <f t="shared" si="43"/>
        <v>8.9108910891089105E-2</v>
      </c>
      <c r="V33" s="29">
        <f t="shared" si="43"/>
        <v>3.3308660251665435E-2</v>
      </c>
      <c r="W33" s="29">
        <f t="shared" si="43"/>
        <v>5.339917317409279E-2</v>
      </c>
      <c r="X33" s="29">
        <f t="shared" si="43"/>
        <v>0.2704777295222705</v>
      </c>
      <c r="Y33" s="29">
        <f t="shared" si="43"/>
        <v>6.6514633219308242E-2</v>
      </c>
    </row>
    <row r="34" spans="1:29" s="12" customFormat="1" ht="30" customHeight="1" x14ac:dyDescent="0.25">
      <c r="A34" s="25" t="s">
        <v>49</v>
      </c>
      <c r="B34" s="23">
        <v>25786</v>
      </c>
      <c r="C34" s="23">
        <f>SUM(E34:Y34)</f>
        <v>69383</v>
      </c>
      <c r="D34" s="15">
        <f t="shared" ref="D34" si="44">C34/B34</f>
        <v>2.6907236484914296</v>
      </c>
      <c r="E34" s="26">
        <v>468</v>
      </c>
      <c r="F34" s="26">
        <v>2730</v>
      </c>
      <c r="G34" s="26">
        <v>887</v>
      </c>
      <c r="H34" s="26">
        <v>1277</v>
      </c>
      <c r="I34" s="26">
        <v>5488</v>
      </c>
      <c r="J34" s="26">
        <v>5600</v>
      </c>
      <c r="K34" s="26">
        <v>3381</v>
      </c>
      <c r="L34" s="26">
        <v>3851</v>
      </c>
      <c r="M34" s="26">
        <v>2100</v>
      </c>
      <c r="N34" s="26">
        <v>3973</v>
      </c>
      <c r="O34" s="26">
        <v>2775</v>
      </c>
      <c r="P34" s="26">
        <v>3126</v>
      </c>
      <c r="Q34" s="26">
        <v>5589</v>
      </c>
      <c r="R34" s="26">
        <v>3250</v>
      </c>
      <c r="S34" s="26">
        <v>3374</v>
      </c>
      <c r="T34" s="26">
        <v>2690</v>
      </c>
      <c r="U34" s="26">
        <v>2021</v>
      </c>
      <c r="V34" s="26">
        <v>810</v>
      </c>
      <c r="W34" s="26">
        <v>2694</v>
      </c>
      <c r="X34" s="26">
        <v>8037</v>
      </c>
      <c r="Y34" s="26">
        <v>5262</v>
      </c>
    </row>
    <row r="35" spans="1:29" s="12" customFormat="1" ht="30" customHeight="1" x14ac:dyDescent="0.25">
      <c r="A35" s="18" t="s">
        <v>45</v>
      </c>
      <c r="B35" s="9">
        <f t="shared" ref="B35:Y35" si="45">B34/B29</f>
        <v>0.25080729875889973</v>
      </c>
      <c r="C35" s="9">
        <f t="shared" si="45"/>
        <v>0.6772575087606274</v>
      </c>
      <c r="D35" s="15"/>
      <c r="E35" s="30">
        <f t="shared" si="45"/>
        <v>0.34260614934114203</v>
      </c>
      <c r="F35" s="30">
        <f t="shared" si="45"/>
        <v>0.95890410958904104</v>
      </c>
      <c r="G35" s="30">
        <f t="shared" si="45"/>
        <v>0.17070823710546573</v>
      </c>
      <c r="H35" s="30">
        <f t="shared" si="45"/>
        <v>0.18729832795541215</v>
      </c>
      <c r="I35" s="30">
        <f t="shared" si="45"/>
        <v>0.74575349911672784</v>
      </c>
      <c r="J35" s="30">
        <f t="shared" si="45"/>
        <v>0.96751900483759501</v>
      </c>
      <c r="K35" s="30">
        <f t="shared" si="45"/>
        <v>0.94204513792142663</v>
      </c>
      <c r="L35" s="30">
        <f t="shared" si="45"/>
        <v>0.73943932411674351</v>
      </c>
      <c r="M35" s="30">
        <f t="shared" si="45"/>
        <v>0.62056737588652477</v>
      </c>
      <c r="N35" s="30">
        <f t="shared" si="45"/>
        <v>0.97425208435507604</v>
      </c>
      <c r="O35" s="30">
        <f t="shared" si="45"/>
        <v>0.71153846153846156</v>
      </c>
      <c r="P35" s="30">
        <f t="shared" si="45"/>
        <v>0.46352313167259784</v>
      </c>
      <c r="Q35" s="30">
        <f t="shared" si="45"/>
        <v>0.92579095577273485</v>
      </c>
      <c r="R35" s="30">
        <f t="shared" si="45"/>
        <v>0.83892617449664431</v>
      </c>
      <c r="S35" s="30">
        <f t="shared" si="45"/>
        <v>0.8550430816016219</v>
      </c>
      <c r="T35" s="30">
        <f t="shared" si="45"/>
        <v>0.5304673634391639</v>
      </c>
      <c r="U35" s="30">
        <f t="shared" si="45"/>
        <v>1.0004950495049505</v>
      </c>
      <c r="V35" s="30">
        <f t="shared" si="45"/>
        <v>0.59955588452997777</v>
      </c>
      <c r="W35" s="30">
        <f t="shared" si="45"/>
        <v>0.30937069361506658</v>
      </c>
      <c r="X35" s="30">
        <f t="shared" si="45"/>
        <v>0.81173618826381178</v>
      </c>
      <c r="Y35" s="30">
        <f t="shared" si="45"/>
        <v>1</v>
      </c>
      <c r="Z35" s="30"/>
      <c r="AA35" s="30"/>
      <c r="AB35" s="30"/>
      <c r="AC35" s="30"/>
    </row>
    <row r="36" spans="1:29" s="12" customFormat="1" ht="30" customHeight="1" x14ac:dyDescent="0.25">
      <c r="A36" s="22" t="s">
        <v>50</v>
      </c>
      <c r="B36" s="23"/>
      <c r="C36" s="27">
        <f>SUM(E36:Y36)</f>
        <v>183640</v>
      </c>
      <c r="D36" s="15"/>
      <c r="E36" s="24">
        <v>5064</v>
      </c>
      <c r="F36" s="24">
        <v>4313</v>
      </c>
      <c r="G36" s="24">
        <v>15424</v>
      </c>
      <c r="H36" s="24">
        <v>12540</v>
      </c>
      <c r="I36" s="24">
        <v>7347</v>
      </c>
      <c r="J36" s="24">
        <v>20000</v>
      </c>
      <c r="K36" s="24">
        <v>9288</v>
      </c>
      <c r="L36" s="24">
        <v>14805</v>
      </c>
      <c r="M36" s="24">
        <v>7305</v>
      </c>
      <c r="N36" s="24">
        <v>2430</v>
      </c>
      <c r="O36" s="24">
        <v>3350</v>
      </c>
      <c r="P36" s="24">
        <v>4000</v>
      </c>
      <c r="Q36" s="24">
        <v>10150</v>
      </c>
      <c r="R36" s="24">
        <v>9530</v>
      </c>
      <c r="S36" s="24">
        <v>9733</v>
      </c>
      <c r="T36" s="24">
        <v>5334</v>
      </c>
      <c r="U36" s="24">
        <v>5484</v>
      </c>
      <c r="V36" s="24">
        <v>3554</v>
      </c>
      <c r="W36" s="24">
        <v>7509</v>
      </c>
      <c r="X36" s="24">
        <v>20325</v>
      </c>
      <c r="Y36" s="24">
        <v>6155</v>
      </c>
    </row>
    <row r="37" spans="1:29" s="12" customFormat="1" ht="30" customHeight="1" x14ac:dyDescent="0.25">
      <c r="A37" s="25" t="s">
        <v>51</v>
      </c>
      <c r="B37" s="23">
        <v>24999</v>
      </c>
      <c r="C37" s="23">
        <f>SUM(E37:Y37)</f>
        <v>158340</v>
      </c>
      <c r="D37" s="15">
        <f t="shared" ref="D37" si="46">C37/B37</f>
        <v>6.3338533541341651</v>
      </c>
      <c r="E37" s="26">
        <v>100</v>
      </c>
      <c r="F37" s="26">
        <v>4100</v>
      </c>
      <c r="G37" s="26">
        <v>15424</v>
      </c>
      <c r="H37" s="26">
        <v>11857</v>
      </c>
      <c r="I37" s="26">
        <v>5250</v>
      </c>
      <c r="J37" s="26">
        <v>20000</v>
      </c>
      <c r="K37" s="26">
        <v>8274</v>
      </c>
      <c r="L37" s="26">
        <v>9218</v>
      </c>
      <c r="M37" s="26">
        <v>7000</v>
      </c>
      <c r="N37" s="26">
        <v>2000</v>
      </c>
      <c r="O37" s="26">
        <v>2950</v>
      </c>
      <c r="P37" s="26">
        <v>4000</v>
      </c>
      <c r="Q37" s="26">
        <v>10150</v>
      </c>
      <c r="R37" s="26">
        <v>8580</v>
      </c>
      <c r="S37" s="26">
        <v>7657</v>
      </c>
      <c r="T37" s="26">
        <v>4490</v>
      </c>
      <c r="U37" s="26">
        <v>5484</v>
      </c>
      <c r="V37" s="26">
        <v>1877</v>
      </c>
      <c r="W37" s="26">
        <v>3504</v>
      </c>
      <c r="X37" s="26">
        <v>20325</v>
      </c>
      <c r="Y37" s="26">
        <v>6100</v>
      </c>
    </row>
    <row r="38" spans="1:29" s="12" customFormat="1" ht="30" hidden="1" customHeight="1" x14ac:dyDescent="0.25">
      <c r="A38" s="18" t="s">
        <v>52</v>
      </c>
      <c r="B38" s="9"/>
      <c r="C38" s="9">
        <f>C37/C36</f>
        <v>0.86223045088216077</v>
      </c>
      <c r="D38" s="15"/>
      <c r="E38" s="30">
        <f>E37/E36</f>
        <v>1.9747235387045814E-2</v>
      </c>
      <c r="F38" s="30">
        <f t="shared" ref="F38:Y38" si="47">F37/F36</f>
        <v>0.9506144215163459</v>
      </c>
      <c r="G38" s="30">
        <f t="shared" si="47"/>
        <v>1</v>
      </c>
      <c r="H38" s="30">
        <f t="shared" si="47"/>
        <v>0.94553429027113234</v>
      </c>
      <c r="I38" s="30">
        <f t="shared" si="47"/>
        <v>0.71457737852184566</v>
      </c>
      <c r="J38" s="30">
        <f t="shared" si="47"/>
        <v>1</v>
      </c>
      <c r="K38" s="30">
        <f t="shared" si="47"/>
        <v>0.89082687338501287</v>
      </c>
      <c r="L38" s="30">
        <f t="shared" si="47"/>
        <v>0.62262749071259704</v>
      </c>
      <c r="M38" s="30">
        <f t="shared" si="47"/>
        <v>0.95824777549623541</v>
      </c>
      <c r="N38" s="30">
        <f t="shared" si="47"/>
        <v>0.82304526748971196</v>
      </c>
      <c r="O38" s="30">
        <f t="shared" si="47"/>
        <v>0.88059701492537312</v>
      </c>
      <c r="P38" s="30">
        <f t="shared" si="47"/>
        <v>1</v>
      </c>
      <c r="Q38" s="30">
        <f t="shared" si="47"/>
        <v>1</v>
      </c>
      <c r="R38" s="30">
        <f t="shared" si="47"/>
        <v>0.90031479538300108</v>
      </c>
      <c r="S38" s="30">
        <f t="shared" si="47"/>
        <v>0.78670502414466248</v>
      </c>
      <c r="T38" s="30">
        <f t="shared" si="47"/>
        <v>0.8417697787776528</v>
      </c>
      <c r="U38" s="30">
        <f t="shared" si="47"/>
        <v>1</v>
      </c>
      <c r="V38" s="30">
        <f t="shared" si="47"/>
        <v>0.52813731007315701</v>
      </c>
      <c r="W38" s="30">
        <f t="shared" si="47"/>
        <v>0.46664003196164605</v>
      </c>
      <c r="X38" s="30">
        <f t="shared" si="47"/>
        <v>1</v>
      </c>
      <c r="Y38" s="30">
        <f t="shared" si="47"/>
        <v>0.99106417546709991</v>
      </c>
    </row>
    <row r="39" spans="1:29" s="12" customFormat="1" ht="30" customHeight="1" x14ac:dyDescent="0.25">
      <c r="A39" s="81" t="s">
        <v>53</v>
      </c>
      <c r="B39" s="23">
        <v>10294</v>
      </c>
      <c r="C39" s="23">
        <f>SUM(E39:Y39)</f>
        <v>135943</v>
      </c>
      <c r="D39" s="15">
        <f t="shared" ref="D39" si="48">C39/B39</f>
        <v>13.206042354769769</v>
      </c>
      <c r="E39" s="26">
        <v>7043</v>
      </c>
      <c r="F39" s="26">
        <v>3176</v>
      </c>
      <c r="G39" s="26">
        <v>15424</v>
      </c>
      <c r="H39" s="26">
        <v>8447</v>
      </c>
      <c r="I39" s="26">
        <v>3534</v>
      </c>
      <c r="J39" s="26">
        <v>10403</v>
      </c>
      <c r="K39" s="26">
        <v>8134</v>
      </c>
      <c r="L39" s="26">
        <v>7957</v>
      </c>
      <c r="M39" s="26">
        <v>6800</v>
      </c>
      <c r="N39" s="26">
        <v>1900</v>
      </c>
      <c r="O39" s="26">
        <v>2560</v>
      </c>
      <c r="P39" s="26">
        <v>4000</v>
      </c>
      <c r="Q39" s="26">
        <v>8350</v>
      </c>
      <c r="R39" s="26">
        <v>6050</v>
      </c>
      <c r="S39" s="26">
        <v>7550</v>
      </c>
      <c r="T39" s="26">
        <v>665</v>
      </c>
      <c r="U39" s="26">
        <v>5210</v>
      </c>
      <c r="V39" s="26">
        <v>1877</v>
      </c>
      <c r="W39" s="26">
        <v>3445</v>
      </c>
      <c r="X39" s="26">
        <v>19818</v>
      </c>
      <c r="Y39" s="26">
        <v>3600</v>
      </c>
    </row>
    <row r="40" spans="1:29" s="2" customFormat="1" ht="30" customHeight="1" x14ac:dyDescent="0.3">
      <c r="A40" s="11" t="s">
        <v>169</v>
      </c>
      <c r="B40" s="23">
        <v>214447</v>
      </c>
      <c r="C40" s="23">
        <f>SUM(E40:Y40)</f>
        <v>187995.4</v>
      </c>
      <c r="D40" s="15"/>
      <c r="E40" s="10">
        <v>8532</v>
      </c>
      <c r="F40" s="10">
        <v>6006</v>
      </c>
      <c r="G40" s="10">
        <v>13990</v>
      </c>
      <c r="H40" s="10">
        <v>11277.6</v>
      </c>
      <c r="I40" s="10">
        <v>5725</v>
      </c>
      <c r="J40" s="10">
        <v>11939</v>
      </c>
      <c r="K40" s="10">
        <v>8497.7999999999993</v>
      </c>
      <c r="L40" s="10">
        <v>10048</v>
      </c>
      <c r="M40" s="10">
        <v>10249</v>
      </c>
      <c r="N40" s="10">
        <v>3000</v>
      </c>
      <c r="O40" s="10">
        <v>6210</v>
      </c>
      <c r="P40" s="10">
        <v>7930</v>
      </c>
      <c r="Q40" s="10">
        <v>10447</v>
      </c>
      <c r="R40" s="10">
        <v>10962</v>
      </c>
      <c r="S40" s="10">
        <v>12107</v>
      </c>
      <c r="T40" s="10">
        <v>11224</v>
      </c>
      <c r="U40" s="10">
        <v>7715</v>
      </c>
      <c r="V40" s="10">
        <v>2158</v>
      </c>
      <c r="W40" s="10">
        <v>6364</v>
      </c>
      <c r="X40" s="10">
        <v>13864</v>
      </c>
      <c r="Y40" s="10">
        <v>9750</v>
      </c>
      <c r="Z40" s="20"/>
    </row>
    <row r="41" spans="1:29" s="101" customFormat="1" ht="42.6" hidden="1" customHeight="1" x14ac:dyDescent="0.3">
      <c r="A41" s="13" t="s">
        <v>201</v>
      </c>
      <c r="B41" s="23"/>
      <c r="C41" s="23">
        <f>SUM(E41:Y41)</f>
        <v>37505.5</v>
      </c>
      <c r="D41" s="15"/>
      <c r="E41" s="39">
        <v>4765</v>
      </c>
      <c r="F41" s="39">
        <v>1245</v>
      </c>
      <c r="G41" s="39">
        <v>2795</v>
      </c>
      <c r="H41" s="39">
        <v>3658</v>
      </c>
      <c r="I41" s="39">
        <v>1950</v>
      </c>
      <c r="J41" s="39">
        <v>1980</v>
      </c>
      <c r="K41" s="39">
        <v>964</v>
      </c>
      <c r="L41" s="39">
        <v>2363</v>
      </c>
      <c r="M41" s="39"/>
      <c r="N41" s="39">
        <v>1096</v>
      </c>
      <c r="O41" s="39">
        <v>1527</v>
      </c>
      <c r="P41" s="39"/>
      <c r="Q41" s="39">
        <v>2250</v>
      </c>
      <c r="R41" s="39">
        <v>841.5</v>
      </c>
      <c r="S41" s="39">
        <v>1230</v>
      </c>
      <c r="T41" s="39">
        <v>700</v>
      </c>
      <c r="U41" s="39">
        <v>1090</v>
      </c>
      <c r="V41" s="39">
        <v>1206</v>
      </c>
      <c r="W41" s="39">
        <v>0</v>
      </c>
      <c r="X41" s="39">
        <v>6631</v>
      </c>
      <c r="Y41" s="39">
        <v>1214</v>
      </c>
      <c r="Z41" s="100"/>
    </row>
    <row r="42" spans="1:29" s="2" customFormat="1" ht="30" customHeight="1" x14ac:dyDescent="0.3">
      <c r="A42" s="32" t="s">
        <v>167</v>
      </c>
      <c r="B42" s="23">
        <v>6029</v>
      </c>
      <c r="C42" s="23">
        <f>SUM(E42:Y42)</f>
        <v>119143</v>
      </c>
      <c r="D42" s="15">
        <f t="shared" ref="D42" si="49">C42/B42</f>
        <v>19.761652015259578</v>
      </c>
      <c r="E42" s="10">
        <v>6115</v>
      </c>
      <c r="F42" s="10">
        <v>4390</v>
      </c>
      <c r="G42" s="10">
        <v>11177</v>
      </c>
      <c r="H42" s="10">
        <v>8758</v>
      </c>
      <c r="I42" s="10">
        <v>4310</v>
      </c>
      <c r="J42" s="10">
        <v>7388</v>
      </c>
      <c r="K42" s="10">
        <v>4907</v>
      </c>
      <c r="L42" s="10">
        <v>7556</v>
      </c>
      <c r="M42" s="10">
        <v>4500</v>
      </c>
      <c r="N42" s="10">
        <v>1680</v>
      </c>
      <c r="O42" s="10">
        <v>2210</v>
      </c>
      <c r="P42" s="10">
        <v>2734</v>
      </c>
      <c r="Q42" s="10">
        <v>6789</v>
      </c>
      <c r="R42" s="10">
        <v>5835</v>
      </c>
      <c r="S42" s="10">
        <v>6805</v>
      </c>
      <c r="T42" s="10">
        <v>3900</v>
      </c>
      <c r="U42" s="10">
        <v>4980</v>
      </c>
      <c r="V42" s="10">
        <v>1570</v>
      </c>
      <c r="W42" s="10">
        <v>3850</v>
      </c>
      <c r="X42" s="10">
        <v>14769</v>
      </c>
      <c r="Y42" s="10">
        <v>4920</v>
      </c>
      <c r="Z42" s="20"/>
    </row>
    <row r="43" spans="1:29" s="2" customFormat="1" ht="30" customHeight="1" x14ac:dyDescent="0.3">
      <c r="A43" s="17" t="s">
        <v>200</v>
      </c>
      <c r="B43" s="23"/>
      <c r="C43" s="23">
        <f>SUM(E43:Y43)</f>
        <v>25408</v>
      </c>
      <c r="D43" s="15"/>
      <c r="E43" s="10">
        <v>100</v>
      </c>
      <c r="F43" s="10">
        <v>1297</v>
      </c>
      <c r="G43" s="10">
        <v>3000</v>
      </c>
      <c r="H43" s="10">
        <v>1703</v>
      </c>
      <c r="I43" s="10">
        <v>588</v>
      </c>
      <c r="J43" s="10">
        <v>1165</v>
      </c>
      <c r="K43" s="10">
        <v>575</v>
      </c>
      <c r="L43" s="10">
        <v>718</v>
      </c>
      <c r="M43" s="10">
        <v>1000</v>
      </c>
      <c r="N43" s="10">
        <v>100</v>
      </c>
      <c r="O43" s="10">
        <v>445</v>
      </c>
      <c r="P43" s="10">
        <v>713</v>
      </c>
      <c r="Q43" s="10">
        <v>2086</v>
      </c>
      <c r="R43" s="10">
        <v>140</v>
      </c>
      <c r="S43" s="10">
        <v>4781</v>
      </c>
      <c r="T43" s="10">
        <v>150</v>
      </c>
      <c r="U43" s="10">
        <v>310</v>
      </c>
      <c r="V43" s="10">
        <v>676</v>
      </c>
      <c r="W43" s="10">
        <v>340</v>
      </c>
      <c r="X43" s="10">
        <v>4881</v>
      </c>
      <c r="Y43" s="10">
        <v>640</v>
      </c>
      <c r="Z43" s="20"/>
    </row>
    <row r="44" spans="1:29" s="2" customFormat="1" ht="30" customHeight="1" x14ac:dyDescent="0.3">
      <c r="A44" s="18" t="s">
        <v>52</v>
      </c>
      <c r="B44" s="33">
        <f>B42/B40</f>
        <v>2.8114172732656553E-2</v>
      </c>
      <c r="C44" s="33">
        <f>C42/C40</f>
        <v>0.63375486847018603</v>
      </c>
      <c r="D44" s="15"/>
      <c r="E44" s="35">
        <f>E42/E40</f>
        <v>0.71671354899202999</v>
      </c>
      <c r="F44" s="35">
        <f t="shared" ref="F44:Y44" si="50">F42/F40</f>
        <v>0.73093573093573094</v>
      </c>
      <c r="G44" s="35">
        <f t="shared" si="50"/>
        <v>0.79892780557541099</v>
      </c>
      <c r="H44" s="35">
        <f t="shared" si="50"/>
        <v>0.77658367028445763</v>
      </c>
      <c r="I44" s="35">
        <f t="shared" si="50"/>
        <v>0.75283842794759825</v>
      </c>
      <c r="J44" s="35">
        <f t="shared" si="50"/>
        <v>0.61881229583717234</v>
      </c>
      <c r="K44" s="35">
        <f t="shared" si="50"/>
        <v>0.5774435736308221</v>
      </c>
      <c r="L44" s="35">
        <f t="shared" si="50"/>
        <v>0.75199044585987262</v>
      </c>
      <c r="M44" s="35">
        <f t="shared" si="50"/>
        <v>0.4390672260708362</v>
      </c>
      <c r="N44" s="35">
        <f t="shared" si="50"/>
        <v>0.56000000000000005</v>
      </c>
      <c r="O44" s="35">
        <f t="shared" si="50"/>
        <v>0.35587761674718199</v>
      </c>
      <c r="P44" s="35">
        <f t="shared" si="50"/>
        <v>0.34476670870113491</v>
      </c>
      <c r="Q44" s="35">
        <f t="shared" si="50"/>
        <v>0.64985163204747776</v>
      </c>
      <c r="R44" s="35">
        <f t="shared" si="50"/>
        <v>0.53229337712096336</v>
      </c>
      <c r="S44" s="35">
        <f t="shared" si="50"/>
        <v>0.56207152886759726</v>
      </c>
      <c r="T44" s="35">
        <f t="shared" si="50"/>
        <v>0.34746970776906627</v>
      </c>
      <c r="U44" s="35">
        <f t="shared" si="50"/>
        <v>0.64549578742709013</v>
      </c>
      <c r="V44" s="35">
        <f t="shared" si="50"/>
        <v>0.72752548656163119</v>
      </c>
      <c r="W44" s="35"/>
      <c r="X44" s="35">
        <f t="shared" si="50"/>
        <v>1.0652769763416041</v>
      </c>
      <c r="Y44" s="35">
        <f t="shared" si="50"/>
        <v>0.50461538461538458</v>
      </c>
      <c r="Z44" s="21"/>
    </row>
    <row r="45" spans="1:29" s="2" customFormat="1" ht="30" customHeight="1" x14ac:dyDescent="0.3">
      <c r="A45" s="18" t="s">
        <v>168</v>
      </c>
      <c r="B45" s="23">
        <v>1905</v>
      </c>
      <c r="C45" s="23">
        <f>SUM(E45:Y45)</f>
        <v>40914</v>
      </c>
      <c r="D45" s="15"/>
      <c r="E45" s="34">
        <v>3757</v>
      </c>
      <c r="F45" s="34">
        <v>1290</v>
      </c>
      <c r="G45" s="34">
        <v>4742</v>
      </c>
      <c r="H45" s="34">
        <v>2562</v>
      </c>
      <c r="I45" s="34">
        <v>1423</v>
      </c>
      <c r="J45" s="34">
        <v>1930</v>
      </c>
      <c r="K45" s="34">
        <v>2469</v>
      </c>
      <c r="L45" s="34">
        <v>2844</v>
      </c>
      <c r="M45" s="34">
        <v>1500</v>
      </c>
      <c r="N45" s="34">
        <v>160</v>
      </c>
      <c r="O45" s="34">
        <v>980</v>
      </c>
      <c r="P45" s="34">
        <v>678</v>
      </c>
      <c r="Q45" s="34">
        <v>2174</v>
      </c>
      <c r="R45" s="34">
        <v>1277</v>
      </c>
      <c r="S45" s="34">
        <v>1855</v>
      </c>
      <c r="T45" s="34">
        <v>557</v>
      </c>
      <c r="U45" s="34">
        <v>1450</v>
      </c>
      <c r="V45" s="34">
        <v>495</v>
      </c>
      <c r="W45" s="34">
        <v>947</v>
      </c>
      <c r="X45" s="34">
        <v>6304</v>
      </c>
      <c r="Y45" s="34">
        <v>1520</v>
      </c>
      <c r="Z45" s="21"/>
    </row>
    <row r="46" spans="1:29" s="2" customFormat="1" ht="30" customHeight="1" x14ac:dyDescent="0.3">
      <c r="A46" s="18" t="s">
        <v>54</v>
      </c>
      <c r="B46" s="23">
        <v>2986</v>
      </c>
      <c r="C46" s="23">
        <f>SUM(E46:Y46)</f>
        <v>56830</v>
      </c>
      <c r="D46" s="15"/>
      <c r="E46" s="26">
        <v>1588</v>
      </c>
      <c r="F46" s="26">
        <v>1720</v>
      </c>
      <c r="G46" s="26">
        <v>5106</v>
      </c>
      <c r="H46" s="26">
        <v>5600</v>
      </c>
      <c r="I46" s="26">
        <v>1568</v>
      </c>
      <c r="J46" s="26">
        <v>4398</v>
      </c>
      <c r="K46" s="26">
        <v>1887</v>
      </c>
      <c r="L46" s="26">
        <v>3507</v>
      </c>
      <c r="M46" s="26">
        <v>3000</v>
      </c>
      <c r="N46" s="26">
        <v>1220</v>
      </c>
      <c r="O46" s="26">
        <v>910</v>
      </c>
      <c r="P46" s="26">
        <v>1545</v>
      </c>
      <c r="Q46" s="26">
        <v>3909</v>
      </c>
      <c r="R46" s="26">
        <v>912</v>
      </c>
      <c r="S46" s="26">
        <v>4781</v>
      </c>
      <c r="T46" s="26">
        <v>1996</v>
      </c>
      <c r="U46" s="26">
        <v>1850</v>
      </c>
      <c r="V46" s="26">
        <v>915</v>
      </c>
      <c r="W46" s="26">
        <v>2058</v>
      </c>
      <c r="X46" s="26">
        <v>6420</v>
      </c>
      <c r="Y46" s="26">
        <v>1940</v>
      </c>
      <c r="Z46" s="21"/>
    </row>
    <row r="47" spans="1:29" s="2" customFormat="1" ht="30" customHeight="1" x14ac:dyDescent="0.3">
      <c r="A47" s="18" t="s">
        <v>55</v>
      </c>
      <c r="B47" s="23">
        <v>50</v>
      </c>
      <c r="C47" s="23">
        <f>SUM(E47:Y47)</f>
        <v>100</v>
      </c>
      <c r="D47" s="15"/>
      <c r="E47" s="34"/>
      <c r="F47" s="34"/>
      <c r="G47" s="34"/>
      <c r="H47" s="34">
        <v>100</v>
      </c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customHeight="1" x14ac:dyDescent="0.3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 x14ac:dyDescent="0.3">
      <c r="A49" s="18" t="s">
        <v>57</v>
      </c>
      <c r="B49" s="23">
        <v>652</v>
      </c>
      <c r="C49" s="23">
        <f>SUM(E49:Y49)</f>
        <v>2552</v>
      </c>
      <c r="D49" s="15"/>
      <c r="E49" s="26">
        <v>15</v>
      </c>
      <c r="F49" s="26"/>
      <c r="G49" s="26">
        <v>253</v>
      </c>
      <c r="H49" s="26">
        <v>159</v>
      </c>
      <c r="I49" s="26">
        <v>83</v>
      </c>
      <c r="J49" s="26">
        <v>330</v>
      </c>
      <c r="K49" s="26">
        <v>40</v>
      </c>
      <c r="L49" s="26">
        <v>132</v>
      </c>
      <c r="M49" s="26"/>
      <c r="N49" s="26"/>
      <c r="O49" s="26"/>
      <c r="P49" s="26">
        <v>188</v>
      </c>
      <c r="Q49" s="26">
        <v>220</v>
      </c>
      <c r="R49" s="26"/>
      <c r="S49" s="26">
        <v>92</v>
      </c>
      <c r="T49" s="26">
        <v>170</v>
      </c>
      <c r="U49" s="26">
        <v>30</v>
      </c>
      <c r="V49" s="26"/>
      <c r="W49" s="26">
        <v>130</v>
      </c>
      <c r="X49" s="26">
        <v>710</v>
      </c>
      <c r="Y49" s="26"/>
      <c r="Z49" s="21"/>
    </row>
    <row r="50" spans="1:26" s="2" customFormat="1" ht="30" hidden="1" customHeight="1" x14ac:dyDescent="0.3">
      <c r="A50" s="17" t="s">
        <v>58</v>
      </c>
      <c r="B50" s="23"/>
      <c r="C50" s="23">
        <f t="shared" ref="C50:C61" si="51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3">
      <c r="A51" s="17" t="s">
        <v>170</v>
      </c>
      <c r="B51" s="23"/>
      <c r="C51" s="23">
        <f t="shared" si="51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3">
      <c r="A52" s="17" t="s">
        <v>171</v>
      </c>
      <c r="B52" s="23"/>
      <c r="C52" s="23">
        <f t="shared" si="51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3">
      <c r="A53" s="11" t="s">
        <v>59</v>
      </c>
      <c r="B53" s="23"/>
      <c r="C53" s="23">
        <f t="shared" si="51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customHeight="1" x14ac:dyDescent="0.3">
      <c r="A54" s="32" t="s">
        <v>60</v>
      </c>
      <c r="B54" s="23">
        <v>20</v>
      </c>
      <c r="C54" s="23">
        <f t="shared" si="51"/>
        <v>625</v>
      </c>
      <c r="D54" s="15"/>
      <c r="E54" s="34"/>
      <c r="F54" s="34"/>
      <c r="G54" s="34">
        <v>200</v>
      </c>
      <c r="H54" s="34">
        <v>42</v>
      </c>
      <c r="I54" s="34">
        <v>5</v>
      </c>
      <c r="J54" s="34"/>
      <c r="K54" s="34">
        <v>174</v>
      </c>
      <c r="L54" s="34">
        <v>140</v>
      </c>
      <c r="M54" s="34">
        <v>30</v>
      </c>
      <c r="N54" s="34">
        <v>5</v>
      </c>
      <c r="O54" s="34"/>
      <c r="P54" s="34"/>
      <c r="Q54" s="34"/>
      <c r="R54" s="34">
        <v>1</v>
      </c>
      <c r="S54" s="34"/>
      <c r="T54" s="34"/>
      <c r="U54" s="34">
        <v>3</v>
      </c>
      <c r="V54" s="34"/>
      <c r="W54" s="34"/>
      <c r="X54" s="34">
        <v>25</v>
      </c>
      <c r="Y54" s="34"/>
      <c r="Z54" s="20"/>
    </row>
    <row r="55" spans="1:26" s="2" customFormat="1" ht="30" hidden="1" customHeight="1" x14ac:dyDescent="0.3">
      <c r="A55" s="18" t="s">
        <v>52</v>
      </c>
      <c r="B55" s="33" t="e">
        <f>B54/B53</f>
        <v>#DIV/0!</v>
      </c>
      <c r="C55" s="23" t="e">
        <f t="shared" si="51"/>
        <v>#DIV/0!</v>
      </c>
      <c r="D55" s="15"/>
      <c r="E55" s="35" t="e">
        <f t="shared" ref="E55:Y55" si="52">E54/E53</f>
        <v>#DIV/0!</v>
      </c>
      <c r="F55" s="35" t="e">
        <f t="shared" si="52"/>
        <v>#DIV/0!</v>
      </c>
      <c r="G55" s="35" t="e">
        <f t="shared" si="52"/>
        <v>#DIV/0!</v>
      </c>
      <c r="H55" s="35" t="e">
        <f t="shared" si="52"/>
        <v>#DIV/0!</v>
      </c>
      <c r="I55" s="35" t="e">
        <f t="shared" si="52"/>
        <v>#DIV/0!</v>
      </c>
      <c r="J55" s="35" t="e">
        <f t="shared" si="52"/>
        <v>#DIV/0!</v>
      </c>
      <c r="K55" s="35" t="e">
        <f t="shared" si="52"/>
        <v>#DIV/0!</v>
      </c>
      <c r="L55" s="35" t="e">
        <f t="shared" si="52"/>
        <v>#DIV/0!</v>
      </c>
      <c r="M55" s="35" t="e">
        <f t="shared" si="52"/>
        <v>#DIV/0!</v>
      </c>
      <c r="N55" s="35" t="e">
        <f t="shared" si="52"/>
        <v>#DIV/0!</v>
      </c>
      <c r="O55" s="35" t="e">
        <f t="shared" si="52"/>
        <v>#DIV/0!</v>
      </c>
      <c r="P55" s="35" t="e">
        <f t="shared" si="52"/>
        <v>#DIV/0!</v>
      </c>
      <c r="Q55" s="35" t="e">
        <f t="shared" si="52"/>
        <v>#DIV/0!</v>
      </c>
      <c r="R55" s="35" t="e">
        <f t="shared" si="52"/>
        <v>#DIV/0!</v>
      </c>
      <c r="S55" s="35" t="e">
        <f t="shared" si="52"/>
        <v>#DIV/0!</v>
      </c>
      <c r="T55" s="35" t="e">
        <f t="shared" si="52"/>
        <v>#DIV/0!</v>
      </c>
      <c r="U55" s="35" t="e">
        <f t="shared" si="52"/>
        <v>#DIV/0!</v>
      </c>
      <c r="V55" s="35" t="e">
        <f t="shared" si="52"/>
        <v>#DIV/0!</v>
      </c>
      <c r="W55" s="35" t="e">
        <f t="shared" si="52"/>
        <v>#DIV/0!</v>
      </c>
      <c r="X55" s="35" t="e">
        <f t="shared" si="52"/>
        <v>#DIV/0!</v>
      </c>
      <c r="Y55" s="35" t="e">
        <f t="shared" si="52"/>
        <v>#DIV/0!</v>
      </c>
      <c r="Z55" s="21"/>
    </row>
    <row r="56" spans="1:26" s="2" customFormat="1" ht="30" hidden="1" customHeight="1" outlineLevel="1" x14ac:dyDescent="0.3">
      <c r="A56" s="17" t="s">
        <v>61</v>
      </c>
      <c r="B56" s="23"/>
      <c r="C56" s="23">
        <f t="shared" si="51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3">
      <c r="A57" s="11" t="s">
        <v>162</v>
      </c>
      <c r="B57" s="23"/>
      <c r="C57" s="23">
        <f t="shared" si="51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customHeight="1" x14ac:dyDescent="0.3">
      <c r="A58" s="32" t="s">
        <v>163</v>
      </c>
      <c r="B58" s="27">
        <v>32</v>
      </c>
      <c r="C58" s="27">
        <f t="shared" si="51"/>
        <v>164</v>
      </c>
      <c r="D58" s="9"/>
      <c r="E58" s="26">
        <v>8</v>
      </c>
      <c r="F58" s="26"/>
      <c r="G58" s="26"/>
      <c r="H58" s="26"/>
      <c r="I58" s="26">
        <v>1</v>
      </c>
      <c r="J58" s="26"/>
      <c r="K58" s="26">
        <v>18</v>
      </c>
      <c r="L58" s="26">
        <v>55</v>
      </c>
      <c r="M58" s="26"/>
      <c r="N58" s="54"/>
      <c r="O58" s="26"/>
      <c r="P58" s="26"/>
      <c r="Q58" s="26"/>
      <c r="R58" s="26"/>
      <c r="S58" s="26"/>
      <c r="T58" s="26">
        <v>12</v>
      </c>
      <c r="U58" s="26"/>
      <c r="V58" s="26"/>
      <c r="W58" s="26"/>
      <c r="X58" s="26">
        <v>70</v>
      </c>
      <c r="Y58" s="26"/>
      <c r="Z58" s="20"/>
    </row>
    <row r="59" spans="1:26" s="2" customFormat="1" ht="30" customHeight="1" x14ac:dyDescent="0.3">
      <c r="A59" s="13" t="s">
        <v>161</v>
      </c>
      <c r="B59" s="27">
        <v>108</v>
      </c>
      <c r="C59" s="27">
        <f t="shared" si="51"/>
        <v>363</v>
      </c>
      <c r="D59" s="9"/>
      <c r="E59" s="26"/>
      <c r="F59" s="26"/>
      <c r="G59" s="26">
        <v>357</v>
      </c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>
        <v>1</v>
      </c>
      <c r="V59" s="26"/>
      <c r="W59" s="26"/>
      <c r="X59" s="26"/>
      <c r="Y59" s="26">
        <v>5</v>
      </c>
      <c r="Z59" s="20"/>
    </row>
    <row r="60" spans="1:26" s="2" customFormat="1" ht="30" hidden="1" customHeight="1" x14ac:dyDescent="0.3">
      <c r="A60" s="13" t="s">
        <v>52</v>
      </c>
      <c r="B60" s="33"/>
      <c r="C60" s="27">
        <f t="shared" si="51"/>
        <v>0</v>
      </c>
      <c r="D60" s="9" t="e">
        <f t="shared" ref="D60:D90" si="53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customHeight="1" x14ac:dyDescent="0.3">
      <c r="A61" s="18" t="s">
        <v>62</v>
      </c>
      <c r="B61" s="23"/>
      <c r="C61" s="27">
        <f t="shared" si="51"/>
        <v>420</v>
      </c>
      <c r="D61" s="15"/>
      <c r="E61" s="34"/>
      <c r="F61" s="34"/>
      <c r="G61" s="34">
        <v>230</v>
      </c>
      <c r="H61" s="34"/>
      <c r="I61" s="34"/>
      <c r="J61" s="34"/>
      <c r="K61" s="34"/>
      <c r="L61" s="34">
        <v>35</v>
      </c>
      <c r="M61" s="34"/>
      <c r="N61" s="34"/>
      <c r="O61" s="34"/>
      <c r="P61" s="34"/>
      <c r="Q61" s="34"/>
      <c r="R61" s="34"/>
      <c r="S61" s="34"/>
      <c r="T61" s="34"/>
      <c r="U61" s="34">
        <v>155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3">
      <c r="A62" s="17" t="s">
        <v>63</v>
      </c>
      <c r="B62" s="23"/>
      <c r="C62" s="23">
        <f t="shared" ref="C62:C75" si="54">SUM(E62:Y62)</f>
        <v>0</v>
      </c>
      <c r="D62" s="15" t="e">
        <f t="shared" si="53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3">
      <c r="A63" s="17" t="s">
        <v>64</v>
      </c>
      <c r="B63" s="23"/>
      <c r="C63" s="23">
        <f t="shared" si="54"/>
        <v>0</v>
      </c>
      <c r="D63" s="15" t="e">
        <f t="shared" si="53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 x14ac:dyDescent="0.3">
      <c r="A64" s="18" t="s">
        <v>65</v>
      </c>
      <c r="B64" s="23">
        <v>194</v>
      </c>
      <c r="C64" s="23">
        <f t="shared" si="54"/>
        <v>6112</v>
      </c>
      <c r="D64" s="15"/>
      <c r="E64" s="37">
        <v>2314</v>
      </c>
      <c r="F64" s="37"/>
      <c r="G64" s="37"/>
      <c r="H64" s="37"/>
      <c r="I64" s="37"/>
      <c r="J64" s="37">
        <v>328</v>
      </c>
      <c r="K64" s="37">
        <v>70</v>
      </c>
      <c r="L64" s="37">
        <v>70</v>
      </c>
      <c r="M64" s="37">
        <v>1000</v>
      </c>
      <c r="N64" s="37"/>
      <c r="O64" s="37"/>
      <c r="P64" s="37">
        <v>125</v>
      </c>
      <c r="Q64" s="37">
        <v>1255</v>
      </c>
      <c r="R64" s="37"/>
      <c r="S64" s="37">
        <v>120</v>
      </c>
      <c r="T64" s="37">
        <v>250</v>
      </c>
      <c r="U64" s="37"/>
      <c r="V64" s="37"/>
      <c r="W64" s="37"/>
      <c r="X64" s="37">
        <v>530</v>
      </c>
      <c r="Y64" s="37">
        <v>50</v>
      </c>
      <c r="Z64" s="21"/>
    </row>
    <row r="65" spans="1:26" s="2" customFormat="1" ht="30" customHeight="1" x14ac:dyDescent="0.3">
      <c r="A65" s="18" t="s">
        <v>66</v>
      </c>
      <c r="B65" s="23">
        <v>60</v>
      </c>
      <c r="C65" s="23">
        <f t="shared" si="54"/>
        <v>4438</v>
      </c>
      <c r="D65" s="15"/>
      <c r="E65" s="37"/>
      <c r="F65" s="37">
        <v>6</v>
      </c>
      <c r="G65" s="37"/>
      <c r="H65" s="37">
        <v>708</v>
      </c>
      <c r="I65" s="37">
        <v>80</v>
      </c>
      <c r="J65" s="37">
        <v>1250</v>
      </c>
      <c r="K65" s="37">
        <v>534</v>
      </c>
      <c r="L65" s="37">
        <v>180</v>
      </c>
      <c r="M65" s="37">
        <v>1030</v>
      </c>
      <c r="N65" s="37"/>
      <c r="O65" s="37"/>
      <c r="P65" s="37"/>
      <c r="Q65" s="37">
        <v>150</v>
      </c>
      <c r="R65" s="37">
        <v>50</v>
      </c>
      <c r="S65" s="37">
        <v>100</v>
      </c>
      <c r="T65" s="37"/>
      <c r="U65" s="37"/>
      <c r="V65" s="37"/>
      <c r="W65" s="37"/>
      <c r="X65" s="37">
        <v>300</v>
      </c>
      <c r="Y65" s="37">
        <v>50</v>
      </c>
      <c r="Z65" s="21"/>
    </row>
    <row r="66" spans="1:26" s="2" customFormat="1" ht="30" customHeight="1" x14ac:dyDescent="0.3">
      <c r="A66" s="18" t="s">
        <v>67</v>
      </c>
      <c r="B66" s="23"/>
      <c r="C66" s="23">
        <f t="shared" si="54"/>
        <v>16</v>
      </c>
      <c r="D66" s="15"/>
      <c r="E66" s="37"/>
      <c r="F66" s="37"/>
      <c r="G66" s="37"/>
      <c r="H66" s="37"/>
      <c r="I66" s="37"/>
      <c r="J66" s="37"/>
      <c r="K66" s="37"/>
      <c r="L66" s="37">
        <v>16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customHeight="1" x14ac:dyDescent="0.3">
      <c r="A67" s="18" t="s">
        <v>68</v>
      </c>
      <c r="B67" s="23"/>
      <c r="C67" s="23">
        <f t="shared" si="54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customHeight="1" x14ac:dyDescent="0.3">
      <c r="A68" s="18" t="s">
        <v>69</v>
      </c>
      <c r="B68" s="23">
        <v>90</v>
      </c>
      <c r="C68" s="23">
        <f t="shared" si="54"/>
        <v>7429</v>
      </c>
      <c r="D68" s="15"/>
      <c r="E68" s="37"/>
      <c r="F68" s="37">
        <v>150</v>
      </c>
      <c r="G68" s="37">
        <v>813</v>
      </c>
      <c r="H68" s="37">
        <v>372</v>
      </c>
      <c r="I68" s="37">
        <v>91</v>
      </c>
      <c r="J68" s="37">
        <v>573</v>
      </c>
      <c r="K68" s="37"/>
      <c r="L68" s="37">
        <v>713</v>
      </c>
      <c r="M68" s="37"/>
      <c r="N68" s="37">
        <v>86</v>
      </c>
      <c r="O68" s="37">
        <v>80</v>
      </c>
      <c r="P68" s="37">
        <v>184</v>
      </c>
      <c r="Q68" s="37">
        <v>120</v>
      </c>
      <c r="R68" s="37"/>
      <c r="S68" s="37">
        <v>42</v>
      </c>
      <c r="T68" s="37">
        <v>337</v>
      </c>
      <c r="U68" s="37">
        <v>260</v>
      </c>
      <c r="V68" s="37"/>
      <c r="W68" s="37">
        <v>545</v>
      </c>
      <c r="X68" s="37">
        <v>2813</v>
      </c>
      <c r="Y68" s="37">
        <v>250</v>
      </c>
      <c r="Z68" s="21"/>
    </row>
    <row r="69" spans="1:26" s="2" customFormat="1" ht="30" customHeight="1" x14ac:dyDescent="0.3">
      <c r="A69" s="18" t="s">
        <v>70</v>
      </c>
      <c r="B69" s="23"/>
      <c r="C69" s="23">
        <f t="shared" si="54"/>
        <v>2155</v>
      </c>
      <c r="D69" s="15"/>
      <c r="E69" s="37"/>
      <c r="F69" s="37">
        <v>218</v>
      </c>
      <c r="G69" s="37">
        <v>463</v>
      </c>
      <c r="H69" s="37">
        <v>344</v>
      </c>
      <c r="I69" s="37">
        <v>147</v>
      </c>
      <c r="J69" s="37">
        <v>130</v>
      </c>
      <c r="K69" s="37">
        <v>25</v>
      </c>
      <c r="L69" s="37"/>
      <c r="M69" s="37"/>
      <c r="N69" s="37"/>
      <c r="O69" s="37"/>
      <c r="P69" s="37"/>
      <c r="Q69" s="37"/>
      <c r="R69" s="37"/>
      <c r="S69" s="37">
        <v>6</v>
      </c>
      <c r="T69" s="37">
        <v>30</v>
      </c>
      <c r="U69" s="37">
        <v>195</v>
      </c>
      <c r="V69" s="37">
        <v>237</v>
      </c>
      <c r="W69" s="37"/>
      <c r="X69" s="37">
        <v>180</v>
      </c>
      <c r="Y69" s="37">
        <v>180</v>
      </c>
      <c r="Z69" s="21"/>
    </row>
    <row r="70" spans="1:26" s="2" customFormat="1" ht="30" hidden="1" customHeight="1" x14ac:dyDescent="0.3">
      <c r="A70" s="18" t="s">
        <v>71</v>
      </c>
      <c r="B70" s="23"/>
      <c r="C70" s="23">
        <f t="shared" si="54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customHeight="1" x14ac:dyDescent="0.3">
      <c r="A71" s="18" t="s">
        <v>72</v>
      </c>
      <c r="B71" s="23"/>
      <c r="C71" s="23">
        <f t="shared" si="54"/>
        <v>500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500</v>
      </c>
      <c r="T71" s="37"/>
      <c r="U71" s="37"/>
      <c r="V71" s="37"/>
      <c r="W71" s="37"/>
      <c r="X71" s="37"/>
      <c r="Y71" s="37"/>
      <c r="Z71" s="21"/>
    </row>
    <row r="72" spans="1:26" s="2" customFormat="1" ht="30" customHeight="1" x14ac:dyDescent="0.3">
      <c r="A72" s="18" t="s">
        <v>73</v>
      </c>
      <c r="B72" s="23"/>
      <c r="C72" s="23">
        <f t="shared" si="54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74</v>
      </c>
      <c r="B73" s="23"/>
      <c r="C73" s="23">
        <f t="shared" si="54"/>
        <v>0</v>
      </c>
      <c r="D73" s="15" t="e">
        <f t="shared" si="53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customHeight="1" x14ac:dyDescent="0.3">
      <c r="A74" s="18" t="s">
        <v>75</v>
      </c>
      <c r="B74" s="23"/>
      <c r="C74" s="19">
        <f t="shared" si="54"/>
        <v>80</v>
      </c>
      <c r="D74" s="15"/>
      <c r="E74" s="37"/>
      <c r="F74" s="37"/>
      <c r="G74" s="37"/>
      <c r="H74" s="37">
        <v>20</v>
      </c>
      <c r="I74" s="37"/>
      <c r="J74" s="37"/>
      <c r="K74" s="37"/>
      <c r="L74" s="37"/>
      <c r="M74" s="37"/>
      <c r="N74" s="37"/>
      <c r="O74" s="37"/>
      <c r="P74" s="37"/>
      <c r="Q74" s="37"/>
      <c r="R74" s="37">
        <v>14</v>
      </c>
      <c r="S74" s="37">
        <v>10</v>
      </c>
      <c r="T74" s="37"/>
      <c r="U74" s="37"/>
      <c r="V74" s="37"/>
      <c r="W74" s="37">
        <v>36</v>
      </c>
      <c r="X74" s="37"/>
      <c r="Y74" s="37"/>
      <c r="Z74" s="21"/>
    </row>
    <row r="75" spans="1:26" ht="30" hidden="1" customHeight="1" x14ac:dyDescent="0.3">
      <c r="A75" s="11" t="s">
        <v>76</v>
      </c>
      <c r="B75" s="23"/>
      <c r="C75" s="23">
        <f t="shared" si="54"/>
        <v>0</v>
      </c>
      <c r="D75" s="15" t="e">
        <f t="shared" si="53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customHeight="1" x14ac:dyDescent="0.3">
      <c r="A76" s="32" t="s">
        <v>77</v>
      </c>
      <c r="B76" s="23"/>
      <c r="C76" s="23">
        <f>SUM(E76:Y76)</f>
        <v>1</v>
      </c>
      <c r="D76" s="15" t="e">
        <f t="shared" si="53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>
        <v>1</v>
      </c>
      <c r="X76" s="37"/>
      <c r="Y76" s="37"/>
    </row>
    <row r="77" spans="1:26" ht="30" hidden="1" customHeight="1" x14ac:dyDescent="0.3">
      <c r="A77" s="13" t="s">
        <v>52</v>
      </c>
      <c r="B77" s="33"/>
      <c r="C77" s="23">
        <f>SUM(E77:Y77)</f>
        <v>0</v>
      </c>
      <c r="D77" s="15" t="e">
        <f t="shared" si="53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3">
      <c r="A78" s="13" t="s">
        <v>78</v>
      </c>
      <c r="B78" s="33"/>
      <c r="C78" s="23">
        <f>SUM(E78:Y78)</f>
        <v>0</v>
      </c>
      <c r="D78" s="15" t="e">
        <f t="shared" si="53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3">
      <c r="A79" s="13"/>
      <c r="B79" s="33"/>
      <c r="C79" s="39"/>
      <c r="D79" s="15" t="e">
        <f t="shared" si="53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3">
      <c r="A80" s="78" t="s">
        <v>79</v>
      </c>
      <c r="B80" s="40"/>
      <c r="C80" s="40">
        <f>SUM(E80:Y80)</f>
        <v>0</v>
      </c>
      <c r="D80" s="15" t="e">
        <f t="shared" si="53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3">
      <c r="A81" s="13"/>
      <c r="B81" s="33"/>
      <c r="C81" s="39"/>
      <c r="D81" s="15" t="e">
        <f t="shared" si="53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8" hidden="1" customHeight="1" x14ac:dyDescent="0.3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customHeight="1" x14ac:dyDescent="0.3">
      <c r="A83" s="13" t="s">
        <v>80</v>
      </c>
      <c r="B83" s="42"/>
      <c r="C83" s="42">
        <f>SUM(E83:Y83)</f>
        <v>9126.6666666666679</v>
      </c>
      <c r="D83" s="15"/>
      <c r="E83" s="99">
        <f>(E42-E84)/3</f>
        <v>646.66666666666663</v>
      </c>
      <c r="F83" s="99">
        <f t="shared" ref="F83:Y83" si="55">(F42-F84)/3</f>
        <v>380</v>
      </c>
      <c r="G83" s="99">
        <f t="shared" si="55"/>
        <v>197</v>
      </c>
      <c r="H83" s="99">
        <f t="shared" si="55"/>
        <v>726.33333333333337</v>
      </c>
      <c r="I83" s="99">
        <f t="shared" si="55"/>
        <v>436.66666666666669</v>
      </c>
      <c r="J83" s="99">
        <f t="shared" si="55"/>
        <v>348.66666666666669</v>
      </c>
      <c r="K83" s="99">
        <f t="shared" si="55"/>
        <v>573.33333333333337</v>
      </c>
      <c r="L83" s="99">
        <f t="shared" si="55"/>
        <v>260.33333333333331</v>
      </c>
      <c r="M83" s="99">
        <f t="shared" si="55"/>
        <v>216.66666666666666</v>
      </c>
      <c r="N83" s="99">
        <f t="shared" si="55"/>
        <v>66.666666666666671</v>
      </c>
      <c r="O83" s="99">
        <f t="shared" si="55"/>
        <v>313.33333333333331</v>
      </c>
      <c r="P83" s="99">
        <f t="shared" si="55"/>
        <v>428.66666666666669</v>
      </c>
      <c r="Q83" s="99">
        <f t="shared" si="55"/>
        <v>122.33333333333333</v>
      </c>
      <c r="R83" s="99">
        <f t="shared" si="55"/>
        <v>945</v>
      </c>
      <c r="S83" s="99">
        <f t="shared" si="55"/>
        <v>596</v>
      </c>
      <c r="T83" s="99">
        <f t="shared" si="55"/>
        <v>658.66666666666663</v>
      </c>
      <c r="U83" s="99">
        <f t="shared" si="55"/>
        <v>356.66666666666669</v>
      </c>
      <c r="V83" s="99">
        <f t="shared" si="55"/>
        <v>165.66666666666666</v>
      </c>
      <c r="W83" s="99">
        <f t="shared" si="55"/>
        <v>303.66666666666669</v>
      </c>
      <c r="X83" s="99">
        <f t="shared" si="55"/>
        <v>691</v>
      </c>
      <c r="Y83" s="99">
        <f t="shared" si="55"/>
        <v>693.33333333333337</v>
      </c>
    </row>
    <row r="84" spans="1:26" ht="30.6" hidden="1" customHeight="1" x14ac:dyDescent="0.3">
      <c r="A84" s="13" t="s">
        <v>81</v>
      </c>
      <c r="B84" s="23"/>
      <c r="C84" s="23">
        <f>SUM(E84:Y84)</f>
        <v>91763</v>
      </c>
      <c r="D84" s="15"/>
      <c r="E84" s="10">
        <v>4175</v>
      </c>
      <c r="F84" s="10">
        <v>3250</v>
      </c>
      <c r="G84" s="10">
        <v>10586</v>
      </c>
      <c r="H84" s="10">
        <v>6579</v>
      </c>
      <c r="I84" s="10">
        <v>3000</v>
      </c>
      <c r="J84" s="10">
        <v>6342</v>
      </c>
      <c r="K84" s="10">
        <v>3187</v>
      </c>
      <c r="L84" s="10">
        <v>6775</v>
      </c>
      <c r="M84" s="10">
        <v>3850</v>
      </c>
      <c r="N84" s="10">
        <v>1480</v>
      </c>
      <c r="O84" s="10">
        <v>1270</v>
      </c>
      <c r="P84" s="10">
        <v>1448</v>
      </c>
      <c r="Q84" s="10">
        <v>6422</v>
      </c>
      <c r="R84" s="10">
        <v>3000</v>
      </c>
      <c r="S84" s="10">
        <v>5017</v>
      </c>
      <c r="T84" s="10">
        <v>1924</v>
      </c>
      <c r="U84" s="10">
        <v>3910</v>
      </c>
      <c r="V84" s="10">
        <v>1073</v>
      </c>
      <c r="W84" s="10">
        <v>2939</v>
      </c>
      <c r="X84" s="10">
        <v>12696</v>
      </c>
      <c r="Y84" s="10">
        <v>2840</v>
      </c>
      <c r="Z84" s="20"/>
    </row>
    <row r="85" spans="1:26" ht="30" hidden="1" customHeight="1" x14ac:dyDescent="0.3">
      <c r="A85" s="13"/>
      <c r="B85" s="33"/>
      <c r="C85" s="23"/>
      <c r="D85" s="15" t="e">
        <f t="shared" si="53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3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3">
      <c r="A87" s="13" t="s">
        <v>83</v>
      </c>
      <c r="B87" s="34"/>
      <c r="C87" s="27">
        <f>SUM(E87:Y87)</f>
        <v>0</v>
      </c>
      <c r="D87" s="15" t="e">
        <f t="shared" si="53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3">
      <c r="A88" s="44" t="s">
        <v>84</v>
      </c>
      <c r="B88" s="45"/>
      <c r="C88" s="45"/>
      <c r="D88" s="15" t="e">
        <f t="shared" si="53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3">
      <c r="A89" s="13" t="s">
        <v>85</v>
      </c>
      <c r="B89" s="41"/>
      <c r="C89" s="41"/>
      <c r="D89" s="15" t="e">
        <f t="shared" si="53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3">
      <c r="A90" s="13" t="s">
        <v>86</v>
      </c>
      <c r="B90" s="29"/>
      <c r="C90" s="29" t="e">
        <f>C89/C88</f>
        <v>#DIV/0!</v>
      </c>
      <c r="D90" s="15" t="e">
        <f t="shared" si="53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3">
      <c r="A91" s="44" t="s">
        <v>179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5">
      <c r="A92" s="48" t="s">
        <v>87</v>
      </c>
      <c r="B92" s="23"/>
      <c r="C92" s="27"/>
      <c r="D92" s="15" t="e">
        <f t="shared" ref="D92:D129" si="56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5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799999999999997" hidden="1" customHeight="1" outlineLevel="1" x14ac:dyDescent="0.25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5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 x14ac:dyDescent="0.25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5">
      <c r="A99" s="32" t="s">
        <v>91</v>
      </c>
      <c r="B99" s="23"/>
      <c r="C99" s="27"/>
      <c r="D99" s="15" t="e">
        <f t="shared" si="56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5">
      <c r="A100" s="13" t="s">
        <v>185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7">G99/G98</f>
        <v>#DIV/0!</v>
      </c>
      <c r="H100" s="29" t="e">
        <f t="shared" si="57"/>
        <v>#DIV/0!</v>
      </c>
      <c r="I100" s="29" t="e">
        <f t="shared" si="57"/>
        <v>#DIV/0!</v>
      </c>
      <c r="J100" s="29" t="e">
        <f t="shared" si="57"/>
        <v>#DIV/0!</v>
      </c>
      <c r="K100" s="29" t="e">
        <f t="shared" si="57"/>
        <v>#DIV/0!</v>
      </c>
      <c r="L100" s="29" t="e">
        <f t="shared" si="57"/>
        <v>#DIV/0!</v>
      </c>
      <c r="M100" s="29" t="e">
        <f t="shared" si="57"/>
        <v>#DIV/0!</v>
      </c>
      <c r="N100" s="29" t="e">
        <f t="shared" si="57"/>
        <v>#DIV/0!</v>
      </c>
      <c r="O100" s="29" t="e">
        <f t="shared" si="57"/>
        <v>#DIV/0!</v>
      </c>
      <c r="P100" s="29" t="e">
        <f t="shared" si="57"/>
        <v>#DIV/0!</v>
      </c>
      <c r="Q100" s="29" t="e">
        <f t="shared" si="57"/>
        <v>#DIV/0!</v>
      </c>
      <c r="R100" s="29" t="e">
        <f t="shared" si="57"/>
        <v>#DIV/0!</v>
      </c>
      <c r="S100" s="29" t="e">
        <f t="shared" si="57"/>
        <v>#DIV/0!</v>
      </c>
      <c r="T100" s="29" t="e">
        <f t="shared" si="57"/>
        <v>#DIV/0!</v>
      </c>
      <c r="U100" s="29" t="e">
        <f t="shared" si="57"/>
        <v>#DIV/0!</v>
      </c>
      <c r="V100" s="29" t="e">
        <f t="shared" si="57"/>
        <v>#DIV/0!</v>
      </c>
      <c r="W100" s="29" t="e">
        <f t="shared" si="57"/>
        <v>#DIV/0!</v>
      </c>
      <c r="X100" s="29" t="e">
        <f t="shared" si="57"/>
        <v>#DIV/0!</v>
      </c>
      <c r="Y100" s="29" t="e">
        <f t="shared" si="57"/>
        <v>#DIV/0!</v>
      </c>
    </row>
    <row r="101" spans="1:25" s="96" customFormat="1" ht="31.8" hidden="1" customHeight="1" x14ac:dyDescent="0.25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8">E98-E99</f>
        <v>0</v>
      </c>
      <c r="F101" s="97">
        <f t="shared" si="58"/>
        <v>0</v>
      </c>
      <c r="G101" s="97">
        <f t="shared" si="58"/>
        <v>0</v>
      </c>
      <c r="H101" s="97">
        <f t="shared" si="58"/>
        <v>0</v>
      </c>
      <c r="I101" s="97">
        <f t="shared" si="58"/>
        <v>0</v>
      </c>
      <c r="J101" s="97">
        <f t="shared" si="58"/>
        <v>0</v>
      </c>
      <c r="K101" s="97">
        <f t="shared" si="58"/>
        <v>0</v>
      </c>
      <c r="L101" s="97">
        <f t="shared" si="58"/>
        <v>0</v>
      </c>
      <c r="M101" s="97">
        <f t="shared" si="58"/>
        <v>0</v>
      </c>
      <c r="N101" s="97">
        <f t="shared" si="58"/>
        <v>0</v>
      </c>
      <c r="O101" s="97">
        <f t="shared" si="58"/>
        <v>0</v>
      </c>
      <c r="P101" s="97">
        <f t="shared" si="58"/>
        <v>0</v>
      </c>
      <c r="Q101" s="97">
        <f t="shared" si="58"/>
        <v>0</v>
      </c>
      <c r="R101" s="97">
        <f t="shared" si="58"/>
        <v>0</v>
      </c>
      <c r="S101" s="97">
        <f t="shared" si="58"/>
        <v>0</v>
      </c>
      <c r="T101" s="97">
        <f t="shared" si="58"/>
        <v>0</v>
      </c>
      <c r="U101" s="97">
        <f t="shared" si="58"/>
        <v>0</v>
      </c>
      <c r="V101" s="97">
        <f t="shared" si="58"/>
        <v>0</v>
      </c>
      <c r="W101" s="97">
        <f t="shared" si="58"/>
        <v>0</v>
      </c>
      <c r="X101" s="97">
        <f t="shared" si="58"/>
        <v>0</v>
      </c>
      <c r="Y101" s="97">
        <f t="shared" si="58"/>
        <v>0</v>
      </c>
    </row>
    <row r="102" spans="1:25" s="12" customFormat="1" ht="30" hidden="1" customHeight="1" x14ac:dyDescent="0.25">
      <c r="A102" s="11" t="s">
        <v>92</v>
      </c>
      <c r="B102" s="39"/>
      <c r="C102" s="26">
        <f t="shared" ref="C102:C105" si="59">SUM(E102:Y102)</f>
        <v>0</v>
      </c>
      <c r="D102" s="15" t="e">
        <f t="shared" si="56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93</v>
      </c>
      <c r="B103" s="39"/>
      <c r="C103" s="26">
        <f t="shared" si="59"/>
        <v>0</v>
      </c>
      <c r="D103" s="15" t="e">
        <f t="shared" si="56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94</v>
      </c>
      <c r="B104" s="39"/>
      <c r="C104" s="26">
        <f t="shared" si="59"/>
        <v>0</v>
      </c>
      <c r="D104" s="15" t="e">
        <f t="shared" si="56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5">
      <c r="A105" s="11" t="s">
        <v>95</v>
      </c>
      <c r="B105" s="39"/>
      <c r="C105" s="26">
        <f t="shared" si="59"/>
        <v>0</v>
      </c>
      <c r="D105" s="15" t="e">
        <f t="shared" si="56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5">
      <c r="A106" s="32" t="s">
        <v>97</v>
      </c>
      <c r="B106" s="27"/>
      <c r="C106" s="27">
        <f>SUM(E106:Y106)</f>
        <v>0</v>
      </c>
      <c r="D106" s="15" t="e">
        <f t="shared" si="56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 x14ac:dyDescent="0.25">
      <c r="A107" s="13" t="s">
        <v>185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60">E106/E98</f>
        <v>#DIV/0!</v>
      </c>
      <c r="F107" s="29" t="e">
        <f t="shared" si="60"/>
        <v>#DIV/0!</v>
      </c>
      <c r="G107" s="29" t="e">
        <f t="shared" si="60"/>
        <v>#DIV/0!</v>
      </c>
      <c r="H107" s="29" t="e">
        <f t="shared" si="60"/>
        <v>#DIV/0!</v>
      </c>
      <c r="I107" s="29" t="e">
        <f t="shared" si="60"/>
        <v>#DIV/0!</v>
      </c>
      <c r="J107" s="29" t="e">
        <f t="shared" si="60"/>
        <v>#DIV/0!</v>
      </c>
      <c r="K107" s="29" t="e">
        <f t="shared" si="60"/>
        <v>#DIV/0!</v>
      </c>
      <c r="L107" s="29" t="e">
        <f t="shared" si="60"/>
        <v>#DIV/0!</v>
      </c>
      <c r="M107" s="29" t="e">
        <f t="shared" si="60"/>
        <v>#DIV/0!</v>
      </c>
      <c r="N107" s="29" t="e">
        <f t="shared" si="60"/>
        <v>#DIV/0!</v>
      </c>
      <c r="O107" s="29" t="e">
        <f t="shared" si="60"/>
        <v>#DIV/0!</v>
      </c>
      <c r="P107" s="29" t="e">
        <f t="shared" si="60"/>
        <v>#DIV/0!</v>
      </c>
      <c r="Q107" s="29" t="e">
        <f t="shared" si="60"/>
        <v>#DIV/0!</v>
      </c>
      <c r="R107" s="29" t="e">
        <f t="shared" si="60"/>
        <v>#DIV/0!</v>
      </c>
      <c r="S107" s="29" t="e">
        <f t="shared" si="60"/>
        <v>#DIV/0!</v>
      </c>
      <c r="T107" s="29" t="e">
        <f t="shared" si="60"/>
        <v>#DIV/0!</v>
      </c>
      <c r="U107" s="29" t="e">
        <f t="shared" si="60"/>
        <v>#DIV/0!</v>
      </c>
      <c r="V107" s="29" t="e">
        <f t="shared" si="60"/>
        <v>#DIV/0!</v>
      </c>
      <c r="W107" s="29" t="e">
        <f t="shared" si="60"/>
        <v>#DIV/0!</v>
      </c>
      <c r="X107" s="29" t="e">
        <f t="shared" si="60"/>
        <v>#DIV/0!</v>
      </c>
      <c r="Y107" s="29" t="e">
        <f t="shared" si="60"/>
        <v>#DIV/0!</v>
      </c>
    </row>
    <row r="108" spans="1:25" s="12" customFormat="1" ht="30" hidden="1" customHeight="1" x14ac:dyDescent="0.25">
      <c r="A108" s="11" t="s">
        <v>92</v>
      </c>
      <c r="B108" s="39"/>
      <c r="C108" s="26">
        <f t="shared" ref="C108:C118" si="61">SUM(E108:Y108)</f>
        <v>0</v>
      </c>
      <c r="D108" s="15" t="e">
        <f t="shared" si="56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93</v>
      </c>
      <c r="B109" s="39"/>
      <c r="C109" s="26">
        <f t="shared" si="61"/>
        <v>0</v>
      </c>
      <c r="D109" s="15" t="e">
        <f t="shared" si="56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94</v>
      </c>
      <c r="B110" s="39"/>
      <c r="C110" s="26">
        <f t="shared" si="61"/>
        <v>0</v>
      </c>
      <c r="D110" s="15" t="e">
        <f t="shared" si="56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5">
      <c r="A111" s="11" t="s">
        <v>95</v>
      </c>
      <c r="B111" s="39"/>
      <c r="C111" s="26">
        <f t="shared" si="61"/>
        <v>0</v>
      </c>
      <c r="D111" s="15" t="e">
        <f t="shared" si="56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5">
      <c r="A112" s="13" t="s">
        <v>194</v>
      </c>
      <c r="B112" s="39"/>
      <c r="C112" s="26">
        <v>595200</v>
      </c>
      <c r="D112" s="16" t="e">
        <f t="shared" si="56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5">
      <c r="A113" s="32" t="s">
        <v>195</v>
      </c>
      <c r="B113" s="27"/>
      <c r="C113" s="27">
        <f t="shared" si="61"/>
        <v>0</v>
      </c>
      <c r="D113" s="15" t="e">
        <f t="shared" si="56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5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62">E113/E112</f>
        <v>#DIV/0!</v>
      </c>
      <c r="F114" s="30" t="e">
        <f t="shared" si="62"/>
        <v>#DIV/0!</v>
      </c>
      <c r="G114" s="30" t="e">
        <f t="shared" si="62"/>
        <v>#DIV/0!</v>
      </c>
      <c r="H114" s="30" t="e">
        <f t="shared" si="62"/>
        <v>#DIV/0!</v>
      </c>
      <c r="I114" s="30" t="e">
        <f t="shared" si="62"/>
        <v>#DIV/0!</v>
      </c>
      <c r="J114" s="30" t="e">
        <f t="shared" si="62"/>
        <v>#DIV/0!</v>
      </c>
      <c r="K114" s="30" t="e">
        <f t="shared" si="62"/>
        <v>#DIV/0!</v>
      </c>
      <c r="L114" s="30" t="e">
        <f t="shared" si="62"/>
        <v>#DIV/0!</v>
      </c>
      <c r="M114" s="30" t="e">
        <f t="shared" si="62"/>
        <v>#DIV/0!</v>
      </c>
      <c r="N114" s="30" t="e">
        <f t="shared" si="62"/>
        <v>#DIV/0!</v>
      </c>
      <c r="O114" s="30" t="e">
        <f t="shared" si="62"/>
        <v>#DIV/0!</v>
      </c>
      <c r="P114" s="30" t="e">
        <f t="shared" si="62"/>
        <v>#DIV/0!</v>
      </c>
      <c r="Q114" s="30" t="e">
        <f t="shared" si="62"/>
        <v>#DIV/0!</v>
      </c>
      <c r="R114" s="30" t="e">
        <f t="shared" si="62"/>
        <v>#DIV/0!</v>
      </c>
      <c r="S114" s="30" t="e">
        <f t="shared" si="62"/>
        <v>#DIV/0!</v>
      </c>
      <c r="T114" s="30" t="e">
        <f t="shared" si="62"/>
        <v>#DIV/0!</v>
      </c>
      <c r="U114" s="30" t="e">
        <f t="shared" si="62"/>
        <v>#DIV/0!</v>
      </c>
      <c r="V114" s="30" t="e">
        <f t="shared" si="62"/>
        <v>#DIV/0!</v>
      </c>
      <c r="W114" s="30" t="e">
        <f t="shared" si="62"/>
        <v>#DIV/0!</v>
      </c>
      <c r="X114" s="30" t="e">
        <f t="shared" si="62"/>
        <v>#DIV/0!</v>
      </c>
      <c r="Y114" s="30" t="e">
        <f t="shared" si="62"/>
        <v>#DIV/0!</v>
      </c>
    </row>
    <row r="115" spans="1:25" s="12" customFormat="1" ht="30" hidden="1" customHeight="1" x14ac:dyDescent="0.25">
      <c r="A115" s="11" t="s">
        <v>92</v>
      </c>
      <c r="B115" s="26"/>
      <c r="C115" s="26">
        <f t="shared" si="61"/>
        <v>0</v>
      </c>
      <c r="D115" s="15" t="e">
        <f t="shared" si="56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5">
      <c r="A116" s="11" t="s">
        <v>93</v>
      </c>
      <c r="B116" s="26"/>
      <c r="C116" s="26">
        <f t="shared" si="61"/>
        <v>0</v>
      </c>
      <c r="D116" s="15" t="e">
        <f t="shared" si="56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94</v>
      </c>
      <c r="B117" s="26"/>
      <c r="C117" s="26">
        <f t="shared" si="61"/>
        <v>0</v>
      </c>
      <c r="D117" s="15" t="e">
        <f t="shared" si="56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 x14ac:dyDescent="0.25">
      <c r="A118" s="11" t="s">
        <v>95</v>
      </c>
      <c r="B118" s="39"/>
      <c r="C118" s="26">
        <f t="shared" si="61"/>
        <v>0</v>
      </c>
      <c r="D118" s="15" t="e">
        <f t="shared" si="56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 x14ac:dyDescent="0.25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6"/>
        <v>#DIV/0!</v>
      </c>
      <c r="E119" s="54" t="e">
        <f t="shared" ref="E119:Y119" si="63">E113/E106*10</f>
        <v>#DIV/0!</v>
      </c>
      <c r="F119" s="54" t="e">
        <f t="shared" si="63"/>
        <v>#DIV/0!</v>
      </c>
      <c r="G119" s="54" t="e">
        <f t="shared" si="63"/>
        <v>#DIV/0!</v>
      </c>
      <c r="H119" s="54" t="e">
        <f t="shared" si="63"/>
        <v>#DIV/0!</v>
      </c>
      <c r="I119" s="54" t="e">
        <f t="shared" si="63"/>
        <v>#DIV/0!</v>
      </c>
      <c r="J119" s="54" t="e">
        <f t="shared" si="63"/>
        <v>#DIV/0!</v>
      </c>
      <c r="K119" s="54" t="e">
        <f t="shared" si="63"/>
        <v>#DIV/0!</v>
      </c>
      <c r="L119" s="54" t="e">
        <f t="shared" si="63"/>
        <v>#DIV/0!</v>
      </c>
      <c r="M119" s="54" t="e">
        <f t="shared" si="63"/>
        <v>#DIV/0!</v>
      </c>
      <c r="N119" s="54" t="e">
        <f t="shared" si="63"/>
        <v>#DIV/0!</v>
      </c>
      <c r="O119" s="54" t="e">
        <f t="shared" si="63"/>
        <v>#DIV/0!</v>
      </c>
      <c r="P119" s="54" t="e">
        <f t="shared" si="63"/>
        <v>#DIV/0!</v>
      </c>
      <c r="Q119" s="54" t="e">
        <f t="shared" si="63"/>
        <v>#DIV/0!</v>
      </c>
      <c r="R119" s="54" t="e">
        <f t="shared" si="63"/>
        <v>#DIV/0!</v>
      </c>
      <c r="S119" s="54" t="e">
        <f t="shared" si="63"/>
        <v>#DIV/0!</v>
      </c>
      <c r="T119" s="54" t="e">
        <f t="shared" si="63"/>
        <v>#DIV/0!</v>
      </c>
      <c r="U119" s="54" t="e">
        <f t="shared" si="63"/>
        <v>#DIV/0!</v>
      </c>
      <c r="V119" s="54" t="e">
        <f t="shared" si="63"/>
        <v>#DIV/0!</v>
      </c>
      <c r="W119" s="54" t="e">
        <f t="shared" si="63"/>
        <v>#DIV/0!</v>
      </c>
      <c r="X119" s="54" t="e">
        <f t="shared" si="63"/>
        <v>#DIV/0!</v>
      </c>
      <c r="Y119" s="54" t="e">
        <f t="shared" si="63"/>
        <v>#DIV/0!</v>
      </c>
    </row>
    <row r="120" spans="1:25" s="12" customFormat="1" ht="30" hidden="1" customHeight="1" x14ac:dyDescent="0.25">
      <c r="A120" s="11" t="s">
        <v>92</v>
      </c>
      <c r="B120" s="54" t="e">
        <f t="shared" ref="B120:E123" si="64">B115/B108*10</f>
        <v>#DIV/0!</v>
      </c>
      <c r="C120" s="54" t="e">
        <f t="shared" si="64"/>
        <v>#DIV/0!</v>
      </c>
      <c r="D120" s="15" t="e">
        <f t="shared" si="56"/>
        <v>#DIV/0!</v>
      </c>
      <c r="E120" s="54" t="e">
        <f t="shared" ref="E120:Y120" si="65">E115/E108*10</f>
        <v>#DIV/0!</v>
      </c>
      <c r="F120" s="54" t="e">
        <f t="shared" si="65"/>
        <v>#DIV/0!</v>
      </c>
      <c r="G120" s="54" t="e">
        <f t="shared" si="65"/>
        <v>#DIV/0!</v>
      </c>
      <c r="H120" s="54" t="e">
        <f t="shared" si="65"/>
        <v>#DIV/0!</v>
      </c>
      <c r="I120" s="54" t="e">
        <f t="shared" si="65"/>
        <v>#DIV/0!</v>
      </c>
      <c r="J120" s="54" t="e">
        <f t="shared" si="65"/>
        <v>#DIV/0!</v>
      </c>
      <c r="K120" s="54" t="e">
        <f t="shared" si="65"/>
        <v>#DIV/0!</v>
      </c>
      <c r="L120" s="54" t="e">
        <f t="shared" si="65"/>
        <v>#DIV/0!</v>
      </c>
      <c r="M120" s="54" t="e">
        <f t="shared" si="65"/>
        <v>#DIV/0!</v>
      </c>
      <c r="N120" s="54" t="e">
        <f t="shared" si="65"/>
        <v>#DIV/0!</v>
      </c>
      <c r="O120" s="54" t="e">
        <f t="shared" si="65"/>
        <v>#DIV/0!</v>
      </c>
      <c r="P120" s="54" t="e">
        <f t="shared" si="65"/>
        <v>#DIV/0!</v>
      </c>
      <c r="Q120" s="54" t="e">
        <f t="shared" si="65"/>
        <v>#DIV/0!</v>
      </c>
      <c r="R120" s="54" t="e">
        <f t="shared" si="65"/>
        <v>#DIV/0!</v>
      </c>
      <c r="S120" s="54" t="e">
        <f t="shared" si="65"/>
        <v>#DIV/0!</v>
      </c>
      <c r="T120" s="54" t="e">
        <f t="shared" si="65"/>
        <v>#DIV/0!</v>
      </c>
      <c r="U120" s="54" t="e">
        <f t="shared" si="65"/>
        <v>#DIV/0!</v>
      </c>
      <c r="V120" s="54" t="e">
        <f t="shared" si="65"/>
        <v>#DIV/0!</v>
      </c>
      <c r="W120" s="54" t="e">
        <f t="shared" si="65"/>
        <v>#DIV/0!</v>
      </c>
      <c r="X120" s="54" t="e">
        <f t="shared" si="65"/>
        <v>#DIV/0!</v>
      </c>
      <c r="Y120" s="54" t="e">
        <f t="shared" si="65"/>
        <v>#DIV/0!</v>
      </c>
    </row>
    <row r="121" spans="1:25" s="12" customFormat="1" ht="30" hidden="1" customHeight="1" x14ac:dyDescent="0.25">
      <c r="A121" s="11" t="s">
        <v>93</v>
      </c>
      <c r="B121" s="54" t="e">
        <f t="shared" si="64"/>
        <v>#DIV/0!</v>
      </c>
      <c r="C121" s="54" t="e">
        <f t="shared" si="64"/>
        <v>#DIV/0!</v>
      </c>
      <c r="D121" s="15" t="e">
        <f t="shared" si="56"/>
        <v>#DIV/0!</v>
      </c>
      <c r="E121" s="54"/>
      <c r="F121" s="54" t="e">
        <f t="shared" ref="F121:M122" si="66">F116/F109*10</f>
        <v>#DIV/0!</v>
      </c>
      <c r="G121" s="54" t="e">
        <f t="shared" si="66"/>
        <v>#DIV/0!</v>
      </c>
      <c r="H121" s="54" t="e">
        <f t="shared" si="66"/>
        <v>#DIV/0!</v>
      </c>
      <c r="I121" s="54" t="e">
        <f t="shared" si="66"/>
        <v>#DIV/0!</v>
      </c>
      <c r="J121" s="54" t="e">
        <f t="shared" si="66"/>
        <v>#DIV/0!</v>
      </c>
      <c r="K121" s="54" t="e">
        <f t="shared" si="66"/>
        <v>#DIV/0!</v>
      </c>
      <c r="L121" s="54" t="e">
        <f t="shared" si="66"/>
        <v>#DIV/0!</v>
      </c>
      <c r="M121" s="54" t="e">
        <f t="shared" si="66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7">R116/R109*10</f>
        <v>#DIV/0!</v>
      </c>
      <c r="S121" s="54" t="e">
        <f t="shared" si="67"/>
        <v>#DIV/0!</v>
      </c>
      <c r="T121" s="54" t="e">
        <f t="shared" si="67"/>
        <v>#DIV/0!</v>
      </c>
      <c r="U121" s="54" t="e">
        <f t="shared" si="67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5">
      <c r="A122" s="11" t="s">
        <v>94</v>
      </c>
      <c r="B122" s="54" t="e">
        <f t="shared" si="64"/>
        <v>#DIV/0!</v>
      </c>
      <c r="C122" s="54" t="e">
        <f t="shared" si="64"/>
        <v>#DIV/0!</v>
      </c>
      <c r="D122" s="15" t="e">
        <f t="shared" si="56"/>
        <v>#DIV/0!</v>
      </c>
      <c r="E122" s="54" t="e">
        <f>E117/E110*10</f>
        <v>#DIV/0!</v>
      </c>
      <c r="F122" s="54" t="e">
        <f t="shared" si="66"/>
        <v>#DIV/0!</v>
      </c>
      <c r="G122" s="54" t="e">
        <f t="shared" si="66"/>
        <v>#DIV/0!</v>
      </c>
      <c r="H122" s="54" t="e">
        <f t="shared" si="66"/>
        <v>#DIV/0!</v>
      </c>
      <c r="I122" s="54" t="e">
        <f t="shared" si="66"/>
        <v>#DIV/0!</v>
      </c>
      <c r="J122" s="54" t="e">
        <f t="shared" si="66"/>
        <v>#DIV/0!</v>
      </c>
      <c r="K122" s="54" t="e">
        <f t="shared" si="66"/>
        <v>#DIV/0!</v>
      </c>
      <c r="L122" s="54" t="e">
        <f t="shared" si="66"/>
        <v>#DIV/0!</v>
      </c>
      <c r="M122" s="54" t="e">
        <f t="shared" si="66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7"/>
        <v>#DIV/0!</v>
      </c>
      <c r="S122" s="54" t="e">
        <f t="shared" si="67"/>
        <v>#DIV/0!</v>
      </c>
      <c r="T122" s="54" t="e">
        <f t="shared" si="67"/>
        <v>#DIV/0!</v>
      </c>
      <c r="U122" s="54" t="e">
        <f t="shared" si="67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5">
      <c r="A123" s="11" t="s">
        <v>95</v>
      </c>
      <c r="B123" s="54" t="e">
        <f t="shared" si="64"/>
        <v>#DIV/0!</v>
      </c>
      <c r="C123" s="54" t="e">
        <f t="shared" si="64"/>
        <v>#DIV/0!</v>
      </c>
      <c r="D123" s="15" t="e">
        <f t="shared" si="56"/>
        <v>#DIV/0!</v>
      </c>
      <c r="E123" s="54" t="e">
        <f t="shared" si="64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5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5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5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5">
      <c r="A127" s="55" t="s">
        <v>99</v>
      </c>
      <c r="B127" s="56"/>
      <c r="C127" s="56">
        <f>SUM(E127:Y127)</f>
        <v>0</v>
      </c>
      <c r="D127" s="15" t="e">
        <f t="shared" si="56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5">
      <c r="A128" s="32" t="s">
        <v>100</v>
      </c>
      <c r="B128" s="27"/>
      <c r="C128" s="27">
        <f>SUM(E128:Y128)</f>
        <v>0</v>
      </c>
      <c r="D128" s="15" t="e">
        <f t="shared" si="56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5">
      <c r="A129" s="32" t="s">
        <v>101</v>
      </c>
      <c r="B129" s="54"/>
      <c r="C129" s="54" t="e">
        <f>C127/C128</f>
        <v>#DIV/0!</v>
      </c>
      <c r="D129" s="15" t="e">
        <f t="shared" si="56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5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5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8" hidden="1" customHeight="1" outlineLevel="1" x14ac:dyDescent="0.25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5">
      <c r="A133" s="55" t="s">
        <v>105</v>
      </c>
      <c r="B133" s="23"/>
      <c r="C133" s="27">
        <f>SUM(E133:Y133)</f>
        <v>0</v>
      </c>
      <c r="D133" s="15" t="e">
        <f t="shared" ref="D133:D173" si="68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 x14ac:dyDescent="0.25">
      <c r="A134" s="13" t="s">
        <v>189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9">E133/E132</f>
        <v>#DIV/0!</v>
      </c>
      <c r="F134" s="35" t="e">
        <f t="shared" si="69"/>
        <v>#DIV/0!</v>
      </c>
      <c r="G134" s="35" t="e">
        <f t="shared" si="69"/>
        <v>#DIV/0!</v>
      </c>
      <c r="H134" s="35" t="e">
        <f t="shared" si="69"/>
        <v>#DIV/0!</v>
      </c>
      <c r="I134" s="35" t="e">
        <f t="shared" si="69"/>
        <v>#DIV/0!</v>
      </c>
      <c r="J134" s="35" t="e">
        <f t="shared" si="69"/>
        <v>#DIV/0!</v>
      </c>
      <c r="K134" s="35" t="e">
        <f t="shared" si="69"/>
        <v>#DIV/0!</v>
      </c>
      <c r="L134" s="35" t="e">
        <f t="shared" si="69"/>
        <v>#DIV/0!</v>
      </c>
      <c r="M134" s="35" t="e">
        <f t="shared" si="69"/>
        <v>#DIV/0!</v>
      </c>
      <c r="N134" s="35" t="e">
        <f t="shared" si="69"/>
        <v>#DIV/0!</v>
      </c>
      <c r="O134" s="35" t="e">
        <f t="shared" si="69"/>
        <v>#DIV/0!</v>
      </c>
      <c r="P134" s="35" t="e">
        <f t="shared" si="69"/>
        <v>#DIV/0!</v>
      </c>
      <c r="Q134" s="35" t="e">
        <f t="shared" si="69"/>
        <v>#DIV/0!</v>
      </c>
      <c r="R134" s="35" t="e">
        <f t="shared" si="69"/>
        <v>#DIV/0!</v>
      </c>
      <c r="S134" s="35" t="e">
        <f t="shared" si="69"/>
        <v>#DIV/0!</v>
      </c>
      <c r="T134" s="35" t="e">
        <f t="shared" si="69"/>
        <v>#DIV/0!</v>
      </c>
      <c r="U134" s="35" t="e">
        <f t="shared" si="69"/>
        <v>#DIV/0!</v>
      </c>
      <c r="V134" s="35" t="e">
        <f t="shared" si="69"/>
        <v>#DIV/0!</v>
      </c>
      <c r="W134" s="35" t="e">
        <f t="shared" si="69"/>
        <v>#DIV/0!</v>
      </c>
      <c r="X134" s="35" t="e">
        <f t="shared" si="69"/>
        <v>#DIV/0!</v>
      </c>
      <c r="Y134" s="35" t="e">
        <f t="shared" si="69"/>
        <v>#DIV/0!</v>
      </c>
    </row>
    <row r="135" spans="1:26" s="96" customFormat="1" ht="21" hidden="1" customHeight="1" x14ac:dyDescent="0.25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70">E132-E133</f>
        <v>0</v>
      </c>
      <c r="F135" s="95">
        <f t="shared" si="70"/>
        <v>0</v>
      </c>
      <c r="G135" s="95">
        <f t="shared" si="70"/>
        <v>0</v>
      </c>
      <c r="H135" s="95">
        <f t="shared" si="70"/>
        <v>0</v>
      </c>
      <c r="I135" s="95">
        <f t="shared" si="70"/>
        <v>0</v>
      </c>
      <c r="J135" s="95">
        <f t="shared" si="70"/>
        <v>0</v>
      </c>
      <c r="K135" s="95">
        <f t="shared" si="70"/>
        <v>0</v>
      </c>
      <c r="L135" s="95">
        <f t="shared" si="70"/>
        <v>0</v>
      </c>
      <c r="M135" s="95">
        <f t="shared" si="70"/>
        <v>0</v>
      </c>
      <c r="N135" s="95">
        <f t="shared" si="70"/>
        <v>0</v>
      </c>
      <c r="O135" s="95">
        <f t="shared" si="70"/>
        <v>0</v>
      </c>
      <c r="P135" s="95">
        <f t="shared" si="70"/>
        <v>0</v>
      </c>
      <c r="Q135" s="95">
        <f t="shared" si="70"/>
        <v>0</v>
      </c>
      <c r="R135" s="95">
        <f t="shared" si="70"/>
        <v>0</v>
      </c>
      <c r="S135" s="95">
        <f t="shared" si="70"/>
        <v>0</v>
      </c>
      <c r="T135" s="95">
        <f t="shared" si="70"/>
        <v>0</v>
      </c>
      <c r="U135" s="95">
        <f t="shared" si="70"/>
        <v>0</v>
      </c>
      <c r="V135" s="95">
        <f t="shared" si="70"/>
        <v>0</v>
      </c>
      <c r="W135" s="95">
        <f t="shared" si="70"/>
        <v>0</v>
      </c>
      <c r="X135" s="95">
        <f t="shared" si="70"/>
        <v>0</v>
      </c>
      <c r="Y135" s="95">
        <f t="shared" si="70"/>
        <v>0</v>
      </c>
    </row>
    <row r="136" spans="1:26" s="12" customFormat="1" ht="22.8" hidden="1" customHeight="1" x14ac:dyDescent="0.25">
      <c r="A136" s="13" t="s">
        <v>192</v>
      </c>
      <c r="B136" s="39"/>
      <c r="C136" s="26"/>
      <c r="D136" s="16" t="e">
        <f t="shared" si="68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5">
      <c r="A137" s="32" t="s">
        <v>106</v>
      </c>
      <c r="B137" s="23"/>
      <c r="C137" s="27">
        <f>SUM(E137:Y137)</f>
        <v>0</v>
      </c>
      <c r="D137" s="15" t="e">
        <f t="shared" si="68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 x14ac:dyDescent="0.25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71">E137/E136</f>
        <v>#DIV/0!</v>
      </c>
      <c r="F138" s="29" t="e">
        <f t="shared" si="71"/>
        <v>#DIV/0!</v>
      </c>
      <c r="G138" s="29" t="e">
        <f t="shared" si="71"/>
        <v>#DIV/0!</v>
      </c>
      <c r="H138" s="29" t="e">
        <f t="shared" si="71"/>
        <v>#DIV/0!</v>
      </c>
      <c r="I138" s="29" t="e">
        <f t="shared" si="71"/>
        <v>#DIV/0!</v>
      </c>
      <c r="J138" s="29" t="e">
        <f t="shared" si="71"/>
        <v>#DIV/0!</v>
      </c>
      <c r="K138" s="29" t="e">
        <f t="shared" si="71"/>
        <v>#DIV/0!</v>
      </c>
      <c r="L138" s="29" t="e">
        <f t="shared" si="71"/>
        <v>#DIV/0!</v>
      </c>
      <c r="M138" s="29" t="e">
        <f t="shared" si="71"/>
        <v>#DIV/0!</v>
      </c>
      <c r="N138" s="29" t="e">
        <f t="shared" si="71"/>
        <v>#DIV/0!</v>
      </c>
      <c r="O138" s="29" t="e">
        <f t="shared" si="71"/>
        <v>#DIV/0!</v>
      </c>
      <c r="P138" s="29" t="e">
        <f t="shared" si="71"/>
        <v>#DIV/0!</v>
      </c>
      <c r="Q138" s="29" t="e">
        <f t="shared" si="71"/>
        <v>#DIV/0!</v>
      </c>
      <c r="R138" s="29" t="e">
        <f t="shared" si="71"/>
        <v>#DIV/0!</v>
      </c>
      <c r="S138" s="29" t="e">
        <f t="shared" si="71"/>
        <v>#DIV/0!</v>
      </c>
      <c r="T138" s="29" t="e">
        <f t="shared" si="71"/>
        <v>#DIV/0!</v>
      </c>
      <c r="U138" s="29" t="e">
        <f t="shared" si="71"/>
        <v>#DIV/0!</v>
      </c>
      <c r="V138" s="29" t="e">
        <f t="shared" si="71"/>
        <v>#DIV/0!</v>
      </c>
      <c r="W138" s="29" t="e">
        <f t="shared" si="71"/>
        <v>#DIV/0!</v>
      </c>
      <c r="X138" s="29" t="e">
        <f t="shared" si="71"/>
        <v>#DIV/0!</v>
      </c>
      <c r="Y138" s="29" t="e">
        <f t="shared" si="71"/>
        <v>#DIV/0!</v>
      </c>
    </row>
    <row r="139" spans="1:26" s="12" customFormat="1" ht="30" hidden="1" customHeight="1" x14ac:dyDescent="0.25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8"/>
        <v>#DIV/0!</v>
      </c>
      <c r="E139" s="58" t="e">
        <f t="shared" ref="E139:P139" si="72">E137/E133*10</f>
        <v>#DIV/0!</v>
      </c>
      <c r="F139" s="58" t="e">
        <f t="shared" si="72"/>
        <v>#DIV/0!</v>
      </c>
      <c r="G139" s="58" t="e">
        <f t="shared" si="72"/>
        <v>#DIV/0!</v>
      </c>
      <c r="H139" s="58" t="e">
        <f t="shared" si="72"/>
        <v>#DIV/0!</v>
      </c>
      <c r="I139" s="58" t="e">
        <f t="shared" si="72"/>
        <v>#DIV/0!</v>
      </c>
      <c r="J139" s="58" t="e">
        <f t="shared" si="72"/>
        <v>#DIV/0!</v>
      </c>
      <c r="K139" s="58" t="e">
        <f t="shared" si="72"/>
        <v>#DIV/0!</v>
      </c>
      <c r="L139" s="58" t="e">
        <f t="shared" si="72"/>
        <v>#DIV/0!</v>
      </c>
      <c r="M139" s="58" t="e">
        <f t="shared" si="72"/>
        <v>#DIV/0!</v>
      </c>
      <c r="N139" s="58" t="e">
        <f t="shared" si="72"/>
        <v>#DIV/0!</v>
      </c>
      <c r="O139" s="58" t="e">
        <f t="shared" si="72"/>
        <v>#DIV/0!</v>
      </c>
      <c r="P139" s="58" t="e">
        <f t="shared" si="72"/>
        <v>#DIV/0!</v>
      </c>
      <c r="Q139" s="58" t="e">
        <f t="shared" ref="Q139:V139" si="73">Q137/Q133*10</f>
        <v>#DIV/0!</v>
      </c>
      <c r="R139" s="58" t="e">
        <f t="shared" si="73"/>
        <v>#DIV/0!</v>
      </c>
      <c r="S139" s="58" t="e">
        <f t="shared" si="73"/>
        <v>#DIV/0!</v>
      </c>
      <c r="T139" s="58" t="e">
        <f t="shared" si="73"/>
        <v>#DIV/0!</v>
      </c>
      <c r="U139" s="58" t="e">
        <f t="shared" si="73"/>
        <v>#DIV/0!</v>
      </c>
      <c r="V139" s="58" t="e">
        <f t="shared" si="73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5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5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5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5">
      <c r="A143" s="55" t="s">
        <v>180</v>
      </c>
      <c r="B143" s="23"/>
      <c r="C143" s="27">
        <f>SUM(E143:Y143)</f>
        <v>0</v>
      </c>
      <c r="D143" s="15" t="e">
        <f t="shared" si="68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5">
      <c r="A144" s="13" t="s">
        <v>189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4">F143/F142</f>
        <v>#DIV/0!</v>
      </c>
      <c r="G144" s="29" t="e">
        <f t="shared" si="74"/>
        <v>#DIV/0!</v>
      </c>
      <c r="H144" s="29" t="e">
        <f t="shared" si="74"/>
        <v>#DIV/0!</v>
      </c>
      <c r="I144" s="29" t="e">
        <f t="shared" si="74"/>
        <v>#DIV/0!</v>
      </c>
      <c r="J144" s="29" t="e">
        <f t="shared" si="74"/>
        <v>#DIV/0!</v>
      </c>
      <c r="K144" s="29" t="e">
        <f t="shared" si="74"/>
        <v>#DIV/0!</v>
      </c>
      <c r="L144" s="29" t="e">
        <f t="shared" si="74"/>
        <v>#DIV/0!</v>
      </c>
      <c r="M144" s="29" t="e">
        <f t="shared" si="74"/>
        <v>#DIV/0!</v>
      </c>
      <c r="N144" s="29" t="e">
        <f t="shared" si="74"/>
        <v>#DIV/0!</v>
      </c>
      <c r="O144" s="29" t="e">
        <f t="shared" si="74"/>
        <v>#DIV/0!</v>
      </c>
      <c r="P144" s="29" t="e">
        <f t="shared" si="74"/>
        <v>#DIV/0!</v>
      </c>
      <c r="Q144" s="29"/>
      <c r="R144" s="29" t="e">
        <f t="shared" si="74"/>
        <v>#DIV/0!</v>
      </c>
      <c r="S144" s="29" t="e">
        <f t="shared" si="74"/>
        <v>#DIV/0!</v>
      </c>
      <c r="T144" s="29" t="e">
        <f t="shared" si="74"/>
        <v>#DIV/0!</v>
      </c>
      <c r="U144" s="29" t="e">
        <f t="shared" si="74"/>
        <v>#DIV/0!</v>
      </c>
      <c r="V144" s="29" t="e">
        <f t="shared" si="74"/>
        <v>#DIV/0!</v>
      </c>
      <c r="W144" s="29" t="e">
        <f t="shared" si="74"/>
        <v>#DIV/0!</v>
      </c>
      <c r="X144" s="29" t="e">
        <f t="shared" si="74"/>
        <v>#DIV/0!</v>
      </c>
      <c r="Y144" s="29" t="e">
        <f t="shared" si="74"/>
        <v>#DIV/0!</v>
      </c>
    </row>
    <row r="145" spans="1:25" s="12" customFormat="1" ht="31.2" hidden="1" customHeight="1" x14ac:dyDescent="0.25">
      <c r="A145" s="13" t="s">
        <v>193</v>
      </c>
      <c r="B145" s="39"/>
      <c r="C145" s="39"/>
      <c r="D145" s="16" t="e">
        <f t="shared" si="68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32" t="s">
        <v>110</v>
      </c>
      <c r="B146" s="23"/>
      <c r="C146" s="27">
        <f>SUM(E146:Y146)</f>
        <v>0</v>
      </c>
      <c r="D146" s="15" t="e">
        <f t="shared" si="68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5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5">E146/E145</f>
        <v>#DIV/0!</v>
      </c>
      <c r="F147" s="30" t="e">
        <f t="shared" si="75"/>
        <v>#DIV/0!</v>
      </c>
      <c r="G147" s="30" t="e">
        <f t="shared" si="75"/>
        <v>#DIV/0!</v>
      </c>
      <c r="H147" s="30" t="e">
        <f t="shared" si="75"/>
        <v>#DIV/0!</v>
      </c>
      <c r="I147" s="30" t="e">
        <f t="shared" si="75"/>
        <v>#DIV/0!</v>
      </c>
      <c r="J147" s="30" t="e">
        <f t="shared" si="75"/>
        <v>#DIV/0!</v>
      </c>
      <c r="K147" s="30" t="e">
        <f t="shared" si="75"/>
        <v>#DIV/0!</v>
      </c>
      <c r="L147" s="30" t="e">
        <f t="shared" si="75"/>
        <v>#DIV/0!</v>
      </c>
      <c r="M147" s="30" t="e">
        <f t="shared" si="75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5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8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6">H146/H143*10</f>
        <v>#DIV/0!</v>
      </c>
      <c r="I148" s="58" t="e">
        <f t="shared" si="76"/>
        <v>#DIV/0!</v>
      </c>
      <c r="J148" s="58" t="e">
        <f t="shared" si="76"/>
        <v>#DIV/0!</v>
      </c>
      <c r="K148" s="58" t="e">
        <f t="shared" si="76"/>
        <v>#DIV/0!</v>
      </c>
      <c r="L148" s="58" t="e">
        <f t="shared" si="76"/>
        <v>#DIV/0!</v>
      </c>
      <c r="M148" s="58" t="e">
        <f t="shared" si="76"/>
        <v>#DIV/0!</v>
      </c>
      <c r="N148" s="58" t="e">
        <f t="shared" si="76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7">R146/R143*10</f>
        <v>#DIV/0!</v>
      </c>
      <c r="S148" s="58" t="e">
        <f t="shared" si="77"/>
        <v>#DIV/0!</v>
      </c>
      <c r="T148" s="58" t="e">
        <f t="shared" si="77"/>
        <v>#DIV/0!</v>
      </c>
      <c r="U148" s="58" t="e">
        <f t="shared" si="77"/>
        <v>#DIV/0!</v>
      </c>
      <c r="V148" s="58" t="e">
        <f t="shared" si="77"/>
        <v>#DIV/0!</v>
      </c>
      <c r="W148" s="58" t="e">
        <f t="shared" si="77"/>
        <v>#DIV/0!</v>
      </c>
      <c r="X148" s="58" t="e">
        <f t="shared" si="77"/>
        <v>#DIV/0!</v>
      </c>
      <c r="Y148" s="58" t="e">
        <f t="shared" si="77"/>
        <v>#DIV/0!</v>
      </c>
    </row>
    <row r="149" spans="1:25" s="12" customFormat="1" ht="30" hidden="1" customHeight="1" outlineLevel="1" x14ac:dyDescent="0.25">
      <c r="A149" s="55" t="s">
        <v>181</v>
      </c>
      <c r="B149" s="23"/>
      <c r="C149" s="27">
        <f>SUM(E149:Y149)</f>
        <v>0</v>
      </c>
      <c r="D149" s="15" t="e">
        <f t="shared" si="68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182</v>
      </c>
      <c r="B150" s="23"/>
      <c r="C150" s="27">
        <f>SUM(E150:Y150)</f>
        <v>0</v>
      </c>
      <c r="D150" s="15" t="e">
        <f t="shared" si="68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5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8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5">
      <c r="A152" s="55" t="s">
        <v>111</v>
      </c>
      <c r="B152" s="19"/>
      <c r="C152" s="53">
        <f>SUM(E152:Y152)</f>
        <v>0</v>
      </c>
      <c r="D152" s="15" t="e">
        <f t="shared" si="68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5">
      <c r="A153" s="32" t="s">
        <v>112</v>
      </c>
      <c r="B153" s="19"/>
      <c r="C153" s="53">
        <f>SUM(E153:Y153)</f>
        <v>0</v>
      </c>
      <c r="D153" s="15" t="e">
        <f t="shared" si="68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5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8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5">
      <c r="A155" s="55" t="s">
        <v>156</v>
      </c>
      <c r="B155" s="60"/>
      <c r="C155" s="53">
        <f>SUM(E155:Y155)</f>
        <v>0</v>
      </c>
      <c r="D155" s="15" t="e">
        <f t="shared" si="68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5">
      <c r="A156" s="32" t="s">
        <v>157</v>
      </c>
      <c r="B156" s="60"/>
      <c r="C156" s="53">
        <f>SUM(E156:Y156)</f>
        <v>0</v>
      </c>
      <c r="D156" s="15" t="e">
        <f t="shared" si="68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8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5">
      <c r="A158" s="55" t="s">
        <v>113</v>
      </c>
      <c r="B158" s="27"/>
      <c r="C158" s="27">
        <f>SUM(E158:Y158)</f>
        <v>0</v>
      </c>
      <c r="D158" s="15" t="e">
        <f t="shared" si="68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5">
      <c r="A159" s="32" t="s">
        <v>114</v>
      </c>
      <c r="B159" s="27"/>
      <c r="C159" s="27">
        <f>SUM(E159:Y159)</f>
        <v>0</v>
      </c>
      <c r="D159" s="15" t="e">
        <f t="shared" si="68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5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8"/>
        <v>#DIV/0!</v>
      </c>
      <c r="E160" s="54" t="e">
        <f>E159/E158*10</f>
        <v>#DIV/0!</v>
      </c>
      <c r="F160" s="54"/>
      <c r="G160" s="54"/>
      <c r="H160" s="54" t="e">
        <f t="shared" ref="H160:M160" si="78">H159/H158*10</f>
        <v>#DIV/0!</v>
      </c>
      <c r="I160" s="54" t="e">
        <f t="shared" si="78"/>
        <v>#DIV/0!</v>
      </c>
      <c r="J160" s="54" t="e">
        <f t="shared" si="78"/>
        <v>#DIV/0!</v>
      </c>
      <c r="K160" s="54" t="e">
        <f t="shared" si="78"/>
        <v>#DIV/0!</v>
      </c>
      <c r="L160" s="54" t="e">
        <f t="shared" si="78"/>
        <v>#DIV/0!</v>
      </c>
      <c r="M160" s="54" t="e">
        <f t="shared" si="78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9">S159/S158*10</f>
        <v>#DIV/0!</v>
      </c>
      <c r="T160" s="54" t="e">
        <f t="shared" si="79"/>
        <v>#DIV/0!</v>
      </c>
      <c r="U160" s="54" t="e">
        <f t="shared" si="79"/>
        <v>#DIV/0!</v>
      </c>
      <c r="V160" s="54" t="e">
        <f t="shared" si="79"/>
        <v>#DIV/0!</v>
      </c>
      <c r="W160" s="54" t="e">
        <f t="shared" si="79"/>
        <v>#DIV/0!</v>
      </c>
      <c r="X160" s="54" t="e">
        <f t="shared" si="79"/>
        <v>#DIV/0!</v>
      </c>
      <c r="Y160" s="26"/>
    </row>
    <row r="161" spans="1:25" s="12" customFormat="1" ht="30" hidden="1" customHeight="1" x14ac:dyDescent="0.25">
      <c r="A161" s="55" t="s">
        <v>187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5">
      <c r="A162" s="32" t="s">
        <v>188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5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5">
      <c r="A164" s="55" t="s">
        <v>183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5">
      <c r="A165" s="32" t="s">
        <v>184</v>
      </c>
      <c r="B165" s="27">
        <v>83</v>
      </c>
      <c r="C165" s="27">
        <f>SUM(E165:Y165)</f>
        <v>104</v>
      </c>
      <c r="D165" s="15">
        <f t="shared" si="68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5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8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5">
      <c r="A167" s="55" t="s">
        <v>115</v>
      </c>
      <c r="B167" s="27"/>
      <c r="C167" s="27">
        <f>SUM(E167:Y167)</f>
        <v>0</v>
      </c>
      <c r="D167" s="15" t="e">
        <f t="shared" si="68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5">
      <c r="A168" s="32" t="s">
        <v>116</v>
      </c>
      <c r="B168" s="27"/>
      <c r="C168" s="27">
        <f>SUM(E168:Y168)</f>
        <v>0</v>
      </c>
      <c r="D168" s="15" t="e">
        <f t="shared" si="68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5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8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5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5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5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8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5">
      <c r="A173" s="55" t="s">
        <v>119</v>
      </c>
      <c r="B173" s="23"/>
      <c r="C173" s="27">
        <f>SUM(E173:Y173)</f>
        <v>0</v>
      </c>
      <c r="D173" s="15" t="e">
        <f t="shared" si="68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5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5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5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5">
      <c r="A178" s="32" t="s">
        <v>124</v>
      </c>
      <c r="B178" s="23"/>
      <c r="C178" s="27">
        <f>SUM(E178:Y178)</f>
        <v>0</v>
      </c>
      <c r="D178" s="15" t="e">
        <f t="shared" ref="D178:D190" si="80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5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5">
      <c r="A180" s="32" t="s">
        <v>126</v>
      </c>
      <c r="B180" s="23"/>
      <c r="C180" s="27">
        <f>SUM(E180:Y180)</f>
        <v>0</v>
      </c>
      <c r="D180" s="15" t="e">
        <f t="shared" si="80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5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81">F180/F179</f>
        <v>#DIV/0!</v>
      </c>
      <c r="G181" s="16" t="e">
        <f t="shared" si="81"/>
        <v>#DIV/0!</v>
      </c>
      <c r="H181" s="16" t="e">
        <f t="shared" si="81"/>
        <v>#DIV/0!</v>
      </c>
      <c r="I181" s="16" t="e">
        <f t="shared" si="81"/>
        <v>#DIV/0!</v>
      </c>
      <c r="J181" s="16" t="e">
        <f t="shared" si="81"/>
        <v>#DIV/0!</v>
      </c>
      <c r="K181" s="16" t="e">
        <f t="shared" si="81"/>
        <v>#DIV/0!</v>
      </c>
      <c r="L181" s="16" t="e">
        <f t="shared" si="81"/>
        <v>#DIV/0!</v>
      </c>
      <c r="M181" s="16" t="e">
        <f t="shared" si="81"/>
        <v>#DIV/0!</v>
      </c>
      <c r="N181" s="16" t="e">
        <f t="shared" si="81"/>
        <v>#DIV/0!</v>
      </c>
      <c r="O181" s="16" t="e">
        <f t="shared" si="81"/>
        <v>#DIV/0!</v>
      </c>
      <c r="P181" s="16" t="e">
        <f t="shared" si="81"/>
        <v>#DIV/0!</v>
      </c>
      <c r="Q181" s="16" t="e">
        <f t="shared" si="81"/>
        <v>#DIV/0!</v>
      </c>
      <c r="R181" s="16" t="e">
        <f t="shared" si="81"/>
        <v>#DIV/0!</v>
      </c>
      <c r="S181" s="16" t="e">
        <f t="shared" si="81"/>
        <v>#DIV/0!</v>
      </c>
      <c r="T181" s="16" t="e">
        <f t="shared" si="81"/>
        <v>#DIV/0!</v>
      </c>
      <c r="U181" s="16" t="e">
        <f t="shared" si="81"/>
        <v>#DIV/0!</v>
      </c>
      <c r="V181" s="16" t="e">
        <f t="shared" si="81"/>
        <v>#DIV/0!</v>
      </c>
      <c r="W181" s="16" t="e">
        <f t="shared" si="81"/>
        <v>#DIV/0!</v>
      </c>
      <c r="X181" s="16" t="e">
        <f t="shared" si="81"/>
        <v>#DIV/0!</v>
      </c>
      <c r="Y181" s="16" t="e">
        <f t="shared" si="81"/>
        <v>#DIV/0!</v>
      </c>
    </row>
    <row r="182" spans="1:25" s="12" customFormat="1" ht="30" hidden="1" customHeight="1" x14ac:dyDescent="0.25">
      <c r="A182" s="11" t="s">
        <v>127</v>
      </c>
      <c r="B182" s="26"/>
      <c r="C182" s="26">
        <f>SUM(E182:Y182)</f>
        <v>0</v>
      </c>
      <c r="D182" s="15" t="e">
        <f t="shared" si="80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5">
      <c r="A183" s="11" t="s">
        <v>128</v>
      </c>
      <c r="B183" s="26"/>
      <c r="C183" s="26">
        <f>SUM(E183:Y183)</f>
        <v>0</v>
      </c>
      <c r="D183" s="15" t="e">
        <f t="shared" si="80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5">
      <c r="A184" s="32" t="s">
        <v>151</v>
      </c>
      <c r="B184" s="23"/>
      <c r="C184" s="27">
        <f>SUM(E184:Y184)</f>
        <v>0</v>
      </c>
      <c r="D184" s="15" t="e">
        <f t="shared" si="80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5">
      <c r="A185" s="11" t="s">
        <v>173</v>
      </c>
      <c r="B185" s="27"/>
      <c r="C185" s="27">
        <f>SUM(E185:Y185)</f>
        <v>101088</v>
      </c>
      <c r="D185" s="15" t="e">
        <f t="shared" si="80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5">
      <c r="A186" s="32" t="s">
        <v>129</v>
      </c>
      <c r="B186" s="27"/>
      <c r="C186" s="27">
        <f>SUM(E186:Y186)</f>
        <v>99561</v>
      </c>
      <c r="D186" s="15" t="e">
        <f t="shared" si="80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5">
      <c r="A187" s="11" t="s">
        <v>130</v>
      </c>
      <c r="B187" s="52"/>
      <c r="C187" s="52">
        <f>C186/C185</f>
        <v>0.98489434947768284</v>
      </c>
      <c r="D187" s="15" t="e">
        <f t="shared" si="80"/>
        <v>#DIV/0!</v>
      </c>
      <c r="E187" s="73">
        <f t="shared" ref="E187:Y187" si="82">E186/E185</f>
        <v>1</v>
      </c>
      <c r="F187" s="73">
        <f t="shared" si="82"/>
        <v>1</v>
      </c>
      <c r="G187" s="73">
        <f t="shared" si="82"/>
        <v>1</v>
      </c>
      <c r="H187" s="73">
        <f t="shared" si="82"/>
        <v>1</v>
      </c>
      <c r="I187" s="73">
        <f t="shared" si="82"/>
        <v>0.98545602827239365</v>
      </c>
      <c r="J187" s="73">
        <f t="shared" si="82"/>
        <v>0.95697995853489981</v>
      </c>
      <c r="K187" s="73">
        <f t="shared" si="82"/>
        <v>0.97799717912552886</v>
      </c>
      <c r="L187" s="73">
        <f t="shared" si="82"/>
        <v>1</v>
      </c>
      <c r="M187" s="73">
        <f t="shared" si="82"/>
        <v>1</v>
      </c>
      <c r="N187" s="73">
        <f t="shared" si="82"/>
        <v>1</v>
      </c>
      <c r="O187" s="73">
        <f t="shared" si="82"/>
        <v>0.96502057613168724</v>
      </c>
      <c r="P187" s="73">
        <f t="shared" si="82"/>
        <v>0.9734578884934757</v>
      </c>
      <c r="Q187" s="73">
        <f t="shared" si="82"/>
        <v>1</v>
      </c>
      <c r="R187" s="73">
        <f t="shared" si="82"/>
        <v>1</v>
      </c>
      <c r="S187" s="73">
        <f t="shared" si="82"/>
        <v>1</v>
      </c>
      <c r="T187" s="73">
        <f t="shared" si="82"/>
        <v>1</v>
      </c>
      <c r="U187" s="73">
        <f t="shared" si="82"/>
        <v>0.98753117206982544</v>
      </c>
      <c r="V187" s="73">
        <f t="shared" si="82"/>
        <v>1</v>
      </c>
      <c r="W187" s="73">
        <f t="shared" si="82"/>
        <v>1</v>
      </c>
      <c r="X187" s="73">
        <f t="shared" si="82"/>
        <v>0.9443490556509444</v>
      </c>
      <c r="Y187" s="73">
        <f t="shared" si="82"/>
        <v>0.9616115545419992</v>
      </c>
    </row>
    <row r="188" spans="1:25" s="50" customFormat="1" ht="30" hidden="1" customHeight="1" outlineLevel="1" x14ac:dyDescent="0.25">
      <c r="A188" s="11" t="s">
        <v>131</v>
      </c>
      <c r="B188" s="27"/>
      <c r="C188" s="27">
        <f>SUM(E188:Y188)</f>
        <v>0</v>
      </c>
      <c r="D188" s="15" t="e">
        <f t="shared" si="80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5">
      <c r="A189" s="32" t="s">
        <v>132</v>
      </c>
      <c r="B189" s="23"/>
      <c r="C189" s="27">
        <f>SUM(E189:Y189)</f>
        <v>15599</v>
      </c>
      <c r="D189" s="15" t="e">
        <f t="shared" si="80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5">
      <c r="A190" s="11" t="s">
        <v>133</v>
      </c>
      <c r="B190" s="15"/>
      <c r="C190" s="15" t="e">
        <f>C189/C188</f>
        <v>#DIV/0!</v>
      </c>
      <c r="D190" s="15" t="e">
        <f t="shared" si="80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5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5">
      <c r="A192" s="55" t="s">
        <v>135</v>
      </c>
      <c r="B192" s="23"/>
      <c r="C192" s="27">
        <f>SUM(E192:Y192)</f>
        <v>0</v>
      </c>
      <c r="D192" s="9" t="e">
        <f t="shared" ref="D192:D211" si="83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5">
      <c r="A193" s="13" t="s">
        <v>136</v>
      </c>
      <c r="B193" s="23"/>
      <c r="C193" s="27">
        <f>SUM(E193:Y193)</f>
        <v>0</v>
      </c>
      <c r="D193" s="9" t="e">
        <f t="shared" si="83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5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3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5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4">E192/E193</f>
        <v>#DIV/0!</v>
      </c>
      <c r="F195" s="73" t="e">
        <f t="shared" si="84"/>
        <v>#DIV/0!</v>
      </c>
      <c r="G195" s="73" t="e">
        <f t="shared" si="84"/>
        <v>#DIV/0!</v>
      </c>
      <c r="H195" s="73" t="e">
        <f t="shared" si="84"/>
        <v>#DIV/0!</v>
      </c>
      <c r="I195" s="73" t="e">
        <f t="shared" si="84"/>
        <v>#DIV/0!</v>
      </c>
      <c r="J195" s="73" t="e">
        <f t="shared" si="84"/>
        <v>#DIV/0!</v>
      </c>
      <c r="K195" s="73" t="e">
        <f t="shared" si="84"/>
        <v>#DIV/0!</v>
      </c>
      <c r="L195" s="73" t="e">
        <f t="shared" si="84"/>
        <v>#DIV/0!</v>
      </c>
      <c r="M195" s="73" t="e">
        <f t="shared" si="84"/>
        <v>#DIV/0!</v>
      </c>
      <c r="N195" s="73" t="e">
        <f t="shared" si="84"/>
        <v>#DIV/0!</v>
      </c>
      <c r="O195" s="73" t="e">
        <f t="shared" si="84"/>
        <v>#DIV/0!</v>
      </c>
      <c r="P195" s="73" t="e">
        <f t="shared" si="84"/>
        <v>#DIV/0!</v>
      </c>
      <c r="Q195" s="73" t="e">
        <f t="shared" si="84"/>
        <v>#DIV/0!</v>
      </c>
      <c r="R195" s="73" t="e">
        <f t="shared" si="84"/>
        <v>#DIV/0!</v>
      </c>
      <c r="S195" s="73" t="e">
        <f t="shared" si="84"/>
        <v>#DIV/0!</v>
      </c>
      <c r="T195" s="73" t="e">
        <f t="shared" si="84"/>
        <v>#DIV/0!</v>
      </c>
      <c r="U195" s="73" t="e">
        <f t="shared" si="84"/>
        <v>#DIV/0!</v>
      </c>
      <c r="V195" s="73" t="e">
        <f t="shared" si="84"/>
        <v>#DIV/0!</v>
      </c>
      <c r="W195" s="73" t="e">
        <f t="shared" si="84"/>
        <v>#DIV/0!</v>
      </c>
      <c r="X195" s="73" t="e">
        <f t="shared" si="84"/>
        <v>#DIV/0!</v>
      </c>
      <c r="Y195" s="73" t="e">
        <f t="shared" si="84"/>
        <v>#DIV/0!</v>
      </c>
    </row>
    <row r="196" spans="1:35" s="63" customFormat="1" ht="30" hidden="1" customHeight="1" outlineLevel="1" x14ac:dyDescent="0.25">
      <c r="A196" s="55" t="s">
        <v>139</v>
      </c>
      <c r="B196" s="23"/>
      <c r="C196" s="27">
        <f>SUM(E196:Y196)</f>
        <v>0</v>
      </c>
      <c r="D196" s="9" t="e">
        <f t="shared" si="83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 x14ac:dyDescent="0.25">
      <c r="A197" s="13" t="s">
        <v>136</v>
      </c>
      <c r="B197" s="23"/>
      <c r="C197" s="27">
        <f>SUM(E197:Y197)</f>
        <v>0</v>
      </c>
      <c r="D197" s="9" t="e">
        <f t="shared" si="83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5">
      <c r="A198" s="13" t="s">
        <v>137</v>
      </c>
      <c r="B198" s="27">
        <f>B196*0.3</f>
        <v>0</v>
      </c>
      <c r="C198" s="27">
        <f>C196*0.3</f>
        <v>0</v>
      </c>
      <c r="D198" s="9" t="e">
        <f t="shared" si="83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5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5">E196/E197</f>
        <v>#DIV/0!</v>
      </c>
      <c r="F199" s="30" t="e">
        <f t="shared" si="85"/>
        <v>#DIV/0!</v>
      </c>
      <c r="G199" s="30" t="e">
        <f t="shared" si="85"/>
        <v>#DIV/0!</v>
      </c>
      <c r="H199" s="30" t="e">
        <f t="shared" si="85"/>
        <v>#DIV/0!</v>
      </c>
      <c r="I199" s="30" t="e">
        <f t="shared" si="85"/>
        <v>#DIV/0!</v>
      </c>
      <c r="J199" s="30" t="e">
        <f t="shared" si="85"/>
        <v>#DIV/0!</v>
      </c>
      <c r="K199" s="30" t="e">
        <f t="shared" si="85"/>
        <v>#DIV/0!</v>
      </c>
      <c r="L199" s="30" t="e">
        <f t="shared" si="85"/>
        <v>#DIV/0!</v>
      </c>
      <c r="M199" s="30" t="e">
        <f t="shared" si="85"/>
        <v>#DIV/0!</v>
      </c>
      <c r="N199" s="30" t="e">
        <f t="shared" si="85"/>
        <v>#DIV/0!</v>
      </c>
      <c r="O199" s="30" t="e">
        <f t="shared" si="85"/>
        <v>#DIV/0!</v>
      </c>
      <c r="P199" s="30" t="e">
        <f t="shared" si="85"/>
        <v>#DIV/0!</v>
      </c>
      <c r="Q199" s="30" t="e">
        <f t="shared" si="85"/>
        <v>#DIV/0!</v>
      </c>
      <c r="R199" s="30" t="e">
        <f t="shared" si="85"/>
        <v>#DIV/0!</v>
      </c>
      <c r="S199" s="30" t="e">
        <f t="shared" si="85"/>
        <v>#DIV/0!</v>
      </c>
      <c r="T199" s="30" t="e">
        <f t="shared" si="85"/>
        <v>#DIV/0!</v>
      </c>
      <c r="U199" s="30" t="e">
        <f t="shared" si="85"/>
        <v>#DIV/0!</v>
      </c>
      <c r="V199" s="30" t="e">
        <f t="shared" si="85"/>
        <v>#DIV/0!</v>
      </c>
      <c r="W199" s="30" t="e">
        <f t="shared" si="85"/>
        <v>#DIV/0!</v>
      </c>
      <c r="X199" s="30" t="e">
        <f t="shared" si="85"/>
        <v>#DIV/0!</v>
      </c>
      <c r="Y199" s="30" t="e">
        <f t="shared" si="85"/>
        <v>#DIV/0!</v>
      </c>
    </row>
    <row r="200" spans="1:35" s="63" customFormat="1" ht="30" hidden="1" customHeight="1" outlineLevel="1" x14ac:dyDescent="0.25">
      <c r="A200" s="55" t="s">
        <v>140</v>
      </c>
      <c r="B200" s="23"/>
      <c r="C200" s="27">
        <f>SUM(E200:Y200)</f>
        <v>0</v>
      </c>
      <c r="D200" s="9" t="e">
        <f t="shared" si="83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5">
      <c r="A201" s="13" t="s">
        <v>136</v>
      </c>
      <c r="B201" s="23"/>
      <c r="C201" s="27">
        <f>SUM(E201:Y201)</f>
        <v>0</v>
      </c>
      <c r="D201" s="9" t="e">
        <f t="shared" si="83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5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3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5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6">G200/G201</f>
        <v>#DIV/0!</v>
      </c>
      <c r="H203" s="30" t="e">
        <f t="shared" si="86"/>
        <v>#DIV/0!</v>
      </c>
      <c r="I203" s="30" t="e">
        <f t="shared" si="86"/>
        <v>#DIV/0!</v>
      </c>
      <c r="J203" s="30" t="e">
        <f t="shared" si="86"/>
        <v>#DIV/0!</v>
      </c>
      <c r="K203" s="30" t="e">
        <f t="shared" si="86"/>
        <v>#DIV/0!</v>
      </c>
      <c r="L203" s="30" t="e">
        <f t="shared" si="86"/>
        <v>#DIV/0!</v>
      </c>
      <c r="M203" s="30" t="e">
        <f t="shared" si="86"/>
        <v>#DIV/0!</v>
      </c>
      <c r="N203" s="30" t="e">
        <f t="shared" si="86"/>
        <v>#DIV/0!</v>
      </c>
      <c r="O203" s="30" t="e">
        <f t="shared" si="86"/>
        <v>#DIV/0!</v>
      </c>
      <c r="P203" s="30" t="e">
        <f t="shared" si="86"/>
        <v>#DIV/0!</v>
      </c>
      <c r="Q203" s="30" t="e">
        <f t="shared" si="86"/>
        <v>#DIV/0!</v>
      </c>
      <c r="R203" s="30" t="e">
        <f t="shared" si="86"/>
        <v>#DIV/0!</v>
      </c>
      <c r="S203" s="30" t="e">
        <f t="shared" si="86"/>
        <v>#DIV/0!</v>
      </c>
      <c r="T203" s="30" t="e">
        <f t="shared" si="86"/>
        <v>#DIV/0!</v>
      </c>
      <c r="U203" s="30" t="e">
        <f t="shared" si="86"/>
        <v>#DIV/0!</v>
      </c>
      <c r="V203" s="30" t="e">
        <f t="shared" si="86"/>
        <v>#DIV/0!</v>
      </c>
      <c r="W203" s="30" t="e">
        <f t="shared" si="86"/>
        <v>#DIV/0!</v>
      </c>
      <c r="X203" s="30" t="e">
        <f t="shared" si="86"/>
        <v>#DIV/0!</v>
      </c>
      <c r="Y203" s="30" t="e">
        <f t="shared" si="86"/>
        <v>#DIV/0!</v>
      </c>
    </row>
    <row r="204" spans="1:35" s="50" customFormat="1" ht="30" hidden="1" customHeight="1" x14ac:dyDescent="0.25">
      <c r="A204" s="55" t="s">
        <v>143</v>
      </c>
      <c r="B204" s="27"/>
      <c r="C204" s="27">
        <f>SUM(E204:Y204)</f>
        <v>0</v>
      </c>
      <c r="D204" s="9" t="e">
        <f t="shared" si="83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5">
      <c r="A205" s="13" t="s">
        <v>141</v>
      </c>
      <c r="B205" s="27"/>
      <c r="C205" s="27">
        <f>C204*0.7</f>
        <v>0</v>
      </c>
      <c r="D205" s="9" t="e">
        <f t="shared" si="83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5">
      <c r="A206" s="32" t="s">
        <v>144</v>
      </c>
      <c r="B206" s="27"/>
      <c r="C206" s="27">
        <f>SUM(E206:Y206)</f>
        <v>0</v>
      </c>
      <c r="D206" s="9" t="e">
        <f t="shared" si="83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5">
      <c r="A207" s="13" t="s">
        <v>141</v>
      </c>
      <c r="B207" s="27">
        <f>B206*0.2</f>
        <v>0</v>
      </c>
      <c r="C207" s="27">
        <f>C206*0.2</f>
        <v>0</v>
      </c>
      <c r="D207" s="9" t="e">
        <f t="shared" si="83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5">
      <c r="A208" s="32" t="s">
        <v>166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5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3"/>
        <v>#DIV/0!</v>
      </c>
      <c r="E209" s="26">
        <f>E207+E205+E202+E198+E194</f>
        <v>0</v>
      </c>
      <c r="F209" s="26">
        <f t="shared" ref="F209:Y209" si="87">F207+F205+F202+F198+F194</f>
        <v>0</v>
      </c>
      <c r="G209" s="26">
        <f t="shared" si="87"/>
        <v>0</v>
      </c>
      <c r="H209" s="26">
        <f t="shared" si="87"/>
        <v>0</v>
      </c>
      <c r="I209" s="26">
        <f t="shared" si="87"/>
        <v>0</v>
      </c>
      <c r="J209" s="26">
        <f t="shared" si="87"/>
        <v>0</v>
      </c>
      <c r="K209" s="26">
        <f t="shared" si="87"/>
        <v>0</v>
      </c>
      <c r="L209" s="26">
        <f t="shared" si="87"/>
        <v>0</v>
      </c>
      <c r="M209" s="26">
        <f t="shared" si="87"/>
        <v>0</v>
      </c>
      <c r="N209" s="26">
        <f t="shared" si="87"/>
        <v>0</v>
      </c>
      <c r="O209" s="26">
        <f t="shared" si="87"/>
        <v>0</v>
      </c>
      <c r="P209" s="26">
        <f t="shared" si="87"/>
        <v>0</v>
      </c>
      <c r="Q209" s="26">
        <f t="shared" si="87"/>
        <v>0</v>
      </c>
      <c r="R209" s="26">
        <f t="shared" si="87"/>
        <v>0</v>
      </c>
      <c r="S209" s="26">
        <f t="shared" si="87"/>
        <v>0</v>
      </c>
      <c r="T209" s="26">
        <f t="shared" si="87"/>
        <v>0</v>
      </c>
      <c r="U209" s="26">
        <f t="shared" si="87"/>
        <v>0</v>
      </c>
      <c r="V209" s="26">
        <f t="shared" si="87"/>
        <v>0</v>
      </c>
      <c r="W209" s="26">
        <f t="shared" si="87"/>
        <v>0</v>
      </c>
      <c r="X209" s="26">
        <f t="shared" si="87"/>
        <v>0</v>
      </c>
      <c r="Y209" s="26">
        <f t="shared" si="87"/>
        <v>0</v>
      </c>
    </row>
    <row r="210" spans="1:25" s="50" customFormat="1" ht="6" hidden="1" customHeight="1" x14ac:dyDescent="0.25">
      <c r="A210" s="13" t="s">
        <v>172</v>
      </c>
      <c r="B210" s="26"/>
      <c r="C210" s="26">
        <f>SUM(E210:Y210)</f>
        <v>0</v>
      </c>
      <c r="D210" s="9" t="e">
        <f t="shared" si="83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5">
      <c r="A211" s="55" t="s">
        <v>165</v>
      </c>
      <c r="B211" s="53" t="e">
        <f>B209/B210*10</f>
        <v>#DIV/0!</v>
      </c>
      <c r="C211" s="53" t="e">
        <f>C209/C210*10</f>
        <v>#DIV/0!</v>
      </c>
      <c r="D211" s="9" t="e">
        <f t="shared" si="83"/>
        <v>#DIV/0!</v>
      </c>
      <c r="E211" s="54" t="e">
        <f>E209/E210*10</f>
        <v>#DIV/0!</v>
      </c>
      <c r="F211" s="54" t="e">
        <f t="shared" ref="F211:Y211" si="88">F209/F210*10</f>
        <v>#DIV/0!</v>
      </c>
      <c r="G211" s="54" t="e">
        <f t="shared" si="88"/>
        <v>#DIV/0!</v>
      </c>
      <c r="H211" s="54" t="e">
        <f t="shared" si="88"/>
        <v>#DIV/0!</v>
      </c>
      <c r="I211" s="54" t="e">
        <f t="shared" si="88"/>
        <v>#DIV/0!</v>
      </c>
      <c r="J211" s="54" t="e">
        <f t="shared" si="88"/>
        <v>#DIV/0!</v>
      </c>
      <c r="K211" s="54" t="e">
        <f t="shared" si="88"/>
        <v>#DIV/0!</v>
      </c>
      <c r="L211" s="54" t="e">
        <f t="shared" si="88"/>
        <v>#DIV/0!</v>
      </c>
      <c r="M211" s="54" t="e">
        <f t="shared" si="88"/>
        <v>#DIV/0!</v>
      </c>
      <c r="N211" s="54" t="e">
        <f t="shared" si="88"/>
        <v>#DIV/0!</v>
      </c>
      <c r="O211" s="54" t="e">
        <f t="shared" si="88"/>
        <v>#DIV/0!</v>
      </c>
      <c r="P211" s="54" t="e">
        <f t="shared" si="88"/>
        <v>#DIV/0!</v>
      </c>
      <c r="Q211" s="54" t="e">
        <f t="shared" si="88"/>
        <v>#DIV/0!</v>
      </c>
      <c r="R211" s="54" t="e">
        <f t="shared" si="88"/>
        <v>#DIV/0!</v>
      </c>
      <c r="S211" s="54" t="e">
        <f t="shared" si="88"/>
        <v>#DIV/0!</v>
      </c>
      <c r="T211" s="54" t="e">
        <f t="shared" si="88"/>
        <v>#DIV/0!</v>
      </c>
      <c r="U211" s="54" t="e">
        <f t="shared" si="88"/>
        <v>#DIV/0!</v>
      </c>
      <c r="V211" s="54" t="e">
        <f t="shared" si="88"/>
        <v>#DIV/0!</v>
      </c>
      <c r="W211" s="54" t="e">
        <f t="shared" si="88"/>
        <v>#DIV/0!</v>
      </c>
      <c r="X211" s="54" t="e">
        <f t="shared" si="88"/>
        <v>#DIV/0!</v>
      </c>
      <c r="Y211" s="54" t="e">
        <f t="shared" si="88"/>
        <v>#DIV/0!</v>
      </c>
    </row>
    <row r="212" spans="1:25" ht="18" hidden="1" customHeight="1" x14ac:dyDescent="0.3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3">
      <c r="A213" s="13" t="s">
        <v>186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3">
      <c r="A214" s="13" t="s">
        <v>190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4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4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4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4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4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customHeight="1" x14ac:dyDescent="0.3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customHeight="1" x14ac:dyDescent="0.4">
      <c r="A221" s="119"/>
      <c r="B221" s="119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</row>
    <row r="222" spans="1:25" ht="20.399999999999999" customHeight="1" x14ac:dyDescent="0.3">
      <c r="A222" s="117"/>
      <c r="B222" s="118"/>
      <c r="C222" s="118"/>
      <c r="D222" s="118"/>
      <c r="E222" s="118"/>
      <c r="F222" s="118"/>
      <c r="G222" s="118"/>
      <c r="H222" s="118"/>
      <c r="I222" s="118"/>
      <c r="J222" s="118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customHeight="1" x14ac:dyDescent="0.3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customHeight="1" x14ac:dyDescent="0.3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 x14ac:dyDescent="0.25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3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3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 x14ac:dyDescent="0.3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3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3"/>
    <row r="231" spans="1:25" s="65" customFormat="1" hidden="1" x14ac:dyDescent="0.3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3"/>
    <row r="233" spans="1:25" ht="21.6" hidden="1" customHeight="1" x14ac:dyDescent="0.3">
      <c r="A233" s="65" t="s">
        <v>164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3"/>
    <row r="235" spans="1:25" hidden="1" x14ac:dyDescent="0.3"/>
    <row r="236" spans="1:25" ht="13.8" hidden="1" customHeight="1" x14ac:dyDescent="0.3"/>
    <row r="237" spans="1:25" hidden="1" x14ac:dyDescent="0.3">
      <c r="J237" s="1" t="s">
        <v>175</v>
      </c>
      <c r="S237" s="1" t="s">
        <v>178</v>
      </c>
      <c r="U237" s="1" t="s">
        <v>176</v>
      </c>
      <c r="X237" s="1" t="s">
        <v>177</v>
      </c>
      <c r="Y237" s="1" t="s">
        <v>174</v>
      </c>
    </row>
    <row r="239" spans="1:25" ht="21.6" hidden="1" x14ac:dyDescent="0.3">
      <c r="A239" s="13" t="s">
        <v>191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2019-05-05T09:02:23Z</cp:lastPrinted>
  <dcterms:created xsi:type="dcterms:W3CDTF">2017-06-08T05:54:08Z</dcterms:created>
  <dcterms:modified xsi:type="dcterms:W3CDTF">2019-05-05T12:21:02Z</dcterms:modified>
</cp:coreProperties>
</file>