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оперативка!$A$2:$Y$209</definedName>
  </definedNames>
  <calcPr calcId="152511"/>
</workbook>
</file>

<file path=xl/calcChain.xml><?xml version="1.0" encoding="utf-8"?>
<calcChain xmlns="http://schemas.openxmlformats.org/spreadsheetml/2006/main">
  <c r="D76" i="1" l="1"/>
  <c r="D77" i="1"/>
  <c r="D78" i="1"/>
  <c r="D79" i="1"/>
  <c r="D68" i="1"/>
  <c r="D69" i="1"/>
  <c r="D70" i="1"/>
  <c r="D71" i="1"/>
  <c r="D72" i="1"/>
  <c r="D73" i="1"/>
  <c r="D75" i="1"/>
  <c r="D62" i="1"/>
  <c r="D63" i="1"/>
  <c r="D64" i="1"/>
  <c r="D65" i="1"/>
  <c r="D66" i="1"/>
  <c r="D67" i="1"/>
  <c r="D53" i="1"/>
  <c r="D54" i="1"/>
  <c r="D55" i="1"/>
  <c r="D56" i="1"/>
  <c r="D57" i="1"/>
  <c r="D58" i="1"/>
  <c r="D59" i="1"/>
  <c r="D60" i="1"/>
  <c r="D61" i="1"/>
  <c r="D52" i="1"/>
  <c r="D50" i="1"/>
  <c r="D49" i="1"/>
  <c r="D48" i="1"/>
  <c r="F87" i="1" l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E87" i="1"/>
  <c r="B67" i="1" l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E67" i="1"/>
  <c r="C68" i="1"/>
  <c r="W46" i="1"/>
  <c r="C67" i="1" l="1"/>
  <c r="M47" i="1" l="1"/>
  <c r="N47" i="1"/>
  <c r="O47" i="1"/>
  <c r="P47" i="1"/>
  <c r="T47" i="1"/>
  <c r="U47" i="1"/>
  <c r="V47" i="1"/>
  <c r="W47" i="1"/>
  <c r="X47" i="1"/>
  <c r="F47" i="1"/>
  <c r="H47" i="1"/>
  <c r="I47" i="1"/>
  <c r="K47" i="1"/>
  <c r="E47" i="1"/>
  <c r="F43" i="1"/>
  <c r="G43" i="1"/>
  <c r="G47" i="1" s="1"/>
  <c r="H43" i="1"/>
  <c r="I43" i="1"/>
  <c r="J43" i="1"/>
  <c r="J47" i="1" s="1"/>
  <c r="K43" i="1"/>
  <c r="L43" i="1"/>
  <c r="L47" i="1" s="1"/>
  <c r="M43" i="1"/>
  <c r="N43" i="1"/>
  <c r="O43" i="1"/>
  <c r="P43" i="1"/>
  <c r="Q43" i="1"/>
  <c r="Q47" i="1" s="1"/>
  <c r="R43" i="1"/>
  <c r="R47" i="1" s="1"/>
  <c r="S43" i="1"/>
  <c r="S47" i="1" s="1"/>
  <c r="T43" i="1"/>
  <c r="U43" i="1"/>
  <c r="V43" i="1"/>
  <c r="W43" i="1"/>
  <c r="X43" i="1"/>
  <c r="Y43" i="1"/>
  <c r="Y47" i="1" s="1"/>
  <c r="E43" i="1"/>
  <c r="C42" i="1"/>
  <c r="C41" i="1"/>
  <c r="C43" i="1" l="1"/>
  <c r="C88" i="1"/>
  <c r="C89" i="1"/>
  <c r="C91" i="1" l="1"/>
  <c r="D91" i="1" s="1"/>
  <c r="D92" i="1"/>
  <c r="D93" i="1"/>
  <c r="C94" i="1"/>
  <c r="D94" i="1" s="1"/>
  <c r="D96" i="1"/>
  <c r="D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B105" i="1"/>
  <c r="C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C106" i="1"/>
  <c r="D106" i="1" s="1"/>
  <c r="C107" i="1"/>
  <c r="D107" i="1" s="1"/>
  <c r="C108" i="1"/>
  <c r="D108" i="1" s="1"/>
  <c r="C109" i="1"/>
  <c r="D109" i="1" s="1"/>
  <c r="C110" i="1"/>
  <c r="C111" i="1" s="1"/>
  <c r="B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C112" i="1"/>
  <c r="D112" i="1" s="1"/>
  <c r="C113" i="1"/>
  <c r="D113" i="1" s="1"/>
  <c r="C114" i="1"/>
  <c r="D114" i="1" s="1"/>
  <c r="C115" i="1"/>
  <c r="D115" i="1" s="1"/>
  <c r="D116" i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C119" i="1"/>
  <c r="D119" i="1" s="1"/>
  <c r="C120" i="1"/>
  <c r="D120" i="1" s="1"/>
  <c r="C121" i="1"/>
  <c r="D121" i="1" s="1"/>
  <c r="C122" i="1"/>
  <c r="D122" i="1" s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F125" i="1"/>
  <c r="G125" i="1"/>
  <c r="H125" i="1"/>
  <c r="I125" i="1"/>
  <c r="J125" i="1"/>
  <c r="K125" i="1"/>
  <c r="L125" i="1"/>
  <c r="M125" i="1"/>
  <c r="O125" i="1"/>
  <c r="P125" i="1"/>
  <c r="R125" i="1"/>
  <c r="S125" i="1"/>
  <c r="T125" i="1"/>
  <c r="U125" i="1"/>
  <c r="X125" i="1"/>
  <c r="Y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B127" i="1"/>
  <c r="E127" i="1"/>
  <c r="I127" i="1"/>
  <c r="Q127" i="1"/>
  <c r="R127" i="1"/>
  <c r="U127" i="1"/>
  <c r="W127" i="1"/>
  <c r="C128" i="1"/>
  <c r="C129" i="1"/>
  <c r="H130" i="1"/>
  <c r="M130" i="1"/>
  <c r="P130" i="1"/>
  <c r="R130" i="1"/>
  <c r="T130" i="1"/>
  <c r="X130" i="1"/>
  <c r="C131" i="1"/>
  <c r="D131" i="1" s="1"/>
  <c r="C132" i="1"/>
  <c r="D132" i="1" s="1"/>
  <c r="C135" i="1"/>
  <c r="C137" i="1"/>
  <c r="C138" i="1" s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D140" i="1"/>
  <c r="C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C144" i="1"/>
  <c r="C145" i="1"/>
  <c r="C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D149" i="1"/>
  <c r="C150" i="1"/>
  <c r="D150" i="1" s="1"/>
  <c r="B151" i="1"/>
  <c r="E151" i="1"/>
  <c r="F151" i="1"/>
  <c r="G151" i="1"/>
  <c r="H151" i="1"/>
  <c r="I151" i="1"/>
  <c r="J151" i="1"/>
  <c r="K151" i="1"/>
  <c r="L151" i="1"/>
  <c r="M151" i="1"/>
  <c r="O151" i="1"/>
  <c r="P151" i="1"/>
  <c r="R151" i="1"/>
  <c r="S151" i="1"/>
  <c r="T151" i="1"/>
  <c r="U151" i="1"/>
  <c r="W151" i="1"/>
  <c r="X151" i="1"/>
  <c r="Y151" i="1"/>
  <c r="B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R152" i="1"/>
  <c r="S152" i="1"/>
  <c r="T152" i="1"/>
  <c r="U152" i="1"/>
  <c r="V152" i="1"/>
  <c r="W152" i="1"/>
  <c r="X152" i="1"/>
  <c r="Y152" i="1"/>
  <c r="C153" i="1"/>
  <c r="D153" i="1" s="1"/>
  <c r="C154" i="1"/>
  <c r="D154" i="1" s="1"/>
  <c r="B155" i="1"/>
  <c r="G155" i="1"/>
  <c r="L155" i="1"/>
  <c r="Y155" i="1"/>
  <c r="C156" i="1"/>
  <c r="D156" i="1" s="1"/>
  <c r="C157" i="1"/>
  <c r="D157" i="1" s="1"/>
  <c r="B158" i="1"/>
  <c r="H158" i="1"/>
  <c r="N158" i="1"/>
  <c r="R158" i="1"/>
  <c r="S158" i="1"/>
  <c r="W158" i="1"/>
  <c r="C159" i="1"/>
  <c r="D159" i="1" s="1"/>
  <c r="C160" i="1"/>
  <c r="B161" i="1"/>
  <c r="M161" i="1"/>
  <c r="T161" i="1"/>
  <c r="U161" i="1"/>
  <c r="C162" i="1"/>
  <c r="D162" i="1" s="1"/>
  <c r="C163" i="1"/>
  <c r="D163" i="1" s="1"/>
  <c r="B164" i="1"/>
  <c r="E164" i="1"/>
  <c r="H164" i="1"/>
  <c r="I164" i="1"/>
  <c r="J164" i="1"/>
  <c r="K164" i="1"/>
  <c r="L164" i="1"/>
  <c r="M164" i="1"/>
  <c r="P164" i="1"/>
  <c r="Q164" i="1"/>
  <c r="S164" i="1"/>
  <c r="T164" i="1"/>
  <c r="U164" i="1"/>
  <c r="V164" i="1"/>
  <c r="W164" i="1"/>
  <c r="X164" i="1"/>
  <c r="C165" i="1"/>
  <c r="C166" i="1"/>
  <c r="H167" i="1"/>
  <c r="I167" i="1"/>
  <c r="J167" i="1"/>
  <c r="K167" i="1"/>
  <c r="M167" i="1"/>
  <c r="Q167" i="1"/>
  <c r="R167" i="1"/>
  <c r="V167" i="1"/>
  <c r="X167" i="1"/>
  <c r="C168" i="1"/>
  <c r="D168" i="1" s="1"/>
  <c r="C169" i="1"/>
  <c r="B170" i="1"/>
  <c r="Q170" i="1"/>
  <c r="T170" i="1"/>
  <c r="C171" i="1"/>
  <c r="D171" i="1" s="1"/>
  <c r="C172" i="1"/>
  <c r="D172" i="1" s="1"/>
  <c r="B173" i="1"/>
  <c r="G173" i="1"/>
  <c r="L173" i="1"/>
  <c r="U173" i="1"/>
  <c r="C174" i="1"/>
  <c r="C175" i="1"/>
  <c r="B176" i="1"/>
  <c r="G176" i="1"/>
  <c r="J176" i="1"/>
  <c r="K176" i="1"/>
  <c r="L176" i="1"/>
  <c r="R176" i="1"/>
  <c r="U176" i="1"/>
  <c r="X176" i="1"/>
  <c r="C177" i="1"/>
  <c r="D177" i="1" s="1"/>
  <c r="D178" i="1"/>
  <c r="D179" i="1"/>
  <c r="C180" i="1"/>
  <c r="C181" i="1" s="1"/>
  <c r="C182" i="1"/>
  <c r="D182" i="1" s="1"/>
  <c r="C184" i="1"/>
  <c r="C185" i="1" s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C186" i="1"/>
  <c r="D186" i="1" s="1"/>
  <c r="C187" i="1"/>
  <c r="D187" i="1" s="1"/>
  <c r="C188" i="1"/>
  <c r="D188" i="1" s="1"/>
  <c r="C189" i="1"/>
  <c r="D189" i="1" s="1"/>
  <c r="C190" i="1"/>
  <c r="D190" i="1" s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C192" i="1"/>
  <c r="D192" i="1" s="1"/>
  <c r="C193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D204" i="1" s="1"/>
  <c r="C205" i="1"/>
  <c r="D205" i="1" s="1"/>
  <c r="B206" i="1"/>
  <c r="B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C208" i="1"/>
  <c r="C209" i="1" s="1"/>
  <c r="D209" i="1" s="1"/>
  <c r="C210" i="1"/>
  <c r="D210" i="1" s="1"/>
  <c r="B211" i="1"/>
  <c r="C212" i="1"/>
  <c r="E213" i="1"/>
  <c r="E215" i="1" s="1"/>
  <c r="F213" i="1"/>
  <c r="F215" i="1" s="1"/>
  <c r="G213" i="1"/>
  <c r="G215" i="1" s="1"/>
  <c r="H213" i="1"/>
  <c r="H215" i="1" s="1"/>
  <c r="I213" i="1"/>
  <c r="I215" i="1" s="1"/>
  <c r="J213" i="1"/>
  <c r="J215" i="1" s="1"/>
  <c r="K213" i="1"/>
  <c r="K215" i="1" s="1"/>
  <c r="L213" i="1"/>
  <c r="L215" i="1" s="1"/>
  <c r="M213" i="1"/>
  <c r="M215" i="1" s="1"/>
  <c r="N213" i="1"/>
  <c r="N215" i="1" s="1"/>
  <c r="O213" i="1"/>
  <c r="O215" i="1" s="1"/>
  <c r="P213" i="1"/>
  <c r="P215" i="1" s="1"/>
  <c r="Q213" i="1"/>
  <c r="Q215" i="1" s="1"/>
  <c r="R213" i="1"/>
  <c r="R215" i="1" s="1"/>
  <c r="S213" i="1"/>
  <c r="S215" i="1" s="1"/>
  <c r="T213" i="1"/>
  <c r="T215" i="1" s="1"/>
  <c r="U213" i="1"/>
  <c r="U215" i="1" s="1"/>
  <c r="V213" i="1"/>
  <c r="V215" i="1" s="1"/>
  <c r="W213" i="1"/>
  <c r="W215" i="1" s="1"/>
  <c r="X213" i="1"/>
  <c r="X215" i="1" s="1"/>
  <c r="Y213" i="1"/>
  <c r="Y215" i="1" s="1"/>
  <c r="C214" i="1"/>
  <c r="D214" i="1" s="1"/>
  <c r="C217" i="1"/>
  <c r="C218" i="1"/>
  <c r="C219" i="1"/>
  <c r="C220" i="1"/>
  <c r="C221" i="1"/>
  <c r="D208" i="1" l="1"/>
  <c r="C161" i="1"/>
  <c r="D161" i="1" s="1"/>
  <c r="D184" i="1"/>
  <c r="D180" i="1"/>
  <c r="D110" i="1"/>
  <c r="C198" i="1"/>
  <c r="D198" i="1" s="1"/>
  <c r="C194" i="1"/>
  <c r="D194" i="1" s="1"/>
  <c r="C123" i="1"/>
  <c r="D123" i="1" s="1"/>
  <c r="C202" i="1"/>
  <c r="D202" i="1" s="1"/>
  <c r="C143" i="1"/>
  <c r="D143" i="1" s="1"/>
  <c r="C211" i="1"/>
  <c r="D211" i="1" s="1"/>
  <c r="C170" i="1"/>
  <c r="D170" i="1" s="1"/>
  <c r="D160" i="1"/>
  <c r="C133" i="1"/>
  <c r="D133" i="1" s="1"/>
  <c r="C130" i="1"/>
  <c r="C118" i="1"/>
  <c r="B213" i="1"/>
  <c r="B215" i="1" s="1"/>
  <c r="C164" i="1"/>
  <c r="D164" i="1" s="1"/>
  <c r="C176" i="1"/>
  <c r="D176" i="1" s="1"/>
  <c r="D169" i="1"/>
  <c r="C167" i="1"/>
  <c r="C158" i="1"/>
  <c r="D158" i="1" s="1"/>
  <c r="C155" i="1"/>
  <c r="D155" i="1" s="1"/>
  <c r="C146" i="1"/>
  <c r="C148" i="1" s="1"/>
  <c r="C207" i="1"/>
  <c r="C206" i="1"/>
  <c r="D206" i="1" s="1"/>
  <c r="C203" i="1"/>
  <c r="C199" i="1"/>
  <c r="D193" i="1"/>
  <c r="C173" i="1"/>
  <c r="D173" i="1" s="1"/>
  <c r="D147" i="1"/>
  <c r="D141" i="1"/>
  <c r="C139" i="1"/>
  <c r="D137" i="1"/>
  <c r="C87" i="1"/>
  <c r="C152" i="1"/>
  <c r="D152" i="1" s="1"/>
  <c r="C151" i="1"/>
  <c r="C125" i="1"/>
  <c r="D125" i="1" s="1"/>
  <c r="C124" i="1"/>
  <c r="D124" i="1" s="1"/>
  <c r="C191" i="1"/>
  <c r="D191" i="1" s="1"/>
  <c r="C142" i="1"/>
  <c r="C127" i="1"/>
  <c r="D127" i="1" s="1"/>
  <c r="C126" i="1"/>
  <c r="D126" i="1" s="1"/>
  <c r="C63" i="1"/>
  <c r="C64" i="1"/>
  <c r="C213" i="1" l="1"/>
  <c r="C16" i="1"/>
  <c r="C17" i="1" s="1"/>
  <c r="D213" i="1" l="1"/>
  <c r="C215" i="1"/>
  <c r="D215" i="1" s="1"/>
  <c r="L26" i="1"/>
  <c r="M26" i="1"/>
  <c r="C62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3" i="1" l="1"/>
  <c r="C54" i="1"/>
  <c r="C55" i="1"/>
  <c r="C56" i="1"/>
  <c r="C57" i="1"/>
  <c r="C59" i="1"/>
  <c r="C60" i="1"/>
  <c r="C61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43" i="1" l="1"/>
  <c r="D83" i="1" l="1"/>
  <c r="D85" i="1"/>
  <c r="D15" i="1" l="1"/>
  <c r="D16" i="1"/>
  <c r="C237" i="1" l="1"/>
  <c r="E46" i="1" l="1"/>
  <c r="C235" i="1" l="1"/>
  <c r="C233" i="1"/>
  <c r="C232" i="1"/>
  <c r="C231" i="1"/>
  <c r="C230" i="1"/>
  <c r="C229" i="1"/>
  <c r="C84" i="1"/>
  <c r="D84" i="1" s="1"/>
  <c r="C82" i="1"/>
  <c r="D82" i="1" s="1"/>
  <c r="C81" i="1"/>
  <c r="D81" i="1" s="1"/>
  <c r="C80" i="1"/>
  <c r="C79" i="1"/>
  <c r="C78" i="1"/>
  <c r="C77" i="1"/>
  <c r="C76" i="1"/>
  <c r="C75" i="1"/>
  <c r="C74" i="1"/>
  <c r="C73" i="1"/>
  <c r="C72" i="1"/>
  <c r="C71" i="1"/>
  <c r="C70" i="1"/>
  <c r="C69" i="1"/>
  <c r="C66" i="1"/>
  <c r="C65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 s="1"/>
  <c r="B58" i="1"/>
  <c r="C52" i="1"/>
  <c r="C51" i="1"/>
  <c r="C50" i="1"/>
  <c r="C49" i="1"/>
  <c r="C48" i="1"/>
  <c r="Y46" i="1"/>
  <c r="X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B46" i="1"/>
  <c r="C45" i="1"/>
  <c r="C44" i="1"/>
  <c r="C40" i="1"/>
  <c r="C39" i="1"/>
  <c r="D39" i="1" s="1"/>
  <c r="C37" i="1"/>
  <c r="D37" i="1" s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D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44" i="1" l="1"/>
  <c r="C47" i="1"/>
  <c r="D21" i="1"/>
  <c r="C22" i="1"/>
  <c r="D23" i="1"/>
  <c r="C24" i="1"/>
  <c r="D30" i="1"/>
  <c r="C31" i="1"/>
  <c r="D20" i="1"/>
  <c r="C13" i="1"/>
  <c r="C33" i="1"/>
  <c r="C9" i="1"/>
  <c r="C46" i="1"/>
  <c r="C26" i="1"/>
  <c r="C28" i="1"/>
  <c r="C35" i="1"/>
  <c r="C38" i="1"/>
</calcChain>
</file>

<file path=xl/sharedStrings.xml><?xml version="1.0" encoding="utf-8"?>
<sst xmlns="http://schemas.openxmlformats.org/spreadsheetml/2006/main" count="255" uniqueCount="208">
  <si>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</si>
  <si>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</si>
  <si>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</si>
  <si>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</si>
  <si>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</si>
  <si>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</si>
  <si>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</si>
  <si>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</si>
  <si>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</si>
  <si>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</si>
  <si>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</si>
  <si>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</si>
  <si>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</si>
  <si>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</si>
  <si>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</si>
  <si>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</si>
  <si>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</si>
  <si>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</si>
  <si>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</si>
  <si>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</si>
  <si>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</si>
  <si>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</si>
  <si>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</si>
  <si>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</si>
  <si>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</si>
  <si>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</si>
  <si>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</si>
  <si>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</si>
  <si>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</si>
  <si>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</si>
  <si>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</si>
  <si>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</si>
  <si>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</si>
  <si>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</si>
  <si>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</si>
  <si>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</si>
  <si>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</si>
  <si>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</si>
  <si>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</si>
  <si>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</si>
  <si>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</si>
  <si>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</si>
  <si>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</si>
  <si>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</si>
  <si>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</si>
  <si>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</si>
  <si>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</si>
  <si>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</si>
  <si>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</si>
  <si>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</si>
  <si>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</si>
  <si>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</si>
  <si>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</si>
  <si>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</si>
  <si>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</si>
  <si>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</si>
  <si>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</si>
  <si>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</si>
  <si>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</si>
  <si>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</si>
  <si>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</si>
  <si>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</si>
  <si>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</si>
  <si>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</si>
  <si>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</si>
  <si>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</si>
  <si>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</si>
  <si>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</si>
  <si>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</si>
  <si>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</si>
  <si>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</si>
  <si>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</si>
  <si>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</si>
  <si>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</si>
  <si>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</si>
  <si>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</si>
  <si>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</si>
  <si>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</si>
  <si>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</si>
  <si>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</si>
  <si>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</si>
  <si>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</si>
  <si>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</si>
  <si>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</si>
  <si>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</si>
  <si>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</si>
  <si>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</si>
  <si>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</si>
  <si>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</si>
  <si>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</si>
  <si>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</si>
  <si>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</si>
  <si>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</si>
  <si>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</si>
  <si>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</si>
  <si>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</si>
  <si>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</si>
  <si>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</si>
  <si>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</si>
  <si>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</si>
  <si>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</si>
  <si>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</si>
  <si>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</si>
  <si>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</si>
  <si>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</si>
  <si>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</si>
  <si>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</si>
  <si>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</si>
  <si>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</si>
  <si>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</si>
  <si>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</si>
  <si>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</si>
  <si>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</si>
  <si>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</si>
  <si>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</si>
  <si>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</si>
  <si>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</si>
  <si>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</si>
  <si>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</si>
  <si>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</si>
  <si>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</si>
  <si>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</si>
  <si>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</si>
  <si>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</si>
  <si>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</si>
  <si>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</si>
  <si>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</si>
  <si>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</si>
  <si>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</si>
  <si>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</si>
  <si>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</si>
  <si>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</si>
  <si>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</si>
  <si>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</si>
  <si>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</si>
  <si>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</si>
  <si>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</si>
  <si>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</si>
  <si>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</si>
  <si>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</si>
  <si>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</si>
  <si>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</si>
  <si>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</si>
  <si>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</si>
  <si>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</si>
  <si>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</si>
  <si>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</si>
  <si>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</si>
  <si>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</si>
  <si>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</si>
  <si>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</si>
  <si>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</si>
  <si>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</si>
  <si>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</si>
  <si>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</si>
  <si>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</si>
  <si>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</si>
  <si>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</si>
  <si>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</si>
  <si>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</si>
  <si>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</si>
  <si>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</si>
  <si>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</si>
  <si>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</si>
  <si>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</si>
  <si>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</si>
  <si>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</si>
  <si>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</si>
  <si>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</si>
  <si>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</si>
  <si>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</si>
  <si>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</si>
  <si>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</si>
  <si>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</si>
  <si>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</si>
  <si>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</si>
  <si>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</si>
  <si>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</si>
  <si>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</si>
  <si>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</si>
  <si>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</si>
  <si>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</si>
  <si>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</si>
  <si>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</si>
  <si>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</si>
  <si>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</si>
  <si>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</si>
  <si>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</si>
  <si>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</si>
  <si>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</si>
  <si>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</si>
  <si>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</si>
  <si>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</si>
  <si>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</si>
  <si>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</si>
  <si>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</si>
  <si>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</si>
  <si>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</si>
  <si>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</si>
  <si>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</si>
  <si>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</si>
  <si>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</si>
  <si>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</si>
  <si>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</si>
  <si>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</si>
  <si>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</si>
  <si>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</si>
  <si>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Информация о сельскохозяйственных работах по состоянию на 12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</si>
</sst>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70" zoomScaleNormal="70" zoomScaleSheetLayoutView="70" zoomScalePageLayoutView="82" workbookViewId="0">
      <pane xSplit="3" ySplit="5" topLeftCell="D43" activePane="bottomRight" state="frozen"/>
      <selection activeCell="A2" sqref="A2"/>
      <selection pane="topRight" activeCell="F2" sqref="F2"/>
      <selection pane="bottomLeft" activeCell="A7" sqref="A7"/>
      <selection pane="bottomRight" activeCell="D80" sqref="D80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6" t="s">
        <v>3</v>
      </c>
      <c r="B4" s="109" t="s">
        <v>196</v>
      </c>
      <c r="C4" s="112" t="s">
        <v>197</v>
      </c>
      <c r="D4" s="112" t="s">
        <v>198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07"/>
      <c r="B5" s="110"/>
      <c r="C5" s="113"/>
      <c r="D5" s="113"/>
      <c r="E5" s="118" t="s">
        <v>5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2" customHeight="1" thickBot="1" x14ac:dyDescent="0.35">
      <c r="A6" s="108"/>
      <c r="B6" s="111"/>
      <c r="C6" s="114"/>
      <c r="D6" s="11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0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hidden="1" customHeight="1" x14ac:dyDescent="0.25">
      <c r="A12" s="13" t="s">
        <v>31</v>
      </c>
      <c r="B12" s="8">
        <v>4989</v>
      </c>
      <c r="C12" s="8">
        <f>SUM(E12:Y12)</f>
        <v>16524</v>
      </c>
      <c r="D12" s="15">
        <f t="shared" si="0"/>
        <v>3.3120865904990979</v>
      </c>
      <c r="E12" s="80">
        <v>150</v>
      </c>
      <c r="F12" s="80">
        <v>650</v>
      </c>
      <c r="G12" s="80">
        <v>1890</v>
      </c>
      <c r="H12" s="80">
        <v>1157</v>
      </c>
      <c r="I12" s="80">
        <v>747</v>
      </c>
      <c r="J12" s="80">
        <v>1100</v>
      </c>
      <c r="K12" s="80">
        <v>960</v>
      </c>
      <c r="L12" s="80">
        <v>1292</v>
      </c>
      <c r="M12" s="80">
        <v>500</v>
      </c>
      <c r="N12" s="80">
        <v>300</v>
      </c>
      <c r="O12" s="80">
        <v>210</v>
      </c>
      <c r="P12" s="80">
        <v>50</v>
      </c>
      <c r="Q12" s="80">
        <v>980</v>
      </c>
      <c r="R12" s="80">
        <v>820</v>
      </c>
      <c r="S12" s="80">
        <v>1217</v>
      </c>
      <c r="T12" s="80">
        <v>380</v>
      </c>
      <c r="U12" s="80">
        <v>810</v>
      </c>
      <c r="V12" s="80">
        <v>95</v>
      </c>
      <c r="W12" s="80">
        <v>405</v>
      </c>
      <c r="X12" s="80">
        <v>2291</v>
      </c>
      <c r="Y12" s="80">
        <v>520</v>
      </c>
    </row>
    <row r="13" spans="1:26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6">
        <f t="shared" ref="E13:L13" si="2">E12/E8</f>
        <v>6.6430469441984052E-2</v>
      </c>
      <c r="F13" s="16">
        <f t="shared" si="2"/>
        <v>0.33045246568378239</v>
      </c>
      <c r="G13" s="16">
        <f t="shared" si="2"/>
        <v>0.50159235668789814</v>
      </c>
      <c r="H13" s="16">
        <f t="shared" si="2"/>
        <v>0.35124468731026109</v>
      </c>
      <c r="I13" s="16">
        <f t="shared" si="2"/>
        <v>0.46282527881040891</v>
      </c>
      <c r="J13" s="16">
        <f t="shared" si="2"/>
        <v>0.35541195476575121</v>
      </c>
      <c r="K13" s="16">
        <f t="shared" si="2"/>
        <v>0.43835616438356162</v>
      </c>
      <c r="L13" s="16">
        <f t="shared" si="2"/>
        <v>0.42139595564253096</v>
      </c>
      <c r="M13" s="16">
        <f t="shared" ref="M13" si="3">M12/M8</f>
        <v>0.22007042253521128</v>
      </c>
      <c r="N13" s="16">
        <f t="shared" ref="N13" si="4">N12/N8</f>
        <v>0.29732408325074333</v>
      </c>
      <c r="O13" s="16">
        <f t="shared" ref="O13" si="5">O12/O8</f>
        <v>0.14373716632443531</v>
      </c>
      <c r="P13" s="16">
        <f t="shared" ref="P13" si="6">P12/P8</f>
        <v>2.4003840614498319E-2</v>
      </c>
      <c r="Q13" s="16">
        <f t="shared" ref="Q13" si="7">Q12/Q8</f>
        <v>0.358187134502924</v>
      </c>
      <c r="R13" s="16">
        <f t="shared" ref="R13" si="8">R12/R8</f>
        <v>0.26727509778357234</v>
      </c>
      <c r="S13" s="16">
        <f t="shared" ref="S13" si="9">S12/S8</f>
        <v>0.35061941803514834</v>
      </c>
      <c r="T13" s="16">
        <f t="shared" ref="T13" si="10">T12/T8</f>
        <v>0.14751552795031056</v>
      </c>
      <c r="U13" s="16">
        <f t="shared" ref="U13" si="11">U12/U8</f>
        <v>0.44800884955752213</v>
      </c>
      <c r="V13" s="16">
        <f t="shared" ref="V13" si="12">V12/V8</f>
        <v>0.22144522144522144</v>
      </c>
      <c r="W13" s="16">
        <f t="shared" ref="W13" si="13">W12/W8</f>
        <v>0.19424460431654678</v>
      </c>
      <c r="X13" s="16">
        <f t="shared" ref="X13" si="14">X12/X8</f>
        <v>0.56110702914523636</v>
      </c>
      <c r="Y13" s="16">
        <f t="shared" ref="Y13" si="15">Y12/Y8</f>
        <v>0.22717343818261249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11306</v>
      </c>
      <c r="C16" s="19">
        <f>SUM(E16:Y16)</f>
        <v>12110.9</v>
      </c>
      <c r="D16" s="15">
        <f t="shared" si="0"/>
        <v>1.0711922872810897</v>
      </c>
      <c r="E16" s="76">
        <v>276.7</v>
      </c>
      <c r="F16" s="76">
        <v>238.6</v>
      </c>
      <c r="G16" s="76">
        <v>597.6</v>
      </c>
      <c r="H16" s="76">
        <v>1464.1</v>
      </c>
      <c r="I16" s="76">
        <v>372.8</v>
      </c>
      <c r="J16" s="76">
        <v>594.20000000000005</v>
      </c>
      <c r="K16" s="76">
        <v>781</v>
      </c>
      <c r="L16" s="76">
        <v>649.29999999999995</v>
      </c>
      <c r="M16" s="76">
        <v>784.3</v>
      </c>
      <c r="N16" s="76">
        <v>223.5</v>
      </c>
      <c r="O16" s="76">
        <v>497.2</v>
      </c>
      <c r="P16" s="76">
        <v>248.3</v>
      </c>
      <c r="Q16" s="76">
        <v>516.20000000000005</v>
      </c>
      <c r="R16" s="76">
        <v>438.6</v>
      </c>
      <c r="S16" s="76">
        <v>868</v>
      </c>
      <c r="T16" s="76">
        <v>630</v>
      </c>
      <c r="U16" s="76">
        <v>219.8</v>
      </c>
      <c r="V16" s="76">
        <v>177.9</v>
      </c>
      <c r="W16" s="76">
        <v>637.79999999999995</v>
      </c>
      <c r="X16" s="76">
        <v>1628.7</v>
      </c>
      <c r="Y16" s="76">
        <v>266.3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6">
        <f t="shared" ref="E17:W17" si="16">E16/E15</f>
        <v>0.22792421746293245</v>
      </c>
      <c r="F17" s="16">
        <f t="shared" si="16"/>
        <v>0.39833055091819697</v>
      </c>
      <c r="G17" s="16">
        <f t="shared" si="16"/>
        <v>0.41043956043956048</v>
      </c>
      <c r="H17" s="16">
        <f t="shared" si="16"/>
        <v>1.2552297668038408</v>
      </c>
      <c r="I17" s="16">
        <f t="shared" si="16"/>
        <v>0.57530864197530862</v>
      </c>
      <c r="J17" s="16">
        <f t="shared" si="16"/>
        <v>0.56806883365200767</v>
      </c>
      <c r="K17" s="16">
        <f t="shared" si="16"/>
        <v>0.8087397742570156</v>
      </c>
      <c r="L17" s="16">
        <f t="shared" si="16"/>
        <v>0.51045597484276728</v>
      </c>
      <c r="M17" s="16">
        <f t="shared" si="16"/>
        <v>1.0065451745379876</v>
      </c>
      <c r="N17" s="16">
        <f t="shared" si="16"/>
        <v>0.53468899521531099</v>
      </c>
      <c r="O17" s="16">
        <f t="shared" si="16"/>
        <v>0.91734317343173433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0.42335907335907336</v>
      </c>
      <c r="S17" s="16">
        <f t="shared" si="16"/>
        <v>0.68427276310603069</v>
      </c>
      <c r="T17" s="16">
        <f t="shared" si="16"/>
        <v>0.73512252042006998</v>
      </c>
      <c r="U17" s="16">
        <f t="shared" si="16"/>
        <v>0.33252647503782151</v>
      </c>
      <c r="V17" s="16">
        <f t="shared" si="16"/>
        <v>0.94829424307036259</v>
      </c>
      <c r="W17" s="16">
        <f t="shared" si="16"/>
        <v>0.58034576888080069</v>
      </c>
      <c r="X17" s="16">
        <v>0.72699999999999998</v>
      </c>
      <c r="Y17" s="16">
        <f>Y16/Y15</f>
        <v>0.33837357052096573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58545</v>
      </c>
      <c r="C25" s="23">
        <f>SUM(E25:Y25)</f>
        <v>41468</v>
      </c>
      <c r="D25" s="15">
        <f t="shared" si="0"/>
        <v>0.70830984712614231</v>
      </c>
      <c r="E25" s="26">
        <v>1444</v>
      </c>
      <c r="F25" s="26">
        <v>554</v>
      </c>
      <c r="G25" s="26">
        <v>599</v>
      </c>
      <c r="H25" s="26">
        <v>2800</v>
      </c>
      <c r="I25" s="26">
        <v>453</v>
      </c>
      <c r="J25" s="26">
        <v>2775</v>
      </c>
      <c r="K25" s="26">
        <v>1090</v>
      </c>
      <c r="L25" s="26">
        <v>937</v>
      </c>
      <c r="M25" s="26">
        <v>2200</v>
      </c>
      <c r="N25" s="26">
        <v>400</v>
      </c>
      <c r="O25" s="26">
        <v>2510</v>
      </c>
      <c r="P25" s="26">
        <v>4377</v>
      </c>
      <c r="Q25" s="26">
        <v>2900</v>
      </c>
      <c r="R25" s="26">
        <v>3832</v>
      </c>
      <c r="S25" s="26">
        <v>6073</v>
      </c>
      <c r="T25" s="26">
        <v>1779</v>
      </c>
      <c r="U25" s="26">
        <v>950</v>
      </c>
      <c r="V25" s="26">
        <v>175</v>
      </c>
      <c r="W25" s="26">
        <v>4950</v>
      </c>
      <c r="X25" s="26">
        <v>180</v>
      </c>
      <c r="Y25" s="26">
        <v>490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0.72678857398234697</v>
      </c>
      <c r="C26" s="28">
        <f t="shared" si="39"/>
        <v>0.40356187046859032</v>
      </c>
      <c r="D26" s="15"/>
      <c r="E26" s="29">
        <f t="shared" si="39"/>
        <v>0.19390358533637705</v>
      </c>
      <c r="F26" s="29">
        <f t="shared" si="39"/>
        <v>0.18223684210526317</v>
      </c>
      <c r="G26" s="29">
        <f t="shared" si="39"/>
        <v>0.10890909090909091</v>
      </c>
      <c r="H26" s="29">
        <f t="shared" si="39"/>
        <v>0.45714285714285713</v>
      </c>
      <c r="I26" s="29">
        <f t="shared" si="39"/>
        <v>0.13430180847909873</v>
      </c>
      <c r="J26" s="29">
        <f t="shared" si="39"/>
        <v>0.46250000000000002</v>
      </c>
      <c r="K26" s="29">
        <f t="shared" si="39"/>
        <v>0.30609379387812413</v>
      </c>
      <c r="L26" s="29">
        <f t="shared" si="39"/>
        <v>0.19138071895424835</v>
      </c>
      <c r="M26" s="29">
        <f t="shared" si="39"/>
        <v>0.45814244064972925</v>
      </c>
      <c r="N26" s="29">
        <f t="shared" si="39"/>
        <v>0.26507620941020543</v>
      </c>
      <c r="O26" s="29">
        <f t="shared" si="39"/>
        <v>0.65144043602387747</v>
      </c>
      <c r="P26" s="29">
        <f t="shared" si="39"/>
        <v>0.6108010047446274</v>
      </c>
      <c r="Q26" s="29">
        <f t="shared" si="39"/>
        <v>0.38395339600158879</v>
      </c>
      <c r="R26" s="29">
        <f t="shared" si="39"/>
        <v>0.76107249255213505</v>
      </c>
      <c r="S26" s="29">
        <f t="shared" si="39"/>
        <v>0.77363057324840767</v>
      </c>
      <c r="T26" s="29">
        <f t="shared" si="39"/>
        <v>0.43549571603427173</v>
      </c>
      <c r="U26" s="29">
        <f t="shared" si="39"/>
        <v>0.31561461794019935</v>
      </c>
      <c r="V26" s="29">
        <f t="shared" si="39"/>
        <v>8.2236842105263164E-2</v>
      </c>
      <c r="W26" s="29">
        <f t="shared" si="39"/>
        <v>0.80278949075575734</v>
      </c>
      <c r="X26" s="29">
        <f t="shared" si="39"/>
        <v>2.6064291920069503E-2</v>
      </c>
      <c r="Y26" s="29">
        <f t="shared" si="39"/>
        <v>0.17818181818181819</v>
      </c>
    </row>
    <row r="27" spans="1:26" s="12" customFormat="1" ht="30" customHeight="1" x14ac:dyDescent="0.25">
      <c r="A27" s="25" t="s">
        <v>46</v>
      </c>
      <c r="B27" s="23">
        <v>51642</v>
      </c>
      <c r="C27" s="23">
        <f>SUM(E27:Y27)</f>
        <v>30244</v>
      </c>
      <c r="D27" s="15"/>
      <c r="E27" s="26"/>
      <c r="F27" s="26">
        <v>200</v>
      </c>
      <c r="G27" s="26"/>
      <c r="H27" s="26">
        <v>1000</v>
      </c>
      <c r="I27" s="26">
        <v>403</v>
      </c>
      <c r="J27" s="26">
        <v>889</v>
      </c>
      <c r="K27" s="26">
        <v>2139</v>
      </c>
      <c r="L27" s="26"/>
      <c r="M27" s="26"/>
      <c r="N27" s="26">
        <v>400</v>
      </c>
      <c r="O27" s="26">
        <v>2510</v>
      </c>
      <c r="P27" s="26">
        <v>3988</v>
      </c>
      <c r="Q27" s="26">
        <v>2953</v>
      </c>
      <c r="R27" s="26">
        <v>887</v>
      </c>
      <c r="S27" s="26">
        <v>5830</v>
      </c>
      <c r="T27" s="26">
        <v>1188</v>
      </c>
      <c r="U27" s="26">
        <v>950</v>
      </c>
      <c r="V27" s="26">
        <v>527</v>
      </c>
      <c r="W27" s="26">
        <v>5200</v>
      </c>
      <c r="X27" s="26">
        <v>80</v>
      </c>
      <c r="Y27" s="26">
        <v>1100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0.64109344158504333</v>
      </c>
      <c r="C28" s="9">
        <f t="shared" si="40"/>
        <v>0.29433117609848669</v>
      </c>
      <c r="D28" s="15"/>
      <c r="E28" s="30">
        <f t="shared" si="40"/>
        <v>0</v>
      </c>
      <c r="F28" s="30">
        <f t="shared" si="40"/>
        <v>6.5789473684210523E-2</v>
      </c>
      <c r="G28" s="30">
        <f t="shared" si="40"/>
        <v>0</v>
      </c>
      <c r="H28" s="30">
        <f t="shared" si="40"/>
        <v>0.16326530612244897</v>
      </c>
      <c r="I28" s="30">
        <f t="shared" si="40"/>
        <v>0.11947820930922028</v>
      </c>
      <c r="J28" s="30">
        <f t="shared" si="40"/>
        <v>0.14816666666666667</v>
      </c>
      <c r="K28" s="30">
        <f t="shared" si="40"/>
        <v>0.60067396798652062</v>
      </c>
      <c r="L28" s="30">
        <f t="shared" si="40"/>
        <v>0</v>
      </c>
      <c r="M28" s="30">
        <f t="shared" si="40"/>
        <v>0</v>
      </c>
      <c r="N28" s="30">
        <f t="shared" si="40"/>
        <v>0.26507620941020543</v>
      </c>
      <c r="O28" s="30">
        <f t="shared" si="40"/>
        <v>0.65144043602387747</v>
      </c>
      <c r="P28" s="30">
        <f t="shared" si="40"/>
        <v>0.55651688529165499</v>
      </c>
      <c r="Q28" s="30">
        <f t="shared" si="40"/>
        <v>0.39097047530782469</v>
      </c>
      <c r="R28" s="30">
        <f t="shared" si="40"/>
        <v>0.17616683217477658</v>
      </c>
      <c r="S28" s="30">
        <f t="shared" si="40"/>
        <v>0.74267515923566874</v>
      </c>
      <c r="T28" s="30">
        <f t="shared" si="40"/>
        <v>0.29082007343941246</v>
      </c>
      <c r="U28" s="30">
        <f t="shared" si="40"/>
        <v>0.31561461794019935</v>
      </c>
      <c r="V28" s="30">
        <f t="shared" si="40"/>
        <v>0.24765037593984962</v>
      </c>
      <c r="W28" s="30">
        <f t="shared" si="40"/>
        <v>0.84333441453130065</v>
      </c>
      <c r="X28" s="30">
        <f t="shared" si="40"/>
        <v>1.1584129742253113E-2</v>
      </c>
      <c r="Y28" s="30">
        <f t="shared" si="40"/>
        <v>0.4</v>
      </c>
    </row>
    <row r="29" spans="1:26" s="12" customFormat="1" ht="30" customHeight="1" x14ac:dyDescent="0.25">
      <c r="A29" s="11" t="s">
        <v>199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>
        <v>10513</v>
      </c>
      <c r="C32" s="23">
        <f>SUM(E32:Y32)</f>
        <v>16064</v>
      </c>
      <c r="D32" s="15"/>
      <c r="E32" s="26">
        <v>40</v>
      </c>
      <c r="F32" s="26">
        <v>620</v>
      </c>
      <c r="G32" s="26"/>
      <c r="H32" s="26"/>
      <c r="I32" s="26">
        <v>215</v>
      </c>
      <c r="J32" s="26">
        <v>217</v>
      </c>
      <c r="K32" s="26">
        <v>904</v>
      </c>
      <c r="L32" s="26">
        <v>876</v>
      </c>
      <c r="M32" s="26">
        <v>1300</v>
      </c>
      <c r="N32" s="26">
        <v>1250</v>
      </c>
      <c r="O32" s="26">
        <v>1038</v>
      </c>
      <c r="P32" s="26">
        <v>2020</v>
      </c>
      <c r="Q32" s="26"/>
      <c r="R32" s="26"/>
      <c r="S32" s="26">
        <v>888</v>
      </c>
      <c r="T32" s="26">
        <v>2043</v>
      </c>
      <c r="U32" s="26">
        <v>180</v>
      </c>
      <c r="V32" s="26">
        <v>45</v>
      </c>
      <c r="W32" s="26">
        <v>1400</v>
      </c>
      <c r="X32" s="26">
        <v>2678</v>
      </c>
      <c r="Y32" s="26">
        <v>350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0.10225460063027662</v>
      </c>
      <c r="C33" s="28">
        <f t="shared" si="43"/>
        <v>0.15680302985934191</v>
      </c>
      <c r="D33" s="15"/>
      <c r="E33" s="29">
        <f t="shared" si="43"/>
        <v>2.9282576866764276E-2</v>
      </c>
      <c r="F33" s="29">
        <f t="shared" si="43"/>
        <v>0.21777309448542326</v>
      </c>
      <c r="G33" s="29">
        <f t="shared" si="43"/>
        <v>0</v>
      </c>
      <c r="H33" s="29">
        <f t="shared" si="43"/>
        <v>0</v>
      </c>
      <c r="I33" s="29">
        <f t="shared" si="43"/>
        <v>2.9215926076912625E-2</v>
      </c>
      <c r="J33" s="29">
        <f t="shared" si="43"/>
        <v>3.7491361437456808E-2</v>
      </c>
      <c r="K33" s="29">
        <f t="shared" si="43"/>
        <v>0.25188074672610755</v>
      </c>
      <c r="L33" s="29">
        <f t="shared" si="43"/>
        <v>0.16820276497695852</v>
      </c>
      <c r="M33" s="29">
        <f t="shared" si="43"/>
        <v>0.38416075650118203</v>
      </c>
      <c r="N33" s="29">
        <f t="shared" si="43"/>
        <v>0.30652280529671405</v>
      </c>
      <c r="O33" s="29">
        <f t="shared" si="43"/>
        <v>0.26615384615384613</v>
      </c>
      <c r="P33" s="29">
        <f t="shared" si="43"/>
        <v>0.29952550415183865</v>
      </c>
      <c r="Q33" s="29">
        <f t="shared" si="43"/>
        <v>0</v>
      </c>
      <c r="R33" s="29">
        <f t="shared" si="43"/>
        <v>0</v>
      </c>
      <c r="S33" s="29">
        <f t="shared" si="43"/>
        <v>0.22503801317790167</v>
      </c>
      <c r="T33" s="29">
        <f t="shared" si="43"/>
        <v>0.40287911654506015</v>
      </c>
      <c r="U33" s="29">
        <f t="shared" si="43"/>
        <v>8.9108910891089105E-2</v>
      </c>
      <c r="V33" s="29">
        <f t="shared" si="43"/>
        <v>3.3308660251665435E-2</v>
      </c>
      <c r="W33" s="29">
        <f t="shared" si="43"/>
        <v>0.16077170418006431</v>
      </c>
      <c r="X33" s="29">
        <f t="shared" si="43"/>
        <v>0.2704777295222705</v>
      </c>
      <c r="Y33" s="29">
        <f t="shared" si="43"/>
        <v>6.6514633219308242E-2</v>
      </c>
    </row>
    <row r="34" spans="1:29" s="12" customFormat="1" ht="30" customHeight="1" x14ac:dyDescent="0.25">
      <c r="A34" s="25" t="s">
        <v>49</v>
      </c>
      <c r="B34" s="23">
        <v>66953</v>
      </c>
      <c r="C34" s="23">
        <f>SUM(E34:Y34)</f>
        <v>76082</v>
      </c>
      <c r="D34" s="15">
        <f t="shared" ref="D34" si="44">C34/B34</f>
        <v>1.1363493794154109</v>
      </c>
      <c r="E34" s="26">
        <v>829</v>
      </c>
      <c r="F34" s="26">
        <v>2730</v>
      </c>
      <c r="G34" s="26">
        <v>887</v>
      </c>
      <c r="H34" s="26">
        <v>1277</v>
      </c>
      <c r="I34" s="26">
        <v>5488</v>
      </c>
      <c r="J34" s="26">
        <v>5788</v>
      </c>
      <c r="K34" s="26">
        <v>3381</v>
      </c>
      <c r="L34" s="26">
        <v>3851</v>
      </c>
      <c r="M34" s="26">
        <v>2100</v>
      </c>
      <c r="N34" s="26">
        <v>3973</v>
      </c>
      <c r="O34" s="26">
        <v>3150</v>
      </c>
      <c r="P34" s="26">
        <v>6246</v>
      </c>
      <c r="Q34" s="26">
        <v>5589</v>
      </c>
      <c r="R34" s="26">
        <v>3250</v>
      </c>
      <c r="S34" s="26">
        <v>3449</v>
      </c>
      <c r="T34" s="26">
        <v>2690</v>
      </c>
      <c r="U34" s="26">
        <v>2021</v>
      </c>
      <c r="V34" s="26">
        <v>1038</v>
      </c>
      <c r="W34" s="26">
        <v>4450</v>
      </c>
      <c r="X34" s="26">
        <v>8633</v>
      </c>
      <c r="Y34" s="26">
        <v>5262</v>
      </c>
    </row>
    <row r="35" spans="1:29" s="12" customFormat="1" ht="30" customHeight="1" x14ac:dyDescent="0.25">
      <c r="A35" s="18" t="s">
        <v>45</v>
      </c>
      <c r="B35" s="9">
        <f t="shared" ref="B35:Y35" si="45">B34/B29</f>
        <v>0.65121775668209936</v>
      </c>
      <c r="C35" s="9">
        <f t="shared" si="45"/>
        <v>0.74264741768914655</v>
      </c>
      <c r="D35" s="15"/>
      <c r="E35" s="30">
        <f t="shared" si="45"/>
        <v>0.60688140556368964</v>
      </c>
      <c r="F35" s="30">
        <f t="shared" si="45"/>
        <v>0.95890410958904104</v>
      </c>
      <c r="G35" s="30">
        <f t="shared" si="45"/>
        <v>0.17070823710546573</v>
      </c>
      <c r="H35" s="30">
        <f t="shared" si="45"/>
        <v>0.18729832795541215</v>
      </c>
      <c r="I35" s="30">
        <f t="shared" si="45"/>
        <v>0.74575349911672784</v>
      </c>
      <c r="J35" s="30">
        <f t="shared" si="45"/>
        <v>1</v>
      </c>
      <c r="K35" s="30">
        <f t="shared" si="45"/>
        <v>0.94204513792142663</v>
      </c>
      <c r="L35" s="30">
        <f t="shared" si="45"/>
        <v>0.73943932411674351</v>
      </c>
      <c r="M35" s="30">
        <f t="shared" si="45"/>
        <v>0.62056737588652477</v>
      </c>
      <c r="N35" s="30">
        <f t="shared" si="45"/>
        <v>0.97425208435507604</v>
      </c>
      <c r="O35" s="30">
        <f t="shared" si="45"/>
        <v>0.80769230769230771</v>
      </c>
      <c r="P35" s="30">
        <f t="shared" si="45"/>
        <v>0.92615658362989328</v>
      </c>
      <c r="Q35" s="30">
        <f t="shared" si="45"/>
        <v>0.92579095577273485</v>
      </c>
      <c r="R35" s="30">
        <f t="shared" si="45"/>
        <v>0.83892617449664431</v>
      </c>
      <c r="S35" s="30">
        <f t="shared" si="45"/>
        <v>0.87404967055245819</v>
      </c>
      <c r="T35" s="30">
        <f t="shared" si="45"/>
        <v>0.5304673634391639</v>
      </c>
      <c r="U35" s="30">
        <f t="shared" si="45"/>
        <v>1.0004950495049505</v>
      </c>
      <c r="V35" s="30">
        <f t="shared" si="45"/>
        <v>0.76831976313841599</v>
      </c>
      <c r="W35" s="30">
        <f t="shared" si="45"/>
        <v>0.51102434542949016</v>
      </c>
      <c r="X35" s="30">
        <f t="shared" si="45"/>
        <v>0.8719321280678719</v>
      </c>
      <c r="Y35" s="30">
        <f t="shared" si="45"/>
        <v>1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183640</v>
      </c>
      <c r="D36" s="15"/>
      <c r="E36" s="24">
        <v>5064</v>
      </c>
      <c r="F36" s="24">
        <v>4313</v>
      </c>
      <c r="G36" s="24">
        <v>15424</v>
      </c>
      <c r="H36" s="24">
        <v>12540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10150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>
        <v>127275</v>
      </c>
      <c r="C37" s="23">
        <f>SUM(E37:Y37)</f>
        <v>172059</v>
      </c>
      <c r="D37" s="15">
        <f t="shared" ref="D37" si="46">C37/B37</f>
        <v>1.3518680023571008</v>
      </c>
      <c r="E37" s="26">
        <v>100</v>
      </c>
      <c r="F37" s="26">
        <v>4313</v>
      </c>
      <c r="G37" s="26">
        <v>15424</v>
      </c>
      <c r="H37" s="26">
        <v>12540</v>
      </c>
      <c r="I37" s="26">
        <v>7147</v>
      </c>
      <c r="J37" s="26">
        <v>20000</v>
      </c>
      <c r="K37" s="26">
        <v>9288</v>
      </c>
      <c r="L37" s="26">
        <v>10118</v>
      </c>
      <c r="M37" s="26">
        <v>7000</v>
      </c>
      <c r="N37" s="26">
        <v>2430</v>
      </c>
      <c r="O37" s="26">
        <v>3350</v>
      </c>
      <c r="P37" s="26">
        <v>4000</v>
      </c>
      <c r="Q37" s="26">
        <v>10150</v>
      </c>
      <c r="R37" s="26">
        <v>9530</v>
      </c>
      <c r="S37" s="26">
        <v>9733</v>
      </c>
      <c r="T37" s="26">
        <v>4990</v>
      </c>
      <c r="U37" s="26">
        <v>5484</v>
      </c>
      <c r="V37" s="26">
        <v>2473</v>
      </c>
      <c r="W37" s="26">
        <v>7509</v>
      </c>
      <c r="X37" s="26">
        <v>20325</v>
      </c>
      <c r="Y37" s="26">
        <v>6155</v>
      </c>
    </row>
    <row r="38" spans="1:29" s="12" customFormat="1" ht="30" hidden="1" customHeight="1" x14ac:dyDescent="0.25">
      <c r="A38" s="18" t="s">
        <v>52</v>
      </c>
      <c r="B38" s="9"/>
      <c r="C38" s="9">
        <f>C37/C36</f>
        <v>0.93693639729906342</v>
      </c>
      <c r="D38" s="15"/>
      <c r="E38" s="30">
        <f>E37/E36</f>
        <v>1.9747235387045814E-2</v>
      </c>
      <c r="F38" s="30">
        <f t="shared" ref="F38:Y38" si="47">F37/F36</f>
        <v>1</v>
      </c>
      <c r="G38" s="30">
        <f t="shared" si="47"/>
        <v>1</v>
      </c>
      <c r="H38" s="30">
        <f t="shared" si="47"/>
        <v>1</v>
      </c>
      <c r="I38" s="30">
        <f t="shared" si="47"/>
        <v>0.97277800462773922</v>
      </c>
      <c r="J38" s="30">
        <f t="shared" si="47"/>
        <v>1</v>
      </c>
      <c r="K38" s="30">
        <f t="shared" si="47"/>
        <v>1</v>
      </c>
      <c r="L38" s="30">
        <f t="shared" si="47"/>
        <v>0.68341776426882805</v>
      </c>
      <c r="M38" s="30">
        <f t="shared" si="47"/>
        <v>0.95824777549623541</v>
      </c>
      <c r="N38" s="30">
        <f t="shared" si="47"/>
        <v>1</v>
      </c>
      <c r="O38" s="30">
        <f t="shared" si="47"/>
        <v>1</v>
      </c>
      <c r="P38" s="30">
        <f t="shared" si="47"/>
        <v>1</v>
      </c>
      <c r="Q38" s="30">
        <f t="shared" si="47"/>
        <v>1</v>
      </c>
      <c r="R38" s="30">
        <f t="shared" si="47"/>
        <v>1</v>
      </c>
      <c r="S38" s="30">
        <f t="shared" si="47"/>
        <v>1</v>
      </c>
      <c r="T38" s="30">
        <f t="shared" si="47"/>
        <v>0.93550806149231347</v>
      </c>
      <c r="U38" s="30">
        <f t="shared" si="47"/>
        <v>1</v>
      </c>
      <c r="V38" s="30">
        <f t="shared" si="47"/>
        <v>0.69583567810917279</v>
      </c>
      <c r="W38" s="30">
        <f t="shared" si="47"/>
        <v>1</v>
      </c>
      <c r="X38" s="30">
        <f t="shared" si="47"/>
        <v>1</v>
      </c>
      <c r="Y38" s="30">
        <f t="shared" si="47"/>
        <v>1</v>
      </c>
    </row>
    <row r="39" spans="1:29" s="12" customFormat="1" ht="30" customHeight="1" x14ac:dyDescent="0.25">
      <c r="A39" s="81" t="s">
        <v>53</v>
      </c>
      <c r="B39" s="23">
        <v>85874</v>
      </c>
      <c r="C39" s="23">
        <f>SUM(E39:Y39)</f>
        <v>166876</v>
      </c>
      <c r="D39" s="15">
        <f t="shared" ref="D39" si="48">C39/B39</f>
        <v>1.9432657148845984</v>
      </c>
      <c r="E39" s="26">
        <v>5064</v>
      </c>
      <c r="F39" s="26">
        <v>4313</v>
      </c>
      <c r="G39" s="26">
        <v>15424</v>
      </c>
      <c r="H39" s="26">
        <v>11918</v>
      </c>
      <c r="I39" s="26">
        <v>6860</v>
      </c>
      <c r="J39" s="26">
        <v>16800</v>
      </c>
      <c r="K39" s="26">
        <v>9248</v>
      </c>
      <c r="L39" s="26">
        <v>10086</v>
      </c>
      <c r="M39" s="26">
        <v>6800</v>
      </c>
      <c r="N39" s="26">
        <v>2430</v>
      </c>
      <c r="O39" s="26">
        <v>3350</v>
      </c>
      <c r="P39" s="26">
        <v>4000</v>
      </c>
      <c r="Q39" s="26">
        <v>10150</v>
      </c>
      <c r="R39" s="26">
        <v>9530</v>
      </c>
      <c r="S39" s="26">
        <v>9733</v>
      </c>
      <c r="T39" s="26">
        <v>1713</v>
      </c>
      <c r="U39" s="26">
        <v>5484</v>
      </c>
      <c r="V39" s="26">
        <v>2473</v>
      </c>
      <c r="W39" s="26">
        <v>5020</v>
      </c>
      <c r="X39" s="26">
        <v>20325</v>
      </c>
      <c r="Y39" s="26">
        <v>6155</v>
      </c>
    </row>
    <row r="40" spans="1:29" s="2" customFormat="1" ht="30" customHeight="1" x14ac:dyDescent="0.3">
      <c r="A40" s="11" t="s">
        <v>169</v>
      </c>
      <c r="B40" s="23">
        <v>214447</v>
      </c>
      <c r="C40" s="23">
        <f>SUM(E40:Y40)</f>
        <v>187545.4</v>
      </c>
      <c r="D40" s="15"/>
      <c r="E40" s="10">
        <v>8532</v>
      </c>
      <c r="F40" s="10">
        <v>6006</v>
      </c>
      <c r="G40" s="10">
        <v>13990</v>
      </c>
      <c r="H40" s="10">
        <v>11277.6</v>
      </c>
      <c r="I40" s="10">
        <v>5725</v>
      </c>
      <c r="J40" s="10">
        <v>11939</v>
      </c>
      <c r="K40" s="10">
        <v>8497.7999999999993</v>
      </c>
      <c r="L40" s="10">
        <v>10048</v>
      </c>
      <c r="M40" s="10">
        <v>10249</v>
      </c>
      <c r="N40" s="10">
        <v>3000</v>
      </c>
      <c r="O40" s="10">
        <v>6210</v>
      </c>
      <c r="P40" s="10">
        <v>7930</v>
      </c>
      <c r="Q40" s="10">
        <v>9997</v>
      </c>
      <c r="R40" s="10">
        <v>10962</v>
      </c>
      <c r="S40" s="10">
        <v>12107</v>
      </c>
      <c r="T40" s="10">
        <v>11224</v>
      </c>
      <c r="U40" s="10">
        <v>7715</v>
      </c>
      <c r="V40" s="10">
        <v>2158</v>
      </c>
      <c r="W40" s="10">
        <v>6364</v>
      </c>
      <c r="X40" s="10">
        <v>13864</v>
      </c>
      <c r="Y40" s="10">
        <v>9750</v>
      </c>
      <c r="Z40" s="20"/>
    </row>
    <row r="41" spans="1:29" s="2" customFormat="1" ht="30" customHeight="1" x14ac:dyDescent="0.3">
      <c r="A41" s="11" t="s">
        <v>202</v>
      </c>
      <c r="B41" s="23"/>
      <c r="C41" s="23">
        <f>SUM(E41:Y41)</f>
        <v>51780</v>
      </c>
      <c r="D41" s="15"/>
      <c r="E41" s="10">
        <v>6784</v>
      </c>
      <c r="F41" s="10">
        <v>1633</v>
      </c>
      <c r="G41" s="10">
        <v>3248</v>
      </c>
      <c r="H41" s="10">
        <v>3761</v>
      </c>
      <c r="I41" s="10">
        <v>2851</v>
      </c>
      <c r="J41" s="10">
        <v>1980</v>
      </c>
      <c r="K41" s="10">
        <v>1070</v>
      </c>
      <c r="L41" s="10">
        <v>3425</v>
      </c>
      <c r="M41" s="10">
        <v>1392</v>
      </c>
      <c r="N41" s="10">
        <v>1096</v>
      </c>
      <c r="O41" s="10">
        <v>1777</v>
      </c>
      <c r="P41" s="10">
        <v>1780</v>
      </c>
      <c r="Q41" s="10">
        <v>4602</v>
      </c>
      <c r="R41" s="10">
        <v>1111</v>
      </c>
      <c r="S41" s="10">
        <v>1704</v>
      </c>
      <c r="T41" s="10">
        <v>1003</v>
      </c>
      <c r="U41" s="10">
        <v>1749</v>
      </c>
      <c r="V41" s="10">
        <v>1206</v>
      </c>
      <c r="W41" s="10">
        <v>1030</v>
      </c>
      <c r="X41" s="10">
        <v>7364</v>
      </c>
      <c r="Y41" s="10">
        <v>1214</v>
      </c>
      <c r="Z41" s="20"/>
    </row>
    <row r="42" spans="1:29" s="101" customFormat="1" ht="42.6" hidden="1" customHeight="1" x14ac:dyDescent="0.3">
      <c r="A42" s="13" t="s">
        <v>200</v>
      </c>
      <c r="B42" s="23"/>
      <c r="C42" s="23">
        <f t="shared" ref="C42:C43" si="49">SUM(E42:Y42)</f>
        <v>37505.5</v>
      </c>
      <c r="D42" s="15"/>
      <c r="E42" s="39">
        <v>4765</v>
      </c>
      <c r="F42" s="39">
        <v>1245</v>
      </c>
      <c r="G42" s="39">
        <v>2795</v>
      </c>
      <c r="H42" s="39">
        <v>3658</v>
      </c>
      <c r="I42" s="39">
        <v>1950</v>
      </c>
      <c r="J42" s="39">
        <v>1980</v>
      </c>
      <c r="K42" s="39">
        <v>964</v>
      </c>
      <c r="L42" s="39">
        <v>2363</v>
      </c>
      <c r="M42" s="39"/>
      <c r="N42" s="39">
        <v>1096</v>
      </c>
      <c r="O42" s="39">
        <v>1527</v>
      </c>
      <c r="P42" s="39"/>
      <c r="Q42" s="39">
        <v>2250</v>
      </c>
      <c r="R42" s="39">
        <v>841.5</v>
      </c>
      <c r="S42" s="39">
        <v>1230</v>
      </c>
      <c r="T42" s="39">
        <v>700</v>
      </c>
      <c r="U42" s="39">
        <v>1090</v>
      </c>
      <c r="V42" s="39">
        <v>1206</v>
      </c>
      <c r="W42" s="39">
        <v>0</v>
      </c>
      <c r="X42" s="39">
        <v>6631</v>
      </c>
      <c r="Y42" s="39">
        <v>1214</v>
      </c>
      <c r="Z42" s="100"/>
    </row>
    <row r="43" spans="1:29" s="101" customFormat="1" ht="42.6" customHeight="1" x14ac:dyDescent="0.3">
      <c r="A43" s="13" t="s">
        <v>203</v>
      </c>
      <c r="B43" s="23"/>
      <c r="C43" s="23">
        <f t="shared" si="49"/>
        <v>239325.40000000002</v>
      </c>
      <c r="D43" s="15"/>
      <c r="E43" s="39">
        <f>E40+E41</f>
        <v>15316</v>
      </c>
      <c r="F43" s="39">
        <f t="shared" ref="F43:Y43" si="50">F40+F41</f>
        <v>7639</v>
      </c>
      <c r="G43" s="39">
        <f t="shared" si="50"/>
        <v>17238</v>
      </c>
      <c r="H43" s="39">
        <f t="shared" si="50"/>
        <v>15038.6</v>
      </c>
      <c r="I43" s="39">
        <f t="shared" si="50"/>
        <v>8576</v>
      </c>
      <c r="J43" s="39">
        <f t="shared" si="50"/>
        <v>13919</v>
      </c>
      <c r="K43" s="39">
        <f t="shared" si="50"/>
        <v>9567.7999999999993</v>
      </c>
      <c r="L43" s="39">
        <f t="shared" si="50"/>
        <v>13473</v>
      </c>
      <c r="M43" s="39">
        <f t="shared" si="50"/>
        <v>11641</v>
      </c>
      <c r="N43" s="39">
        <f t="shared" si="50"/>
        <v>4096</v>
      </c>
      <c r="O43" s="39">
        <f t="shared" si="50"/>
        <v>7987</v>
      </c>
      <c r="P43" s="39">
        <f t="shared" si="50"/>
        <v>9710</v>
      </c>
      <c r="Q43" s="39">
        <f t="shared" si="50"/>
        <v>14599</v>
      </c>
      <c r="R43" s="39">
        <f t="shared" si="50"/>
        <v>12073</v>
      </c>
      <c r="S43" s="39">
        <f t="shared" si="50"/>
        <v>13811</v>
      </c>
      <c r="T43" s="39">
        <f t="shared" si="50"/>
        <v>12227</v>
      </c>
      <c r="U43" s="39">
        <f t="shared" si="50"/>
        <v>9464</v>
      </c>
      <c r="V43" s="39">
        <f t="shared" si="50"/>
        <v>3364</v>
      </c>
      <c r="W43" s="39">
        <f t="shared" si="50"/>
        <v>7394</v>
      </c>
      <c r="X43" s="39">
        <f t="shared" si="50"/>
        <v>21228</v>
      </c>
      <c r="Y43" s="39">
        <f t="shared" si="50"/>
        <v>10964</v>
      </c>
      <c r="Z43" s="100"/>
    </row>
    <row r="44" spans="1:29" s="2" customFormat="1" ht="30" customHeight="1" x14ac:dyDescent="0.3">
      <c r="A44" s="32" t="s">
        <v>167</v>
      </c>
      <c r="B44" s="23">
        <v>67656</v>
      </c>
      <c r="C44" s="23">
        <f>SUM(E44:Y44)</f>
        <v>191488</v>
      </c>
      <c r="D44" s="15">
        <f t="shared" ref="D44" si="51">C44/B44</f>
        <v>2.830318079697292</v>
      </c>
      <c r="E44" s="10">
        <v>10827</v>
      </c>
      <c r="F44" s="10">
        <v>6745</v>
      </c>
      <c r="G44" s="10">
        <v>16000</v>
      </c>
      <c r="H44" s="10">
        <v>12261</v>
      </c>
      <c r="I44" s="10">
        <v>5725</v>
      </c>
      <c r="J44" s="10">
        <v>11977</v>
      </c>
      <c r="K44" s="10">
        <v>7460</v>
      </c>
      <c r="L44" s="10">
        <v>9750</v>
      </c>
      <c r="M44" s="10">
        <v>9412</v>
      </c>
      <c r="N44" s="10">
        <v>2944</v>
      </c>
      <c r="O44" s="10">
        <v>5210</v>
      </c>
      <c r="P44" s="10">
        <v>7940</v>
      </c>
      <c r="Q44" s="10">
        <v>12606</v>
      </c>
      <c r="R44" s="10">
        <v>9880</v>
      </c>
      <c r="S44" s="10">
        <v>10268</v>
      </c>
      <c r="T44" s="10">
        <v>5631</v>
      </c>
      <c r="U44" s="10">
        <v>7480</v>
      </c>
      <c r="V44" s="10">
        <v>2093</v>
      </c>
      <c r="W44" s="10">
        <v>6890</v>
      </c>
      <c r="X44" s="10">
        <v>21139</v>
      </c>
      <c r="Y44" s="10">
        <v>9250</v>
      </c>
      <c r="Z44" s="20"/>
    </row>
    <row r="45" spans="1:29" s="2" customFormat="1" ht="30" customHeight="1" x14ac:dyDescent="0.3">
      <c r="A45" s="17" t="s">
        <v>205</v>
      </c>
      <c r="B45" s="23"/>
      <c r="C45" s="23">
        <f>SUM(E45:Y45)</f>
        <v>35231</v>
      </c>
      <c r="D45" s="15"/>
      <c r="E45" s="10">
        <v>2916</v>
      </c>
      <c r="F45" s="10">
        <v>1297</v>
      </c>
      <c r="G45" s="10">
        <v>2010</v>
      </c>
      <c r="H45" s="10">
        <v>3088</v>
      </c>
      <c r="I45" s="10">
        <v>623</v>
      </c>
      <c r="J45" s="10">
        <v>1500</v>
      </c>
      <c r="K45" s="10">
        <v>872</v>
      </c>
      <c r="L45" s="10">
        <v>1806</v>
      </c>
      <c r="M45" s="10">
        <v>1000</v>
      </c>
      <c r="N45" s="10">
        <v>1096</v>
      </c>
      <c r="O45" s="10">
        <v>850</v>
      </c>
      <c r="P45" s="10">
        <v>1566</v>
      </c>
      <c r="Q45" s="10">
        <v>3765</v>
      </c>
      <c r="R45" s="10">
        <v>280</v>
      </c>
      <c r="S45" s="10">
        <v>1704</v>
      </c>
      <c r="T45" s="10">
        <v>775</v>
      </c>
      <c r="U45" s="10">
        <v>510</v>
      </c>
      <c r="V45" s="10">
        <v>892</v>
      </c>
      <c r="W45" s="10">
        <v>337</v>
      </c>
      <c r="X45" s="10">
        <v>7364</v>
      </c>
      <c r="Y45" s="10">
        <v>980</v>
      </c>
      <c r="Z45" s="20"/>
    </row>
    <row r="46" spans="1:29" s="2" customFormat="1" ht="30" customHeight="1" x14ac:dyDescent="0.3">
      <c r="A46" s="18" t="s">
        <v>52</v>
      </c>
      <c r="B46" s="33">
        <f>B44/B40</f>
        <v>0.31549054078630151</v>
      </c>
      <c r="C46" s="33">
        <f>C44/C40</f>
        <v>1.0210221098464691</v>
      </c>
      <c r="D46" s="15"/>
      <c r="E46" s="35">
        <f>E44/E40</f>
        <v>1.268987341772152</v>
      </c>
      <c r="F46" s="35">
        <f t="shared" ref="F46:Y46" si="52">F44/F40</f>
        <v>1.1230436230436232</v>
      </c>
      <c r="G46" s="35">
        <f t="shared" si="52"/>
        <v>1.143674052894925</v>
      </c>
      <c r="H46" s="35">
        <f t="shared" si="52"/>
        <v>1.087199404128538</v>
      </c>
      <c r="I46" s="35">
        <f t="shared" si="52"/>
        <v>1</v>
      </c>
      <c r="J46" s="35">
        <f t="shared" si="52"/>
        <v>1.0031828461345171</v>
      </c>
      <c r="K46" s="35">
        <f t="shared" si="52"/>
        <v>0.8778742733413355</v>
      </c>
      <c r="L46" s="35">
        <f t="shared" si="52"/>
        <v>0.97034235668789814</v>
      </c>
      <c r="M46" s="35">
        <f t="shared" si="52"/>
        <v>0.91833349595082447</v>
      </c>
      <c r="N46" s="35">
        <f t="shared" si="52"/>
        <v>0.98133333333333328</v>
      </c>
      <c r="O46" s="35">
        <f t="shared" si="52"/>
        <v>0.83896940418679544</v>
      </c>
      <c r="P46" s="35">
        <f t="shared" si="52"/>
        <v>1.0012610340479193</v>
      </c>
      <c r="Q46" s="35">
        <f t="shared" si="52"/>
        <v>1.2609782934880465</v>
      </c>
      <c r="R46" s="35">
        <f t="shared" si="52"/>
        <v>0.90129538405400478</v>
      </c>
      <c r="S46" s="35">
        <f t="shared" si="52"/>
        <v>0.84810440241182783</v>
      </c>
      <c r="T46" s="35">
        <f t="shared" si="52"/>
        <v>0.50169280114041337</v>
      </c>
      <c r="U46" s="35">
        <f t="shared" si="52"/>
        <v>0.96953985742060922</v>
      </c>
      <c r="V46" s="35">
        <f t="shared" si="52"/>
        <v>0.96987951807228912</v>
      </c>
      <c r="W46" s="35">
        <f t="shared" si="52"/>
        <v>1.0826524198617222</v>
      </c>
      <c r="X46" s="35">
        <f t="shared" si="52"/>
        <v>1.5247403346797461</v>
      </c>
      <c r="Y46" s="35">
        <f t="shared" si="52"/>
        <v>0.94871794871794868</v>
      </c>
      <c r="Z46" s="21"/>
    </row>
    <row r="47" spans="1:29" s="2" customFormat="1" ht="30" customHeight="1" x14ac:dyDescent="0.3">
      <c r="A47" s="18" t="s">
        <v>204</v>
      </c>
      <c r="B47" s="102"/>
      <c r="C47" s="102">
        <f>C44/C43</f>
        <v>0.80011565842990329</v>
      </c>
      <c r="D47" s="15"/>
      <c r="E47" s="103">
        <f>E44/E43</f>
        <v>0.70690780882737003</v>
      </c>
      <c r="F47" s="103">
        <f t="shared" ref="F47:Y47" si="53">F44/F43</f>
        <v>0.88296897499672733</v>
      </c>
      <c r="G47" s="103">
        <f t="shared" si="53"/>
        <v>0.92818192365703678</v>
      </c>
      <c r="H47" s="103">
        <f t="shared" si="53"/>
        <v>0.81530195629912361</v>
      </c>
      <c r="I47" s="103">
        <f t="shared" si="53"/>
        <v>0.66756063432835822</v>
      </c>
      <c r="J47" s="103">
        <f t="shared" si="53"/>
        <v>0.86047848264961568</v>
      </c>
      <c r="K47" s="103">
        <f t="shared" si="53"/>
        <v>0.7796985722945714</v>
      </c>
      <c r="L47" s="103">
        <f t="shared" si="53"/>
        <v>0.723669561344912</v>
      </c>
      <c r="M47" s="103">
        <f t="shared" si="53"/>
        <v>0.80852160467313805</v>
      </c>
      <c r="N47" s="103">
        <f t="shared" si="53"/>
        <v>0.71875</v>
      </c>
      <c r="O47" s="103">
        <f t="shared" si="53"/>
        <v>0.65231000375610371</v>
      </c>
      <c r="P47" s="103">
        <f t="shared" si="53"/>
        <v>0.81771369721936149</v>
      </c>
      <c r="Q47" s="103">
        <f t="shared" si="53"/>
        <v>0.86348380026029181</v>
      </c>
      <c r="R47" s="103">
        <f t="shared" si="53"/>
        <v>0.81835500704050357</v>
      </c>
      <c r="S47" s="103">
        <f t="shared" si="53"/>
        <v>0.74346535370356959</v>
      </c>
      <c r="T47" s="103">
        <f t="shared" si="53"/>
        <v>0.46053815326735914</v>
      </c>
      <c r="U47" s="103">
        <f t="shared" si="53"/>
        <v>0.79036348267117496</v>
      </c>
      <c r="V47" s="103">
        <f t="shared" si="53"/>
        <v>0.62217598097502969</v>
      </c>
      <c r="W47" s="103">
        <f t="shared" si="53"/>
        <v>0.93183662428996483</v>
      </c>
      <c r="X47" s="103">
        <f t="shared" si="53"/>
        <v>0.99580742415677403</v>
      </c>
      <c r="Y47" s="103">
        <f t="shared" si="53"/>
        <v>0.84367019336008753</v>
      </c>
      <c r="Z47" s="21"/>
    </row>
    <row r="48" spans="1:29" s="2" customFormat="1" ht="30" customHeight="1" x14ac:dyDescent="0.3">
      <c r="A48" s="18" t="s">
        <v>168</v>
      </c>
      <c r="B48" s="23">
        <v>21203</v>
      </c>
      <c r="C48" s="23">
        <f>SUM(E48:Y48)</f>
        <v>70087</v>
      </c>
      <c r="D48" s="15">
        <f t="shared" ref="D48:D80" si="54">C48/B48</f>
        <v>3.3055228033768804</v>
      </c>
      <c r="E48" s="34">
        <v>4243</v>
      </c>
      <c r="F48" s="34">
        <v>2400</v>
      </c>
      <c r="G48" s="34">
        <v>7244</v>
      </c>
      <c r="H48" s="34">
        <v>3176</v>
      </c>
      <c r="I48" s="34">
        <v>2145</v>
      </c>
      <c r="J48" s="34">
        <v>5117</v>
      </c>
      <c r="K48" s="34">
        <v>4056</v>
      </c>
      <c r="L48" s="34">
        <v>3676</v>
      </c>
      <c r="M48" s="34">
        <v>1500</v>
      </c>
      <c r="N48" s="34">
        <v>752</v>
      </c>
      <c r="O48" s="34">
        <v>2350</v>
      </c>
      <c r="P48" s="34">
        <v>1801</v>
      </c>
      <c r="Q48" s="34">
        <v>2490</v>
      </c>
      <c r="R48" s="34">
        <v>4208</v>
      </c>
      <c r="S48" s="34">
        <v>3927</v>
      </c>
      <c r="T48" s="34">
        <v>1634</v>
      </c>
      <c r="U48" s="34">
        <v>3210</v>
      </c>
      <c r="V48" s="34">
        <v>586</v>
      </c>
      <c r="W48" s="34">
        <v>1669</v>
      </c>
      <c r="X48" s="34">
        <v>10683</v>
      </c>
      <c r="Y48" s="34">
        <v>3220</v>
      </c>
      <c r="Z48" s="21"/>
    </row>
    <row r="49" spans="1:26" s="2" customFormat="1" ht="30" customHeight="1" x14ac:dyDescent="0.3">
      <c r="A49" s="18" t="s">
        <v>54</v>
      </c>
      <c r="B49" s="23">
        <v>33059</v>
      </c>
      <c r="C49" s="23">
        <f>SUM(E49:Y49)</f>
        <v>90539</v>
      </c>
      <c r="D49" s="15">
        <f t="shared" si="54"/>
        <v>2.7387095798421006</v>
      </c>
      <c r="E49" s="26">
        <v>1650</v>
      </c>
      <c r="F49" s="26">
        <v>2670</v>
      </c>
      <c r="G49" s="26">
        <v>6938</v>
      </c>
      <c r="H49" s="26">
        <v>7797</v>
      </c>
      <c r="I49" s="26">
        <v>2138</v>
      </c>
      <c r="J49" s="26">
        <v>5630</v>
      </c>
      <c r="K49" s="26">
        <v>2720</v>
      </c>
      <c r="L49" s="26">
        <v>4503</v>
      </c>
      <c r="M49" s="26">
        <v>3865</v>
      </c>
      <c r="N49" s="26">
        <v>1899</v>
      </c>
      <c r="O49" s="26">
        <v>1970</v>
      </c>
      <c r="P49" s="26">
        <v>5358</v>
      </c>
      <c r="Q49" s="26">
        <v>8295</v>
      </c>
      <c r="R49" s="26">
        <v>5415</v>
      </c>
      <c r="S49" s="26">
        <v>6022</v>
      </c>
      <c r="T49" s="26">
        <v>3279</v>
      </c>
      <c r="U49" s="26">
        <v>3120</v>
      </c>
      <c r="V49" s="26">
        <v>1232</v>
      </c>
      <c r="W49" s="26">
        <v>3275</v>
      </c>
      <c r="X49" s="26">
        <v>8613</v>
      </c>
      <c r="Y49" s="26">
        <v>4150</v>
      </c>
      <c r="Z49" s="21"/>
    </row>
    <row r="50" spans="1:26" s="2" customFormat="1" ht="30" customHeight="1" x14ac:dyDescent="0.3">
      <c r="A50" s="18" t="s">
        <v>55</v>
      </c>
      <c r="B50" s="23">
        <v>681</v>
      </c>
      <c r="C50" s="23">
        <f>SUM(E50:Y50)</f>
        <v>525</v>
      </c>
      <c r="D50" s="15">
        <f t="shared" si="54"/>
        <v>0.77092511013215859</v>
      </c>
      <c r="E50" s="34"/>
      <c r="F50" s="34"/>
      <c r="G50" s="34">
        <v>25</v>
      </c>
      <c r="H50" s="34">
        <v>500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x14ac:dyDescent="0.3">
      <c r="A51" s="18" t="s">
        <v>56</v>
      </c>
      <c r="B51" s="23"/>
      <c r="C51" s="23">
        <f>SUM(E51:Y51)</f>
        <v>20</v>
      </c>
      <c r="D51" s="15"/>
      <c r="E51" s="34"/>
      <c r="F51" s="34"/>
      <c r="G51" s="34">
        <v>20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x14ac:dyDescent="0.3">
      <c r="A52" s="18" t="s">
        <v>57</v>
      </c>
      <c r="B52" s="23">
        <v>5157</v>
      </c>
      <c r="C52" s="23">
        <f>SUM(E52:Y52)</f>
        <v>3588</v>
      </c>
      <c r="D52" s="15">
        <f t="shared" si="54"/>
        <v>0.69575334496800467</v>
      </c>
      <c r="E52" s="26">
        <v>15</v>
      </c>
      <c r="F52" s="26"/>
      <c r="G52" s="26">
        <v>346</v>
      </c>
      <c r="H52" s="26">
        <v>279</v>
      </c>
      <c r="I52" s="26">
        <v>116</v>
      </c>
      <c r="J52" s="26">
        <v>330</v>
      </c>
      <c r="K52" s="26">
        <v>54</v>
      </c>
      <c r="L52" s="26">
        <v>172</v>
      </c>
      <c r="M52" s="26"/>
      <c r="N52" s="26"/>
      <c r="O52" s="26"/>
      <c r="P52" s="26">
        <v>226</v>
      </c>
      <c r="Q52" s="26">
        <v>520</v>
      </c>
      <c r="R52" s="26">
        <v>100</v>
      </c>
      <c r="S52" s="26">
        <v>172</v>
      </c>
      <c r="T52" s="26">
        <v>170</v>
      </c>
      <c r="U52" s="26">
        <v>90</v>
      </c>
      <c r="V52" s="26">
        <v>20</v>
      </c>
      <c r="W52" s="26">
        <v>200</v>
      </c>
      <c r="X52" s="26">
        <v>778</v>
      </c>
      <c r="Y52" s="26"/>
      <c r="Z52" s="21"/>
    </row>
    <row r="53" spans="1:26" s="2" customFormat="1" ht="30" hidden="1" customHeight="1" x14ac:dyDescent="0.3">
      <c r="A53" s="17" t="s">
        <v>58</v>
      </c>
      <c r="B53" s="23"/>
      <c r="C53" s="23">
        <f t="shared" ref="C53:C64" si="55">SUM(E53:Y53)</f>
        <v>0</v>
      </c>
      <c r="D53" s="15" t="e">
        <f t="shared" si="54"/>
        <v>#DIV/0!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1"/>
    </row>
    <row r="54" spans="1:26" s="2" customFormat="1" ht="30" hidden="1" customHeight="1" outlineLevel="1" x14ac:dyDescent="0.3">
      <c r="A54" s="17" t="s">
        <v>170</v>
      </c>
      <c r="B54" s="23"/>
      <c r="C54" s="23">
        <f t="shared" si="55"/>
        <v>0</v>
      </c>
      <c r="D54" s="15" t="e">
        <f t="shared" si="54"/>
        <v>#DIV/0!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1"/>
    </row>
    <row r="55" spans="1:26" s="2" customFormat="1" ht="30" hidden="1" customHeight="1" outlineLevel="1" x14ac:dyDescent="0.3">
      <c r="A55" s="17" t="s">
        <v>171</v>
      </c>
      <c r="B55" s="23"/>
      <c r="C55" s="23">
        <f t="shared" si="55"/>
        <v>0</v>
      </c>
      <c r="D55" s="15" t="e">
        <f t="shared" si="54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3">
      <c r="A56" s="11" t="s">
        <v>59</v>
      </c>
      <c r="B56" s="23"/>
      <c r="C56" s="23">
        <f t="shared" si="55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30" customHeight="1" x14ac:dyDescent="0.3">
      <c r="A57" s="32" t="s">
        <v>60</v>
      </c>
      <c r="B57" s="23">
        <v>763</v>
      </c>
      <c r="C57" s="23">
        <f t="shared" si="55"/>
        <v>2774</v>
      </c>
      <c r="D57" s="15">
        <f t="shared" si="54"/>
        <v>3.63564875491481</v>
      </c>
      <c r="E57" s="34">
        <v>40</v>
      </c>
      <c r="F57" s="34">
        <v>92</v>
      </c>
      <c r="G57" s="34">
        <v>570</v>
      </c>
      <c r="H57" s="34">
        <v>134</v>
      </c>
      <c r="I57" s="34">
        <v>5</v>
      </c>
      <c r="J57" s="34">
        <v>76</v>
      </c>
      <c r="K57" s="34">
        <v>430</v>
      </c>
      <c r="L57" s="34">
        <v>457</v>
      </c>
      <c r="M57" s="34">
        <v>120</v>
      </c>
      <c r="N57" s="34">
        <v>8</v>
      </c>
      <c r="O57" s="34">
        <v>5</v>
      </c>
      <c r="P57" s="34">
        <v>30</v>
      </c>
      <c r="Q57" s="34">
        <v>23</v>
      </c>
      <c r="R57" s="34">
        <v>220</v>
      </c>
      <c r="S57" s="34">
        <v>67</v>
      </c>
      <c r="T57" s="34">
        <v>13</v>
      </c>
      <c r="U57" s="34">
        <v>65</v>
      </c>
      <c r="V57" s="34">
        <v>3</v>
      </c>
      <c r="W57" s="34">
        <v>138</v>
      </c>
      <c r="X57" s="34">
        <v>268</v>
      </c>
      <c r="Y57" s="34">
        <v>10</v>
      </c>
      <c r="Z57" s="20"/>
    </row>
    <row r="58" spans="1:26" s="2" customFormat="1" ht="30" hidden="1" customHeight="1" x14ac:dyDescent="0.3">
      <c r="A58" s="18" t="s">
        <v>52</v>
      </c>
      <c r="B58" s="33" t="e">
        <f>B57/B56</f>
        <v>#DIV/0!</v>
      </c>
      <c r="C58" s="23" t="e">
        <f t="shared" si="55"/>
        <v>#DIV/0!</v>
      </c>
      <c r="D58" s="15" t="e">
        <f t="shared" si="54"/>
        <v>#DIV/0!</v>
      </c>
      <c r="E58" s="35" t="e">
        <f t="shared" ref="E58:Y58" si="56">E57/E56</f>
        <v>#DIV/0!</v>
      </c>
      <c r="F58" s="35" t="e">
        <f t="shared" si="56"/>
        <v>#DIV/0!</v>
      </c>
      <c r="G58" s="35" t="e">
        <f t="shared" si="56"/>
        <v>#DIV/0!</v>
      </c>
      <c r="H58" s="35" t="e">
        <f t="shared" si="56"/>
        <v>#DIV/0!</v>
      </c>
      <c r="I58" s="35" t="e">
        <f t="shared" si="56"/>
        <v>#DIV/0!</v>
      </c>
      <c r="J58" s="35" t="e">
        <f t="shared" si="56"/>
        <v>#DIV/0!</v>
      </c>
      <c r="K58" s="35" t="e">
        <f t="shared" si="56"/>
        <v>#DIV/0!</v>
      </c>
      <c r="L58" s="35" t="e">
        <f t="shared" si="56"/>
        <v>#DIV/0!</v>
      </c>
      <c r="M58" s="35" t="e">
        <f t="shared" si="56"/>
        <v>#DIV/0!</v>
      </c>
      <c r="N58" s="35" t="e">
        <f t="shared" si="56"/>
        <v>#DIV/0!</v>
      </c>
      <c r="O58" s="35" t="e">
        <f t="shared" si="56"/>
        <v>#DIV/0!</v>
      </c>
      <c r="P58" s="35" t="e">
        <f t="shared" si="56"/>
        <v>#DIV/0!</v>
      </c>
      <c r="Q58" s="35" t="e">
        <f t="shared" si="56"/>
        <v>#DIV/0!</v>
      </c>
      <c r="R58" s="35" t="e">
        <f t="shared" si="56"/>
        <v>#DIV/0!</v>
      </c>
      <c r="S58" s="35" t="e">
        <f t="shared" si="56"/>
        <v>#DIV/0!</v>
      </c>
      <c r="T58" s="35" t="e">
        <f t="shared" si="56"/>
        <v>#DIV/0!</v>
      </c>
      <c r="U58" s="35" t="e">
        <f t="shared" si="56"/>
        <v>#DIV/0!</v>
      </c>
      <c r="V58" s="35" t="e">
        <f t="shared" si="56"/>
        <v>#DIV/0!</v>
      </c>
      <c r="W58" s="35" t="e">
        <f t="shared" si="56"/>
        <v>#DIV/0!</v>
      </c>
      <c r="X58" s="35" t="e">
        <f t="shared" si="56"/>
        <v>#DIV/0!</v>
      </c>
      <c r="Y58" s="35" t="e">
        <f t="shared" si="56"/>
        <v>#DIV/0!</v>
      </c>
      <c r="Z58" s="21"/>
    </row>
    <row r="59" spans="1:26" s="2" customFormat="1" ht="30" hidden="1" customHeight="1" outlineLevel="1" x14ac:dyDescent="0.3">
      <c r="A59" s="17" t="s">
        <v>61</v>
      </c>
      <c r="B59" s="23"/>
      <c r="C59" s="23">
        <f t="shared" si="55"/>
        <v>0</v>
      </c>
      <c r="D59" s="15" t="e">
        <f t="shared" si="54"/>
        <v>#DIV/0!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1"/>
    </row>
    <row r="60" spans="1:26" s="2" customFormat="1" ht="30" hidden="1" customHeight="1" x14ac:dyDescent="0.3">
      <c r="A60" s="11" t="s">
        <v>162</v>
      </c>
      <c r="B60" s="23"/>
      <c r="C60" s="23">
        <f t="shared" si="55"/>
        <v>0</v>
      </c>
      <c r="D60" s="15" t="e">
        <f t="shared" si="54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26.4" customHeight="1" x14ac:dyDescent="0.3">
      <c r="A61" s="32" t="s">
        <v>163</v>
      </c>
      <c r="B61" s="27">
        <v>102</v>
      </c>
      <c r="C61" s="27">
        <f t="shared" si="55"/>
        <v>374</v>
      </c>
      <c r="D61" s="15">
        <f t="shared" si="54"/>
        <v>3.6666666666666665</v>
      </c>
      <c r="E61" s="26">
        <v>8</v>
      </c>
      <c r="F61" s="26"/>
      <c r="G61" s="26">
        <v>85</v>
      </c>
      <c r="H61" s="26"/>
      <c r="I61" s="26">
        <v>3</v>
      </c>
      <c r="J61" s="26">
        <v>6</v>
      </c>
      <c r="K61" s="26">
        <v>45</v>
      </c>
      <c r="L61" s="26">
        <v>55</v>
      </c>
      <c r="M61" s="26"/>
      <c r="N61" s="54"/>
      <c r="O61" s="26"/>
      <c r="P61" s="26">
        <v>31</v>
      </c>
      <c r="Q61" s="26"/>
      <c r="R61" s="26">
        <v>12</v>
      </c>
      <c r="S61" s="26"/>
      <c r="T61" s="26">
        <v>12</v>
      </c>
      <c r="U61" s="26"/>
      <c r="V61" s="26"/>
      <c r="W61" s="26"/>
      <c r="X61" s="26">
        <v>115</v>
      </c>
      <c r="Y61" s="26">
        <v>2</v>
      </c>
      <c r="Z61" s="20"/>
    </row>
    <row r="62" spans="1:26" s="2" customFormat="1" ht="30" customHeight="1" x14ac:dyDescent="0.3">
      <c r="A62" s="13" t="s">
        <v>161</v>
      </c>
      <c r="B62" s="27">
        <v>257</v>
      </c>
      <c r="C62" s="27">
        <f t="shared" si="55"/>
        <v>363</v>
      </c>
      <c r="D62" s="15">
        <f t="shared" si="54"/>
        <v>1.4124513618677044</v>
      </c>
      <c r="E62" s="26"/>
      <c r="F62" s="26"/>
      <c r="G62" s="26">
        <v>357</v>
      </c>
      <c r="H62" s="54"/>
      <c r="I62" s="26"/>
      <c r="J62" s="26"/>
      <c r="K62" s="26"/>
      <c r="L62" s="26"/>
      <c r="M62" s="54"/>
      <c r="N62" s="54"/>
      <c r="O62" s="26"/>
      <c r="P62" s="26"/>
      <c r="Q62" s="26"/>
      <c r="R62" s="26"/>
      <c r="S62" s="26"/>
      <c r="T62" s="26"/>
      <c r="U62" s="26">
        <v>1</v>
      </c>
      <c r="V62" s="26"/>
      <c r="W62" s="26"/>
      <c r="X62" s="26"/>
      <c r="Y62" s="26">
        <v>5</v>
      </c>
      <c r="Z62" s="20"/>
    </row>
    <row r="63" spans="1:26" s="2" customFormat="1" ht="30" hidden="1" customHeight="1" x14ac:dyDescent="0.3">
      <c r="A63" s="13" t="s">
        <v>52</v>
      </c>
      <c r="B63" s="33"/>
      <c r="C63" s="27">
        <f t="shared" si="55"/>
        <v>0</v>
      </c>
      <c r="D63" s="15" t="e">
        <f t="shared" si="54"/>
        <v>#DIV/0!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1"/>
    </row>
    <row r="64" spans="1:26" s="2" customFormat="1" ht="30" customHeight="1" x14ac:dyDescent="0.3">
      <c r="A64" s="18" t="s">
        <v>62</v>
      </c>
      <c r="B64" s="23">
        <v>310</v>
      </c>
      <c r="C64" s="27">
        <f t="shared" si="55"/>
        <v>810</v>
      </c>
      <c r="D64" s="15">
        <f t="shared" si="54"/>
        <v>2.6129032258064515</v>
      </c>
      <c r="E64" s="34"/>
      <c r="F64" s="34"/>
      <c r="G64" s="34">
        <v>320</v>
      </c>
      <c r="H64" s="34"/>
      <c r="I64" s="34"/>
      <c r="J64" s="34"/>
      <c r="K64" s="34"/>
      <c r="L64" s="34">
        <v>110</v>
      </c>
      <c r="M64" s="34"/>
      <c r="N64" s="34"/>
      <c r="O64" s="34"/>
      <c r="P64" s="34"/>
      <c r="Q64" s="34"/>
      <c r="R64" s="34"/>
      <c r="S64" s="34"/>
      <c r="T64" s="34"/>
      <c r="U64" s="34">
        <v>380</v>
      </c>
      <c r="V64" s="34"/>
      <c r="W64" s="34"/>
      <c r="X64" s="34"/>
      <c r="Y64" s="34"/>
      <c r="Z64" s="20"/>
    </row>
    <row r="65" spans="1:26" s="2" customFormat="1" ht="30" hidden="1" customHeight="1" outlineLevel="1" x14ac:dyDescent="0.3">
      <c r="A65" s="17" t="s">
        <v>63</v>
      </c>
      <c r="B65" s="23"/>
      <c r="C65" s="23">
        <f t="shared" ref="C65:C79" si="57">SUM(E65:Y65)</f>
        <v>0</v>
      </c>
      <c r="D65" s="15" t="e">
        <f t="shared" si="54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3">
      <c r="A66" s="17" t="s">
        <v>64</v>
      </c>
      <c r="B66" s="23"/>
      <c r="C66" s="23">
        <f t="shared" si="57"/>
        <v>0</v>
      </c>
      <c r="D66" s="15" t="e">
        <f t="shared" si="54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outlineLevel="1" x14ac:dyDescent="0.3">
      <c r="A67" s="104" t="s">
        <v>206</v>
      </c>
      <c r="B67" s="23">
        <f t="shared" ref="B67" si="58">B68+B69+B71+B75+B76</f>
        <v>3544</v>
      </c>
      <c r="C67" s="23">
        <f t="shared" si="57"/>
        <v>17556</v>
      </c>
      <c r="D67" s="15">
        <f t="shared" si="54"/>
        <v>4.9537246049661396</v>
      </c>
      <c r="E67" s="34">
        <f>E68+E69+E71+E75+E76</f>
        <v>3044</v>
      </c>
      <c r="F67" s="34">
        <f t="shared" ref="F67:Y67" si="59">F68+F69+F71+F75+F76</f>
        <v>6</v>
      </c>
      <c r="G67" s="34">
        <f t="shared" si="59"/>
        <v>200</v>
      </c>
      <c r="H67" s="34">
        <f t="shared" si="59"/>
        <v>1166</v>
      </c>
      <c r="I67" s="34">
        <f t="shared" si="59"/>
        <v>293</v>
      </c>
      <c r="J67" s="34">
        <f t="shared" si="59"/>
        <v>3221</v>
      </c>
      <c r="K67" s="34">
        <f t="shared" si="59"/>
        <v>1155</v>
      </c>
      <c r="L67" s="34">
        <f t="shared" si="59"/>
        <v>460</v>
      </c>
      <c r="M67" s="34">
        <f t="shared" si="59"/>
        <v>2540</v>
      </c>
      <c r="N67" s="34">
        <f t="shared" si="59"/>
        <v>11</v>
      </c>
      <c r="O67" s="34">
        <f t="shared" si="59"/>
        <v>0</v>
      </c>
      <c r="P67" s="34">
        <f t="shared" si="59"/>
        <v>185</v>
      </c>
      <c r="Q67" s="34">
        <f t="shared" si="59"/>
        <v>1555</v>
      </c>
      <c r="R67" s="34">
        <f t="shared" si="59"/>
        <v>50</v>
      </c>
      <c r="S67" s="34">
        <f t="shared" si="59"/>
        <v>771</v>
      </c>
      <c r="T67" s="34">
        <f t="shared" si="59"/>
        <v>360</v>
      </c>
      <c r="U67" s="34">
        <f t="shared" si="59"/>
        <v>890</v>
      </c>
      <c r="V67" s="34">
        <f t="shared" si="59"/>
        <v>0</v>
      </c>
      <c r="W67" s="34">
        <f t="shared" si="59"/>
        <v>397</v>
      </c>
      <c r="X67" s="34">
        <f t="shared" si="59"/>
        <v>1152</v>
      </c>
      <c r="Y67" s="34">
        <f t="shared" si="59"/>
        <v>100</v>
      </c>
      <c r="Z67" s="21"/>
    </row>
    <row r="68" spans="1:26" s="2" customFormat="1" ht="30" customHeight="1" x14ac:dyDescent="0.3">
      <c r="A68" s="18" t="s">
        <v>65</v>
      </c>
      <c r="B68" s="23">
        <v>1797</v>
      </c>
      <c r="C68" s="23">
        <f t="shared" si="57"/>
        <v>8252</v>
      </c>
      <c r="D68" s="15">
        <f t="shared" si="54"/>
        <v>4.5920979410127991</v>
      </c>
      <c r="E68" s="37">
        <v>2964</v>
      </c>
      <c r="F68" s="37"/>
      <c r="G68" s="37"/>
      <c r="H68" s="37"/>
      <c r="I68" s="37"/>
      <c r="J68" s="37">
        <v>768</v>
      </c>
      <c r="K68" s="37">
        <v>350</v>
      </c>
      <c r="L68" s="37">
        <v>180</v>
      </c>
      <c r="M68" s="37">
        <v>1000</v>
      </c>
      <c r="N68" s="37"/>
      <c r="O68" s="37"/>
      <c r="P68" s="37">
        <v>185</v>
      </c>
      <c r="Q68" s="37">
        <v>1255</v>
      </c>
      <c r="R68" s="37"/>
      <c r="S68" s="37">
        <v>371</v>
      </c>
      <c r="T68" s="37">
        <v>270</v>
      </c>
      <c r="U68" s="37"/>
      <c r="V68" s="37"/>
      <c r="W68" s="37">
        <v>250</v>
      </c>
      <c r="X68" s="37">
        <v>659</v>
      </c>
      <c r="Y68" s="37"/>
      <c r="Z68" s="21"/>
    </row>
    <row r="69" spans="1:26" s="2" customFormat="1" ht="30" customHeight="1" x14ac:dyDescent="0.3">
      <c r="A69" s="18" t="s">
        <v>66</v>
      </c>
      <c r="B69" s="23">
        <v>1275</v>
      </c>
      <c r="C69" s="23">
        <f t="shared" si="57"/>
        <v>7095</v>
      </c>
      <c r="D69" s="15">
        <f t="shared" si="54"/>
        <v>5.5647058823529409</v>
      </c>
      <c r="E69" s="37"/>
      <c r="F69" s="37">
        <v>6</v>
      </c>
      <c r="G69" s="37"/>
      <c r="H69" s="37">
        <v>1040</v>
      </c>
      <c r="I69" s="37">
        <v>80</v>
      </c>
      <c r="J69" s="37">
        <v>2253</v>
      </c>
      <c r="K69" s="37">
        <v>805</v>
      </c>
      <c r="L69" s="37">
        <v>280</v>
      </c>
      <c r="M69" s="37">
        <v>1540</v>
      </c>
      <c r="N69" s="37">
        <v>11</v>
      </c>
      <c r="O69" s="37"/>
      <c r="P69" s="37"/>
      <c r="Q69" s="37">
        <v>150</v>
      </c>
      <c r="R69" s="37">
        <v>50</v>
      </c>
      <c r="S69" s="37">
        <v>100</v>
      </c>
      <c r="T69" s="37">
        <v>90</v>
      </c>
      <c r="U69" s="37"/>
      <c r="V69" s="37"/>
      <c r="W69" s="37">
        <v>147</v>
      </c>
      <c r="X69" s="37">
        <v>443</v>
      </c>
      <c r="Y69" s="37">
        <v>100</v>
      </c>
      <c r="Z69" s="21"/>
    </row>
    <row r="70" spans="1:26" s="2" customFormat="1" ht="30" customHeight="1" x14ac:dyDescent="0.3">
      <c r="A70" s="18" t="s">
        <v>67</v>
      </c>
      <c r="B70" s="23">
        <v>90</v>
      </c>
      <c r="C70" s="23">
        <f t="shared" si="57"/>
        <v>1767</v>
      </c>
      <c r="D70" s="15">
        <f t="shared" si="54"/>
        <v>19.633333333333333</v>
      </c>
      <c r="E70" s="37"/>
      <c r="F70" s="37">
        <v>50</v>
      </c>
      <c r="G70" s="37">
        <v>170</v>
      </c>
      <c r="H70" s="37">
        <v>632</v>
      </c>
      <c r="I70" s="37">
        <v>60</v>
      </c>
      <c r="J70" s="37"/>
      <c r="K70" s="37"/>
      <c r="L70" s="37">
        <v>40</v>
      </c>
      <c r="M70" s="37"/>
      <c r="N70" s="37"/>
      <c r="O70" s="37"/>
      <c r="P70" s="37"/>
      <c r="Q70" s="37"/>
      <c r="R70" s="37"/>
      <c r="S70" s="37">
        <v>27</v>
      </c>
      <c r="T70" s="37">
        <v>430</v>
      </c>
      <c r="U70" s="37"/>
      <c r="V70" s="37">
        <v>38</v>
      </c>
      <c r="W70" s="37"/>
      <c r="X70" s="37">
        <v>220</v>
      </c>
      <c r="Y70" s="37">
        <v>100</v>
      </c>
      <c r="Z70" s="21"/>
    </row>
    <row r="71" spans="1:26" s="2" customFormat="1" ht="30" customHeight="1" x14ac:dyDescent="0.3">
      <c r="A71" s="18" t="s">
        <v>68</v>
      </c>
      <c r="B71" s="23">
        <v>205</v>
      </c>
      <c r="C71" s="23">
        <f t="shared" si="57"/>
        <v>1290</v>
      </c>
      <c r="D71" s="15">
        <f t="shared" si="54"/>
        <v>6.2926829268292686</v>
      </c>
      <c r="E71" s="37"/>
      <c r="F71" s="37"/>
      <c r="G71" s="37">
        <v>200</v>
      </c>
      <c r="H71" s="37"/>
      <c r="I71" s="37"/>
      <c r="J71" s="37">
        <v>200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>
        <v>890</v>
      </c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69</v>
      </c>
      <c r="B72" s="23">
        <v>3139</v>
      </c>
      <c r="C72" s="23">
        <f t="shared" si="57"/>
        <v>15510</v>
      </c>
      <c r="D72" s="15">
        <f t="shared" si="54"/>
        <v>4.9410640331315703</v>
      </c>
      <c r="E72" s="37"/>
      <c r="F72" s="37">
        <v>185</v>
      </c>
      <c r="G72" s="37">
        <v>2129</v>
      </c>
      <c r="H72" s="37">
        <v>649</v>
      </c>
      <c r="I72" s="37">
        <v>207</v>
      </c>
      <c r="J72" s="37">
        <v>1696</v>
      </c>
      <c r="K72" s="37">
        <v>70</v>
      </c>
      <c r="L72" s="37">
        <v>1349</v>
      </c>
      <c r="M72" s="37"/>
      <c r="N72" s="37">
        <v>204</v>
      </c>
      <c r="O72" s="37">
        <v>160</v>
      </c>
      <c r="P72" s="37">
        <v>279</v>
      </c>
      <c r="Q72" s="37">
        <v>1212</v>
      </c>
      <c r="R72" s="37"/>
      <c r="S72" s="37">
        <v>318</v>
      </c>
      <c r="T72" s="37">
        <v>430</v>
      </c>
      <c r="U72" s="37">
        <v>260</v>
      </c>
      <c r="V72" s="37"/>
      <c r="W72" s="37">
        <v>946</v>
      </c>
      <c r="X72" s="37">
        <v>4586</v>
      </c>
      <c r="Y72" s="37">
        <v>830</v>
      </c>
      <c r="Z72" s="21"/>
    </row>
    <row r="73" spans="1:26" s="2" customFormat="1" ht="30" customHeight="1" x14ac:dyDescent="0.3">
      <c r="A73" s="18" t="s">
        <v>70</v>
      </c>
      <c r="B73" s="23">
        <v>607</v>
      </c>
      <c r="C73" s="23">
        <f t="shared" si="57"/>
        <v>4570</v>
      </c>
      <c r="D73" s="15">
        <f t="shared" si="54"/>
        <v>7.5288303130148266</v>
      </c>
      <c r="E73" s="37"/>
      <c r="F73" s="37">
        <v>218</v>
      </c>
      <c r="G73" s="37">
        <v>1573</v>
      </c>
      <c r="H73" s="37">
        <v>412</v>
      </c>
      <c r="I73" s="37">
        <v>162</v>
      </c>
      <c r="J73" s="37">
        <v>130</v>
      </c>
      <c r="K73" s="37">
        <v>60</v>
      </c>
      <c r="L73" s="37"/>
      <c r="M73" s="37"/>
      <c r="N73" s="37">
        <v>20</v>
      </c>
      <c r="O73" s="37"/>
      <c r="P73" s="37">
        <v>10</v>
      </c>
      <c r="Q73" s="37"/>
      <c r="R73" s="37"/>
      <c r="S73" s="37">
        <v>135</v>
      </c>
      <c r="T73" s="37">
        <v>160</v>
      </c>
      <c r="U73" s="37">
        <v>210</v>
      </c>
      <c r="V73" s="37">
        <v>237</v>
      </c>
      <c r="W73" s="37">
        <v>793</v>
      </c>
      <c r="X73" s="37">
        <v>250</v>
      </c>
      <c r="Y73" s="37">
        <v>200</v>
      </c>
      <c r="Z73" s="21"/>
    </row>
    <row r="74" spans="1:26" s="2" customFormat="1" ht="30" customHeight="1" x14ac:dyDescent="0.3">
      <c r="A74" s="18" t="s">
        <v>71</v>
      </c>
      <c r="B74" s="23"/>
      <c r="C74" s="23">
        <f t="shared" si="57"/>
        <v>113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>
        <v>113</v>
      </c>
      <c r="T74" s="37"/>
      <c r="U74" s="37"/>
      <c r="V74" s="37"/>
      <c r="W74" s="37"/>
      <c r="X74" s="37"/>
      <c r="Y74" s="37"/>
      <c r="Z74" s="21"/>
    </row>
    <row r="75" spans="1:26" s="2" customFormat="1" ht="30" customHeight="1" x14ac:dyDescent="0.3">
      <c r="A75" s="18" t="s">
        <v>72</v>
      </c>
      <c r="B75" s="23">
        <v>190</v>
      </c>
      <c r="C75" s="23">
        <f t="shared" si="57"/>
        <v>380</v>
      </c>
      <c r="D75" s="15">
        <f t="shared" si="54"/>
        <v>2</v>
      </c>
      <c r="E75" s="39">
        <v>80</v>
      </c>
      <c r="F75" s="23"/>
      <c r="G75" s="23"/>
      <c r="H75" s="39"/>
      <c r="I75" s="23"/>
      <c r="J75" s="37"/>
      <c r="K75" s="37"/>
      <c r="L75" s="37"/>
      <c r="M75" s="37"/>
      <c r="N75" s="37"/>
      <c r="O75" s="37"/>
      <c r="P75" s="37"/>
      <c r="Q75" s="37"/>
      <c r="R75" s="37"/>
      <c r="S75" s="37">
        <v>300</v>
      </c>
      <c r="T75" s="37"/>
      <c r="U75" s="37"/>
      <c r="V75" s="37"/>
      <c r="W75" s="37"/>
      <c r="X75" s="37"/>
      <c r="Y75" s="37"/>
      <c r="Z75" s="21"/>
    </row>
    <row r="76" spans="1:26" s="2" customFormat="1" ht="30" customHeight="1" x14ac:dyDescent="0.3">
      <c r="A76" s="18" t="s">
        <v>73</v>
      </c>
      <c r="B76" s="23">
        <v>77</v>
      </c>
      <c r="C76" s="23">
        <f t="shared" si="57"/>
        <v>539</v>
      </c>
      <c r="D76" s="15">
        <f t="shared" si="54"/>
        <v>7</v>
      </c>
      <c r="E76" s="37"/>
      <c r="F76" s="37"/>
      <c r="G76" s="37"/>
      <c r="H76" s="37">
        <v>126</v>
      </c>
      <c r="I76" s="37">
        <v>213</v>
      </c>
      <c r="J76" s="37"/>
      <c r="K76" s="37"/>
      <c r="L76" s="37"/>
      <c r="M76" s="37"/>
      <c r="N76" s="37"/>
      <c r="O76" s="37"/>
      <c r="P76" s="37"/>
      <c r="Q76" s="37">
        <v>150</v>
      </c>
      <c r="R76" s="37"/>
      <c r="S76" s="37"/>
      <c r="T76" s="37"/>
      <c r="U76" s="37"/>
      <c r="V76" s="37"/>
      <c r="W76" s="37"/>
      <c r="X76" s="37">
        <v>50</v>
      </c>
      <c r="Y76" s="37"/>
      <c r="Z76" s="21"/>
    </row>
    <row r="77" spans="1:26" s="2" customFormat="1" ht="30" hidden="1" customHeight="1" x14ac:dyDescent="0.3">
      <c r="A77" s="18" t="s">
        <v>74</v>
      </c>
      <c r="B77" s="23"/>
      <c r="C77" s="23">
        <f t="shared" si="57"/>
        <v>0</v>
      </c>
      <c r="D77" s="15" t="e">
        <f t="shared" si="54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21"/>
    </row>
    <row r="78" spans="1:26" s="2" customFormat="1" ht="30" customHeight="1" x14ac:dyDescent="0.3">
      <c r="A78" s="18" t="s">
        <v>75</v>
      </c>
      <c r="B78" s="23">
        <v>28</v>
      </c>
      <c r="C78" s="19">
        <f t="shared" si="57"/>
        <v>98</v>
      </c>
      <c r="D78" s="15">
        <f t="shared" si="54"/>
        <v>3.5</v>
      </c>
      <c r="E78" s="37"/>
      <c r="F78" s="37"/>
      <c r="G78" s="37"/>
      <c r="H78" s="37">
        <v>20</v>
      </c>
      <c r="I78" s="37"/>
      <c r="J78" s="37"/>
      <c r="K78" s="37"/>
      <c r="L78" s="37"/>
      <c r="M78" s="37"/>
      <c r="N78" s="37">
        <v>4</v>
      </c>
      <c r="O78" s="37"/>
      <c r="P78" s="37"/>
      <c r="Q78" s="37"/>
      <c r="R78" s="37">
        <v>28</v>
      </c>
      <c r="S78" s="37">
        <v>10</v>
      </c>
      <c r="T78" s="37"/>
      <c r="U78" s="37"/>
      <c r="V78" s="37"/>
      <c r="W78" s="37">
        <v>36</v>
      </c>
      <c r="X78" s="37"/>
      <c r="Y78" s="37"/>
      <c r="Z78" s="21"/>
    </row>
    <row r="79" spans="1:26" ht="30" hidden="1" customHeight="1" x14ac:dyDescent="0.3">
      <c r="A79" s="11" t="s">
        <v>76</v>
      </c>
      <c r="B79" s="23"/>
      <c r="C79" s="23">
        <f t="shared" si="57"/>
        <v>0</v>
      </c>
      <c r="D79" s="15" t="e">
        <f t="shared" si="54"/>
        <v>#DIV/0!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6" ht="30" customHeight="1" x14ac:dyDescent="0.3">
      <c r="A80" s="32" t="s">
        <v>77</v>
      </c>
      <c r="B80" s="23"/>
      <c r="C80" s="23">
        <f>SUM(E80:Y80)</f>
        <v>36</v>
      </c>
      <c r="D80" s="15"/>
      <c r="E80" s="37"/>
      <c r="F80" s="37"/>
      <c r="G80" s="37"/>
      <c r="H80" s="37">
        <v>8</v>
      </c>
      <c r="I80" s="37"/>
      <c r="J80" s="37"/>
      <c r="K80" s="37"/>
      <c r="L80" s="37"/>
      <c r="M80" s="37"/>
      <c r="N80" s="37"/>
      <c r="O80" s="37"/>
      <c r="P80" s="37"/>
      <c r="Q80" s="37"/>
      <c r="R80" s="37">
        <v>12</v>
      </c>
      <c r="S80" s="37"/>
      <c r="T80" s="37"/>
      <c r="U80" s="37"/>
      <c r="V80" s="37"/>
      <c r="W80" s="37">
        <v>16</v>
      </c>
      <c r="X80" s="37"/>
      <c r="Y80" s="37"/>
    </row>
    <row r="81" spans="1:26" ht="30" hidden="1" customHeight="1" x14ac:dyDescent="0.3">
      <c r="A81" s="13" t="s">
        <v>52</v>
      </c>
      <c r="B81" s="33"/>
      <c r="C81" s="23">
        <f>SUM(E81:Y81)</f>
        <v>0</v>
      </c>
      <c r="D81" s="15" t="e">
        <f t="shared" ref="D63:D94" si="60">C81/B81</f>
        <v>#DIV/0!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6" ht="30" hidden="1" customHeight="1" x14ac:dyDescent="0.3">
      <c r="A82" s="13" t="s">
        <v>78</v>
      </c>
      <c r="B82" s="33"/>
      <c r="C82" s="23">
        <f>SUM(E82:Y82)</f>
        <v>0</v>
      </c>
      <c r="D82" s="15" t="e">
        <f t="shared" si="60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ht="30" hidden="1" customHeight="1" x14ac:dyDescent="0.3">
      <c r="A83" s="13"/>
      <c r="B83" s="33"/>
      <c r="C83" s="39"/>
      <c r="D83" s="15" t="e">
        <f t="shared" si="60"/>
        <v>#DIV/0!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6" s="4" customFormat="1" ht="30" hidden="1" customHeight="1" x14ac:dyDescent="0.3">
      <c r="A84" s="78" t="s">
        <v>79</v>
      </c>
      <c r="B84" s="40"/>
      <c r="C84" s="40">
        <f>SUM(E84:Y84)</f>
        <v>0</v>
      </c>
      <c r="D84" s="15" t="e">
        <f t="shared" si="60"/>
        <v>#DIV/0!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6" ht="30" hidden="1" customHeight="1" x14ac:dyDescent="0.3">
      <c r="A85" s="13"/>
      <c r="B85" s="33"/>
      <c r="C85" s="39"/>
      <c r="D85" s="15" t="e">
        <f t="shared" si="60"/>
        <v>#DIV/0!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6" ht="7.8" hidden="1" customHeight="1" x14ac:dyDescent="0.3">
      <c r="A86" s="13"/>
      <c r="B86" s="33"/>
      <c r="C86" s="19"/>
      <c r="D86" s="1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6" s="43" customFormat="1" ht="30" customHeight="1" x14ac:dyDescent="0.3">
      <c r="A87" s="13" t="s">
        <v>80</v>
      </c>
      <c r="B87" s="42">
        <v>16263</v>
      </c>
      <c r="C87" s="42">
        <f>SUM(E87:Y87)</f>
        <v>7833.25</v>
      </c>
      <c r="D87" s="15"/>
      <c r="E87" s="99">
        <f>(E44-E88)/4</f>
        <v>226.25</v>
      </c>
      <c r="F87" s="99">
        <f t="shared" ref="F87:Y87" si="61">(F44-F88)/4</f>
        <v>348.75</v>
      </c>
      <c r="G87" s="99">
        <f t="shared" si="61"/>
        <v>730.25</v>
      </c>
      <c r="H87" s="99">
        <f t="shared" si="61"/>
        <v>500.75</v>
      </c>
      <c r="I87" s="99">
        <f t="shared" si="61"/>
        <v>7.5</v>
      </c>
      <c r="J87" s="99">
        <f t="shared" si="61"/>
        <v>562.25</v>
      </c>
      <c r="K87" s="99">
        <f t="shared" si="61"/>
        <v>345.25</v>
      </c>
      <c r="L87" s="99">
        <f t="shared" si="61"/>
        <v>129</v>
      </c>
      <c r="M87" s="99">
        <f t="shared" si="61"/>
        <v>452.25</v>
      </c>
      <c r="N87" s="99">
        <f t="shared" si="61"/>
        <v>201.25</v>
      </c>
      <c r="O87" s="99">
        <f t="shared" si="61"/>
        <v>346.25</v>
      </c>
      <c r="P87" s="99">
        <f t="shared" si="61"/>
        <v>626.5</v>
      </c>
      <c r="Q87" s="99">
        <f t="shared" si="61"/>
        <v>506</v>
      </c>
      <c r="R87" s="99">
        <f t="shared" si="61"/>
        <v>365</v>
      </c>
      <c r="S87" s="99">
        <f t="shared" si="61"/>
        <v>378.25</v>
      </c>
      <c r="T87" s="99">
        <f t="shared" si="61"/>
        <v>313.5</v>
      </c>
      <c r="U87" s="99">
        <f t="shared" si="61"/>
        <v>150</v>
      </c>
      <c r="V87" s="99">
        <f t="shared" si="61"/>
        <v>74.75</v>
      </c>
      <c r="W87" s="99">
        <f t="shared" si="61"/>
        <v>260.25</v>
      </c>
      <c r="X87" s="99">
        <f t="shared" si="61"/>
        <v>634.25</v>
      </c>
      <c r="Y87" s="99">
        <f t="shared" si="61"/>
        <v>675</v>
      </c>
    </row>
    <row r="88" spans="1:26" ht="30.6" hidden="1" customHeight="1" x14ac:dyDescent="0.3">
      <c r="A88" s="13" t="s">
        <v>81</v>
      </c>
      <c r="B88" s="23"/>
      <c r="C88" s="42">
        <f t="shared" ref="C88:C89" si="62">SUM(E88:Y88)</f>
        <v>160155</v>
      </c>
      <c r="D88" s="15"/>
      <c r="E88" s="10">
        <v>9922</v>
      </c>
      <c r="F88" s="10">
        <v>5350</v>
      </c>
      <c r="G88" s="10">
        <v>13079</v>
      </c>
      <c r="H88" s="10">
        <v>10258</v>
      </c>
      <c r="I88" s="10">
        <v>5695</v>
      </c>
      <c r="J88" s="10">
        <v>9728</v>
      </c>
      <c r="K88" s="10">
        <v>6079</v>
      </c>
      <c r="L88" s="10">
        <v>9234</v>
      </c>
      <c r="M88" s="10">
        <v>7603</v>
      </c>
      <c r="N88" s="10">
        <v>2139</v>
      </c>
      <c r="O88" s="10">
        <v>3825</v>
      </c>
      <c r="P88" s="10">
        <v>5434</v>
      </c>
      <c r="Q88" s="10">
        <v>10582</v>
      </c>
      <c r="R88" s="10">
        <v>8420</v>
      </c>
      <c r="S88" s="10">
        <v>8755</v>
      </c>
      <c r="T88" s="10">
        <v>4377</v>
      </c>
      <c r="U88" s="10">
        <v>6880</v>
      </c>
      <c r="V88" s="10">
        <v>1794</v>
      </c>
      <c r="W88" s="10">
        <v>5849</v>
      </c>
      <c r="X88" s="10">
        <v>18602</v>
      </c>
      <c r="Y88" s="10">
        <v>6550</v>
      </c>
      <c r="Z88" s="20"/>
    </row>
    <row r="89" spans="1:26" ht="30" customHeight="1" x14ac:dyDescent="0.3">
      <c r="A89" s="13" t="s">
        <v>201</v>
      </c>
      <c r="B89" s="33"/>
      <c r="C89" s="42">
        <f t="shared" si="62"/>
        <v>548</v>
      </c>
      <c r="D89" s="15"/>
      <c r="E89" s="10">
        <v>6</v>
      </c>
      <c r="F89" s="10">
        <v>25</v>
      </c>
      <c r="G89" s="10">
        <v>70</v>
      </c>
      <c r="H89" s="10">
        <v>22</v>
      </c>
      <c r="I89" s="10">
        <v>20</v>
      </c>
      <c r="J89" s="10">
        <v>56</v>
      </c>
      <c r="K89" s="10">
        <v>8</v>
      </c>
      <c r="L89" s="10">
        <v>22</v>
      </c>
      <c r="M89" s="10">
        <v>14</v>
      </c>
      <c r="N89" s="10">
        <v>8</v>
      </c>
      <c r="O89" s="10">
        <v>5</v>
      </c>
      <c r="P89" s="10">
        <v>16</v>
      </c>
      <c r="Q89" s="10">
        <v>26</v>
      </c>
      <c r="R89" s="10">
        <v>60</v>
      </c>
      <c r="S89" s="10">
        <v>20</v>
      </c>
      <c r="T89" s="10">
        <v>6</v>
      </c>
      <c r="U89" s="10">
        <v>42</v>
      </c>
      <c r="V89" s="10">
        <v>8</v>
      </c>
      <c r="W89" s="10">
        <v>20</v>
      </c>
      <c r="X89" s="10">
        <v>66</v>
      </c>
      <c r="Y89" s="10">
        <v>28</v>
      </c>
    </row>
    <row r="90" spans="1:26" s="43" customFormat="1" ht="30" hidden="1" customHeight="1" x14ac:dyDescent="0.3">
      <c r="A90" s="13" t="s">
        <v>82</v>
      </c>
      <c r="B90" s="42"/>
      <c r="C90" s="42"/>
      <c r="D90" s="1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6" ht="30" hidden="1" customHeight="1" x14ac:dyDescent="0.3">
      <c r="A91" s="13" t="s">
        <v>83</v>
      </c>
      <c r="B91" s="34"/>
      <c r="C91" s="27">
        <f>SUM(E91:Y91)</f>
        <v>0</v>
      </c>
      <c r="D91" s="15" t="e">
        <f t="shared" si="60"/>
        <v>#DIV/0!</v>
      </c>
      <c r="E91" s="34"/>
      <c r="F91" s="34"/>
      <c r="G91" s="34"/>
      <c r="H91" s="34"/>
      <c r="I91" s="34"/>
      <c r="J91" s="34"/>
      <c r="K91" s="34"/>
      <c r="L91" s="34"/>
      <c r="M91" s="34"/>
      <c r="N91" s="36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6" ht="30" hidden="1" customHeight="1" x14ac:dyDescent="0.3">
      <c r="A92" s="44" t="s">
        <v>84</v>
      </c>
      <c r="B92" s="45"/>
      <c r="C92" s="45"/>
      <c r="D92" s="15" t="e">
        <f t="shared" si="60"/>
        <v>#DIV/0!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3">
      <c r="A93" s="13" t="s">
        <v>85</v>
      </c>
      <c r="B93" s="41"/>
      <c r="C93" s="41"/>
      <c r="D93" s="15" t="e">
        <f t="shared" si="60"/>
        <v>#DIV/0!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3">
      <c r="A94" s="13" t="s">
        <v>86</v>
      </c>
      <c r="B94" s="29"/>
      <c r="C94" s="29" t="e">
        <f>C93/C92</f>
        <v>#DIV/0!</v>
      </c>
      <c r="D94" s="15" t="e">
        <f t="shared" si="60"/>
        <v>#DIV/0!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6" ht="30" hidden="1" customHeight="1" x14ac:dyDescent="0.3">
      <c r="A95" s="44" t="s">
        <v>179</v>
      </c>
      <c r="B95" s="83"/>
      <c r="C95" s="83"/>
      <c r="D95" s="47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1:26" s="12" customFormat="1" ht="30" hidden="1" customHeight="1" outlineLevel="1" x14ac:dyDescent="0.25">
      <c r="A96" s="48" t="s">
        <v>87</v>
      </c>
      <c r="B96" s="23"/>
      <c r="C96" s="27"/>
      <c r="D96" s="15" t="e">
        <f t="shared" ref="D96:D133" si="63">C96/B96</f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5">
      <c r="A97" s="48" t="s">
        <v>92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5">
      <c r="A98" s="48" t="s">
        <v>154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outlineLevel="1" x14ac:dyDescent="0.25">
      <c r="A99" s="48" t="s">
        <v>155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4.799999999999997" hidden="1" customHeight="1" outlineLevel="1" x14ac:dyDescent="0.25">
      <c r="A100" s="13" t="s">
        <v>88</v>
      </c>
      <c r="B100" s="39"/>
      <c r="C100" s="26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50" customFormat="1" ht="33" hidden="1" customHeight="1" outlineLevel="1" x14ac:dyDescent="0.25">
      <c r="A101" s="13" t="s">
        <v>89</v>
      </c>
      <c r="B101" s="39"/>
      <c r="C101" s="26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4.200000000000003" hidden="1" customHeight="1" outlineLevel="1" x14ac:dyDescent="0.25">
      <c r="A102" s="11" t="s">
        <v>90</v>
      </c>
      <c r="B102" s="27"/>
      <c r="C102" s="27"/>
      <c r="D102" s="15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32" t="s">
        <v>91</v>
      </c>
      <c r="B103" s="23"/>
      <c r="C103" s="27"/>
      <c r="D103" s="15" t="e">
        <f t="shared" si="63"/>
        <v>#DIV/0!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s="12" customFormat="1" ht="30" hidden="1" customHeight="1" x14ac:dyDescent="0.25">
      <c r="A104" s="13" t="s">
        <v>185</v>
      </c>
      <c r="B104" s="29" t="e">
        <f>B103/B102</f>
        <v>#DIV/0!</v>
      </c>
      <c r="C104" s="29" t="e">
        <f>C103/C102</f>
        <v>#DIV/0!</v>
      </c>
      <c r="D104" s="15"/>
      <c r="E104" s="29" t="e">
        <f>E103/E102</f>
        <v>#DIV/0!</v>
      </c>
      <c r="F104" s="29" t="e">
        <f>F103/F102</f>
        <v>#DIV/0!</v>
      </c>
      <c r="G104" s="29" t="e">
        <f t="shared" ref="G104:Y104" si="64">G103/G102</f>
        <v>#DIV/0!</v>
      </c>
      <c r="H104" s="29" t="e">
        <f t="shared" si="64"/>
        <v>#DIV/0!</v>
      </c>
      <c r="I104" s="29" t="e">
        <f t="shared" si="64"/>
        <v>#DIV/0!</v>
      </c>
      <c r="J104" s="29" t="e">
        <f t="shared" si="64"/>
        <v>#DIV/0!</v>
      </c>
      <c r="K104" s="29" t="e">
        <f t="shared" si="64"/>
        <v>#DIV/0!</v>
      </c>
      <c r="L104" s="29" t="e">
        <f t="shared" si="64"/>
        <v>#DIV/0!</v>
      </c>
      <c r="M104" s="29" t="e">
        <f t="shared" si="64"/>
        <v>#DIV/0!</v>
      </c>
      <c r="N104" s="29" t="e">
        <f t="shared" si="64"/>
        <v>#DIV/0!</v>
      </c>
      <c r="O104" s="29" t="e">
        <f t="shared" si="64"/>
        <v>#DIV/0!</v>
      </c>
      <c r="P104" s="29" t="e">
        <f t="shared" si="64"/>
        <v>#DIV/0!</v>
      </c>
      <c r="Q104" s="29" t="e">
        <f t="shared" si="64"/>
        <v>#DIV/0!</v>
      </c>
      <c r="R104" s="29" t="e">
        <f t="shared" si="64"/>
        <v>#DIV/0!</v>
      </c>
      <c r="S104" s="29" t="e">
        <f t="shared" si="64"/>
        <v>#DIV/0!</v>
      </c>
      <c r="T104" s="29" t="e">
        <f t="shared" si="64"/>
        <v>#DIV/0!</v>
      </c>
      <c r="U104" s="29" t="e">
        <f t="shared" si="64"/>
        <v>#DIV/0!</v>
      </c>
      <c r="V104" s="29" t="e">
        <f t="shared" si="64"/>
        <v>#DIV/0!</v>
      </c>
      <c r="W104" s="29" t="e">
        <f t="shared" si="64"/>
        <v>#DIV/0!</v>
      </c>
      <c r="X104" s="29" t="e">
        <f t="shared" si="64"/>
        <v>#DIV/0!</v>
      </c>
      <c r="Y104" s="29" t="e">
        <f t="shared" si="64"/>
        <v>#DIV/0!</v>
      </c>
    </row>
    <row r="105" spans="1:25" s="96" customFormat="1" ht="31.8" hidden="1" customHeight="1" x14ac:dyDescent="0.25">
      <c r="A105" s="94" t="s">
        <v>96</v>
      </c>
      <c r="B105" s="97">
        <f>B102-B103</f>
        <v>0</v>
      </c>
      <c r="C105" s="97">
        <f>C102-C103</f>
        <v>0</v>
      </c>
      <c r="D105" s="97"/>
      <c r="E105" s="97">
        <f t="shared" ref="E105:Y105" si="65">E102-E103</f>
        <v>0</v>
      </c>
      <c r="F105" s="97">
        <f t="shared" si="65"/>
        <v>0</v>
      </c>
      <c r="G105" s="97">
        <f t="shared" si="65"/>
        <v>0</v>
      </c>
      <c r="H105" s="97">
        <f t="shared" si="65"/>
        <v>0</v>
      </c>
      <c r="I105" s="97">
        <f t="shared" si="65"/>
        <v>0</v>
      </c>
      <c r="J105" s="97">
        <f t="shared" si="65"/>
        <v>0</v>
      </c>
      <c r="K105" s="97">
        <f t="shared" si="65"/>
        <v>0</v>
      </c>
      <c r="L105" s="97">
        <f t="shared" si="65"/>
        <v>0</v>
      </c>
      <c r="M105" s="97">
        <f t="shared" si="65"/>
        <v>0</v>
      </c>
      <c r="N105" s="97">
        <f t="shared" si="65"/>
        <v>0</v>
      </c>
      <c r="O105" s="97">
        <f t="shared" si="65"/>
        <v>0</v>
      </c>
      <c r="P105" s="97">
        <f t="shared" si="65"/>
        <v>0</v>
      </c>
      <c r="Q105" s="97">
        <f t="shared" si="65"/>
        <v>0</v>
      </c>
      <c r="R105" s="97">
        <f t="shared" si="65"/>
        <v>0</v>
      </c>
      <c r="S105" s="97">
        <f t="shared" si="65"/>
        <v>0</v>
      </c>
      <c r="T105" s="97">
        <f t="shared" si="65"/>
        <v>0</v>
      </c>
      <c r="U105" s="97">
        <f t="shared" si="65"/>
        <v>0</v>
      </c>
      <c r="V105" s="97">
        <f t="shared" si="65"/>
        <v>0</v>
      </c>
      <c r="W105" s="97">
        <f t="shared" si="65"/>
        <v>0</v>
      </c>
      <c r="X105" s="97">
        <f t="shared" si="65"/>
        <v>0</v>
      </c>
      <c r="Y105" s="97">
        <f t="shared" si="65"/>
        <v>0</v>
      </c>
    </row>
    <row r="106" spans="1:25" s="12" customFormat="1" ht="30" hidden="1" customHeight="1" x14ac:dyDescent="0.25">
      <c r="A106" s="11" t="s">
        <v>92</v>
      </c>
      <c r="B106" s="39"/>
      <c r="C106" s="26">
        <f t="shared" ref="C106:C109" si="66">SUM(E106:Y106)</f>
        <v>0</v>
      </c>
      <c r="D106" s="15" t="e">
        <f t="shared" si="63"/>
        <v>#DIV/0!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5">
      <c r="A107" s="11" t="s">
        <v>93</v>
      </c>
      <c r="B107" s="39"/>
      <c r="C107" s="26">
        <f t="shared" si="66"/>
        <v>0</v>
      </c>
      <c r="D107" s="15" t="e">
        <f t="shared" si="63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94</v>
      </c>
      <c r="B108" s="39"/>
      <c r="C108" s="26">
        <f t="shared" si="66"/>
        <v>0</v>
      </c>
      <c r="D108" s="15" t="e">
        <f t="shared" si="6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95</v>
      </c>
      <c r="B109" s="39"/>
      <c r="C109" s="26">
        <f t="shared" si="66"/>
        <v>0</v>
      </c>
      <c r="D109" s="15" t="e">
        <f t="shared" si="63"/>
        <v>#DIV/0!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s="12" customFormat="1" ht="30" hidden="1" customHeight="1" x14ac:dyDescent="0.25">
      <c r="A110" s="32" t="s">
        <v>97</v>
      </c>
      <c r="B110" s="27"/>
      <c r="C110" s="27">
        <f>SUM(E110:Y110)</f>
        <v>0</v>
      </c>
      <c r="D110" s="15" t="e">
        <f t="shared" si="63"/>
        <v>#DIV/0!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s="12" customFormat="1" ht="31.2" hidden="1" customHeight="1" x14ac:dyDescent="0.25">
      <c r="A111" s="13" t="s">
        <v>185</v>
      </c>
      <c r="B111" s="29" t="e">
        <f>B110/B102</f>
        <v>#DIV/0!</v>
      </c>
      <c r="C111" s="29" t="e">
        <f>C110/C102</f>
        <v>#DIV/0!</v>
      </c>
      <c r="D111" s="29"/>
      <c r="E111" s="29" t="e">
        <f t="shared" ref="E111:Y111" si="67">E110/E102</f>
        <v>#DIV/0!</v>
      </c>
      <c r="F111" s="29" t="e">
        <f t="shared" si="67"/>
        <v>#DIV/0!</v>
      </c>
      <c r="G111" s="29" t="e">
        <f t="shared" si="67"/>
        <v>#DIV/0!</v>
      </c>
      <c r="H111" s="29" t="e">
        <f t="shared" si="67"/>
        <v>#DIV/0!</v>
      </c>
      <c r="I111" s="29" t="e">
        <f t="shared" si="67"/>
        <v>#DIV/0!</v>
      </c>
      <c r="J111" s="29" t="e">
        <f t="shared" si="67"/>
        <v>#DIV/0!</v>
      </c>
      <c r="K111" s="29" t="e">
        <f t="shared" si="67"/>
        <v>#DIV/0!</v>
      </c>
      <c r="L111" s="29" t="e">
        <f t="shared" si="67"/>
        <v>#DIV/0!</v>
      </c>
      <c r="M111" s="29" t="e">
        <f t="shared" si="67"/>
        <v>#DIV/0!</v>
      </c>
      <c r="N111" s="29" t="e">
        <f t="shared" si="67"/>
        <v>#DIV/0!</v>
      </c>
      <c r="O111" s="29" t="e">
        <f t="shared" si="67"/>
        <v>#DIV/0!</v>
      </c>
      <c r="P111" s="29" t="e">
        <f t="shared" si="67"/>
        <v>#DIV/0!</v>
      </c>
      <c r="Q111" s="29" t="e">
        <f t="shared" si="67"/>
        <v>#DIV/0!</v>
      </c>
      <c r="R111" s="29" t="e">
        <f t="shared" si="67"/>
        <v>#DIV/0!</v>
      </c>
      <c r="S111" s="29" t="e">
        <f t="shared" si="67"/>
        <v>#DIV/0!</v>
      </c>
      <c r="T111" s="29" t="e">
        <f t="shared" si="67"/>
        <v>#DIV/0!</v>
      </c>
      <c r="U111" s="29" t="e">
        <f t="shared" si="67"/>
        <v>#DIV/0!</v>
      </c>
      <c r="V111" s="29" t="e">
        <f t="shared" si="67"/>
        <v>#DIV/0!</v>
      </c>
      <c r="W111" s="29" t="e">
        <f t="shared" si="67"/>
        <v>#DIV/0!</v>
      </c>
      <c r="X111" s="29" t="e">
        <f t="shared" si="67"/>
        <v>#DIV/0!</v>
      </c>
      <c r="Y111" s="29" t="e">
        <f t="shared" si="67"/>
        <v>#DIV/0!</v>
      </c>
    </row>
    <row r="112" spans="1:25" s="12" customFormat="1" ht="30" hidden="1" customHeight="1" x14ac:dyDescent="0.25">
      <c r="A112" s="11" t="s">
        <v>92</v>
      </c>
      <c r="B112" s="39"/>
      <c r="C112" s="26">
        <f t="shared" ref="C112:C122" si="68">SUM(E112:Y112)</f>
        <v>0</v>
      </c>
      <c r="D112" s="15" t="e">
        <f t="shared" si="63"/>
        <v>#DIV/0!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5">
      <c r="A113" s="11" t="s">
        <v>93</v>
      </c>
      <c r="B113" s="39"/>
      <c r="C113" s="26">
        <f t="shared" si="68"/>
        <v>0</v>
      </c>
      <c r="D113" s="15" t="e">
        <f t="shared" si="63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5">
      <c r="A114" s="11" t="s">
        <v>94</v>
      </c>
      <c r="B114" s="39"/>
      <c r="C114" s="26">
        <f t="shared" si="68"/>
        <v>0</v>
      </c>
      <c r="D114" s="15" t="e">
        <f t="shared" si="63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95</v>
      </c>
      <c r="B115" s="39"/>
      <c r="C115" s="26">
        <f t="shared" si="68"/>
        <v>0</v>
      </c>
      <c r="D115" s="15" t="e">
        <f t="shared" si="63"/>
        <v>#DIV/0!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84"/>
      <c r="U115" s="24"/>
      <c r="V115" s="24"/>
      <c r="W115" s="24"/>
      <c r="X115" s="24"/>
      <c r="Y115" s="24"/>
    </row>
    <row r="116" spans="1:25" s="50" customFormat="1" ht="48" hidden="1" customHeight="1" x14ac:dyDescent="0.25">
      <c r="A116" s="13" t="s">
        <v>194</v>
      </c>
      <c r="B116" s="39"/>
      <c r="C116" s="26">
        <v>595200</v>
      </c>
      <c r="D116" s="16" t="e">
        <f t="shared" si="63"/>
        <v>#DIV/0!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30" hidden="1" customHeight="1" x14ac:dyDescent="0.25">
      <c r="A117" s="32" t="s">
        <v>195</v>
      </c>
      <c r="B117" s="27"/>
      <c r="C117" s="27">
        <f t="shared" si="68"/>
        <v>0</v>
      </c>
      <c r="D117" s="15" t="e">
        <f t="shared" si="63"/>
        <v>#DIV/0!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s="12" customFormat="1" ht="27" hidden="1" customHeight="1" x14ac:dyDescent="0.25">
      <c r="A118" s="13" t="s">
        <v>52</v>
      </c>
      <c r="B118" s="30" t="e">
        <f>B117/B116</f>
        <v>#DIV/0!</v>
      </c>
      <c r="C118" s="30">
        <f>C117/C116</f>
        <v>0</v>
      </c>
      <c r="D118" s="9"/>
      <c r="E118" s="30" t="e">
        <f t="shared" ref="E118:Y118" si="69">E117/E116</f>
        <v>#DIV/0!</v>
      </c>
      <c r="F118" s="30" t="e">
        <f t="shared" si="69"/>
        <v>#DIV/0!</v>
      </c>
      <c r="G118" s="30" t="e">
        <f t="shared" si="69"/>
        <v>#DIV/0!</v>
      </c>
      <c r="H118" s="30" t="e">
        <f t="shared" si="69"/>
        <v>#DIV/0!</v>
      </c>
      <c r="I118" s="30" t="e">
        <f t="shared" si="69"/>
        <v>#DIV/0!</v>
      </c>
      <c r="J118" s="30" t="e">
        <f t="shared" si="69"/>
        <v>#DIV/0!</v>
      </c>
      <c r="K118" s="30" t="e">
        <f t="shared" si="69"/>
        <v>#DIV/0!</v>
      </c>
      <c r="L118" s="30" t="e">
        <f t="shared" si="69"/>
        <v>#DIV/0!</v>
      </c>
      <c r="M118" s="30" t="e">
        <f t="shared" si="69"/>
        <v>#DIV/0!</v>
      </c>
      <c r="N118" s="30" t="e">
        <f t="shared" si="69"/>
        <v>#DIV/0!</v>
      </c>
      <c r="O118" s="30" t="e">
        <f t="shared" si="69"/>
        <v>#DIV/0!</v>
      </c>
      <c r="P118" s="30" t="e">
        <f t="shared" si="69"/>
        <v>#DIV/0!</v>
      </c>
      <c r="Q118" s="30" t="e">
        <f t="shared" si="69"/>
        <v>#DIV/0!</v>
      </c>
      <c r="R118" s="30" t="e">
        <f t="shared" si="69"/>
        <v>#DIV/0!</v>
      </c>
      <c r="S118" s="30" t="e">
        <f t="shared" si="69"/>
        <v>#DIV/0!</v>
      </c>
      <c r="T118" s="30" t="e">
        <f t="shared" si="69"/>
        <v>#DIV/0!</v>
      </c>
      <c r="U118" s="30" t="e">
        <f t="shared" si="69"/>
        <v>#DIV/0!</v>
      </c>
      <c r="V118" s="30" t="e">
        <f t="shared" si="69"/>
        <v>#DIV/0!</v>
      </c>
      <c r="W118" s="30" t="e">
        <f t="shared" si="69"/>
        <v>#DIV/0!</v>
      </c>
      <c r="X118" s="30" t="e">
        <f t="shared" si="69"/>
        <v>#DIV/0!</v>
      </c>
      <c r="Y118" s="30" t="e">
        <f t="shared" si="69"/>
        <v>#DIV/0!</v>
      </c>
    </row>
    <row r="119" spans="1:25" s="12" customFormat="1" ht="30" hidden="1" customHeight="1" x14ac:dyDescent="0.25">
      <c r="A119" s="11" t="s">
        <v>92</v>
      </c>
      <c r="B119" s="26"/>
      <c r="C119" s="26">
        <f t="shared" si="68"/>
        <v>0</v>
      </c>
      <c r="D119" s="15" t="e">
        <f t="shared" si="63"/>
        <v>#DIV/0!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0" hidden="1" customHeight="1" x14ac:dyDescent="0.25">
      <c r="A120" s="11" t="s">
        <v>93</v>
      </c>
      <c r="B120" s="26"/>
      <c r="C120" s="26">
        <f t="shared" si="68"/>
        <v>0</v>
      </c>
      <c r="D120" s="15" t="e">
        <f t="shared" si="63"/>
        <v>#DIV/0!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2" hidden="1" customHeight="1" x14ac:dyDescent="0.25">
      <c r="A121" s="11" t="s">
        <v>94</v>
      </c>
      <c r="B121" s="26"/>
      <c r="C121" s="26">
        <f t="shared" si="68"/>
        <v>0</v>
      </c>
      <c r="D121" s="15" t="e">
        <f t="shared" si="63"/>
        <v>#DIV/0!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12" customFormat="1" ht="31.2" hidden="1" customHeight="1" x14ac:dyDescent="0.25">
      <c r="A122" s="11" t="s">
        <v>95</v>
      </c>
      <c r="B122" s="39"/>
      <c r="C122" s="26">
        <f t="shared" si="68"/>
        <v>0</v>
      </c>
      <c r="D122" s="15" t="e">
        <f t="shared" si="63"/>
        <v>#DIV/0!</v>
      </c>
      <c r="E122" s="24"/>
      <c r="F122" s="24"/>
      <c r="G122" s="51"/>
      <c r="H122" s="51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84"/>
      <c r="U122" s="24"/>
      <c r="V122" s="24"/>
      <c r="W122" s="24"/>
      <c r="X122" s="24"/>
      <c r="Y122" s="24"/>
    </row>
    <row r="123" spans="1:25" s="12" customFormat="1" ht="31.2" hidden="1" customHeight="1" x14ac:dyDescent="0.25">
      <c r="A123" s="32" t="s">
        <v>98</v>
      </c>
      <c r="B123" s="53" t="e">
        <f>B117/B110*10</f>
        <v>#DIV/0!</v>
      </c>
      <c r="C123" s="53" t="e">
        <f>C117/C110*10</f>
        <v>#DIV/0!</v>
      </c>
      <c r="D123" s="15" t="e">
        <f t="shared" si="63"/>
        <v>#DIV/0!</v>
      </c>
      <c r="E123" s="54" t="e">
        <f t="shared" ref="E123:Y123" si="70">E117/E110*10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54" t="e">
        <f t="shared" si="70"/>
        <v>#DIV/0!</v>
      </c>
      <c r="J123" s="54" t="e">
        <f t="shared" si="70"/>
        <v>#DIV/0!</v>
      </c>
      <c r="K123" s="54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54" t="e">
        <f t="shared" si="70"/>
        <v>#DIV/0!</v>
      </c>
      <c r="Q123" s="54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5">
      <c r="A124" s="11" t="s">
        <v>92</v>
      </c>
      <c r="B124" s="54" t="e">
        <f t="shared" ref="B124:E127" si="71">B119/B112*10</f>
        <v>#DIV/0!</v>
      </c>
      <c r="C124" s="54" t="e">
        <f t="shared" si="71"/>
        <v>#DIV/0!</v>
      </c>
      <c r="D124" s="15" t="e">
        <f t="shared" si="63"/>
        <v>#DIV/0!</v>
      </c>
      <c r="E124" s="54" t="e">
        <f t="shared" ref="E124:Y124" si="72">E119/E112*10</f>
        <v>#DIV/0!</v>
      </c>
      <c r="F124" s="54" t="e">
        <f t="shared" si="72"/>
        <v>#DIV/0!</v>
      </c>
      <c r="G124" s="54" t="e">
        <f t="shared" si="72"/>
        <v>#DIV/0!</v>
      </c>
      <c r="H124" s="54" t="e">
        <f t="shared" si="72"/>
        <v>#DIV/0!</v>
      </c>
      <c r="I124" s="54" t="e">
        <f t="shared" si="72"/>
        <v>#DIV/0!</v>
      </c>
      <c r="J124" s="54" t="e">
        <f t="shared" si="72"/>
        <v>#DIV/0!</v>
      </c>
      <c r="K124" s="54" t="e">
        <f t="shared" si="72"/>
        <v>#DIV/0!</v>
      </c>
      <c r="L124" s="54" t="e">
        <f t="shared" si="72"/>
        <v>#DIV/0!</v>
      </c>
      <c r="M124" s="54" t="e">
        <f t="shared" si="72"/>
        <v>#DIV/0!</v>
      </c>
      <c r="N124" s="54" t="e">
        <f t="shared" si="72"/>
        <v>#DIV/0!</v>
      </c>
      <c r="O124" s="54" t="e">
        <f t="shared" si="72"/>
        <v>#DIV/0!</v>
      </c>
      <c r="P124" s="54" t="e">
        <f t="shared" si="72"/>
        <v>#DIV/0!</v>
      </c>
      <c r="Q124" s="54" t="e">
        <f t="shared" si="72"/>
        <v>#DIV/0!</v>
      </c>
      <c r="R124" s="54" t="e">
        <f t="shared" si="72"/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 t="e">
        <f t="shared" si="72"/>
        <v>#DIV/0!</v>
      </c>
      <c r="W124" s="54" t="e">
        <f t="shared" si="72"/>
        <v>#DIV/0!</v>
      </c>
      <c r="X124" s="54" t="e">
        <f t="shared" si="72"/>
        <v>#DIV/0!</v>
      </c>
      <c r="Y124" s="54" t="e">
        <f t="shared" si="72"/>
        <v>#DIV/0!</v>
      </c>
    </row>
    <row r="125" spans="1:25" s="12" customFormat="1" ht="30" hidden="1" customHeight="1" x14ac:dyDescent="0.25">
      <c r="A125" s="11" t="s">
        <v>93</v>
      </c>
      <c r="B125" s="54" t="e">
        <f t="shared" si="71"/>
        <v>#DIV/0!</v>
      </c>
      <c r="C125" s="54" t="e">
        <f t="shared" si="71"/>
        <v>#DIV/0!</v>
      </c>
      <c r="D125" s="15" t="e">
        <f t="shared" si="63"/>
        <v>#DIV/0!</v>
      </c>
      <c r="E125" s="54"/>
      <c r="F125" s="54" t="e">
        <f t="shared" ref="F125:M126" si="73">F120/F113*10</f>
        <v>#DIV/0!</v>
      </c>
      <c r="G125" s="54" t="e">
        <f t="shared" si="73"/>
        <v>#DIV/0!</v>
      </c>
      <c r="H125" s="54" t="e">
        <f t="shared" si="73"/>
        <v>#DIV/0!</v>
      </c>
      <c r="I125" s="54" t="e">
        <f t="shared" si="73"/>
        <v>#DIV/0!</v>
      </c>
      <c r="J125" s="54" t="e">
        <f t="shared" si="73"/>
        <v>#DIV/0!</v>
      </c>
      <c r="K125" s="54" t="e">
        <f t="shared" si="73"/>
        <v>#DIV/0!</v>
      </c>
      <c r="L125" s="54" t="e">
        <f t="shared" si="73"/>
        <v>#DIV/0!</v>
      </c>
      <c r="M125" s="54" t="e">
        <f t="shared" si="73"/>
        <v>#DIV/0!</v>
      </c>
      <c r="N125" s="54"/>
      <c r="O125" s="54" t="e">
        <f>O120/O113*10</f>
        <v>#DIV/0!</v>
      </c>
      <c r="P125" s="54" t="e">
        <f>P120/P113*10</f>
        <v>#DIV/0!</v>
      </c>
      <c r="Q125" s="54"/>
      <c r="R125" s="54" t="e">
        <f t="shared" ref="R125:U126" si="74">R120/R113*10</f>
        <v>#DIV/0!</v>
      </c>
      <c r="S125" s="54" t="e">
        <f t="shared" si="74"/>
        <v>#DIV/0!</v>
      </c>
      <c r="T125" s="54" t="e">
        <f t="shared" si="74"/>
        <v>#DIV/0!</v>
      </c>
      <c r="U125" s="54" t="e">
        <f t="shared" si="74"/>
        <v>#DIV/0!</v>
      </c>
      <c r="V125" s="54"/>
      <c r="W125" s="54"/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5">
      <c r="A126" s="11" t="s">
        <v>94</v>
      </c>
      <c r="B126" s="54" t="e">
        <f t="shared" si="71"/>
        <v>#DIV/0!</v>
      </c>
      <c r="C126" s="54" t="e">
        <f t="shared" si="71"/>
        <v>#DIV/0!</v>
      </c>
      <c r="D126" s="15" t="e">
        <f t="shared" si="63"/>
        <v>#DIV/0!</v>
      </c>
      <c r="E126" s="54" t="e">
        <f>E121/E114*10</f>
        <v>#DIV/0!</v>
      </c>
      <c r="F126" s="54" t="e">
        <f t="shared" si="73"/>
        <v>#DIV/0!</v>
      </c>
      <c r="G126" s="54" t="e">
        <f t="shared" si="73"/>
        <v>#DIV/0!</v>
      </c>
      <c r="H126" s="54" t="e">
        <f t="shared" si="73"/>
        <v>#DIV/0!</v>
      </c>
      <c r="I126" s="54" t="e">
        <f t="shared" si="73"/>
        <v>#DIV/0!</v>
      </c>
      <c r="J126" s="54" t="e">
        <f t="shared" si="73"/>
        <v>#DIV/0!</v>
      </c>
      <c r="K126" s="54" t="e">
        <f t="shared" si="73"/>
        <v>#DIV/0!</v>
      </c>
      <c r="L126" s="54" t="e">
        <f t="shared" si="73"/>
        <v>#DIV/0!</v>
      </c>
      <c r="M126" s="54" t="e">
        <f t="shared" si="73"/>
        <v>#DIV/0!</v>
      </c>
      <c r="N126" s="54" t="e">
        <f>N121/N114*10</f>
        <v>#DIV/0!</v>
      </c>
      <c r="O126" s="54" t="e">
        <f>O121/O114*10</f>
        <v>#DIV/0!</v>
      </c>
      <c r="P126" s="54" t="e">
        <f>P121/P114*10</f>
        <v>#DIV/0!</v>
      </c>
      <c r="Q126" s="54" t="e">
        <f>Q121/Q114*10</f>
        <v>#DIV/0!</v>
      </c>
      <c r="R126" s="54" t="e">
        <f t="shared" si="74"/>
        <v>#DIV/0!</v>
      </c>
      <c r="S126" s="54" t="e">
        <f t="shared" si="74"/>
        <v>#DIV/0!</v>
      </c>
      <c r="T126" s="54" t="e">
        <f t="shared" si="74"/>
        <v>#DIV/0!</v>
      </c>
      <c r="U126" s="54" t="e">
        <f t="shared" si="74"/>
        <v>#DIV/0!</v>
      </c>
      <c r="V126" s="54" t="e">
        <f>V121/V114*10</f>
        <v>#DIV/0!</v>
      </c>
      <c r="W126" s="54" t="e">
        <f>W121/W114*10</f>
        <v>#DIV/0!</v>
      </c>
      <c r="X126" s="54" t="e">
        <f>X121/X114*10</f>
        <v>#DIV/0!</v>
      </c>
      <c r="Y126" s="54" t="e">
        <f>Y121/Y114*10</f>
        <v>#DIV/0!</v>
      </c>
    </row>
    <row r="127" spans="1:25" s="12" customFormat="1" ht="30" hidden="1" customHeight="1" x14ac:dyDescent="0.25">
      <c r="A127" s="11" t="s">
        <v>95</v>
      </c>
      <c r="B127" s="54" t="e">
        <f t="shared" si="71"/>
        <v>#DIV/0!</v>
      </c>
      <c r="C127" s="54" t="e">
        <f t="shared" si="71"/>
        <v>#DIV/0!</v>
      </c>
      <c r="D127" s="15" t="e">
        <f t="shared" si="63"/>
        <v>#DIV/0!</v>
      </c>
      <c r="E127" s="54" t="e">
        <f t="shared" si="71"/>
        <v>#DIV/0!</v>
      </c>
      <c r="F127" s="54"/>
      <c r="G127" s="54">
        <v>10</v>
      </c>
      <c r="H127" s="54"/>
      <c r="I127" s="54" t="e">
        <f>I122/I115*10</f>
        <v>#DIV/0!</v>
      </c>
      <c r="J127" s="54"/>
      <c r="K127" s="54"/>
      <c r="L127" s="54"/>
      <c r="M127" s="54"/>
      <c r="N127" s="54"/>
      <c r="O127" s="54"/>
      <c r="P127" s="54"/>
      <c r="Q127" s="54" t="e">
        <f>Q122/Q115*10</f>
        <v>#DIV/0!</v>
      </c>
      <c r="R127" s="54" t="e">
        <f>R122/R115*10</f>
        <v>#DIV/0!</v>
      </c>
      <c r="S127" s="54"/>
      <c r="T127" s="54"/>
      <c r="U127" s="54" t="e">
        <f>U122/U115*10</f>
        <v>#DIV/0!</v>
      </c>
      <c r="V127" s="54"/>
      <c r="W127" s="54" t="e">
        <f>W122/W115*10</f>
        <v>#DIV/0!</v>
      </c>
      <c r="X127" s="54"/>
      <c r="Y127" s="54"/>
    </row>
    <row r="128" spans="1:25" s="12" customFormat="1" ht="30" hidden="1" customHeight="1" outlineLevel="1" x14ac:dyDescent="0.25">
      <c r="A128" s="55" t="s">
        <v>158</v>
      </c>
      <c r="B128" s="23"/>
      <c r="C128" s="26">
        <f>SUM(E128:Y128)</f>
        <v>0</v>
      </c>
      <c r="D128" s="15"/>
      <c r="E128" s="38"/>
      <c r="F128" s="37"/>
      <c r="G128" s="58"/>
      <c r="H128" s="37"/>
      <c r="I128" s="37"/>
      <c r="J128" s="37"/>
      <c r="K128" s="37"/>
      <c r="L128" s="54"/>
      <c r="M128" s="37"/>
      <c r="N128" s="37"/>
      <c r="O128" s="37"/>
      <c r="P128" s="37"/>
      <c r="Q128" s="3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5">
      <c r="A129" s="32" t="s">
        <v>159</v>
      </c>
      <c r="B129" s="23"/>
      <c r="C129" s="26">
        <f>SUM(E129:Y129)</f>
        <v>0</v>
      </c>
      <c r="D129" s="15"/>
      <c r="E129" s="38"/>
      <c r="F129" s="37"/>
      <c r="G129" s="37"/>
      <c r="H129" s="37"/>
      <c r="I129" s="37"/>
      <c r="J129" s="37"/>
      <c r="K129" s="37"/>
      <c r="L129" s="54"/>
      <c r="M129" s="37"/>
      <c r="N129" s="37"/>
      <c r="O129" s="37"/>
      <c r="P129" s="37"/>
      <c r="Q129" s="37"/>
      <c r="R129" s="37"/>
      <c r="S129" s="54"/>
      <c r="T129" s="26"/>
      <c r="U129" s="98"/>
      <c r="V129" s="98"/>
      <c r="W129" s="98"/>
      <c r="X129" s="26"/>
      <c r="Y129" s="37"/>
    </row>
    <row r="130" spans="1:26" s="12" customFormat="1" ht="30" hidden="1" customHeight="1" x14ac:dyDescent="0.25">
      <c r="A130" s="32" t="s">
        <v>98</v>
      </c>
      <c r="B130" s="60"/>
      <c r="C130" s="60" t="e">
        <f>C129/C128*10</f>
        <v>#DIV/0!</v>
      </c>
      <c r="D130" s="58"/>
      <c r="E130" s="58"/>
      <c r="F130" s="58"/>
      <c r="G130" s="58"/>
      <c r="H130" s="58" t="e">
        <f>H129/H128*10</f>
        <v>#DIV/0!</v>
      </c>
      <c r="I130" s="58"/>
      <c r="J130" s="58"/>
      <c r="K130" s="58"/>
      <c r="L130" s="58"/>
      <c r="M130" s="58" t="e">
        <f>M129/M128*10</f>
        <v>#DIV/0!</v>
      </c>
      <c r="N130" s="58"/>
      <c r="O130" s="58"/>
      <c r="P130" s="58" t="e">
        <f>P129/P128*10</f>
        <v>#DIV/0!</v>
      </c>
      <c r="Q130" s="58"/>
      <c r="R130" s="54" t="e">
        <f>R129/R128*10</f>
        <v>#DIV/0!</v>
      </c>
      <c r="S130" s="54"/>
      <c r="T130" s="54" t="e">
        <f>T129/T128*10</f>
        <v>#DIV/0!</v>
      </c>
      <c r="U130" s="58"/>
      <c r="V130" s="58"/>
      <c r="W130" s="58"/>
      <c r="X130" s="54" t="e">
        <f>X129/X128*10</f>
        <v>#DIV/0!</v>
      </c>
      <c r="Y130" s="38"/>
    </row>
    <row r="131" spans="1:26" s="12" customFormat="1" ht="30" hidden="1" customHeight="1" x14ac:dyDescent="0.25">
      <c r="A131" s="55" t="s">
        <v>99</v>
      </c>
      <c r="B131" s="56"/>
      <c r="C131" s="56">
        <f>SUM(E131:Y131)</f>
        <v>0</v>
      </c>
      <c r="D131" s="15" t="e">
        <f t="shared" si="63"/>
        <v>#DIV/0!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6" s="12" customFormat="1" ht="30" hidden="1" customHeight="1" x14ac:dyDescent="0.25">
      <c r="A132" s="32" t="s">
        <v>100</v>
      </c>
      <c r="B132" s="27"/>
      <c r="C132" s="27">
        <f>SUM(E132:Y132)</f>
        <v>0</v>
      </c>
      <c r="D132" s="15" t="e">
        <f t="shared" si="63"/>
        <v>#DIV/0!</v>
      </c>
      <c r="E132" s="24"/>
      <c r="F132" s="24"/>
      <c r="G132" s="24"/>
      <c r="H132" s="24"/>
      <c r="I132" s="24"/>
      <c r="J132" s="24"/>
      <c r="K132" s="26"/>
      <c r="L132" s="26"/>
      <c r="M132" s="2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6" s="12" customFormat="1" ht="30" hidden="1" customHeight="1" x14ac:dyDescent="0.25">
      <c r="A133" s="32" t="s">
        <v>101</v>
      </c>
      <c r="B133" s="54"/>
      <c r="C133" s="54" t="e">
        <f>C131/C132</f>
        <v>#DIV/0!</v>
      </c>
      <c r="D133" s="15" t="e">
        <f t="shared" si="63"/>
        <v>#DIV/0!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1:26" s="12" customFormat="1" ht="30" hidden="1" customHeight="1" x14ac:dyDescent="0.25">
      <c r="A134" s="11" t="s">
        <v>102</v>
      </c>
      <c r="B134" s="27"/>
      <c r="C134" s="27"/>
      <c r="D134" s="15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</row>
    <row r="135" spans="1:26" s="12" customFormat="1" ht="27" hidden="1" customHeight="1" x14ac:dyDescent="0.25">
      <c r="A135" s="13" t="s">
        <v>103</v>
      </c>
      <c r="B135" s="23"/>
      <c r="C135" s="27">
        <f>SUM(E135:Y135)</f>
        <v>0</v>
      </c>
      <c r="D135" s="15"/>
      <c r="E135" s="51"/>
      <c r="F135" s="51"/>
      <c r="G135" s="51"/>
      <c r="H135" s="51"/>
      <c r="I135" s="51"/>
      <c r="J135" s="51"/>
      <c r="K135" s="51"/>
      <c r="L135" s="26"/>
      <c r="M135" s="51"/>
      <c r="N135" s="51"/>
      <c r="O135" s="51"/>
      <c r="P135" s="51"/>
      <c r="Q135" s="51"/>
      <c r="R135" s="51"/>
      <c r="S135" s="51"/>
      <c r="T135" s="54"/>
      <c r="U135" s="51"/>
      <c r="V135" s="51"/>
      <c r="W135" s="51"/>
      <c r="X135" s="51"/>
      <c r="Y135" s="51"/>
    </row>
    <row r="136" spans="1:26" s="12" customFormat="1" ht="31.8" hidden="1" customHeight="1" outlineLevel="1" x14ac:dyDescent="0.25">
      <c r="A136" s="13" t="s">
        <v>104</v>
      </c>
      <c r="B136" s="27"/>
      <c r="C136" s="27"/>
      <c r="D136" s="15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74"/>
    </row>
    <row r="137" spans="1:26" s="12" customFormat="1" ht="30" hidden="1" customHeight="1" outlineLevel="1" x14ac:dyDescent="0.25">
      <c r="A137" s="55" t="s">
        <v>105</v>
      </c>
      <c r="B137" s="23"/>
      <c r="C137" s="27">
        <f>SUM(E137:Y137)</f>
        <v>0</v>
      </c>
      <c r="D137" s="15" t="e">
        <f t="shared" ref="D137:D177" si="75">C137/B137</f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19.2" hidden="1" customHeight="1" x14ac:dyDescent="0.25">
      <c r="A138" s="13" t="s">
        <v>189</v>
      </c>
      <c r="B138" s="33" t="e">
        <f>B137/B136</f>
        <v>#DIV/0!</v>
      </c>
      <c r="C138" s="33" t="e">
        <f>C137/C136</f>
        <v>#DIV/0!</v>
      </c>
      <c r="D138" s="15"/>
      <c r="E138" s="35" t="e">
        <f t="shared" ref="E138:Y138" si="76">E137/E136</f>
        <v>#DIV/0!</v>
      </c>
      <c r="F138" s="35" t="e">
        <f t="shared" si="76"/>
        <v>#DIV/0!</v>
      </c>
      <c r="G138" s="35" t="e">
        <f t="shared" si="76"/>
        <v>#DIV/0!</v>
      </c>
      <c r="H138" s="35" t="e">
        <f t="shared" si="76"/>
        <v>#DIV/0!</v>
      </c>
      <c r="I138" s="35" t="e">
        <f t="shared" si="76"/>
        <v>#DIV/0!</v>
      </c>
      <c r="J138" s="35" t="e">
        <f t="shared" si="76"/>
        <v>#DIV/0!</v>
      </c>
      <c r="K138" s="35" t="e">
        <f t="shared" si="76"/>
        <v>#DIV/0!</v>
      </c>
      <c r="L138" s="35" t="e">
        <f t="shared" si="76"/>
        <v>#DIV/0!</v>
      </c>
      <c r="M138" s="35" t="e">
        <f t="shared" si="76"/>
        <v>#DIV/0!</v>
      </c>
      <c r="N138" s="35" t="e">
        <f t="shared" si="76"/>
        <v>#DIV/0!</v>
      </c>
      <c r="O138" s="35" t="e">
        <f t="shared" si="76"/>
        <v>#DIV/0!</v>
      </c>
      <c r="P138" s="35" t="e">
        <f t="shared" si="76"/>
        <v>#DIV/0!</v>
      </c>
      <c r="Q138" s="35" t="e">
        <f t="shared" si="76"/>
        <v>#DIV/0!</v>
      </c>
      <c r="R138" s="35" t="e">
        <f t="shared" si="76"/>
        <v>#DIV/0!</v>
      </c>
      <c r="S138" s="35" t="e">
        <f t="shared" si="76"/>
        <v>#DIV/0!</v>
      </c>
      <c r="T138" s="35" t="e">
        <f t="shared" si="76"/>
        <v>#DIV/0!</v>
      </c>
      <c r="U138" s="35" t="e">
        <f t="shared" si="76"/>
        <v>#DIV/0!</v>
      </c>
      <c r="V138" s="35" t="e">
        <f t="shared" si="76"/>
        <v>#DIV/0!</v>
      </c>
      <c r="W138" s="35" t="e">
        <f t="shared" si="76"/>
        <v>#DIV/0!</v>
      </c>
      <c r="X138" s="35" t="e">
        <f t="shared" si="76"/>
        <v>#DIV/0!</v>
      </c>
      <c r="Y138" s="35" t="e">
        <f t="shared" si="76"/>
        <v>#DIV/0!</v>
      </c>
    </row>
    <row r="139" spans="1:26" s="96" customFormat="1" ht="21" hidden="1" customHeight="1" x14ac:dyDescent="0.25">
      <c r="A139" s="94" t="s">
        <v>96</v>
      </c>
      <c r="B139" s="95">
        <f>B136-B137</f>
        <v>0</v>
      </c>
      <c r="C139" s="95">
        <f>C136-C137</f>
        <v>0</v>
      </c>
      <c r="D139" s="95"/>
      <c r="E139" s="95">
        <f t="shared" ref="E139:Y139" si="77">E136-E137</f>
        <v>0</v>
      </c>
      <c r="F139" s="95">
        <f t="shared" si="77"/>
        <v>0</v>
      </c>
      <c r="G139" s="95">
        <f t="shared" si="77"/>
        <v>0</v>
      </c>
      <c r="H139" s="95">
        <f t="shared" si="77"/>
        <v>0</v>
      </c>
      <c r="I139" s="95">
        <f t="shared" si="77"/>
        <v>0</v>
      </c>
      <c r="J139" s="95">
        <f t="shared" si="77"/>
        <v>0</v>
      </c>
      <c r="K139" s="95">
        <f t="shared" si="77"/>
        <v>0</v>
      </c>
      <c r="L139" s="95">
        <f t="shared" si="77"/>
        <v>0</v>
      </c>
      <c r="M139" s="95">
        <f t="shared" si="77"/>
        <v>0</v>
      </c>
      <c r="N139" s="95">
        <f t="shared" si="77"/>
        <v>0</v>
      </c>
      <c r="O139" s="95">
        <f t="shared" si="77"/>
        <v>0</v>
      </c>
      <c r="P139" s="95">
        <f t="shared" si="77"/>
        <v>0</v>
      </c>
      <c r="Q139" s="95">
        <f t="shared" si="77"/>
        <v>0</v>
      </c>
      <c r="R139" s="95">
        <f t="shared" si="77"/>
        <v>0</v>
      </c>
      <c r="S139" s="95">
        <f t="shared" si="77"/>
        <v>0</v>
      </c>
      <c r="T139" s="95">
        <f t="shared" si="77"/>
        <v>0</v>
      </c>
      <c r="U139" s="95">
        <f t="shared" si="77"/>
        <v>0</v>
      </c>
      <c r="V139" s="95">
        <f t="shared" si="77"/>
        <v>0</v>
      </c>
      <c r="W139" s="95">
        <f t="shared" si="77"/>
        <v>0</v>
      </c>
      <c r="X139" s="95">
        <f t="shared" si="77"/>
        <v>0</v>
      </c>
      <c r="Y139" s="95">
        <f t="shared" si="77"/>
        <v>0</v>
      </c>
    </row>
    <row r="140" spans="1:26" s="12" customFormat="1" ht="22.8" hidden="1" customHeight="1" x14ac:dyDescent="0.25">
      <c r="A140" s="13" t="s">
        <v>192</v>
      </c>
      <c r="B140" s="39"/>
      <c r="C140" s="26"/>
      <c r="D140" s="16" t="e">
        <f t="shared" si="75"/>
        <v>#DIV/0!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0" hidden="1" customHeight="1" x14ac:dyDescent="0.25">
      <c r="A141" s="32" t="s">
        <v>106</v>
      </c>
      <c r="B141" s="23"/>
      <c r="C141" s="27">
        <f>SUM(E141:Y141)</f>
        <v>0</v>
      </c>
      <c r="D141" s="15" t="e">
        <f t="shared" si="75"/>
        <v>#DIV/0!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6" s="12" customFormat="1" ht="31.2" hidden="1" customHeight="1" x14ac:dyDescent="0.25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78">E141/E140</f>
        <v>#DIV/0!</v>
      </c>
      <c r="F142" s="29" t="e">
        <f t="shared" si="78"/>
        <v>#DIV/0!</v>
      </c>
      <c r="G142" s="29" t="e">
        <f t="shared" si="78"/>
        <v>#DIV/0!</v>
      </c>
      <c r="H142" s="29" t="e">
        <f t="shared" si="78"/>
        <v>#DIV/0!</v>
      </c>
      <c r="I142" s="29" t="e">
        <f t="shared" si="78"/>
        <v>#DIV/0!</v>
      </c>
      <c r="J142" s="29" t="e">
        <f t="shared" si="78"/>
        <v>#DIV/0!</v>
      </c>
      <c r="K142" s="29" t="e">
        <f t="shared" si="78"/>
        <v>#DIV/0!</v>
      </c>
      <c r="L142" s="29" t="e">
        <f t="shared" si="78"/>
        <v>#DIV/0!</v>
      </c>
      <c r="M142" s="29" t="e">
        <f t="shared" si="78"/>
        <v>#DIV/0!</v>
      </c>
      <c r="N142" s="29" t="e">
        <f t="shared" si="78"/>
        <v>#DIV/0!</v>
      </c>
      <c r="O142" s="29" t="e">
        <f t="shared" si="78"/>
        <v>#DIV/0!</v>
      </c>
      <c r="P142" s="29" t="e">
        <f t="shared" si="78"/>
        <v>#DIV/0!</v>
      </c>
      <c r="Q142" s="29" t="e">
        <f t="shared" si="78"/>
        <v>#DIV/0!</v>
      </c>
      <c r="R142" s="29" t="e">
        <f t="shared" si="78"/>
        <v>#DIV/0!</v>
      </c>
      <c r="S142" s="29" t="e">
        <f t="shared" si="78"/>
        <v>#DIV/0!</v>
      </c>
      <c r="T142" s="29" t="e">
        <f t="shared" si="78"/>
        <v>#DIV/0!</v>
      </c>
      <c r="U142" s="29" t="e">
        <f t="shared" si="78"/>
        <v>#DIV/0!</v>
      </c>
      <c r="V142" s="29" t="e">
        <f t="shared" si="78"/>
        <v>#DIV/0!</v>
      </c>
      <c r="W142" s="29" t="e">
        <f t="shared" si="78"/>
        <v>#DIV/0!</v>
      </c>
      <c r="X142" s="29" t="e">
        <f t="shared" si="78"/>
        <v>#DIV/0!</v>
      </c>
      <c r="Y142" s="29" t="e">
        <f t="shared" si="78"/>
        <v>#DIV/0!</v>
      </c>
    </row>
    <row r="143" spans="1:26" s="12" customFormat="1" ht="30" hidden="1" customHeight="1" x14ac:dyDescent="0.25">
      <c r="A143" s="32" t="s">
        <v>98</v>
      </c>
      <c r="B143" s="60" t="e">
        <f>B141/B137*10</f>
        <v>#DIV/0!</v>
      </c>
      <c r="C143" s="60" t="e">
        <f>C141/C137*10</f>
        <v>#DIV/0!</v>
      </c>
      <c r="D143" s="15" t="e">
        <f t="shared" si="75"/>
        <v>#DIV/0!</v>
      </c>
      <c r="E143" s="58" t="e">
        <f t="shared" ref="E143:P143" si="79">E141/E137*10</f>
        <v>#DIV/0!</v>
      </c>
      <c r="F143" s="58" t="e">
        <f t="shared" si="79"/>
        <v>#DIV/0!</v>
      </c>
      <c r="G143" s="58" t="e">
        <f t="shared" si="79"/>
        <v>#DIV/0!</v>
      </c>
      <c r="H143" s="58" t="e">
        <f t="shared" si="79"/>
        <v>#DIV/0!</v>
      </c>
      <c r="I143" s="58" t="e">
        <f t="shared" si="79"/>
        <v>#DIV/0!</v>
      </c>
      <c r="J143" s="58" t="e">
        <f t="shared" si="79"/>
        <v>#DIV/0!</v>
      </c>
      <c r="K143" s="58" t="e">
        <f t="shared" si="79"/>
        <v>#DIV/0!</v>
      </c>
      <c r="L143" s="58" t="e">
        <f t="shared" si="79"/>
        <v>#DIV/0!</v>
      </c>
      <c r="M143" s="58" t="e">
        <f t="shared" si="79"/>
        <v>#DIV/0!</v>
      </c>
      <c r="N143" s="58" t="e">
        <f t="shared" si="79"/>
        <v>#DIV/0!</v>
      </c>
      <c r="O143" s="58" t="e">
        <f t="shared" si="79"/>
        <v>#DIV/0!</v>
      </c>
      <c r="P143" s="58" t="e">
        <f t="shared" si="79"/>
        <v>#DIV/0!</v>
      </c>
      <c r="Q143" s="58" t="e">
        <f t="shared" ref="Q143:V143" si="80">Q141/Q137*10</f>
        <v>#DIV/0!</v>
      </c>
      <c r="R143" s="58" t="e">
        <f t="shared" si="80"/>
        <v>#DIV/0!</v>
      </c>
      <c r="S143" s="58" t="e">
        <f t="shared" si="80"/>
        <v>#DIV/0!</v>
      </c>
      <c r="T143" s="58" t="e">
        <f t="shared" si="80"/>
        <v>#DIV/0!</v>
      </c>
      <c r="U143" s="58" t="e">
        <f t="shared" si="80"/>
        <v>#DIV/0!</v>
      </c>
      <c r="V143" s="58" t="e">
        <f t="shared" si="80"/>
        <v>#DIV/0!</v>
      </c>
      <c r="W143" s="58" t="e">
        <f>W141/W137*10</f>
        <v>#DIV/0!</v>
      </c>
      <c r="X143" s="58" t="e">
        <f>X141/X137*10</f>
        <v>#DIV/0!</v>
      </c>
      <c r="Y143" s="58" t="e">
        <f>Y141/Y137*10</f>
        <v>#DIV/0!</v>
      </c>
    </row>
    <row r="144" spans="1:26" s="12" customFormat="1" ht="30" hidden="1" customHeight="1" outlineLevel="1" x14ac:dyDescent="0.25">
      <c r="A144" s="11" t="s">
        <v>107</v>
      </c>
      <c r="B144" s="8"/>
      <c r="C144" s="27">
        <f>E144+F144+G144+H144+I144+J144+K144+L144+M144+N144+O144+P144+Q144+R144+S144+T144+U144+V144+W144+X144+Y144</f>
        <v>0</v>
      </c>
      <c r="D144" s="15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1:25" s="12" customFormat="1" ht="30" hidden="1" customHeight="1" x14ac:dyDescent="0.25">
      <c r="A145" s="11" t="s">
        <v>108</v>
      </c>
      <c r="B145" s="57"/>
      <c r="C145" s="27">
        <f>SUM(E145:Y145)</f>
        <v>0</v>
      </c>
      <c r="D145" s="15"/>
      <c r="E145" s="58"/>
      <c r="F145" s="58"/>
      <c r="G145" s="59"/>
      <c r="H145" s="58"/>
      <c r="I145" s="58"/>
      <c r="J145" s="58"/>
      <c r="K145" s="58"/>
      <c r="L145" s="26"/>
      <c r="M145" s="58"/>
      <c r="N145" s="58"/>
      <c r="O145" s="58"/>
      <c r="P145" s="58"/>
      <c r="Q145" s="58"/>
      <c r="R145" s="58"/>
      <c r="S145" s="58"/>
      <c r="T145" s="54"/>
      <c r="U145" s="58"/>
      <c r="V145" s="58"/>
      <c r="W145" s="58"/>
      <c r="X145" s="57"/>
      <c r="Y145" s="58"/>
    </row>
    <row r="146" spans="1:25" s="12" customFormat="1" ht="30" hidden="1" customHeight="1" outlineLevel="1" x14ac:dyDescent="0.25">
      <c r="A146" s="11" t="s">
        <v>109</v>
      </c>
      <c r="B146" s="56"/>
      <c r="C146" s="56">
        <f>C144-C145</f>
        <v>0</v>
      </c>
      <c r="D146" s="15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1:25" s="12" customFormat="1" ht="30" hidden="1" customHeight="1" outlineLevel="1" x14ac:dyDescent="0.25">
      <c r="A147" s="55" t="s">
        <v>180</v>
      </c>
      <c r="B147" s="23"/>
      <c r="C147" s="27">
        <f>SUM(E147:Y147)</f>
        <v>0</v>
      </c>
      <c r="D147" s="15" t="e">
        <f t="shared" si="75"/>
        <v>#DIV/0!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s="12" customFormat="1" ht="27" hidden="1" customHeight="1" x14ac:dyDescent="0.25">
      <c r="A148" s="13" t="s">
        <v>189</v>
      </c>
      <c r="B148" s="33" t="e">
        <f>B147/B146</f>
        <v>#DIV/0!</v>
      </c>
      <c r="C148" s="33" t="e">
        <f>C147/C146</f>
        <v>#DIV/0!</v>
      </c>
      <c r="D148" s="15"/>
      <c r="E148" s="29" t="e">
        <f>E147/E146</f>
        <v>#DIV/0!</v>
      </c>
      <c r="F148" s="29" t="e">
        <f t="shared" ref="F148:Y148" si="81">F147/F146</f>
        <v>#DIV/0!</v>
      </c>
      <c r="G148" s="29" t="e">
        <f t="shared" si="81"/>
        <v>#DIV/0!</v>
      </c>
      <c r="H148" s="29" t="e">
        <f t="shared" si="81"/>
        <v>#DIV/0!</v>
      </c>
      <c r="I148" s="29" t="e">
        <f t="shared" si="81"/>
        <v>#DIV/0!</v>
      </c>
      <c r="J148" s="29" t="e">
        <f t="shared" si="81"/>
        <v>#DIV/0!</v>
      </c>
      <c r="K148" s="29" t="e">
        <f t="shared" si="81"/>
        <v>#DIV/0!</v>
      </c>
      <c r="L148" s="29" t="e">
        <f t="shared" si="81"/>
        <v>#DIV/0!</v>
      </c>
      <c r="M148" s="29" t="e">
        <f t="shared" si="81"/>
        <v>#DIV/0!</v>
      </c>
      <c r="N148" s="29" t="e">
        <f t="shared" si="81"/>
        <v>#DIV/0!</v>
      </c>
      <c r="O148" s="29" t="e">
        <f t="shared" si="81"/>
        <v>#DIV/0!</v>
      </c>
      <c r="P148" s="29" t="e">
        <f t="shared" si="81"/>
        <v>#DIV/0!</v>
      </c>
      <c r="Q148" s="29"/>
      <c r="R148" s="29" t="e">
        <f t="shared" si="81"/>
        <v>#DIV/0!</v>
      </c>
      <c r="S148" s="29" t="e">
        <f t="shared" si="81"/>
        <v>#DIV/0!</v>
      </c>
      <c r="T148" s="29" t="e">
        <f t="shared" si="81"/>
        <v>#DIV/0!</v>
      </c>
      <c r="U148" s="29" t="e">
        <f t="shared" si="81"/>
        <v>#DIV/0!</v>
      </c>
      <c r="V148" s="29" t="e">
        <f t="shared" si="81"/>
        <v>#DIV/0!</v>
      </c>
      <c r="W148" s="29" t="e">
        <f t="shared" si="81"/>
        <v>#DIV/0!</v>
      </c>
      <c r="X148" s="29" t="e">
        <f t="shared" si="81"/>
        <v>#DIV/0!</v>
      </c>
      <c r="Y148" s="29" t="e">
        <f t="shared" si="81"/>
        <v>#DIV/0!</v>
      </c>
    </row>
    <row r="149" spans="1:25" s="12" customFormat="1" ht="31.2" hidden="1" customHeight="1" x14ac:dyDescent="0.25">
      <c r="A149" s="13" t="s">
        <v>193</v>
      </c>
      <c r="B149" s="39"/>
      <c r="C149" s="39"/>
      <c r="D149" s="16" t="e">
        <f t="shared" si="75"/>
        <v>#DIV/0!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5">
      <c r="A150" s="32" t="s">
        <v>110</v>
      </c>
      <c r="B150" s="23"/>
      <c r="C150" s="27">
        <f>SUM(E150:Y150)</f>
        <v>0</v>
      </c>
      <c r="D150" s="15" t="e">
        <f t="shared" si="75"/>
        <v>#DIV/0!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s="12" customFormat="1" ht="30" hidden="1" customHeight="1" x14ac:dyDescent="0.25">
      <c r="A151" s="13" t="s">
        <v>52</v>
      </c>
      <c r="B151" s="30" t="e">
        <f>B150/B149</f>
        <v>#DIV/0!</v>
      </c>
      <c r="C151" s="30" t="e">
        <f>C150/C149</f>
        <v>#DIV/0!</v>
      </c>
      <c r="D151" s="9"/>
      <c r="E151" s="30" t="e">
        <f t="shared" ref="E151:M151" si="82">E150/E149</f>
        <v>#DIV/0!</v>
      </c>
      <c r="F151" s="30" t="e">
        <f t="shared" si="82"/>
        <v>#DIV/0!</v>
      </c>
      <c r="G151" s="30" t="e">
        <f t="shared" si="82"/>
        <v>#DIV/0!</v>
      </c>
      <c r="H151" s="30" t="e">
        <f t="shared" si="82"/>
        <v>#DIV/0!</v>
      </c>
      <c r="I151" s="30" t="e">
        <f t="shared" si="82"/>
        <v>#DIV/0!</v>
      </c>
      <c r="J151" s="30" t="e">
        <f t="shared" si="82"/>
        <v>#DIV/0!</v>
      </c>
      <c r="K151" s="30" t="e">
        <f t="shared" si="82"/>
        <v>#DIV/0!</v>
      </c>
      <c r="L151" s="30" t="e">
        <f t="shared" si="82"/>
        <v>#DIV/0!</v>
      </c>
      <c r="M151" s="30" t="e">
        <f t="shared" si="82"/>
        <v>#DIV/0!</v>
      </c>
      <c r="N151" s="30"/>
      <c r="O151" s="30" t="e">
        <f>O150/O149</f>
        <v>#DIV/0!</v>
      </c>
      <c r="P151" s="30" t="e">
        <f>P150/P149</f>
        <v>#DIV/0!</v>
      </c>
      <c r="Q151" s="30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hidden="1" customHeight="1" x14ac:dyDescent="0.25">
      <c r="A152" s="32" t="s">
        <v>98</v>
      </c>
      <c r="B152" s="60" t="e">
        <f>B150/B147*10</f>
        <v>#DIV/0!</v>
      </c>
      <c r="C152" s="60" t="e">
        <f>C150/C147*10</f>
        <v>#DIV/0!</v>
      </c>
      <c r="D152" s="15" t="e">
        <f t="shared" si="75"/>
        <v>#DIV/0!</v>
      </c>
      <c r="E152" s="58" t="e">
        <f>E150/E147*10</f>
        <v>#DIV/0!</v>
      </c>
      <c r="F152" s="58" t="e">
        <f>F150/F147*10</f>
        <v>#DIV/0!</v>
      </c>
      <c r="G152" s="58" t="e">
        <f>G150/G147*10</f>
        <v>#DIV/0!</v>
      </c>
      <c r="H152" s="58" t="e">
        <f t="shared" ref="H152:N152" si="83">H150/H147*10</f>
        <v>#DIV/0!</v>
      </c>
      <c r="I152" s="58" t="e">
        <f t="shared" si="83"/>
        <v>#DIV/0!</v>
      </c>
      <c r="J152" s="58" t="e">
        <f t="shared" si="83"/>
        <v>#DIV/0!</v>
      </c>
      <c r="K152" s="58" t="e">
        <f t="shared" si="83"/>
        <v>#DIV/0!</v>
      </c>
      <c r="L152" s="58" t="e">
        <f t="shared" si="83"/>
        <v>#DIV/0!</v>
      </c>
      <c r="M152" s="58" t="e">
        <f t="shared" si="83"/>
        <v>#DIV/0!</v>
      </c>
      <c r="N152" s="58" t="e">
        <f t="shared" si="83"/>
        <v>#DIV/0!</v>
      </c>
      <c r="O152" s="58" t="e">
        <f>O150/O147*10</f>
        <v>#DIV/0!</v>
      </c>
      <c r="P152" s="58" t="e">
        <f>P150/P147*10</f>
        <v>#DIV/0!</v>
      </c>
      <c r="Q152" s="58"/>
      <c r="R152" s="58" t="e">
        <f t="shared" ref="R152:Y152" si="84">R150/R147*10</f>
        <v>#DIV/0!</v>
      </c>
      <c r="S152" s="58" t="e">
        <f t="shared" si="84"/>
        <v>#DIV/0!</v>
      </c>
      <c r="T152" s="58" t="e">
        <f t="shared" si="84"/>
        <v>#DIV/0!</v>
      </c>
      <c r="U152" s="58" t="e">
        <f t="shared" si="84"/>
        <v>#DIV/0!</v>
      </c>
      <c r="V152" s="58" t="e">
        <f t="shared" si="84"/>
        <v>#DIV/0!</v>
      </c>
      <c r="W152" s="58" t="e">
        <f t="shared" si="84"/>
        <v>#DIV/0!</v>
      </c>
      <c r="X152" s="58" t="e">
        <f t="shared" si="84"/>
        <v>#DIV/0!</v>
      </c>
      <c r="Y152" s="58" t="e">
        <f t="shared" si="84"/>
        <v>#DIV/0!</v>
      </c>
    </row>
    <row r="153" spans="1:25" s="12" customFormat="1" ht="30" hidden="1" customHeight="1" outlineLevel="1" x14ac:dyDescent="0.25">
      <c r="A153" s="55" t="s">
        <v>181</v>
      </c>
      <c r="B153" s="23"/>
      <c r="C153" s="27">
        <f>SUM(E153:Y153)</f>
        <v>0</v>
      </c>
      <c r="D153" s="15" t="e">
        <f t="shared" si="75"/>
        <v>#DIV/0!</v>
      </c>
      <c r="E153" s="38"/>
      <c r="F153" s="37"/>
      <c r="G153" s="5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5">
      <c r="A154" s="32" t="s">
        <v>182</v>
      </c>
      <c r="B154" s="23"/>
      <c r="C154" s="27">
        <f>SUM(E154:Y154)</f>
        <v>0</v>
      </c>
      <c r="D154" s="15" t="e">
        <f t="shared" si="75"/>
        <v>#DIV/0!</v>
      </c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61"/>
      <c r="T154" s="37"/>
      <c r="U154" s="37"/>
      <c r="V154" s="37"/>
      <c r="W154" s="37"/>
      <c r="X154" s="37"/>
      <c r="Y154" s="37"/>
    </row>
    <row r="155" spans="1:25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75"/>
        <v>#DIV/0!</v>
      </c>
      <c r="E155" s="38"/>
      <c r="F155" s="58"/>
      <c r="G155" s="58" t="e">
        <f>G154/G153*10</f>
        <v>#DIV/0!</v>
      </c>
      <c r="H155" s="58"/>
      <c r="I155" s="58"/>
      <c r="J155" s="58"/>
      <c r="K155" s="58"/>
      <c r="L155" s="58" t="e">
        <f>L154/L153*10</f>
        <v>#DIV/0!</v>
      </c>
      <c r="M155" s="58"/>
      <c r="N155" s="58"/>
      <c r="O155" s="58"/>
      <c r="P155" s="58"/>
      <c r="Q155" s="58"/>
      <c r="R155" s="58"/>
      <c r="S155" s="58"/>
      <c r="T155" s="58"/>
      <c r="U155" s="58"/>
      <c r="V155" s="38"/>
      <c r="W155" s="58"/>
      <c r="X155" s="38"/>
      <c r="Y155" s="58" t="e">
        <f>Y154/Y153*10</f>
        <v>#DIV/0!</v>
      </c>
    </row>
    <row r="156" spans="1:25" s="12" customFormat="1" ht="30" hidden="1" customHeight="1" outlineLevel="1" x14ac:dyDescent="0.25">
      <c r="A156" s="55" t="s">
        <v>111</v>
      </c>
      <c r="B156" s="19"/>
      <c r="C156" s="53">
        <f>SUM(E156:Y156)</f>
        <v>0</v>
      </c>
      <c r="D156" s="15" t="e">
        <f t="shared" si="75"/>
        <v>#DIV/0!</v>
      </c>
      <c r="E156" s="38"/>
      <c r="F156" s="37"/>
      <c r="G156" s="58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61"/>
      <c r="T156" s="37"/>
      <c r="U156" s="37"/>
      <c r="V156" s="37"/>
      <c r="W156" s="37"/>
      <c r="X156" s="37"/>
      <c r="Y156" s="37"/>
    </row>
    <row r="157" spans="1:25" s="12" customFormat="1" ht="30" hidden="1" customHeight="1" x14ac:dyDescent="0.25">
      <c r="A157" s="32" t="s">
        <v>112</v>
      </c>
      <c r="B157" s="19"/>
      <c r="C157" s="53">
        <f>SUM(E157:Y157)</f>
        <v>0</v>
      </c>
      <c r="D157" s="15" t="e">
        <f t="shared" si="75"/>
        <v>#DIV/0!</v>
      </c>
      <c r="E157" s="38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61"/>
      <c r="T157" s="37"/>
      <c r="U157" s="37"/>
      <c r="V157" s="37"/>
      <c r="W157" s="61"/>
      <c r="X157" s="37"/>
      <c r="Y157" s="37"/>
    </row>
    <row r="158" spans="1:25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75"/>
        <v>#DIV/0!</v>
      </c>
      <c r="E158" s="38"/>
      <c r="F158" s="58"/>
      <c r="G158" s="58"/>
      <c r="H158" s="58" t="e">
        <f>H157/H156*10</f>
        <v>#DIV/0!</v>
      </c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 t="e">
        <f>R157/R156*10</f>
        <v>#DIV/0!</v>
      </c>
      <c r="S158" s="58" t="e">
        <f>S157/S156*10</f>
        <v>#DIV/0!</v>
      </c>
      <c r="T158" s="58"/>
      <c r="U158" s="58"/>
      <c r="V158" s="58"/>
      <c r="W158" s="58" t="e">
        <f>W157/W156*10</f>
        <v>#DIV/0!</v>
      </c>
      <c r="X158" s="38"/>
      <c r="Y158" s="38"/>
    </row>
    <row r="159" spans="1:25" s="12" customFormat="1" ht="30" hidden="1" customHeight="1" x14ac:dyDescent="0.25">
      <c r="A159" s="55" t="s">
        <v>156</v>
      </c>
      <c r="B159" s="60"/>
      <c r="C159" s="53">
        <f>SUM(E159:Y159)</f>
        <v>0</v>
      </c>
      <c r="D159" s="15" t="e">
        <f t="shared" si="75"/>
        <v>#DIV/0!</v>
      </c>
      <c r="E159" s="3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5">
      <c r="A160" s="32" t="s">
        <v>157</v>
      </c>
      <c r="B160" s="60"/>
      <c r="C160" s="53">
        <f>SUM(E160:Y160)</f>
        <v>0</v>
      </c>
      <c r="D160" s="15" t="e">
        <f t="shared" si="75"/>
        <v>#DIV/0!</v>
      </c>
      <c r="E160" s="3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5">
      <c r="A161" s="32" t="s">
        <v>98</v>
      </c>
      <c r="B161" s="60" t="e">
        <f>B160/B159*10</f>
        <v>#DIV/0!</v>
      </c>
      <c r="C161" s="60" t="e">
        <f>C160/C159*10</f>
        <v>#DIV/0!</v>
      </c>
      <c r="D161" s="15" t="e">
        <f t="shared" si="75"/>
        <v>#DIV/0!</v>
      </c>
      <c r="E161" s="38"/>
      <c r="F161" s="58"/>
      <c r="G161" s="58"/>
      <c r="H161" s="58"/>
      <c r="I161" s="58"/>
      <c r="J161" s="58"/>
      <c r="K161" s="58"/>
      <c r="L161" s="58"/>
      <c r="M161" s="58" t="e">
        <f>M160/M159*10</f>
        <v>#DIV/0!</v>
      </c>
      <c r="N161" s="58"/>
      <c r="O161" s="58"/>
      <c r="P161" s="58"/>
      <c r="Q161" s="58"/>
      <c r="R161" s="58"/>
      <c r="S161" s="58"/>
      <c r="T161" s="58" t="e">
        <f>T160/T159*10</f>
        <v>#DIV/0!</v>
      </c>
      <c r="U161" s="58" t="e">
        <f>U160/U159*10</f>
        <v>#DIV/0!</v>
      </c>
      <c r="V161" s="38"/>
      <c r="W161" s="58"/>
      <c r="X161" s="38"/>
      <c r="Y161" s="38"/>
    </row>
    <row r="162" spans="1:25" s="12" customFormat="1" ht="30" hidden="1" customHeight="1" x14ac:dyDescent="0.25">
      <c r="A162" s="55" t="s">
        <v>113</v>
      </c>
      <c r="B162" s="27"/>
      <c r="C162" s="27">
        <f>SUM(E162:Y162)</f>
        <v>0</v>
      </c>
      <c r="D162" s="15" t="e">
        <f t="shared" si="75"/>
        <v>#DIV/0!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s="12" customFormat="1" ht="30" hidden="1" customHeight="1" x14ac:dyDescent="0.25">
      <c r="A163" s="32" t="s">
        <v>114</v>
      </c>
      <c r="B163" s="27"/>
      <c r="C163" s="27">
        <f>SUM(E163:Y163)</f>
        <v>0</v>
      </c>
      <c r="D163" s="15" t="e">
        <f t="shared" si="75"/>
        <v>#DIV/0!</v>
      </c>
      <c r="E163" s="37"/>
      <c r="F163" s="35"/>
      <c r="G163" s="58"/>
      <c r="H163" s="26"/>
      <c r="I163" s="26"/>
      <c r="J163" s="26"/>
      <c r="K163" s="26"/>
      <c r="L163" s="38"/>
      <c r="M163" s="38"/>
      <c r="N163" s="35"/>
      <c r="O163" s="35"/>
      <c r="P163" s="38"/>
      <c r="Q163" s="38"/>
      <c r="R163" s="38"/>
      <c r="S163" s="38"/>
      <c r="T163" s="38"/>
      <c r="U163" s="38"/>
      <c r="V163" s="38"/>
      <c r="W163" s="38"/>
      <c r="X163" s="38"/>
      <c r="Y163" s="35"/>
    </row>
    <row r="164" spans="1:25" s="12" customFormat="1" ht="30" hidden="1" customHeight="1" x14ac:dyDescent="0.25">
      <c r="A164" s="32" t="s">
        <v>98</v>
      </c>
      <c r="B164" s="53" t="e">
        <f>B163/B162*10</f>
        <v>#DIV/0!</v>
      </c>
      <c r="C164" s="53" t="e">
        <f>C163/C162*10</f>
        <v>#DIV/0!</v>
      </c>
      <c r="D164" s="15" t="e">
        <f t="shared" si="75"/>
        <v>#DIV/0!</v>
      </c>
      <c r="E164" s="54" t="e">
        <f>E163/E162*10</f>
        <v>#DIV/0!</v>
      </c>
      <c r="F164" s="54"/>
      <c r="G164" s="54"/>
      <c r="H164" s="54" t="e">
        <f t="shared" ref="H164:M164" si="85">H163/H162*10</f>
        <v>#DIV/0!</v>
      </c>
      <c r="I164" s="54" t="e">
        <f t="shared" si="85"/>
        <v>#DIV/0!</v>
      </c>
      <c r="J164" s="54" t="e">
        <f t="shared" si="85"/>
        <v>#DIV/0!</v>
      </c>
      <c r="K164" s="54" t="e">
        <f t="shared" si="85"/>
        <v>#DIV/0!</v>
      </c>
      <c r="L164" s="54" t="e">
        <f t="shared" si="85"/>
        <v>#DIV/0!</v>
      </c>
      <c r="M164" s="54" t="e">
        <f t="shared" si="85"/>
        <v>#DIV/0!</v>
      </c>
      <c r="N164" s="26"/>
      <c r="O164" s="26"/>
      <c r="P164" s="54" t="e">
        <f>P163/P162*10</f>
        <v>#DIV/0!</v>
      </c>
      <c r="Q164" s="54" t="e">
        <f>Q163/Q162*10</f>
        <v>#DIV/0!</v>
      </c>
      <c r="R164" s="54"/>
      <c r="S164" s="54" t="e">
        <f t="shared" ref="S164:X164" si="86">S163/S162*10</f>
        <v>#DIV/0!</v>
      </c>
      <c r="T164" s="54" t="e">
        <f t="shared" si="86"/>
        <v>#DIV/0!</v>
      </c>
      <c r="U164" s="54" t="e">
        <f t="shared" si="86"/>
        <v>#DIV/0!</v>
      </c>
      <c r="V164" s="54" t="e">
        <f t="shared" si="86"/>
        <v>#DIV/0!</v>
      </c>
      <c r="W164" s="54" t="e">
        <f t="shared" si="86"/>
        <v>#DIV/0!</v>
      </c>
      <c r="X164" s="54" t="e">
        <f t="shared" si="86"/>
        <v>#DIV/0!</v>
      </c>
      <c r="Y164" s="26"/>
    </row>
    <row r="165" spans="1:25" s="12" customFormat="1" ht="30" hidden="1" customHeight="1" x14ac:dyDescent="0.25">
      <c r="A165" s="55" t="s">
        <v>187</v>
      </c>
      <c r="B165" s="27"/>
      <c r="C165" s="27">
        <f>SUM(E165:Y165)</f>
        <v>0</v>
      </c>
      <c r="D165" s="15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s="12" customFormat="1" ht="30" hidden="1" customHeight="1" x14ac:dyDescent="0.25">
      <c r="A166" s="32" t="s">
        <v>188</v>
      </c>
      <c r="B166" s="27"/>
      <c r="C166" s="27">
        <f>SUM(E166:Y166)</f>
        <v>0</v>
      </c>
      <c r="D166" s="15"/>
      <c r="E166" s="37"/>
      <c r="F166" s="35"/>
      <c r="G166" s="58"/>
      <c r="H166" s="26"/>
      <c r="I166" s="26"/>
      <c r="J166" s="26"/>
      <c r="K166" s="26"/>
      <c r="L166" s="38"/>
      <c r="M166" s="38"/>
      <c r="N166" s="26"/>
      <c r="O166" s="35"/>
      <c r="P166" s="35"/>
      <c r="Q166" s="38"/>
      <c r="R166" s="38"/>
      <c r="S166" s="38"/>
      <c r="T166" s="35"/>
      <c r="U166" s="35"/>
      <c r="V166" s="38"/>
      <c r="W166" s="35"/>
      <c r="X166" s="38"/>
      <c r="Y166" s="35"/>
    </row>
    <row r="167" spans="1:25" s="12" customFormat="1" ht="30" hidden="1" customHeight="1" x14ac:dyDescent="0.25">
      <c r="A167" s="32" t="s">
        <v>98</v>
      </c>
      <c r="B167" s="53"/>
      <c r="C167" s="53" t="e">
        <f>C166/C165*10</f>
        <v>#DIV/0!</v>
      </c>
      <c r="D167" s="15"/>
      <c r="E167" s="54"/>
      <c r="F167" s="54"/>
      <c r="G167" s="54"/>
      <c r="H167" s="54" t="e">
        <f>H166/H165*10</f>
        <v>#DIV/0!</v>
      </c>
      <c r="I167" s="54" t="e">
        <f>I166/I165*10</f>
        <v>#DIV/0!</v>
      </c>
      <c r="J167" s="54" t="e">
        <f>J166/J165*10</f>
        <v>#DIV/0!</v>
      </c>
      <c r="K167" s="54" t="e">
        <f>K166/K165*10</f>
        <v>#DIV/0!</v>
      </c>
      <c r="L167" s="54"/>
      <c r="M167" s="54" t="e">
        <f>M166/M165*10</f>
        <v>#DIV/0!</v>
      </c>
      <c r="N167" s="54"/>
      <c r="O167" s="26"/>
      <c r="P167" s="26"/>
      <c r="Q167" s="54" t="e">
        <f>Q166/Q165*10</f>
        <v>#DIV/0!</v>
      </c>
      <c r="R167" s="54" t="e">
        <f>R166/R165*10</f>
        <v>#DIV/0!</v>
      </c>
      <c r="S167" s="54"/>
      <c r="T167" s="26"/>
      <c r="U167" s="26"/>
      <c r="V167" s="54" t="e">
        <f>V166/V165*10</f>
        <v>#DIV/0!</v>
      </c>
      <c r="W167" s="54"/>
      <c r="X167" s="54" t="e">
        <f>X166/X165*10</f>
        <v>#DIV/0!</v>
      </c>
      <c r="Y167" s="26"/>
    </row>
    <row r="168" spans="1:25" s="12" customFormat="1" ht="30" hidden="1" customHeight="1" x14ac:dyDescent="0.25">
      <c r="A168" s="55" t="s">
        <v>183</v>
      </c>
      <c r="B168" s="27">
        <v>75</v>
      </c>
      <c r="C168" s="27">
        <f>SUM(E168:Y168)</f>
        <v>165</v>
      </c>
      <c r="D168" s="15">
        <f>C168/B168</f>
        <v>2.2000000000000002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>
        <v>50</v>
      </c>
      <c r="R168" s="37"/>
      <c r="S168" s="37"/>
      <c r="T168" s="37">
        <v>115</v>
      </c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184</v>
      </c>
      <c r="B169" s="27">
        <v>83</v>
      </c>
      <c r="C169" s="27">
        <f>SUM(E169:Y169)</f>
        <v>104</v>
      </c>
      <c r="D169" s="15">
        <f t="shared" si="75"/>
        <v>1.2530120481927711</v>
      </c>
      <c r="E169" s="37"/>
      <c r="F169" s="35"/>
      <c r="G169" s="58"/>
      <c r="H169" s="35"/>
      <c r="I169" s="35"/>
      <c r="J169" s="35"/>
      <c r="K169" s="38"/>
      <c r="L169" s="38"/>
      <c r="M169" s="38"/>
      <c r="N169" s="35"/>
      <c r="O169" s="35"/>
      <c r="P169" s="35"/>
      <c r="Q169" s="38">
        <v>20</v>
      </c>
      <c r="R169" s="38"/>
      <c r="S169" s="38"/>
      <c r="T169" s="38">
        <v>84</v>
      </c>
      <c r="U169" s="35"/>
      <c r="V169" s="38"/>
      <c r="W169" s="35"/>
      <c r="X169" s="38"/>
      <c r="Y169" s="35"/>
    </row>
    <row r="170" spans="1:25" s="12" customFormat="1" ht="30" hidden="1" customHeight="1" x14ac:dyDescent="0.25">
      <c r="A170" s="32" t="s">
        <v>98</v>
      </c>
      <c r="B170" s="53">
        <f>B169/B168*10</f>
        <v>11.066666666666666</v>
      </c>
      <c r="C170" s="53">
        <f>C169/C168*10</f>
        <v>6.3030303030303028</v>
      </c>
      <c r="D170" s="15">
        <f t="shared" si="75"/>
        <v>0.56955093099671417</v>
      </c>
      <c r="E170" s="54"/>
      <c r="F170" s="54"/>
      <c r="G170" s="54"/>
      <c r="H170" s="26"/>
      <c r="I170" s="26"/>
      <c r="J170" s="26"/>
      <c r="K170" s="54"/>
      <c r="L170" s="54"/>
      <c r="M170" s="54"/>
      <c r="N170" s="26"/>
      <c r="O170" s="26"/>
      <c r="P170" s="26"/>
      <c r="Q170" s="54">
        <f>Q169/Q168*10</f>
        <v>4</v>
      </c>
      <c r="R170" s="54"/>
      <c r="S170" s="54"/>
      <c r="T170" s="54">
        <f>T169/T168*10</f>
        <v>7.304347826086957</v>
      </c>
      <c r="U170" s="26"/>
      <c r="V170" s="54"/>
      <c r="W170" s="54"/>
      <c r="X170" s="54"/>
      <c r="Y170" s="26"/>
    </row>
    <row r="171" spans="1:25" s="12" customFormat="1" ht="30" hidden="1" customHeight="1" outlineLevel="1" x14ac:dyDescent="0.25">
      <c r="A171" s="55" t="s">
        <v>115</v>
      </c>
      <c r="B171" s="27"/>
      <c r="C171" s="27">
        <f>SUM(E171:Y171)</f>
        <v>0</v>
      </c>
      <c r="D171" s="15" t="e">
        <f t="shared" si="75"/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5">
      <c r="A172" s="32" t="s">
        <v>116</v>
      </c>
      <c r="B172" s="27"/>
      <c r="C172" s="27">
        <f>SUM(E172:Y172)</f>
        <v>0</v>
      </c>
      <c r="D172" s="15" t="e">
        <f t="shared" si="75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 t="shared" si="75"/>
        <v>#DIV/0!</v>
      </c>
      <c r="E173" s="58"/>
      <c r="F173" s="58"/>
      <c r="G173" s="58" t="e">
        <f>G172/G171*10</f>
        <v>#DIV/0!</v>
      </c>
      <c r="H173" s="58"/>
      <c r="I173" s="58"/>
      <c r="J173" s="58"/>
      <c r="K173" s="58"/>
      <c r="L173" s="58" t="e">
        <f>L172/L171*10</f>
        <v>#DIV/0!</v>
      </c>
      <c r="M173" s="58"/>
      <c r="N173" s="58"/>
      <c r="O173" s="58"/>
      <c r="P173" s="58"/>
      <c r="Q173" s="58"/>
      <c r="R173" s="58"/>
      <c r="S173" s="58"/>
      <c r="T173" s="58"/>
      <c r="U173" s="58" t="e">
        <f>U172/U171*10</f>
        <v>#DIV/0!</v>
      </c>
      <c r="V173" s="58"/>
      <c r="W173" s="58"/>
      <c r="X173" s="58"/>
      <c r="Y173" s="58"/>
    </row>
    <row r="174" spans="1:25" s="12" customFormat="1" ht="30" hidden="1" customHeight="1" outlineLevel="1" x14ac:dyDescent="0.25">
      <c r="A174" s="55" t="s">
        <v>117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outlineLevel="1" x14ac:dyDescent="0.25">
      <c r="A175" s="32" t="s">
        <v>118</v>
      </c>
      <c r="B175" s="27"/>
      <c r="C175" s="27">
        <f>SUM(E175:Y175)</f>
        <v>0</v>
      </c>
      <c r="D175" s="15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5">
      <c r="A176" s="32" t="s">
        <v>98</v>
      </c>
      <c r="B176" s="60" t="e">
        <f>B175/B174*10</f>
        <v>#DIV/0!</v>
      </c>
      <c r="C176" s="60" t="e">
        <f>C175/C174*10</f>
        <v>#DIV/0!</v>
      </c>
      <c r="D176" s="15" t="e">
        <f t="shared" si="75"/>
        <v>#DIV/0!</v>
      </c>
      <c r="E176" s="60"/>
      <c r="F176" s="60"/>
      <c r="G176" s="58" t="e">
        <f>G175/G174*10</f>
        <v>#DIV/0!</v>
      </c>
      <c r="H176" s="60"/>
      <c r="I176" s="60"/>
      <c r="J176" s="58" t="e">
        <f>J175/J174*10</f>
        <v>#DIV/0!</v>
      </c>
      <c r="K176" s="58" t="e">
        <f>K175/K174*10</f>
        <v>#DIV/0!</v>
      </c>
      <c r="L176" s="58" t="e">
        <f>L175/L174*10</f>
        <v>#DIV/0!</v>
      </c>
      <c r="M176" s="58"/>
      <c r="N176" s="58"/>
      <c r="O176" s="58"/>
      <c r="P176" s="58"/>
      <c r="Q176" s="58"/>
      <c r="R176" s="58" t="e">
        <f>R175/R174*10</f>
        <v>#DIV/0!</v>
      </c>
      <c r="S176" s="58"/>
      <c r="T176" s="58"/>
      <c r="U176" s="58" t="e">
        <f>U175/U174*10</f>
        <v>#DIV/0!</v>
      </c>
      <c r="V176" s="58"/>
      <c r="W176" s="58"/>
      <c r="X176" s="58" t="e">
        <f>X175/X174*10</f>
        <v>#DIV/0!</v>
      </c>
      <c r="Y176" s="58"/>
    </row>
    <row r="177" spans="1:25" s="12" customFormat="1" ht="30" hidden="1" customHeight="1" x14ac:dyDescent="0.25">
      <c r="A177" s="55" t="s">
        <v>119</v>
      </c>
      <c r="B177" s="23"/>
      <c r="C177" s="27">
        <f>SUM(E177:Y177)</f>
        <v>0</v>
      </c>
      <c r="D177" s="15" t="e">
        <f t="shared" si="75"/>
        <v>#DIV/0!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5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5">
      <c r="A178" s="55" t="s">
        <v>120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5">
      <c r="A179" s="55" t="s">
        <v>121</v>
      </c>
      <c r="B179" s="23"/>
      <c r="C179" s="27"/>
      <c r="D179" s="15" t="e">
        <f>C179/B179</f>
        <v>#DIV/0!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s="50" customFormat="1" ht="30" hidden="1" customHeight="1" x14ac:dyDescent="0.25">
      <c r="A180" s="32" t="s">
        <v>122</v>
      </c>
      <c r="B180" s="23"/>
      <c r="C180" s="27">
        <f>SUM(E180:Y180)</f>
        <v>0</v>
      </c>
      <c r="D180" s="15" t="e">
        <f>C180/B180</f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50" customFormat="1" ht="30" hidden="1" customHeight="1" x14ac:dyDescent="0.25">
      <c r="A181" s="13" t="s">
        <v>123</v>
      </c>
      <c r="B181" s="91"/>
      <c r="C181" s="91" t="e">
        <f>C180/C183</f>
        <v>#DIV/0!</v>
      </c>
      <c r="D181" s="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s="12" customFormat="1" ht="30" hidden="1" customHeight="1" x14ac:dyDescent="0.25">
      <c r="A182" s="32" t="s">
        <v>124</v>
      </c>
      <c r="B182" s="23"/>
      <c r="C182" s="27">
        <f>SUM(E182:Y182)</f>
        <v>0</v>
      </c>
      <c r="D182" s="15" t="e">
        <f t="shared" ref="D182:D194" si="87">C182/B182</f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5">
      <c r="A183" s="32" t="s">
        <v>125</v>
      </c>
      <c r="B183" s="23"/>
      <c r="C183" s="23"/>
      <c r="D183" s="15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outlineLevel="1" x14ac:dyDescent="0.25">
      <c r="A184" s="32" t="s">
        <v>126</v>
      </c>
      <c r="B184" s="23"/>
      <c r="C184" s="27">
        <f>SUM(E184:Y184)</f>
        <v>0</v>
      </c>
      <c r="D184" s="15" t="e">
        <f t="shared" si="87"/>
        <v>#DIV/0!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s="12" customFormat="1" ht="30" hidden="1" customHeight="1" x14ac:dyDescent="0.25">
      <c r="A185" s="13" t="s">
        <v>52</v>
      </c>
      <c r="B185" s="92" t="e">
        <f>B184/B183</f>
        <v>#DIV/0!</v>
      </c>
      <c r="C185" s="92" t="e">
        <f>C184/C183</f>
        <v>#DIV/0!</v>
      </c>
      <c r="D185" s="15"/>
      <c r="E185" s="16" t="e">
        <f>E184/E183</f>
        <v>#DIV/0!</v>
      </c>
      <c r="F185" s="16" t="e">
        <f t="shared" ref="F185:Y185" si="88">F184/F183</f>
        <v>#DIV/0!</v>
      </c>
      <c r="G185" s="16" t="e">
        <f t="shared" si="88"/>
        <v>#DIV/0!</v>
      </c>
      <c r="H185" s="16" t="e">
        <f t="shared" si="88"/>
        <v>#DIV/0!</v>
      </c>
      <c r="I185" s="16" t="e">
        <f t="shared" si="88"/>
        <v>#DIV/0!</v>
      </c>
      <c r="J185" s="16" t="e">
        <f t="shared" si="88"/>
        <v>#DIV/0!</v>
      </c>
      <c r="K185" s="16" t="e">
        <f t="shared" si="88"/>
        <v>#DIV/0!</v>
      </c>
      <c r="L185" s="16" t="e">
        <f t="shared" si="88"/>
        <v>#DIV/0!</v>
      </c>
      <c r="M185" s="16" t="e">
        <f t="shared" si="88"/>
        <v>#DIV/0!</v>
      </c>
      <c r="N185" s="16" t="e">
        <f t="shared" si="88"/>
        <v>#DIV/0!</v>
      </c>
      <c r="O185" s="16" t="e">
        <f t="shared" si="88"/>
        <v>#DIV/0!</v>
      </c>
      <c r="P185" s="16" t="e">
        <f t="shared" si="88"/>
        <v>#DIV/0!</v>
      </c>
      <c r="Q185" s="16" t="e">
        <f t="shared" si="88"/>
        <v>#DIV/0!</v>
      </c>
      <c r="R185" s="16" t="e">
        <f t="shared" si="88"/>
        <v>#DIV/0!</v>
      </c>
      <c r="S185" s="16" t="e">
        <f t="shared" si="88"/>
        <v>#DIV/0!</v>
      </c>
      <c r="T185" s="16" t="e">
        <f t="shared" si="88"/>
        <v>#DIV/0!</v>
      </c>
      <c r="U185" s="16" t="e">
        <f t="shared" si="88"/>
        <v>#DIV/0!</v>
      </c>
      <c r="V185" s="16" t="e">
        <f t="shared" si="88"/>
        <v>#DIV/0!</v>
      </c>
      <c r="W185" s="16" t="e">
        <f t="shared" si="88"/>
        <v>#DIV/0!</v>
      </c>
      <c r="X185" s="16" t="e">
        <f t="shared" si="88"/>
        <v>#DIV/0!</v>
      </c>
      <c r="Y185" s="16" t="e">
        <f t="shared" si="88"/>
        <v>#DIV/0!</v>
      </c>
    </row>
    <row r="186" spans="1:25" s="12" customFormat="1" ht="30" hidden="1" customHeight="1" x14ac:dyDescent="0.25">
      <c r="A186" s="11" t="s">
        <v>127</v>
      </c>
      <c r="B186" s="26"/>
      <c r="C186" s="26">
        <f>SUM(E186:Y186)</f>
        <v>0</v>
      </c>
      <c r="D186" s="15" t="e">
        <f t="shared" si="87"/>
        <v>#DIV/0!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5">
      <c r="A187" s="11" t="s">
        <v>128</v>
      </c>
      <c r="B187" s="26"/>
      <c r="C187" s="26">
        <f>SUM(E187:Y187)</f>
        <v>0</v>
      </c>
      <c r="D187" s="15" t="e">
        <f t="shared" si="87"/>
        <v>#DIV/0!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x14ac:dyDescent="0.25">
      <c r="A188" s="32" t="s">
        <v>151</v>
      </c>
      <c r="B188" s="23"/>
      <c r="C188" s="27">
        <f>SUM(E188:Y188)</f>
        <v>0</v>
      </c>
      <c r="D188" s="15" t="e">
        <f t="shared" si="87"/>
        <v>#DIV/0!</v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1:25" s="50" customFormat="1" ht="30" hidden="1" customHeight="1" outlineLevel="1" x14ac:dyDescent="0.25">
      <c r="A189" s="11" t="s">
        <v>173</v>
      </c>
      <c r="B189" s="27"/>
      <c r="C189" s="27">
        <f>SUM(E189:Y189)</f>
        <v>101088</v>
      </c>
      <c r="D189" s="15" t="e">
        <f t="shared" si="87"/>
        <v>#DIV/0!</v>
      </c>
      <c r="E189" s="31">
        <v>1366</v>
      </c>
      <c r="F189" s="31">
        <v>2847</v>
      </c>
      <c r="G189" s="31">
        <v>5196</v>
      </c>
      <c r="H189" s="31">
        <v>6543</v>
      </c>
      <c r="I189" s="31">
        <v>7357</v>
      </c>
      <c r="J189" s="31">
        <v>5788</v>
      </c>
      <c r="K189" s="31">
        <v>3545</v>
      </c>
      <c r="L189" s="31">
        <v>5170</v>
      </c>
      <c r="M189" s="31">
        <v>3029</v>
      </c>
      <c r="N189" s="31">
        <v>3517</v>
      </c>
      <c r="O189" s="31">
        <v>3888</v>
      </c>
      <c r="P189" s="31">
        <v>6744</v>
      </c>
      <c r="Q189" s="31">
        <v>6037</v>
      </c>
      <c r="R189" s="31">
        <v>3845</v>
      </c>
      <c r="S189" s="31">
        <v>3946</v>
      </c>
      <c r="T189" s="31">
        <v>5043</v>
      </c>
      <c r="U189" s="31">
        <v>2005</v>
      </c>
      <c r="V189" s="31">
        <v>1351</v>
      </c>
      <c r="W189" s="31">
        <v>8708</v>
      </c>
      <c r="X189" s="31">
        <v>9901</v>
      </c>
      <c r="Y189" s="31">
        <v>5262</v>
      </c>
    </row>
    <row r="190" spans="1:25" s="63" customFormat="1" ht="30" hidden="1" customHeight="1" outlineLevel="1" x14ac:dyDescent="0.25">
      <c r="A190" s="32" t="s">
        <v>129</v>
      </c>
      <c r="B190" s="27"/>
      <c r="C190" s="27">
        <f>SUM(E190:Y190)</f>
        <v>99561</v>
      </c>
      <c r="D190" s="15" t="e">
        <f t="shared" si="87"/>
        <v>#DIV/0!</v>
      </c>
      <c r="E190" s="37">
        <v>1366</v>
      </c>
      <c r="F190" s="37">
        <v>2847</v>
      </c>
      <c r="G190" s="37">
        <v>5196</v>
      </c>
      <c r="H190" s="37">
        <v>6543</v>
      </c>
      <c r="I190" s="37">
        <v>7250</v>
      </c>
      <c r="J190" s="37">
        <v>5539</v>
      </c>
      <c r="K190" s="37">
        <v>3467</v>
      </c>
      <c r="L190" s="37">
        <v>5170</v>
      </c>
      <c r="M190" s="37">
        <v>3029</v>
      </c>
      <c r="N190" s="37">
        <v>3517</v>
      </c>
      <c r="O190" s="37">
        <v>3752</v>
      </c>
      <c r="P190" s="37">
        <v>6565</v>
      </c>
      <c r="Q190" s="37">
        <v>6037</v>
      </c>
      <c r="R190" s="37">
        <v>3845</v>
      </c>
      <c r="S190" s="37">
        <v>3946</v>
      </c>
      <c r="T190" s="37">
        <v>5043</v>
      </c>
      <c r="U190" s="37">
        <v>1980</v>
      </c>
      <c r="V190" s="37">
        <v>1351</v>
      </c>
      <c r="W190" s="37">
        <v>8708</v>
      </c>
      <c r="X190" s="37">
        <v>9350</v>
      </c>
      <c r="Y190" s="37">
        <v>5060</v>
      </c>
    </row>
    <row r="191" spans="1:25" s="50" customFormat="1" ht="30" hidden="1" customHeight="1" x14ac:dyDescent="0.25">
      <c r="A191" s="11" t="s">
        <v>130</v>
      </c>
      <c r="B191" s="52"/>
      <c r="C191" s="52">
        <f>C190/C189</f>
        <v>0.98489434947768284</v>
      </c>
      <c r="D191" s="15" t="e">
        <f t="shared" si="87"/>
        <v>#DIV/0!</v>
      </c>
      <c r="E191" s="73">
        <f t="shared" ref="E191:Y191" si="89">E190/E189</f>
        <v>1</v>
      </c>
      <c r="F191" s="73">
        <f t="shared" si="89"/>
        <v>1</v>
      </c>
      <c r="G191" s="73">
        <f t="shared" si="89"/>
        <v>1</v>
      </c>
      <c r="H191" s="73">
        <f t="shared" si="89"/>
        <v>1</v>
      </c>
      <c r="I191" s="73">
        <f t="shared" si="89"/>
        <v>0.98545602827239365</v>
      </c>
      <c r="J191" s="73">
        <f t="shared" si="89"/>
        <v>0.95697995853489981</v>
      </c>
      <c r="K191" s="73">
        <f t="shared" si="89"/>
        <v>0.97799717912552886</v>
      </c>
      <c r="L191" s="73">
        <f t="shared" si="89"/>
        <v>1</v>
      </c>
      <c r="M191" s="73">
        <f t="shared" si="89"/>
        <v>1</v>
      </c>
      <c r="N191" s="73">
        <f t="shared" si="89"/>
        <v>1</v>
      </c>
      <c r="O191" s="73">
        <f t="shared" si="89"/>
        <v>0.96502057613168724</v>
      </c>
      <c r="P191" s="73">
        <f t="shared" si="89"/>
        <v>0.9734578884934757</v>
      </c>
      <c r="Q191" s="73">
        <f t="shared" si="89"/>
        <v>1</v>
      </c>
      <c r="R191" s="73">
        <f t="shared" si="89"/>
        <v>1</v>
      </c>
      <c r="S191" s="73">
        <f t="shared" si="89"/>
        <v>1</v>
      </c>
      <c r="T191" s="73">
        <f t="shared" si="89"/>
        <v>1</v>
      </c>
      <c r="U191" s="73">
        <f t="shared" si="89"/>
        <v>0.98753117206982544</v>
      </c>
      <c r="V191" s="73">
        <f t="shared" si="89"/>
        <v>1</v>
      </c>
      <c r="W191" s="73">
        <f t="shared" si="89"/>
        <v>1</v>
      </c>
      <c r="X191" s="73">
        <f t="shared" si="89"/>
        <v>0.9443490556509444</v>
      </c>
      <c r="Y191" s="73">
        <f t="shared" si="89"/>
        <v>0.9616115545419992</v>
      </c>
    </row>
    <row r="192" spans="1:25" s="50" customFormat="1" ht="30" hidden="1" customHeight="1" outlineLevel="1" x14ac:dyDescent="0.25">
      <c r="A192" s="11" t="s">
        <v>131</v>
      </c>
      <c r="B192" s="27"/>
      <c r="C192" s="27">
        <f>SUM(E192:Y192)</f>
        <v>0</v>
      </c>
      <c r="D192" s="15" t="e">
        <f t="shared" si="87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35" s="63" customFormat="1" ht="30" hidden="1" customHeight="1" outlineLevel="1" x14ac:dyDescent="0.25">
      <c r="A193" s="32" t="s">
        <v>132</v>
      </c>
      <c r="B193" s="23"/>
      <c r="C193" s="27">
        <f>SUM(E193:Y193)</f>
        <v>15599</v>
      </c>
      <c r="D193" s="15" t="e">
        <f t="shared" si="87"/>
        <v>#DIV/0!</v>
      </c>
      <c r="E193" s="49">
        <v>17</v>
      </c>
      <c r="F193" s="37">
        <v>360</v>
      </c>
      <c r="G193" s="37">
        <v>2381</v>
      </c>
      <c r="H193" s="37">
        <v>435</v>
      </c>
      <c r="I193" s="37">
        <v>387</v>
      </c>
      <c r="J193" s="37">
        <v>1130</v>
      </c>
      <c r="K193" s="37"/>
      <c r="L193" s="37">
        <v>1360</v>
      </c>
      <c r="M193" s="37">
        <v>202</v>
      </c>
      <c r="N193" s="37">
        <v>581</v>
      </c>
      <c r="O193" s="49">
        <v>217</v>
      </c>
      <c r="P193" s="37">
        <v>663</v>
      </c>
      <c r="Q193" s="37">
        <v>1813</v>
      </c>
      <c r="R193" s="37">
        <v>170</v>
      </c>
      <c r="S193" s="37">
        <v>630</v>
      </c>
      <c r="T193" s="37"/>
      <c r="U193" s="37">
        <v>110</v>
      </c>
      <c r="V193" s="37"/>
      <c r="W193" s="37">
        <v>1225</v>
      </c>
      <c r="X193" s="37">
        <v>3778</v>
      </c>
      <c r="Y193" s="37">
        <v>140</v>
      </c>
    </row>
    <row r="194" spans="1:35" s="50" customFormat="1" ht="30" hidden="1" customHeight="1" x14ac:dyDescent="0.25">
      <c r="A194" s="11" t="s">
        <v>133</v>
      </c>
      <c r="B194" s="15"/>
      <c r="C194" s="15" t="e">
        <f>C193/C192</f>
        <v>#DIV/0!</v>
      </c>
      <c r="D194" s="15" t="e">
        <f t="shared" si="87"/>
        <v>#DIV/0!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35" s="50" customFormat="1" ht="30" hidden="1" customHeight="1" x14ac:dyDescent="0.25">
      <c r="A195" s="13" t="s">
        <v>134</v>
      </c>
      <c r="B195" s="23"/>
      <c r="C195" s="27"/>
      <c r="D195" s="2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35" s="63" customFormat="1" ht="30" hidden="1" customHeight="1" outlineLevel="1" x14ac:dyDescent="0.25">
      <c r="A196" s="55" t="s">
        <v>135</v>
      </c>
      <c r="B196" s="23"/>
      <c r="C196" s="27">
        <f>SUM(E196:Y196)</f>
        <v>0</v>
      </c>
      <c r="D196" s="9" t="e">
        <f t="shared" ref="D196:D215" si="90">C196/B196</f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30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9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AI197" s="50" t="s">
        <v>0</v>
      </c>
    </row>
    <row r="198" spans="1:35" s="50" customFormat="1" ht="30" hidden="1" customHeight="1" outlineLevel="1" x14ac:dyDescent="0.25">
      <c r="A198" s="13" t="s">
        <v>137</v>
      </c>
      <c r="B198" s="27">
        <f>B196*0.45</f>
        <v>0</v>
      </c>
      <c r="C198" s="27">
        <f>C196*0.45</f>
        <v>0</v>
      </c>
      <c r="D198" s="9" t="e">
        <f t="shared" si="9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64"/>
    </row>
    <row r="199" spans="1:35" s="50" customFormat="1" ht="30" hidden="1" customHeight="1" x14ac:dyDescent="0.25">
      <c r="A199" s="13" t="s">
        <v>138</v>
      </c>
      <c r="B199" s="52" t="e">
        <f>B196/B197</f>
        <v>#DIV/0!</v>
      </c>
      <c r="C199" s="52" t="e">
        <f>C196/C197</f>
        <v>#DIV/0!</v>
      </c>
      <c r="D199" s="9"/>
      <c r="E199" s="73" t="e">
        <f t="shared" ref="E199:Y199" si="91">E196/E197</f>
        <v>#DIV/0!</v>
      </c>
      <c r="F199" s="73" t="e">
        <f t="shared" si="91"/>
        <v>#DIV/0!</v>
      </c>
      <c r="G199" s="73" t="e">
        <f t="shared" si="91"/>
        <v>#DIV/0!</v>
      </c>
      <c r="H199" s="73" t="e">
        <f t="shared" si="91"/>
        <v>#DIV/0!</v>
      </c>
      <c r="I199" s="73" t="e">
        <f t="shared" si="91"/>
        <v>#DIV/0!</v>
      </c>
      <c r="J199" s="73" t="e">
        <f t="shared" si="91"/>
        <v>#DIV/0!</v>
      </c>
      <c r="K199" s="73" t="e">
        <f t="shared" si="91"/>
        <v>#DIV/0!</v>
      </c>
      <c r="L199" s="73" t="e">
        <f t="shared" si="91"/>
        <v>#DIV/0!</v>
      </c>
      <c r="M199" s="73" t="e">
        <f t="shared" si="91"/>
        <v>#DIV/0!</v>
      </c>
      <c r="N199" s="73" t="e">
        <f t="shared" si="91"/>
        <v>#DIV/0!</v>
      </c>
      <c r="O199" s="73" t="e">
        <f t="shared" si="91"/>
        <v>#DIV/0!</v>
      </c>
      <c r="P199" s="73" t="e">
        <f t="shared" si="91"/>
        <v>#DIV/0!</v>
      </c>
      <c r="Q199" s="73" t="e">
        <f t="shared" si="91"/>
        <v>#DIV/0!</v>
      </c>
      <c r="R199" s="73" t="e">
        <f t="shared" si="91"/>
        <v>#DIV/0!</v>
      </c>
      <c r="S199" s="73" t="e">
        <f t="shared" si="91"/>
        <v>#DIV/0!</v>
      </c>
      <c r="T199" s="73" t="e">
        <f t="shared" si="91"/>
        <v>#DIV/0!</v>
      </c>
      <c r="U199" s="73" t="e">
        <f t="shared" si="91"/>
        <v>#DIV/0!</v>
      </c>
      <c r="V199" s="73" t="e">
        <f t="shared" si="91"/>
        <v>#DIV/0!</v>
      </c>
      <c r="W199" s="73" t="e">
        <f t="shared" si="91"/>
        <v>#DIV/0!</v>
      </c>
      <c r="X199" s="73" t="e">
        <f t="shared" si="91"/>
        <v>#DIV/0!</v>
      </c>
      <c r="Y199" s="73" t="e">
        <f t="shared" si="91"/>
        <v>#DIV/0!</v>
      </c>
    </row>
    <row r="200" spans="1:35" s="63" customFormat="1" ht="30" hidden="1" customHeight="1" outlineLevel="1" x14ac:dyDescent="0.25">
      <c r="A200" s="55" t="s">
        <v>139</v>
      </c>
      <c r="B200" s="23"/>
      <c r="C200" s="27">
        <f>SUM(E200:Y200)</f>
        <v>0</v>
      </c>
      <c r="D200" s="9" t="e">
        <f t="shared" si="9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28.2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9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27" hidden="1" customHeight="1" outlineLevel="1" x14ac:dyDescent="0.25">
      <c r="A202" s="13" t="s">
        <v>137</v>
      </c>
      <c r="B202" s="27">
        <f>B200*0.3</f>
        <v>0</v>
      </c>
      <c r="C202" s="27">
        <f>C200*0.3</f>
        <v>0</v>
      </c>
      <c r="D202" s="9" t="e">
        <f t="shared" si="9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138</v>
      </c>
      <c r="B203" s="9" t="e">
        <f>B200/B201</f>
        <v>#DIV/0!</v>
      </c>
      <c r="C203" s="9" t="e">
        <f>C200/C201</f>
        <v>#DIV/0!</v>
      </c>
      <c r="D203" s="9"/>
      <c r="E203" s="30" t="e">
        <f t="shared" ref="E203:Y203" si="92">E200/E201</f>
        <v>#DIV/0!</v>
      </c>
      <c r="F203" s="30" t="e">
        <f t="shared" si="92"/>
        <v>#DIV/0!</v>
      </c>
      <c r="G203" s="30" t="e">
        <f t="shared" si="92"/>
        <v>#DIV/0!</v>
      </c>
      <c r="H203" s="30" t="e">
        <f t="shared" si="92"/>
        <v>#DIV/0!</v>
      </c>
      <c r="I203" s="30" t="e">
        <f t="shared" si="92"/>
        <v>#DIV/0!</v>
      </c>
      <c r="J203" s="30" t="e">
        <f t="shared" si="92"/>
        <v>#DIV/0!</v>
      </c>
      <c r="K203" s="30" t="e">
        <f t="shared" si="92"/>
        <v>#DIV/0!</v>
      </c>
      <c r="L203" s="30" t="e">
        <f t="shared" si="92"/>
        <v>#DIV/0!</v>
      </c>
      <c r="M203" s="30" t="e">
        <f t="shared" si="92"/>
        <v>#DIV/0!</v>
      </c>
      <c r="N203" s="30" t="e">
        <f t="shared" si="92"/>
        <v>#DIV/0!</v>
      </c>
      <c r="O203" s="30" t="e">
        <f t="shared" si="92"/>
        <v>#DIV/0!</v>
      </c>
      <c r="P203" s="30" t="e">
        <f t="shared" si="92"/>
        <v>#DIV/0!</v>
      </c>
      <c r="Q203" s="30" t="e">
        <f t="shared" si="92"/>
        <v>#DIV/0!</v>
      </c>
      <c r="R203" s="30" t="e">
        <f t="shared" si="92"/>
        <v>#DIV/0!</v>
      </c>
      <c r="S203" s="30" t="e">
        <f t="shared" si="92"/>
        <v>#DIV/0!</v>
      </c>
      <c r="T203" s="30" t="e">
        <f t="shared" si="92"/>
        <v>#DIV/0!</v>
      </c>
      <c r="U203" s="30" t="e">
        <f t="shared" si="92"/>
        <v>#DIV/0!</v>
      </c>
      <c r="V203" s="30" t="e">
        <f t="shared" si="92"/>
        <v>#DIV/0!</v>
      </c>
      <c r="W203" s="30" t="e">
        <f t="shared" si="92"/>
        <v>#DIV/0!</v>
      </c>
      <c r="X203" s="30" t="e">
        <f t="shared" si="92"/>
        <v>#DIV/0!</v>
      </c>
      <c r="Y203" s="30" t="e">
        <f t="shared" si="92"/>
        <v>#DIV/0!</v>
      </c>
    </row>
    <row r="204" spans="1:35" s="63" customFormat="1" ht="30" hidden="1" customHeight="1" outlineLevel="1" x14ac:dyDescent="0.25">
      <c r="A204" s="55" t="s">
        <v>140</v>
      </c>
      <c r="B204" s="23"/>
      <c r="C204" s="27">
        <f>SUM(E204:Y204)</f>
        <v>0</v>
      </c>
      <c r="D204" s="9" t="e">
        <f t="shared" si="90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35" s="50" customFormat="1" ht="30" hidden="1" customHeight="1" outlineLevel="1" x14ac:dyDescent="0.25">
      <c r="A205" s="13" t="s">
        <v>136</v>
      </c>
      <c r="B205" s="23"/>
      <c r="C205" s="27">
        <f>SUM(E205:Y205)</f>
        <v>0</v>
      </c>
      <c r="D205" s="9" t="e">
        <f t="shared" si="90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35" s="50" customFormat="1" ht="30" hidden="1" customHeight="1" outlineLevel="1" x14ac:dyDescent="0.25">
      <c r="A206" s="13" t="s">
        <v>141</v>
      </c>
      <c r="B206" s="27">
        <f>B204*0.19</f>
        <v>0</v>
      </c>
      <c r="C206" s="27">
        <f>C204*0.19</f>
        <v>0</v>
      </c>
      <c r="D206" s="9" t="e">
        <f t="shared" si="90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35" s="63" customFormat="1" ht="30" hidden="1" customHeight="1" x14ac:dyDescent="0.25">
      <c r="A207" s="13" t="s">
        <v>142</v>
      </c>
      <c r="B207" s="9" t="e">
        <f>B204/B205</f>
        <v>#DIV/0!</v>
      </c>
      <c r="C207" s="9" t="e">
        <f>C204/C205</f>
        <v>#DIV/0!</v>
      </c>
      <c r="D207" s="9"/>
      <c r="E207" s="30" t="e">
        <f>E204/E205</f>
        <v>#DIV/0!</v>
      </c>
      <c r="F207" s="30" t="e">
        <f>F204/F205</f>
        <v>#DIV/0!</v>
      </c>
      <c r="G207" s="30" t="e">
        <f t="shared" ref="G207:Y207" si="93">G204/G205</f>
        <v>#DIV/0!</v>
      </c>
      <c r="H207" s="30" t="e">
        <f t="shared" si="93"/>
        <v>#DIV/0!</v>
      </c>
      <c r="I207" s="30" t="e">
        <f t="shared" si="93"/>
        <v>#DIV/0!</v>
      </c>
      <c r="J207" s="30" t="e">
        <f t="shared" si="93"/>
        <v>#DIV/0!</v>
      </c>
      <c r="K207" s="30" t="e">
        <f t="shared" si="93"/>
        <v>#DIV/0!</v>
      </c>
      <c r="L207" s="30" t="e">
        <f t="shared" si="93"/>
        <v>#DIV/0!</v>
      </c>
      <c r="M207" s="30" t="e">
        <f t="shared" si="93"/>
        <v>#DIV/0!</v>
      </c>
      <c r="N207" s="30" t="e">
        <f t="shared" si="93"/>
        <v>#DIV/0!</v>
      </c>
      <c r="O207" s="30" t="e">
        <f t="shared" si="93"/>
        <v>#DIV/0!</v>
      </c>
      <c r="P207" s="30" t="e">
        <f t="shared" si="93"/>
        <v>#DIV/0!</v>
      </c>
      <c r="Q207" s="30" t="e">
        <f t="shared" si="93"/>
        <v>#DIV/0!</v>
      </c>
      <c r="R207" s="30" t="e">
        <f t="shared" si="93"/>
        <v>#DIV/0!</v>
      </c>
      <c r="S207" s="30" t="e">
        <f t="shared" si="93"/>
        <v>#DIV/0!</v>
      </c>
      <c r="T207" s="30" t="e">
        <f t="shared" si="93"/>
        <v>#DIV/0!</v>
      </c>
      <c r="U207" s="30" t="e">
        <f t="shared" si="93"/>
        <v>#DIV/0!</v>
      </c>
      <c r="V207" s="30" t="e">
        <f t="shared" si="93"/>
        <v>#DIV/0!</v>
      </c>
      <c r="W207" s="30" t="e">
        <f t="shared" si="93"/>
        <v>#DIV/0!</v>
      </c>
      <c r="X207" s="30" t="e">
        <f t="shared" si="93"/>
        <v>#DIV/0!</v>
      </c>
      <c r="Y207" s="30" t="e">
        <f t="shared" si="93"/>
        <v>#DIV/0!</v>
      </c>
    </row>
    <row r="208" spans="1:35" s="50" customFormat="1" ht="30" hidden="1" customHeight="1" x14ac:dyDescent="0.25">
      <c r="A208" s="55" t="s">
        <v>143</v>
      </c>
      <c r="B208" s="27"/>
      <c r="C208" s="27">
        <f>SUM(E208:Y208)</f>
        <v>0</v>
      </c>
      <c r="D208" s="9" t="e">
        <f t="shared" si="90"/>
        <v>#DIV/0!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s="50" customFormat="1" ht="30" hidden="1" customHeight="1" x14ac:dyDescent="0.25">
      <c r="A209" s="13" t="s">
        <v>141</v>
      </c>
      <c r="B209" s="27"/>
      <c r="C209" s="27">
        <f>C208*0.7</f>
        <v>0</v>
      </c>
      <c r="D209" s="9" t="e">
        <f t="shared" si="90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30" hidden="1" customHeight="1" x14ac:dyDescent="0.25">
      <c r="A210" s="32" t="s">
        <v>144</v>
      </c>
      <c r="B210" s="27"/>
      <c r="C210" s="27">
        <f>SUM(E210:Y210)</f>
        <v>0</v>
      </c>
      <c r="D210" s="9" t="e">
        <f t="shared" si="90"/>
        <v>#DIV/0!</v>
      </c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s="50" customFormat="1" ht="30" hidden="1" customHeight="1" x14ac:dyDescent="0.25">
      <c r="A211" s="13" t="s">
        <v>141</v>
      </c>
      <c r="B211" s="27">
        <f>B210*0.2</f>
        <v>0</v>
      </c>
      <c r="C211" s="27">
        <f>C210*0.2</f>
        <v>0</v>
      </c>
      <c r="D211" s="9" t="e">
        <f t="shared" si="90"/>
        <v>#DIV/0!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50" customFormat="1" ht="30" hidden="1" customHeight="1" x14ac:dyDescent="0.25">
      <c r="A212" s="32" t="s">
        <v>166</v>
      </c>
      <c r="B212" s="27"/>
      <c r="C212" s="27">
        <f>SUM(E212:Y212)</f>
        <v>0</v>
      </c>
      <c r="D212" s="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</row>
    <row r="213" spans="1:25" s="50" customFormat="1" ht="30" hidden="1" customHeight="1" x14ac:dyDescent="0.25">
      <c r="A213" s="32" t="s">
        <v>145</v>
      </c>
      <c r="B213" s="27">
        <f>B211+B209+B206+B202+B198</f>
        <v>0</v>
      </c>
      <c r="C213" s="27">
        <f>C211+C209+C206+C202+C198</f>
        <v>0</v>
      </c>
      <c r="D213" s="9" t="e">
        <f t="shared" si="90"/>
        <v>#DIV/0!</v>
      </c>
      <c r="E213" s="26">
        <f>E211+E209+E206+E202+E198</f>
        <v>0</v>
      </c>
      <c r="F213" s="26">
        <f t="shared" ref="F213:Y213" si="94">F211+F209+F206+F202+F198</f>
        <v>0</v>
      </c>
      <c r="G213" s="26">
        <f t="shared" si="94"/>
        <v>0</v>
      </c>
      <c r="H213" s="26">
        <f t="shared" si="94"/>
        <v>0</v>
      </c>
      <c r="I213" s="26">
        <f t="shared" si="94"/>
        <v>0</v>
      </c>
      <c r="J213" s="26">
        <f t="shared" si="94"/>
        <v>0</v>
      </c>
      <c r="K213" s="26">
        <f t="shared" si="94"/>
        <v>0</v>
      </c>
      <c r="L213" s="26">
        <f t="shared" si="94"/>
        <v>0</v>
      </c>
      <c r="M213" s="26">
        <f t="shared" si="94"/>
        <v>0</v>
      </c>
      <c r="N213" s="26">
        <f t="shared" si="94"/>
        <v>0</v>
      </c>
      <c r="O213" s="26">
        <f t="shared" si="94"/>
        <v>0</v>
      </c>
      <c r="P213" s="26">
        <f t="shared" si="94"/>
        <v>0</v>
      </c>
      <c r="Q213" s="26">
        <f t="shared" si="94"/>
        <v>0</v>
      </c>
      <c r="R213" s="26">
        <f t="shared" si="94"/>
        <v>0</v>
      </c>
      <c r="S213" s="26">
        <f t="shared" si="94"/>
        <v>0</v>
      </c>
      <c r="T213" s="26">
        <f t="shared" si="94"/>
        <v>0</v>
      </c>
      <c r="U213" s="26">
        <f t="shared" si="94"/>
        <v>0</v>
      </c>
      <c r="V213" s="26">
        <f t="shared" si="94"/>
        <v>0</v>
      </c>
      <c r="W213" s="26">
        <f t="shared" si="94"/>
        <v>0</v>
      </c>
      <c r="X213" s="26">
        <f t="shared" si="94"/>
        <v>0</v>
      </c>
      <c r="Y213" s="26">
        <f t="shared" si="94"/>
        <v>0</v>
      </c>
    </row>
    <row r="214" spans="1:25" s="50" customFormat="1" ht="6" hidden="1" customHeight="1" x14ac:dyDescent="0.25">
      <c r="A214" s="13" t="s">
        <v>172</v>
      </c>
      <c r="B214" s="26"/>
      <c r="C214" s="26">
        <f>SUM(E214:Y214)</f>
        <v>0</v>
      </c>
      <c r="D214" s="9" t="e">
        <f t="shared" si="90"/>
        <v>#DIV/0!</v>
      </c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s="50" customFormat="1" ht="0.6" hidden="1" customHeight="1" x14ac:dyDescent="0.25">
      <c r="A215" s="55" t="s">
        <v>165</v>
      </c>
      <c r="B215" s="53" t="e">
        <f>B213/B214*10</f>
        <v>#DIV/0!</v>
      </c>
      <c r="C215" s="53" t="e">
        <f>C213/C214*10</f>
        <v>#DIV/0!</v>
      </c>
      <c r="D215" s="9" t="e">
        <f t="shared" si="90"/>
        <v>#DIV/0!</v>
      </c>
      <c r="E215" s="54" t="e">
        <f>E213/E214*10</f>
        <v>#DIV/0!</v>
      </c>
      <c r="F215" s="54" t="e">
        <f t="shared" ref="F215:Y215" si="95">F213/F214*10</f>
        <v>#DIV/0!</v>
      </c>
      <c r="G215" s="54" t="e">
        <f t="shared" si="95"/>
        <v>#DIV/0!</v>
      </c>
      <c r="H215" s="54" t="e">
        <f t="shared" si="95"/>
        <v>#DIV/0!</v>
      </c>
      <c r="I215" s="54" t="e">
        <f t="shared" si="95"/>
        <v>#DIV/0!</v>
      </c>
      <c r="J215" s="54" t="e">
        <f t="shared" si="95"/>
        <v>#DIV/0!</v>
      </c>
      <c r="K215" s="54" t="e">
        <f t="shared" si="95"/>
        <v>#DIV/0!</v>
      </c>
      <c r="L215" s="54" t="e">
        <f t="shared" si="95"/>
        <v>#DIV/0!</v>
      </c>
      <c r="M215" s="54" t="e">
        <f t="shared" si="95"/>
        <v>#DIV/0!</v>
      </c>
      <c r="N215" s="54" t="e">
        <f t="shared" si="95"/>
        <v>#DIV/0!</v>
      </c>
      <c r="O215" s="54" t="e">
        <f t="shared" si="95"/>
        <v>#DIV/0!</v>
      </c>
      <c r="P215" s="54" t="e">
        <f t="shared" si="95"/>
        <v>#DIV/0!</v>
      </c>
      <c r="Q215" s="54" t="e">
        <f t="shared" si="95"/>
        <v>#DIV/0!</v>
      </c>
      <c r="R215" s="54" t="e">
        <f t="shared" si="95"/>
        <v>#DIV/0!</v>
      </c>
      <c r="S215" s="54" t="e">
        <f t="shared" si="95"/>
        <v>#DIV/0!</v>
      </c>
      <c r="T215" s="54" t="e">
        <f t="shared" si="95"/>
        <v>#DIV/0!</v>
      </c>
      <c r="U215" s="54" t="e">
        <f t="shared" si="95"/>
        <v>#DIV/0!</v>
      </c>
      <c r="V215" s="54" t="e">
        <f t="shared" si="95"/>
        <v>#DIV/0!</v>
      </c>
      <c r="W215" s="54" t="e">
        <f t="shared" si="95"/>
        <v>#DIV/0!</v>
      </c>
      <c r="X215" s="54" t="e">
        <f t="shared" si="95"/>
        <v>#DIV/0!</v>
      </c>
      <c r="Y215" s="54" t="e">
        <f t="shared" si="95"/>
        <v>#DIV/0!</v>
      </c>
    </row>
    <row r="216" spans="1:25" ht="18" hidden="1" customHeight="1" x14ac:dyDescent="0.3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</row>
    <row r="217" spans="1:25" ht="27" hidden="1" customHeight="1" x14ac:dyDescent="0.3">
      <c r="A217" s="13" t="s">
        <v>186</v>
      </c>
      <c r="B217" s="85"/>
      <c r="C217" s="85">
        <f>SUM(E217:Y217)</f>
        <v>273</v>
      </c>
      <c r="D217" s="85"/>
      <c r="E217" s="85">
        <v>11</v>
      </c>
      <c r="F217" s="85">
        <v>12</v>
      </c>
      <c r="G217" s="85">
        <v>15</v>
      </c>
      <c r="H217" s="85">
        <v>20</v>
      </c>
      <c r="I217" s="85">
        <v>12</v>
      </c>
      <c r="J217" s="85">
        <v>36</v>
      </c>
      <c r="K217" s="85">
        <v>18</v>
      </c>
      <c r="L217" s="85">
        <v>20</v>
      </c>
      <c r="M217" s="85">
        <v>5</v>
      </c>
      <c r="N217" s="85">
        <v>4</v>
      </c>
      <c r="O217" s="85">
        <v>5</v>
      </c>
      <c r="P217" s="85">
        <v>16</v>
      </c>
      <c r="Q217" s="85">
        <v>16</v>
      </c>
      <c r="R217" s="85">
        <v>13</v>
      </c>
      <c r="S217" s="85">
        <v>18</v>
      </c>
      <c r="T217" s="85">
        <v>10</v>
      </c>
      <c r="U217" s="85">
        <v>3</v>
      </c>
      <c r="V217" s="85">
        <v>4</v>
      </c>
      <c r="W217" s="85">
        <v>3</v>
      </c>
      <c r="X217" s="85">
        <v>23</v>
      </c>
      <c r="Y217" s="85">
        <v>9</v>
      </c>
    </row>
    <row r="218" spans="1:25" ht="18" hidden="1" customHeight="1" x14ac:dyDescent="0.3">
      <c r="A218" s="13" t="s">
        <v>190</v>
      </c>
      <c r="B218" s="85">
        <v>108</v>
      </c>
      <c r="C218" s="85">
        <f>SUM(E218:Y218)</f>
        <v>450</v>
      </c>
      <c r="D218" s="85"/>
      <c r="E218" s="85">
        <v>20</v>
      </c>
      <c r="F218" s="85">
        <v>5</v>
      </c>
      <c r="G218" s="85">
        <v>59</v>
      </c>
      <c r="H218" s="85">
        <v>16</v>
      </c>
      <c r="I218" s="85">
        <v>21</v>
      </c>
      <c r="J218" s="85">
        <v>28</v>
      </c>
      <c r="K218" s="85">
        <v>9</v>
      </c>
      <c r="L218" s="85">
        <v>20</v>
      </c>
      <c r="M218" s="85">
        <v>22</v>
      </c>
      <c r="N218" s="85">
        <v>5</v>
      </c>
      <c r="O218" s="85">
        <v>5</v>
      </c>
      <c r="P218" s="85">
        <v>28</v>
      </c>
      <c r="Q218" s="85">
        <v>25</v>
      </c>
      <c r="R218" s="85">
        <v>57</v>
      </c>
      <c r="S218" s="85">
        <v>7</v>
      </c>
      <c r="T218" s="85">
        <v>17</v>
      </c>
      <c r="U218" s="85">
        <v>25</v>
      </c>
      <c r="V218" s="85">
        <v>11</v>
      </c>
      <c r="W218" s="85">
        <v>5</v>
      </c>
      <c r="X218" s="85">
        <v>50</v>
      </c>
      <c r="Y218" s="85">
        <v>15</v>
      </c>
    </row>
    <row r="219" spans="1:25" ht="24.6" hidden="1" customHeight="1" x14ac:dyDescent="0.4">
      <c r="A219" s="86" t="s">
        <v>146</v>
      </c>
      <c r="B219" s="66"/>
      <c r="C219" s="66">
        <f>SUM(E219:Y219)</f>
        <v>0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s="68" customFormat="1" ht="21.6" hidden="1" customHeight="1" x14ac:dyDescent="0.4">
      <c r="A220" s="67" t="s">
        <v>147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.6" hidden="1" customHeight="1" x14ac:dyDescent="0.4">
      <c r="A221" s="67" t="s">
        <v>148</v>
      </c>
      <c r="B221" s="67"/>
      <c r="C221" s="67">
        <f>SUM(E221:Y221)</f>
        <v>0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s="68" customFormat="1" ht="21.6" hidden="1" customHeight="1" x14ac:dyDescent="0.4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</row>
    <row r="223" spans="1:25" s="68" customFormat="1" ht="21.6" hidden="1" customHeight="1" x14ac:dyDescent="0.4">
      <c r="A223" s="69" t="s">
        <v>149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</row>
    <row r="224" spans="1:25" ht="16.95" customHeight="1" x14ac:dyDescent="0.3">
      <c r="A224" s="87"/>
      <c r="B224" s="88"/>
      <c r="C224" s="88"/>
      <c r="D224" s="8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41.4" customHeight="1" x14ac:dyDescent="0.4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</row>
    <row r="226" spans="1:25" ht="20.399999999999999" customHeight="1" x14ac:dyDescent="0.3">
      <c r="A226" s="120"/>
      <c r="B226" s="121"/>
      <c r="C226" s="121"/>
      <c r="D226" s="121"/>
      <c r="E226" s="121"/>
      <c r="F226" s="121"/>
      <c r="G226" s="121"/>
      <c r="H226" s="121"/>
      <c r="I226" s="121"/>
      <c r="J226" s="121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6.95" customHeight="1" x14ac:dyDescent="0.3">
      <c r="A227" s="89"/>
      <c r="B227" s="6"/>
      <c r="C227" s="6"/>
      <c r="D227" s="6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9" customHeight="1" x14ac:dyDescent="0.3">
      <c r="A228" s="70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</row>
    <row r="229" spans="1:25" s="12" customFormat="1" ht="49.2" hidden="1" customHeight="1" x14ac:dyDescent="0.25">
      <c r="A229" s="32" t="s">
        <v>150</v>
      </c>
      <c r="B229" s="27"/>
      <c r="C229" s="27">
        <f>SUM(E229:Y229)</f>
        <v>259083</v>
      </c>
      <c r="D229" s="27"/>
      <c r="E229" s="39">
        <v>9345</v>
      </c>
      <c r="F229" s="39">
        <v>9100</v>
      </c>
      <c r="G229" s="39">
        <v>16579</v>
      </c>
      <c r="H229" s="39">
        <v>16195</v>
      </c>
      <c r="I229" s="39">
        <v>7250</v>
      </c>
      <c r="J229" s="39">
        <v>17539</v>
      </c>
      <c r="K229" s="39">
        <v>12001</v>
      </c>
      <c r="L229" s="39">
        <v>14609</v>
      </c>
      <c r="M229" s="39">
        <v>13004</v>
      </c>
      <c r="N229" s="39">
        <v>3780</v>
      </c>
      <c r="O229" s="39">
        <v>8536</v>
      </c>
      <c r="P229" s="39">
        <v>11438</v>
      </c>
      <c r="Q229" s="39">
        <v>16561</v>
      </c>
      <c r="R229" s="39">
        <v>15418</v>
      </c>
      <c r="S229" s="39">
        <v>18986</v>
      </c>
      <c r="T229" s="39">
        <v>13238</v>
      </c>
      <c r="U229" s="39">
        <v>7143</v>
      </c>
      <c r="V229" s="39">
        <v>4504</v>
      </c>
      <c r="W229" s="39">
        <v>11688</v>
      </c>
      <c r="X229" s="39">
        <v>21385</v>
      </c>
      <c r="Y229" s="39">
        <v>10784</v>
      </c>
    </row>
    <row r="230" spans="1:25" ht="21" hidden="1" customHeight="1" x14ac:dyDescent="0.3">
      <c r="A230" s="65" t="s">
        <v>152</v>
      </c>
      <c r="B230" s="72"/>
      <c r="C230" s="27">
        <f>SUM(E230:Y230)</f>
        <v>380</v>
      </c>
      <c r="D230" s="27"/>
      <c r="E230" s="65">
        <v>16</v>
      </c>
      <c r="F230" s="65">
        <v>21</v>
      </c>
      <c r="G230" s="65">
        <v>32</v>
      </c>
      <c r="H230" s="65">
        <v>25</v>
      </c>
      <c r="I230" s="65">
        <v>16</v>
      </c>
      <c r="J230" s="65">
        <v>31</v>
      </c>
      <c r="K230" s="65">
        <v>14</v>
      </c>
      <c r="L230" s="65">
        <v>29</v>
      </c>
      <c r="M230" s="65">
        <v>18</v>
      </c>
      <c r="N230" s="65">
        <v>8</v>
      </c>
      <c r="O230" s="65">
        <v>7</v>
      </c>
      <c r="P230" s="65">
        <v>15</v>
      </c>
      <c r="Q230" s="65">
        <v>25</v>
      </c>
      <c r="R230" s="65">
        <v>31</v>
      </c>
      <c r="S230" s="65">
        <v>10</v>
      </c>
      <c r="T230" s="65">
        <v>8</v>
      </c>
      <c r="U230" s="65">
        <v>8</v>
      </c>
      <c r="V230" s="65">
        <v>6</v>
      </c>
      <c r="W230" s="65">
        <v>12</v>
      </c>
      <c r="X230" s="65">
        <v>35</v>
      </c>
      <c r="Y230" s="65">
        <v>13</v>
      </c>
    </row>
    <row r="231" spans="1:25" ht="0.6" hidden="1" customHeight="1" x14ac:dyDescent="0.3">
      <c r="A231" s="65" t="s">
        <v>153</v>
      </c>
      <c r="B231" s="72"/>
      <c r="C231" s="27">
        <f>SUM(E231:Y231)</f>
        <v>208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65">
        <v>9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65">
        <v>1</v>
      </c>
      <c r="Q231" s="65">
        <v>4</v>
      </c>
      <c r="R231" s="65">
        <v>8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.4" hidden="1" customHeight="1" x14ac:dyDescent="0.3">
      <c r="A232" s="65" t="s">
        <v>153</v>
      </c>
      <c r="B232" s="72"/>
      <c r="C232" s="27">
        <f>SUM(E232:Y232)</f>
        <v>194</v>
      </c>
      <c r="D232" s="27"/>
      <c r="E232" s="65">
        <v>10</v>
      </c>
      <c r="F232" s="65">
        <v>2</v>
      </c>
      <c r="G232" s="65">
        <v>42</v>
      </c>
      <c r="H232" s="65">
        <v>11</v>
      </c>
      <c r="I232" s="65">
        <v>2</v>
      </c>
      <c r="J232" s="65">
        <v>30</v>
      </c>
      <c r="K232" s="65">
        <v>9</v>
      </c>
      <c r="L232" s="65">
        <v>15</v>
      </c>
      <c r="M232" s="65">
        <v>1</v>
      </c>
      <c r="N232" s="65">
        <v>2</v>
      </c>
      <c r="O232" s="65">
        <v>5</v>
      </c>
      <c r="P232" s="65">
        <v>1</v>
      </c>
      <c r="Q232" s="65">
        <v>4</v>
      </c>
      <c r="R232" s="65">
        <v>1</v>
      </c>
      <c r="S232" s="65">
        <v>14</v>
      </c>
      <c r="T232" s="65">
        <v>2</v>
      </c>
      <c r="U232" s="65">
        <v>1</v>
      </c>
      <c r="V232" s="65">
        <v>2</v>
      </c>
      <c r="W232" s="65">
        <v>16</v>
      </c>
      <c r="X232" s="65">
        <v>16</v>
      </c>
      <c r="Y232" s="65">
        <v>8</v>
      </c>
    </row>
    <row r="233" spans="1:25" ht="24" hidden="1" customHeight="1" x14ac:dyDescent="0.3">
      <c r="A233" s="65" t="s">
        <v>78</v>
      </c>
      <c r="B233" s="27">
        <v>554</v>
      </c>
      <c r="C233" s="27">
        <f>SUM(E233:Y233)</f>
        <v>574</v>
      </c>
      <c r="D233" s="27"/>
      <c r="E233" s="82">
        <v>11</v>
      </c>
      <c r="F233" s="82">
        <v>15</v>
      </c>
      <c r="G233" s="82">
        <v>93</v>
      </c>
      <c r="H233" s="82">
        <v>30</v>
      </c>
      <c r="I233" s="82">
        <v>15</v>
      </c>
      <c r="J233" s="82">
        <v>55</v>
      </c>
      <c r="K233" s="82">
        <v>16</v>
      </c>
      <c r="L233" s="82">
        <v>18</v>
      </c>
      <c r="M233" s="82">
        <v>16</v>
      </c>
      <c r="N233" s="82">
        <v>10</v>
      </c>
      <c r="O233" s="82">
        <v>11</v>
      </c>
      <c r="P233" s="82">
        <v>40</v>
      </c>
      <c r="Q233" s="82">
        <v>22</v>
      </c>
      <c r="R233" s="82">
        <v>55</v>
      </c>
      <c r="S233" s="82">
        <v>14</v>
      </c>
      <c r="T233" s="82">
        <v>29</v>
      </c>
      <c r="U233" s="82">
        <v>22</v>
      </c>
      <c r="V233" s="82">
        <v>9</v>
      </c>
      <c r="W233" s="82">
        <v>7</v>
      </c>
      <c r="X233" s="82">
        <v>60</v>
      </c>
      <c r="Y233" s="82">
        <v>26</v>
      </c>
    </row>
    <row r="234" spans="1:25" hidden="1" x14ac:dyDescent="0.3"/>
    <row r="235" spans="1:25" s="65" customFormat="1" hidden="1" x14ac:dyDescent="0.3">
      <c r="A235" s="65" t="s">
        <v>160</v>
      </c>
      <c r="B235" s="72"/>
      <c r="C235" s="65">
        <f>SUM(E235:Y235)</f>
        <v>40</v>
      </c>
      <c r="E235" s="65">
        <v>3</v>
      </c>
      <c r="G235" s="65">
        <v>1</v>
      </c>
      <c r="H235" s="65">
        <v>6</v>
      </c>
      <c r="J235" s="65">
        <v>1</v>
      </c>
      <c r="M235" s="65">
        <v>1</v>
      </c>
      <c r="O235" s="65">
        <v>2</v>
      </c>
      <c r="P235" s="65">
        <v>1</v>
      </c>
      <c r="Q235" s="65">
        <v>3</v>
      </c>
      <c r="R235" s="65">
        <v>1</v>
      </c>
      <c r="S235" s="65">
        <v>3</v>
      </c>
      <c r="T235" s="65">
        <v>7</v>
      </c>
      <c r="U235" s="65">
        <v>1</v>
      </c>
      <c r="V235" s="65">
        <v>1</v>
      </c>
      <c r="W235" s="65">
        <v>1</v>
      </c>
      <c r="X235" s="65">
        <v>4</v>
      </c>
      <c r="Y235" s="65">
        <v>4</v>
      </c>
    </row>
    <row r="236" spans="1:25" hidden="1" x14ac:dyDescent="0.3"/>
    <row r="237" spans="1:25" ht="21.6" hidden="1" customHeight="1" x14ac:dyDescent="0.3">
      <c r="A237" s="65" t="s">
        <v>164</v>
      </c>
      <c r="B237" s="27">
        <v>45</v>
      </c>
      <c r="C237" s="27">
        <f>SUM(E237:Y237)</f>
        <v>58</v>
      </c>
      <c r="D237" s="27"/>
      <c r="E237" s="82">
        <v>5</v>
      </c>
      <c r="F237" s="82">
        <v>3</v>
      </c>
      <c r="G237" s="82"/>
      <c r="H237" s="82">
        <v>5</v>
      </c>
      <c r="I237" s="82">
        <v>2</v>
      </c>
      <c r="J237" s="82"/>
      <c r="K237" s="82">
        <v>2</v>
      </c>
      <c r="L237" s="82">
        <v>0</v>
      </c>
      <c r="M237" s="82">
        <v>3</v>
      </c>
      <c r="N237" s="82">
        <v>3</v>
      </c>
      <c r="O237" s="82">
        <v>3</v>
      </c>
      <c r="P237" s="82">
        <v>2</v>
      </c>
      <c r="Q237" s="82">
        <v>2</v>
      </c>
      <c r="R237" s="82">
        <v>10</v>
      </c>
      <c r="S237" s="82">
        <v>6</v>
      </c>
      <c r="T237" s="82">
        <v>6</v>
      </c>
      <c r="U237" s="82">
        <v>1</v>
      </c>
      <c r="V237" s="82">
        <v>1</v>
      </c>
      <c r="W237" s="82">
        <v>4</v>
      </c>
      <c r="X237" s="82"/>
      <c r="Y237" s="82"/>
    </row>
    <row r="238" spans="1:25" hidden="1" x14ac:dyDescent="0.3"/>
    <row r="239" spans="1:25" hidden="1" x14ac:dyDescent="0.3"/>
    <row r="240" spans="1:25" ht="13.8" hidden="1" customHeight="1" x14ac:dyDescent="0.3"/>
    <row r="241" spans="1:25" hidden="1" x14ac:dyDescent="0.3">
      <c r="J241" s="1" t="s">
        <v>175</v>
      </c>
      <c r="S241" s="1" t="s">
        <v>178</v>
      </c>
      <c r="U241" s="1" t="s">
        <v>176</v>
      </c>
      <c r="X241" s="1" t="s">
        <v>177</v>
      </c>
      <c r="Y241" s="1" t="s">
        <v>174</v>
      </c>
    </row>
    <row r="243" spans="1:25" ht="21.6" hidden="1" x14ac:dyDescent="0.3">
      <c r="A243" s="13" t="s">
        <v>191</v>
      </c>
      <c r="B243" s="72"/>
      <c r="C243" s="85">
        <f>SUM(E243:Y243)</f>
        <v>49</v>
      </c>
      <c r="D243" s="72"/>
      <c r="E243" s="65">
        <v>1</v>
      </c>
      <c r="F243" s="65">
        <v>2</v>
      </c>
      <c r="G243" s="65"/>
      <c r="H243" s="65">
        <v>2</v>
      </c>
      <c r="I243" s="65"/>
      <c r="J243" s="65">
        <v>3</v>
      </c>
      <c r="K243" s="65">
        <v>1</v>
      </c>
      <c r="L243" s="65">
        <v>1</v>
      </c>
      <c r="M243" s="65">
        <v>8</v>
      </c>
      <c r="N243" s="65">
        <v>6</v>
      </c>
      <c r="O243" s="65">
        <v>1</v>
      </c>
      <c r="P243" s="65">
        <v>0</v>
      </c>
      <c r="Q243" s="65">
        <v>1</v>
      </c>
      <c r="R243" s="65">
        <v>4</v>
      </c>
      <c r="S243" s="65">
        <v>3</v>
      </c>
      <c r="T243" s="65">
        <v>2</v>
      </c>
      <c r="U243" s="65">
        <v>1</v>
      </c>
      <c r="V243" s="65">
        <v>1</v>
      </c>
      <c r="W243" s="65">
        <v>7</v>
      </c>
      <c r="X243" s="65"/>
      <c r="Y243" s="65">
        <v>5</v>
      </c>
    </row>
  </sheetData>
  <dataConsolidate/>
  <mergeCells count="29">
    <mergeCell ref="A226:J226"/>
    <mergeCell ref="A225:Y22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2019-05-12T11:45:02Z</cp:lastPrinted>
  <dcterms:created xsi:type="dcterms:W3CDTF">2017-06-08T05:54:08Z</dcterms:created>
  <dcterms:modified xsi:type="dcterms:W3CDTF">2019-05-12T11:45:09Z</dcterms:modified>
</cp:coreProperties>
</file>