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19\5 май\"/>
    </mc:Choice>
  </mc:AlternateContent>
  <bookViews>
    <workbookView xWindow="0" yWindow="2232" windowWidth="22980" windowHeight="7368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оперативка!$A$2:$Y$210</definedName>
  </definedNames>
  <calcPr calcId="152511"/>
</workbook>
</file>

<file path=xl/calcChain.xml><?xml version="1.0" encoding="utf-8"?>
<calcChain xmlns="http://schemas.openxmlformats.org/spreadsheetml/2006/main">
  <c r="C90" i="1" l="1"/>
  <c r="F87" i="1" l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E87" i="1"/>
  <c r="B67" i="1" l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E67" i="1"/>
  <c r="C68" i="1"/>
  <c r="D68" i="1" s="1"/>
  <c r="W46" i="1"/>
  <c r="C67" i="1" l="1"/>
  <c r="D67" i="1" s="1"/>
  <c r="T47" i="1" l="1"/>
  <c r="U47" i="1"/>
  <c r="W47" i="1"/>
  <c r="H47" i="1"/>
  <c r="K47" i="1"/>
  <c r="F43" i="1"/>
  <c r="F47" i="1" s="1"/>
  <c r="G43" i="1"/>
  <c r="G47" i="1" s="1"/>
  <c r="H43" i="1"/>
  <c r="I43" i="1"/>
  <c r="I47" i="1" s="1"/>
  <c r="J43" i="1"/>
  <c r="J47" i="1" s="1"/>
  <c r="K43" i="1"/>
  <c r="L43" i="1"/>
  <c r="L47" i="1" s="1"/>
  <c r="M43" i="1"/>
  <c r="M47" i="1" s="1"/>
  <c r="N43" i="1"/>
  <c r="N47" i="1" s="1"/>
  <c r="O43" i="1"/>
  <c r="O47" i="1" s="1"/>
  <c r="P43" i="1"/>
  <c r="P47" i="1" s="1"/>
  <c r="Q43" i="1"/>
  <c r="Q47" i="1" s="1"/>
  <c r="R43" i="1"/>
  <c r="R47" i="1" s="1"/>
  <c r="S43" i="1"/>
  <c r="S47" i="1" s="1"/>
  <c r="T43" i="1"/>
  <c r="U43" i="1"/>
  <c r="V43" i="1"/>
  <c r="V47" i="1" s="1"/>
  <c r="W43" i="1"/>
  <c r="X43" i="1"/>
  <c r="X47" i="1" s="1"/>
  <c r="Y43" i="1"/>
  <c r="Y47" i="1" s="1"/>
  <c r="E43" i="1"/>
  <c r="E47" i="1" s="1"/>
  <c r="C42" i="1"/>
  <c r="C41" i="1"/>
  <c r="C43" i="1" l="1"/>
  <c r="C88" i="1"/>
  <c r="C89" i="1"/>
  <c r="C92" i="1" l="1"/>
  <c r="D92" i="1" s="1"/>
  <c r="D93" i="1"/>
  <c r="D94" i="1"/>
  <c r="C95" i="1"/>
  <c r="D95" i="1" s="1"/>
  <c r="D97" i="1"/>
  <c r="D104" i="1"/>
  <c r="B105" i="1"/>
  <c r="C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B106" i="1"/>
  <c r="C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C107" i="1"/>
  <c r="D107" i="1" s="1"/>
  <c r="C108" i="1"/>
  <c r="D108" i="1" s="1"/>
  <c r="C109" i="1"/>
  <c r="D109" i="1" s="1"/>
  <c r="C110" i="1"/>
  <c r="D110" i="1" s="1"/>
  <c r="C111" i="1"/>
  <c r="C112" i="1" s="1"/>
  <c r="B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C113" i="1"/>
  <c r="D113" i="1" s="1"/>
  <c r="C114" i="1"/>
  <c r="D114" i="1" s="1"/>
  <c r="C115" i="1"/>
  <c r="D115" i="1" s="1"/>
  <c r="C116" i="1"/>
  <c r="D116" i="1" s="1"/>
  <c r="D117" i="1"/>
  <c r="C118" i="1"/>
  <c r="D118" i="1" s="1"/>
  <c r="B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C120" i="1"/>
  <c r="D120" i="1" s="1"/>
  <c r="C121" i="1"/>
  <c r="D121" i="1" s="1"/>
  <c r="C122" i="1"/>
  <c r="D122" i="1" s="1"/>
  <c r="C123" i="1"/>
  <c r="D123" i="1" s="1"/>
  <c r="B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B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B126" i="1"/>
  <c r="F126" i="1"/>
  <c r="G126" i="1"/>
  <c r="H126" i="1"/>
  <c r="I126" i="1"/>
  <c r="J126" i="1"/>
  <c r="K126" i="1"/>
  <c r="L126" i="1"/>
  <c r="M126" i="1"/>
  <c r="O126" i="1"/>
  <c r="P126" i="1"/>
  <c r="R126" i="1"/>
  <c r="S126" i="1"/>
  <c r="T126" i="1"/>
  <c r="U126" i="1"/>
  <c r="X126" i="1"/>
  <c r="Y126" i="1"/>
  <c r="B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B128" i="1"/>
  <c r="E128" i="1"/>
  <c r="I128" i="1"/>
  <c r="Q128" i="1"/>
  <c r="R128" i="1"/>
  <c r="U128" i="1"/>
  <c r="W128" i="1"/>
  <c r="C129" i="1"/>
  <c r="C130" i="1"/>
  <c r="H131" i="1"/>
  <c r="M131" i="1"/>
  <c r="P131" i="1"/>
  <c r="R131" i="1"/>
  <c r="T131" i="1"/>
  <c r="X131" i="1"/>
  <c r="C132" i="1"/>
  <c r="D132" i="1" s="1"/>
  <c r="C133" i="1"/>
  <c r="D133" i="1" s="1"/>
  <c r="C136" i="1"/>
  <c r="C138" i="1"/>
  <c r="C139" i="1" s="1"/>
  <c r="B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B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D141" i="1"/>
  <c r="C142" i="1"/>
  <c r="B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B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C145" i="1"/>
  <c r="C146" i="1"/>
  <c r="C148" i="1"/>
  <c r="B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R149" i="1"/>
  <c r="S149" i="1"/>
  <c r="T149" i="1"/>
  <c r="U149" i="1"/>
  <c r="V149" i="1"/>
  <c r="W149" i="1"/>
  <c r="X149" i="1"/>
  <c r="Y149" i="1"/>
  <c r="D150" i="1"/>
  <c r="C151" i="1"/>
  <c r="D151" i="1" s="1"/>
  <c r="B152" i="1"/>
  <c r="E152" i="1"/>
  <c r="F152" i="1"/>
  <c r="G152" i="1"/>
  <c r="H152" i="1"/>
  <c r="I152" i="1"/>
  <c r="J152" i="1"/>
  <c r="K152" i="1"/>
  <c r="L152" i="1"/>
  <c r="M152" i="1"/>
  <c r="O152" i="1"/>
  <c r="P152" i="1"/>
  <c r="R152" i="1"/>
  <c r="S152" i="1"/>
  <c r="T152" i="1"/>
  <c r="U152" i="1"/>
  <c r="W152" i="1"/>
  <c r="X152" i="1"/>
  <c r="Y152" i="1"/>
  <c r="B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R153" i="1"/>
  <c r="S153" i="1"/>
  <c r="T153" i="1"/>
  <c r="U153" i="1"/>
  <c r="V153" i="1"/>
  <c r="W153" i="1"/>
  <c r="X153" i="1"/>
  <c r="Y153" i="1"/>
  <c r="C154" i="1"/>
  <c r="D154" i="1" s="1"/>
  <c r="C155" i="1"/>
  <c r="D155" i="1" s="1"/>
  <c r="B156" i="1"/>
  <c r="G156" i="1"/>
  <c r="L156" i="1"/>
  <c r="Y156" i="1"/>
  <c r="C157" i="1"/>
  <c r="D157" i="1" s="1"/>
  <c r="C158" i="1"/>
  <c r="D158" i="1" s="1"/>
  <c r="B159" i="1"/>
  <c r="H159" i="1"/>
  <c r="N159" i="1"/>
  <c r="R159" i="1"/>
  <c r="S159" i="1"/>
  <c r="W159" i="1"/>
  <c r="C160" i="1"/>
  <c r="D160" i="1" s="1"/>
  <c r="C161" i="1"/>
  <c r="B162" i="1"/>
  <c r="M162" i="1"/>
  <c r="T162" i="1"/>
  <c r="U162" i="1"/>
  <c r="C163" i="1"/>
  <c r="D163" i="1" s="1"/>
  <c r="C164" i="1"/>
  <c r="D164" i="1" s="1"/>
  <c r="B165" i="1"/>
  <c r="E165" i="1"/>
  <c r="H165" i="1"/>
  <c r="I165" i="1"/>
  <c r="J165" i="1"/>
  <c r="K165" i="1"/>
  <c r="L165" i="1"/>
  <c r="M165" i="1"/>
  <c r="P165" i="1"/>
  <c r="Q165" i="1"/>
  <c r="S165" i="1"/>
  <c r="T165" i="1"/>
  <c r="U165" i="1"/>
  <c r="V165" i="1"/>
  <c r="W165" i="1"/>
  <c r="X165" i="1"/>
  <c r="C166" i="1"/>
  <c r="C167" i="1"/>
  <c r="H168" i="1"/>
  <c r="I168" i="1"/>
  <c r="J168" i="1"/>
  <c r="K168" i="1"/>
  <c r="M168" i="1"/>
  <c r="Q168" i="1"/>
  <c r="R168" i="1"/>
  <c r="V168" i="1"/>
  <c r="X168" i="1"/>
  <c r="C169" i="1"/>
  <c r="D169" i="1" s="1"/>
  <c r="C170" i="1"/>
  <c r="B171" i="1"/>
  <c r="Q171" i="1"/>
  <c r="T171" i="1"/>
  <c r="C172" i="1"/>
  <c r="D172" i="1" s="1"/>
  <c r="C173" i="1"/>
  <c r="D173" i="1" s="1"/>
  <c r="B174" i="1"/>
  <c r="G174" i="1"/>
  <c r="L174" i="1"/>
  <c r="U174" i="1"/>
  <c r="C175" i="1"/>
  <c r="C176" i="1"/>
  <c r="B177" i="1"/>
  <c r="G177" i="1"/>
  <c r="J177" i="1"/>
  <c r="K177" i="1"/>
  <c r="L177" i="1"/>
  <c r="R177" i="1"/>
  <c r="U177" i="1"/>
  <c r="X177" i="1"/>
  <c r="C178" i="1"/>
  <c r="D178" i="1" s="1"/>
  <c r="D179" i="1"/>
  <c r="D180" i="1"/>
  <c r="C181" i="1"/>
  <c r="C182" i="1" s="1"/>
  <c r="C183" i="1"/>
  <c r="D183" i="1" s="1"/>
  <c r="C185" i="1"/>
  <c r="C186" i="1" s="1"/>
  <c r="B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C187" i="1"/>
  <c r="D187" i="1" s="1"/>
  <c r="C188" i="1"/>
  <c r="D188" i="1" s="1"/>
  <c r="C189" i="1"/>
  <c r="D189" i="1" s="1"/>
  <c r="C190" i="1"/>
  <c r="D190" i="1" s="1"/>
  <c r="C191" i="1"/>
  <c r="D191" i="1" s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C193" i="1"/>
  <c r="D193" i="1" s="1"/>
  <c r="C194" i="1"/>
  <c r="C197" i="1"/>
  <c r="D197" i="1" s="1"/>
  <c r="C198" i="1"/>
  <c r="D198" i="1" s="1"/>
  <c r="B199" i="1"/>
  <c r="B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C201" i="1"/>
  <c r="D201" i="1" s="1"/>
  <c r="C202" i="1"/>
  <c r="D202" i="1" s="1"/>
  <c r="B203" i="1"/>
  <c r="B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C205" i="1"/>
  <c r="D205" i="1" s="1"/>
  <c r="C206" i="1"/>
  <c r="D206" i="1" s="1"/>
  <c r="B207" i="1"/>
  <c r="B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C209" i="1"/>
  <c r="C210" i="1" s="1"/>
  <c r="D210" i="1" s="1"/>
  <c r="C211" i="1"/>
  <c r="D211" i="1" s="1"/>
  <c r="B212" i="1"/>
  <c r="C213" i="1"/>
  <c r="E214" i="1"/>
  <c r="E216" i="1" s="1"/>
  <c r="F214" i="1"/>
  <c r="F216" i="1" s="1"/>
  <c r="G214" i="1"/>
  <c r="G216" i="1" s="1"/>
  <c r="H214" i="1"/>
  <c r="H216" i="1" s="1"/>
  <c r="I214" i="1"/>
  <c r="I216" i="1" s="1"/>
  <c r="J214" i="1"/>
  <c r="J216" i="1" s="1"/>
  <c r="K214" i="1"/>
  <c r="K216" i="1" s="1"/>
  <c r="L214" i="1"/>
  <c r="L216" i="1" s="1"/>
  <c r="M214" i="1"/>
  <c r="M216" i="1" s="1"/>
  <c r="N214" i="1"/>
  <c r="N216" i="1" s="1"/>
  <c r="O214" i="1"/>
  <c r="O216" i="1" s="1"/>
  <c r="P214" i="1"/>
  <c r="P216" i="1" s="1"/>
  <c r="Q214" i="1"/>
  <c r="Q216" i="1" s="1"/>
  <c r="R214" i="1"/>
  <c r="R216" i="1" s="1"/>
  <c r="S214" i="1"/>
  <c r="S216" i="1" s="1"/>
  <c r="T214" i="1"/>
  <c r="T216" i="1" s="1"/>
  <c r="U214" i="1"/>
  <c r="U216" i="1" s="1"/>
  <c r="V214" i="1"/>
  <c r="V216" i="1" s="1"/>
  <c r="W214" i="1"/>
  <c r="W216" i="1" s="1"/>
  <c r="X214" i="1"/>
  <c r="X216" i="1" s="1"/>
  <c r="Y214" i="1"/>
  <c r="Y216" i="1" s="1"/>
  <c r="C215" i="1"/>
  <c r="D215" i="1" s="1"/>
  <c r="C218" i="1"/>
  <c r="C219" i="1"/>
  <c r="C220" i="1"/>
  <c r="C221" i="1"/>
  <c r="C222" i="1"/>
  <c r="D209" i="1" l="1"/>
  <c r="C162" i="1"/>
  <c r="D162" i="1" s="1"/>
  <c r="D185" i="1"/>
  <c r="D181" i="1"/>
  <c r="D111" i="1"/>
  <c r="C199" i="1"/>
  <c r="D199" i="1" s="1"/>
  <c r="C195" i="1"/>
  <c r="D195" i="1" s="1"/>
  <c r="C124" i="1"/>
  <c r="D124" i="1" s="1"/>
  <c r="C203" i="1"/>
  <c r="D203" i="1" s="1"/>
  <c r="C144" i="1"/>
  <c r="D144" i="1" s="1"/>
  <c r="C212" i="1"/>
  <c r="D212" i="1" s="1"/>
  <c r="C171" i="1"/>
  <c r="D171" i="1" s="1"/>
  <c r="D161" i="1"/>
  <c r="C134" i="1"/>
  <c r="D134" i="1" s="1"/>
  <c r="C131" i="1"/>
  <c r="C119" i="1"/>
  <c r="B214" i="1"/>
  <c r="B216" i="1" s="1"/>
  <c r="C165" i="1"/>
  <c r="D165" i="1" s="1"/>
  <c r="C177" i="1"/>
  <c r="D177" i="1" s="1"/>
  <c r="D170" i="1"/>
  <c r="C168" i="1"/>
  <c r="C159" i="1"/>
  <c r="D159" i="1" s="1"/>
  <c r="C156" i="1"/>
  <c r="D156" i="1" s="1"/>
  <c r="C147" i="1"/>
  <c r="C149" i="1" s="1"/>
  <c r="C208" i="1"/>
  <c r="C207" i="1"/>
  <c r="D207" i="1" s="1"/>
  <c r="C204" i="1"/>
  <c r="C200" i="1"/>
  <c r="D194" i="1"/>
  <c r="C174" i="1"/>
  <c r="D174" i="1" s="1"/>
  <c r="D148" i="1"/>
  <c r="D142" i="1"/>
  <c r="C140" i="1"/>
  <c r="D138" i="1"/>
  <c r="C87" i="1"/>
  <c r="C153" i="1"/>
  <c r="D153" i="1" s="1"/>
  <c r="C152" i="1"/>
  <c r="C126" i="1"/>
  <c r="D126" i="1" s="1"/>
  <c r="C125" i="1"/>
  <c r="D125" i="1" s="1"/>
  <c r="C192" i="1"/>
  <c r="D192" i="1" s="1"/>
  <c r="C143" i="1"/>
  <c r="C128" i="1"/>
  <c r="D128" i="1" s="1"/>
  <c r="C127" i="1"/>
  <c r="D127" i="1" s="1"/>
  <c r="C63" i="1"/>
  <c r="D63" i="1" s="1"/>
  <c r="C64" i="1"/>
  <c r="D64" i="1" s="1"/>
  <c r="C214" i="1" l="1"/>
  <c r="C16" i="1"/>
  <c r="C17" i="1" s="1"/>
  <c r="D214" i="1" l="1"/>
  <c r="C216" i="1"/>
  <c r="D216" i="1" s="1"/>
  <c r="L26" i="1"/>
  <c r="M26" i="1"/>
  <c r="C62" i="1" l="1"/>
  <c r="D62" i="1" s="1"/>
  <c r="M13" i="1" l="1"/>
  <c r="N13" i="1"/>
  <c r="O13" i="1"/>
  <c r="P13" i="1"/>
  <c r="Q13" i="1"/>
  <c r="R13" i="1"/>
  <c r="S13" i="1"/>
  <c r="T13" i="1"/>
  <c r="U13" i="1"/>
  <c r="V13" i="1"/>
  <c r="W13" i="1"/>
  <c r="X13" i="1"/>
  <c r="Y13" i="1"/>
  <c r="E13" i="1"/>
  <c r="F13" i="1"/>
  <c r="G13" i="1"/>
  <c r="H13" i="1"/>
  <c r="I13" i="1"/>
  <c r="J13" i="1"/>
  <c r="K13" i="1"/>
  <c r="L13" i="1"/>
  <c r="C53" i="1" l="1"/>
  <c r="D53" i="1" s="1"/>
  <c r="C54" i="1"/>
  <c r="C55" i="1"/>
  <c r="C56" i="1"/>
  <c r="D56" i="1" s="1"/>
  <c r="C57" i="1"/>
  <c r="D57" i="1" s="1"/>
  <c r="C59" i="1"/>
  <c r="D59" i="1" s="1"/>
  <c r="C60" i="1"/>
  <c r="D60" i="1" s="1"/>
  <c r="C61" i="1"/>
  <c r="D61" i="1" s="1"/>
  <c r="B13" i="1" l="1"/>
  <c r="B31" i="1" l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F38" i="1" l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E38" i="1"/>
  <c r="C25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B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B22" i="1"/>
  <c r="C244" i="1" l="1"/>
  <c r="D83" i="1" l="1"/>
  <c r="D85" i="1"/>
  <c r="D15" i="1" l="1"/>
  <c r="D16" i="1"/>
  <c r="C238" i="1" l="1"/>
  <c r="E46" i="1" l="1"/>
  <c r="C236" i="1" l="1"/>
  <c r="C234" i="1"/>
  <c r="C233" i="1"/>
  <c r="C232" i="1"/>
  <c r="C231" i="1"/>
  <c r="C230" i="1"/>
  <c r="C84" i="1"/>
  <c r="D84" i="1" s="1"/>
  <c r="C82" i="1"/>
  <c r="D82" i="1" s="1"/>
  <c r="C81" i="1"/>
  <c r="D81" i="1" s="1"/>
  <c r="C80" i="1"/>
  <c r="C79" i="1"/>
  <c r="D79" i="1" s="1"/>
  <c r="C78" i="1"/>
  <c r="D78" i="1" s="1"/>
  <c r="C77" i="1"/>
  <c r="D77" i="1" s="1"/>
  <c r="C76" i="1"/>
  <c r="D76" i="1" s="1"/>
  <c r="C75" i="1"/>
  <c r="D75" i="1" s="1"/>
  <c r="C74" i="1"/>
  <c r="C73" i="1"/>
  <c r="D73" i="1" s="1"/>
  <c r="C72" i="1"/>
  <c r="D72" i="1" s="1"/>
  <c r="C71" i="1"/>
  <c r="D71" i="1" s="1"/>
  <c r="C70" i="1"/>
  <c r="D70" i="1" s="1"/>
  <c r="C69" i="1"/>
  <c r="D69" i="1" s="1"/>
  <c r="C66" i="1"/>
  <c r="D66" i="1" s="1"/>
  <c r="C65" i="1"/>
  <c r="D65" i="1" s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C58" i="1" s="1"/>
  <c r="B58" i="1"/>
  <c r="C52" i="1"/>
  <c r="D52" i="1" s="1"/>
  <c r="C51" i="1"/>
  <c r="C50" i="1"/>
  <c r="D50" i="1" s="1"/>
  <c r="C49" i="1"/>
  <c r="D49" i="1" s="1"/>
  <c r="C48" i="1"/>
  <c r="D48" i="1" s="1"/>
  <c r="Y46" i="1"/>
  <c r="X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B46" i="1"/>
  <c r="C45" i="1"/>
  <c r="C44" i="1"/>
  <c r="C40" i="1"/>
  <c r="C39" i="1"/>
  <c r="D39" i="1" s="1"/>
  <c r="C37" i="1"/>
  <c r="D37" i="1" s="1"/>
  <c r="C36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B35" i="1"/>
  <c r="C34" i="1"/>
  <c r="D34" i="1" s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B33" i="1"/>
  <c r="C32" i="1"/>
  <c r="E31" i="1"/>
  <c r="C30" i="1"/>
  <c r="C29" i="1"/>
  <c r="D29" i="1" s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B28" i="1"/>
  <c r="C27" i="1"/>
  <c r="Y26" i="1"/>
  <c r="X26" i="1"/>
  <c r="W26" i="1"/>
  <c r="V26" i="1"/>
  <c r="U26" i="1"/>
  <c r="T26" i="1"/>
  <c r="S26" i="1"/>
  <c r="R26" i="1"/>
  <c r="Q26" i="1"/>
  <c r="P26" i="1"/>
  <c r="O26" i="1"/>
  <c r="N26" i="1"/>
  <c r="K26" i="1"/>
  <c r="J26" i="1"/>
  <c r="I26" i="1"/>
  <c r="H26" i="1"/>
  <c r="G26" i="1"/>
  <c r="F26" i="1"/>
  <c r="E26" i="1"/>
  <c r="B26" i="1"/>
  <c r="D25" i="1"/>
  <c r="C23" i="1"/>
  <c r="C21" i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4" i="1"/>
  <c r="C12" i="1"/>
  <c r="D12" i="1" s="1"/>
  <c r="C10" i="1"/>
  <c r="D10" i="1" s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C8" i="1"/>
  <c r="D8" i="1" s="1"/>
  <c r="C7" i="1"/>
  <c r="D58" i="1" l="1"/>
  <c r="D44" i="1"/>
  <c r="C47" i="1"/>
  <c r="D21" i="1"/>
  <c r="C22" i="1"/>
  <c r="D23" i="1"/>
  <c r="C24" i="1"/>
  <c r="D30" i="1"/>
  <c r="C31" i="1"/>
  <c r="D20" i="1"/>
  <c r="C13" i="1"/>
  <c r="C33" i="1"/>
  <c r="C9" i="1"/>
  <c r="C46" i="1"/>
  <c r="C26" i="1"/>
  <c r="C28" i="1"/>
  <c r="C35" i="1"/>
  <c r="C38" i="1"/>
</calcChain>
</file>

<file path=xl/sharedStrings.xml><?xml version="1.0" encoding="utf-8"?>
<sst xmlns="http://schemas.openxmlformats.org/spreadsheetml/2006/main" count="256" uniqueCount="209">
  <si>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</si>
  <si>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</si>
  <si>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</si>
  <si>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</si>
  <si>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</si>
  <si>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</si>
  <si>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</si>
  <si>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</si>
  <si>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</si>
  <si>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</si>
  <si>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</si>
  <si>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</si>
  <si>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</si>
  <si>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</si>
  <si>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</si>
  <si>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</si>
  <si>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</si>
  <si>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</si>
  <si>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</si>
  <si>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</si>
  <si>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</si>
  <si>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</si>
  <si>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</si>
  <si>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</si>
  <si>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</si>
  <si>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</si>
  <si>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</si>
  <si>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</si>
  <si>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</si>
  <si>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</si>
  <si>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</si>
  <si>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</si>
  <si>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</si>
  <si>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</si>
  <si>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</si>
  <si>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</si>
  <si>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</si>
  <si>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</si>
  <si>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</si>
  <si>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</si>
  <si>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</si>
  <si>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</si>
  <si>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</si>
  <si>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</si>
  <si>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</si>
  <si>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</si>
  <si>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</si>
  <si>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</si>
  <si>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</si>
  <si>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</si>
  <si>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</si>
  <si>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</si>
  <si>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</si>
  <si>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</si>
  <si>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</si>
  <si>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</si>
  <si>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</si>
  <si>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</si>
  <si>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</si>
  <si>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</si>
  <si>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</si>
  <si>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</si>
  <si>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</si>
  <si>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</si>
  <si>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</si>
  <si>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</si>
  <si>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</si>
  <si>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</si>
  <si>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</si>
  <si>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</si>
  <si>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</si>
  <si>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</si>
  <si>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</si>
  <si>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</si>
  <si>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</si>
  <si>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</si>
  <si>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</si>
  <si>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</si>
  <si>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</si>
  <si>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</si>
  <si>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</si>
  <si>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</si>
  <si>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</si>
  <si>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</si>
  <si>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</si>
  <si>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</si>
  <si>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</si>
  <si>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</si>
  <si>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</si>
  <si>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</si>
  <si>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</si>
  <si>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</si>
  <si>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</si>
  <si>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</si>
  <si>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</si>
  <si>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</si>
  <si>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</si>
  <si>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</si>
  <si>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</si>
  <si>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</si>
  <si>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</si>
  <si>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</si>
  <si>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</si>
  <si>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</si>
  <si>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</si>
  <si>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</si>
  <si>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</si>
  <si>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</si>
  <si>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</si>
  <si>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</si>
  <si>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</si>
  <si>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</si>
  <si>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</si>
  <si>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</si>
  <si>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</si>
  <si>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</si>
  <si>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</si>
  <si>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</si>
  <si>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</si>
  <si>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</si>
  <si>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</si>
  <si>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</si>
  <si>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</si>
  <si>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</si>
  <si>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</si>
  <si>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</si>
  <si>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</si>
  <si>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</si>
  <si>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</si>
  <si>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</si>
  <si>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</si>
  <si>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</si>
  <si>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</si>
  <si>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</si>
  <si>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</si>
  <si>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</si>
  <si>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</si>
  <si>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</si>
  <si>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</si>
  <si>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</si>
  <si>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</si>
  <si>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</si>
  <si>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</si>
  <si>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</si>
  <si>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</si>
  <si>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</si>
  <si>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</si>
  <si>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</si>
  <si>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</si>
  <si>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</si>
  <si>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</si>
  <si>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</si>
  <si>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</si>
  <si>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</si>
  <si>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</si>
  <si>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</si>
  <si>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</si>
  <si>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</si>
  <si>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</si>
  <si>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</si>
  <si>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</si>
  <si>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Посеяно лука-севка, га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</si>
  <si>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</si>
  <si>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</si>
  <si>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</si>
  <si>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</si>
  <si>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</si>
  <si>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</si>
  <si>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</si>
  <si>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</si>
  <si>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</si>
  <si>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</si>
  <si>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</si>
  <si>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</si>
  <si>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</si>
  <si>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</si>
  <si>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</si>
  <si>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</si>
  <si>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</si>
  <si>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</si>
  <si>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</si>
  <si>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</si>
  <si>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</si>
  <si>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</si>
  <si>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</si>
  <si>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</si>
  <si>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</si>
  <si>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</si>
  <si>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</si>
  <si>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</si>
  <si>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</si>
  <si>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</si>
  <si>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</si>
  <si>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</si>
  <si>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</si>
  <si>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</si>
  <si>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На соответ. период 2018 г.</t>
  </si>
  <si>
    <t>Всего период 2019 г.</t>
  </si>
  <si>
    <t>2019 г. к 2018 г., %</t>
  </si>
  <si>
    <t>Площадь многолетних трав всего,  га (4-сх 2018)</t>
  </si>
  <si>
    <t>Планируемая площадь пересева погибших озимых яровыми зерновыми и зернобобовыми культурами, га</t>
  </si>
  <si>
    <t>Завершили сев яровых зерновых и зернобобовых культур</t>
  </si>
  <si>
    <t>Гибель озимых зерновых культур, га</t>
  </si>
  <si>
    <t>План посева с учетом пересева погибших озимых культур, га</t>
  </si>
  <si>
    <t>% к плану с учетом пересева погибших озимых культур</t>
  </si>
  <si>
    <t>в т.ч. пересев по погибшим озимым</t>
  </si>
  <si>
    <t>Посеяно масличных культур, га</t>
  </si>
  <si>
    <t>Не завершили сев яровых зерновых и зернобобовых культур</t>
  </si>
  <si>
    <t>Информация о сельскохозяйственных работах по состоянию на 14 мая 2019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</si>
</sst>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23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164" fontId="10" fillId="0" borderId="2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44"/>
  <sheetViews>
    <sheetView tabSelected="1" view="pageBreakPreview" topLeftCell="A2" zoomScale="70" zoomScaleNormal="70" zoomScaleSheetLayoutView="70" zoomScalePageLayoutView="82" workbookViewId="0">
      <pane xSplit="3" ySplit="5" topLeftCell="O7" activePane="bottomRight" state="frozen"/>
      <selection activeCell="A2" sqref="A2"/>
      <selection pane="topRight" activeCell="F2" sqref="F2"/>
      <selection pane="bottomLeft" activeCell="A7" sqref="A7"/>
      <selection pane="bottomRight" activeCell="A2" sqref="A2:Y2"/>
    </sheetView>
  </sheetViews>
  <sheetFormatPr defaultColWidth="9.109375" defaultRowHeight="16.8" outlineLevelRow="1" x14ac:dyDescent="0.3"/>
  <cols>
    <col min="1" max="1" width="99.88671875" style="79" customWidth="1"/>
    <col min="2" max="2" width="14.44140625" style="2" customWidth="1"/>
    <col min="3" max="3" width="13.33203125" style="2" customWidth="1"/>
    <col min="4" max="4" width="15" style="2" customWidth="1"/>
    <col min="5" max="8" width="13.6640625" style="1" customWidth="1"/>
    <col min="9" max="9" width="14" style="1" customWidth="1"/>
    <col min="10" max="16" width="13.6640625" style="1" customWidth="1"/>
    <col min="17" max="17" width="13.5546875" style="1" customWidth="1"/>
    <col min="18" max="25" width="13.6640625" style="1" customWidth="1"/>
    <col min="26" max="28" width="9.109375" style="1"/>
    <col min="29" max="29" width="9.109375" style="1" customWidth="1"/>
    <col min="30" max="16384" width="9.109375" style="1"/>
  </cols>
  <sheetData>
    <row r="1" spans="1:26" ht="25.2" hidden="1" x14ac:dyDescent="0.45">
      <c r="A1" s="1"/>
      <c r="Y1" s="3"/>
    </row>
    <row r="2" spans="1:26" s="4" customFormat="1" ht="29.4" customHeight="1" x14ac:dyDescent="0.3">
      <c r="A2" s="105" t="s">
        <v>208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</row>
    <row r="3" spans="1:26" s="4" customFormat="1" ht="0.75" customHeight="1" thickBot="1" x14ac:dyDescent="0.35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2" customFormat="1" ht="17.399999999999999" customHeight="1" thickBot="1" x14ac:dyDescent="0.4">
      <c r="A4" s="106" t="s">
        <v>3</v>
      </c>
      <c r="B4" s="109" t="s">
        <v>196</v>
      </c>
      <c r="C4" s="112" t="s">
        <v>197</v>
      </c>
      <c r="D4" s="112" t="s">
        <v>198</v>
      </c>
      <c r="E4" s="115" t="s">
        <v>4</v>
      </c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7"/>
    </row>
    <row r="5" spans="1:26" s="2" customFormat="1" ht="87" customHeight="1" x14ac:dyDescent="0.3">
      <c r="A5" s="107"/>
      <c r="B5" s="110"/>
      <c r="C5" s="113"/>
      <c r="D5" s="113"/>
      <c r="E5" s="118" t="s">
        <v>5</v>
      </c>
      <c r="F5" s="118" t="s">
        <v>6</v>
      </c>
      <c r="G5" s="118" t="s">
        <v>7</v>
      </c>
      <c r="H5" s="118" t="s">
        <v>8</v>
      </c>
      <c r="I5" s="118" t="s">
        <v>9</v>
      </c>
      <c r="J5" s="118" t="s">
        <v>10</v>
      </c>
      <c r="K5" s="118" t="s">
        <v>11</v>
      </c>
      <c r="L5" s="118" t="s">
        <v>12</v>
      </c>
      <c r="M5" s="118" t="s">
        <v>13</v>
      </c>
      <c r="N5" s="118" t="s">
        <v>14</v>
      </c>
      <c r="O5" s="118" t="s">
        <v>15</v>
      </c>
      <c r="P5" s="118" t="s">
        <v>16</v>
      </c>
      <c r="Q5" s="118" t="s">
        <v>17</v>
      </c>
      <c r="R5" s="118" t="s">
        <v>18</v>
      </c>
      <c r="S5" s="118" t="s">
        <v>19</v>
      </c>
      <c r="T5" s="118" t="s">
        <v>20</v>
      </c>
      <c r="U5" s="118" t="s">
        <v>21</v>
      </c>
      <c r="V5" s="118" t="s">
        <v>22</v>
      </c>
      <c r="W5" s="118" t="s">
        <v>23</v>
      </c>
      <c r="X5" s="118" t="s">
        <v>24</v>
      </c>
      <c r="Y5" s="118" t="s">
        <v>25</v>
      </c>
    </row>
    <row r="6" spans="1:26" s="2" customFormat="1" ht="70.2" customHeight="1" thickBot="1" x14ac:dyDescent="0.35">
      <c r="A6" s="108"/>
      <c r="B6" s="111"/>
      <c r="C6" s="114"/>
      <c r="D6" s="114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</row>
    <row r="7" spans="1:26" s="2" customFormat="1" ht="30" hidden="1" customHeight="1" x14ac:dyDescent="0.3">
      <c r="A7" s="7" t="s">
        <v>26</v>
      </c>
      <c r="B7" s="8">
        <v>49185</v>
      </c>
      <c r="C7" s="8">
        <f>SUM(E7:Y7)</f>
        <v>49185</v>
      </c>
      <c r="D7" s="8"/>
      <c r="E7" s="10">
        <v>2341</v>
      </c>
      <c r="F7" s="10">
        <v>1953</v>
      </c>
      <c r="G7" s="10">
        <v>3437</v>
      </c>
      <c r="H7" s="10">
        <v>2776</v>
      </c>
      <c r="I7" s="10">
        <v>1520</v>
      </c>
      <c r="J7" s="10">
        <v>3092</v>
      </c>
      <c r="K7" s="10">
        <v>2190</v>
      </c>
      <c r="L7" s="10">
        <v>2784</v>
      </c>
      <c r="M7" s="10">
        <v>2272</v>
      </c>
      <c r="N7" s="10">
        <v>917</v>
      </c>
      <c r="O7" s="10">
        <v>1364</v>
      </c>
      <c r="P7" s="10">
        <v>1923</v>
      </c>
      <c r="Q7" s="10">
        <v>2737</v>
      </c>
      <c r="R7" s="10">
        <v>3068</v>
      </c>
      <c r="S7" s="10">
        <v>3588</v>
      </c>
      <c r="T7" s="10">
        <v>2552</v>
      </c>
      <c r="U7" s="10">
        <v>1811</v>
      </c>
      <c r="V7" s="10">
        <v>640</v>
      </c>
      <c r="W7" s="10">
        <v>2157</v>
      </c>
      <c r="X7" s="10">
        <v>3852</v>
      </c>
      <c r="Y7" s="10">
        <v>2211</v>
      </c>
    </row>
    <row r="8" spans="1:26" s="12" customFormat="1" ht="30" hidden="1" customHeight="1" x14ac:dyDescent="0.25">
      <c r="A8" s="11" t="s">
        <v>27</v>
      </c>
      <c r="B8" s="8">
        <v>51694</v>
      </c>
      <c r="C8" s="8">
        <f>SUM(E8:Y8)</f>
        <v>50622</v>
      </c>
      <c r="D8" s="15">
        <f t="shared" ref="D8:D30" si="0">C8/B8</f>
        <v>0.97926258366541574</v>
      </c>
      <c r="E8" s="10">
        <v>2258</v>
      </c>
      <c r="F8" s="10">
        <v>1967</v>
      </c>
      <c r="G8" s="10">
        <v>3768</v>
      </c>
      <c r="H8" s="10">
        <v>3294</v>
      </c>
      <c r="I8" s="10">
        <v>1614</v>
      </c>
      <c r="J8" s="10">
        <v>3095</v>
      </c>
      <c r="K8" s="10">
        <v>2190</v>
      </c>
      <c r="L8" s="10">
        <v>3066</v>
      </c>
      <c r="M8" s="10">
        <v>2272</v>
      </c>
      <c r="N8" s="10">
        <v>1009</v>
      </c>
      <c r="O8" s="10">
        <v>1461</v>
      </c>
      <c r="P8" s="10">
        <v>2083</v>
      </c>
      <c r="Q8" s="10">
        <v>2736</v>
      </c>
      <c r="R8" s="10">
        <v>3068</v>
      </c>
      <c r="S8" s="10">
        <v>3471</v>
      </c>
      <c r="T8" s="10">
        <v>2576</v>
      </c>
      <c r="U8" s="10">
        <v>1808</v>
      </c>
      <c r="V8" s="10">
        <v>429</v>
      </c>
      <c r="W8" s="10">
        <v>2085</v>
      </c>
      <c r="X8" s="10">
        <v>4083</v>
      </c>
      <c r="Y8" s="10">
        <v>2289</v>
      </c>
    </row>
    <row r="9" spans="1:26" s="12" customFormat="1" ht="30" hidden="1" customHeight="1" x14ac:dyDescent="0.25">
      <c r="A9" s="13" t="s">
        <v>28</v>
      </c>
      <c r="B9" s="14">
        <f t="shared" ref="B9:Y9" si="1">B8/B7</f>
        <v>1.0510114872420453</v>
      </c>
      <c r="C9" s="14">
        <f t="shared" si="1"/>
        <v>1.0292162244586764</v>
      </c>
      <c r="D9" s="15"/>
      <c r="E9" s="75">
        <f t="shared" si="1"/>
        <v>0.96454506621102098</v>
      </c>
      <c r="F9" s="75">
        <f t="shared" si="1"/>
        <v>1.0071684587813621</v>
      </c>
      <c r="G9" s="75">
        <f t="shared" si="1"/>
        <v>1.0963049170788479</v>
      </c>
      <c r="H9" s="75">
        <f t="shared" si="1"/>
        <v>1.1865994236311239</v>
      </c>
      <c r="I9" s="75">
        <f t="shared" si="1"/>
        <v>1.0618421052631579</v>
      </c>
      <c r="J9" s="75">
        <f t="shared" si="1"/>
        <v>1.0009702457956016</v>
      </c>
      <c r="K9" s="75">
        <f t="shared" si="1"/>
        <v>1</v>
      </c>
      <c r="L9" s="75">
        <f t="shared" si="1"/>
        <v>1.1012931034482758</v>
      </c>
      <c r="M9" s="75">
        <f t="shared" si="1"/>
        <v>1</v>
      </c>
      <c r="N9" s="75">
        <f t="shared" si="1"/>
        <v>1.1003271537622683</v>
      </c>
      <c r="O9" s="75">
        <f t="shared" si="1"/>
        <v>1.0711143695014662</v>
      </c>
      <c r="P9" s="75">
        <f t="shared" si="1"/>
        <v>1.0832033281331253</v>
      </c>
      <c r="Q9" s="75">
        <f t="shared" si="1"/>
        <v>0.99963463646328099</v>
      </c>
      <c r="R9" s="75">
        <f t="shared" si="1"/>
        <v>1</v>
      </c>
      <c r="S9" s="75">
        <f t="shared" si="1"/>
        <v>0.96739130434782605</v>
      </c>
      <c r="T9" s="75">
        <f t="shared" si="1"/>
        <v>1.0094043887147335</v>
      </c>
      <c r="U9" s="75">
        <f t="shared" si="1"/>
        <v>0.99834345665378244</v>
      </c>
      <c r="V9" s="75">
        <f t="shared" si="1"/>
        <v>0.67031249999999998</v>
      </c>
      <c r="W9" s="75">
        <f t="shared" si="1"/>
        <v>0.9666203059805285</v>
      </c>
      <c r="X9" s="75">
        <f t="shared" si="1"/>
        <v>1.059968847352025</v>
      </c>
      <c r="Y9" s="75">
        <f t="shared" si="1"/>
        <v>1.0352781546811398</v>
      </c>
    </row>
    <row r="10" spans="1:26" s="12" customFormat="1" ht="30" hidden="1" customHeight="1" x14ac:dyDescent="0.25">
      <c r="A10" s="11" t="s">
        <v>29</v>
      </c>
      <c r="B10" s="8">
        <v>47596</v>
      </c>
      <c r="C10" s="8">
        <f>SUM(E10:Y10)</f>
        <v>47941</v>
      </c>
      <c r="D10" s="15">
        <f t="shared" si="0"/>
        <v>1.0072485082780065</v>
      </c>
      <c r="E10" s="10">
        <v>2128</v>
      </c>
      <c r="F10" s="10">
        <v>1796</v>
      </c>
      <c r="G10" s="10">
        <v>3702</v>
      </c>
      <c r="H10" s="10">
        <v>3233</v>
      </c>
      <c r="I10" s="10">
        <v>1461</v>
      </c>
      <c r="J10" s="10">
        <v>2826</v>
      </c>
      <c r="K10" s="10">
        <v>1695</v>
      </c>
      <c r="L10" s="10">
        <v>3066</v>
      </c>
      <c r="M10" s="10">
        <v>2166</v>
      </c>
      <c r="N10" s="10">
        <v>979</v>
      </c>
      <c r="O10" s="10">
        <v>1371</v>
      </c>
      <c r="P10" s="10">
        <v>2083</v>
      </c>
      <c r="Q10" s="10">
        <v>2664</v>
      </c>
      <c r="R10" s="10">
        <v>2903</v>
      </c>
      <c r="S10" s="10">
        <v>3471</v>
      </c>
      <c r="T10" s="10">
        <v>2378</v>
      </c>
      <c r="U10" s="10">
        <v>1611</v>
      </c>
      <c r="V10" s="10">
        <v>319</v>
      </c>
      <c r="W10" s="10">
        <v>1717</v>
      </c>
      <c r="X10" s="10">
        <v>4083</v>
      </c>
      <c r="Y10" s="10">
        <v>2289</v>
      </c>
    </row>
    <row r="11" spans="1:26" s="12" customFormat="1" ht="30" hidden="1" customHeight="1" x14ac:dyDescent="0.25">
      <c r="A11" s="11" t="s">
        <v>30</v>
      </c>
      <c r="B11" s="14">
        <v>0.93</v>
      </c>
      <c r="C11" s="14">
        <v>0.96</v>
      </c>
      <c r="D11" s="15"/>
      <c r="E11" s="75">
        <v>0.94</v>
      </c>
      <c r="F11" s="75">
        <v>0.93</v>
      </c>
      <c r="G11" s="75">
        <v>0.98</v>
      </c>
      <c r="H11" s="75">
        <v>0.98</v>
      </c>
      <c r="I11" s="75">
        <v>0.96</v>
      </c>
      <c r="J11" s="75">
        <v>0.92</v>
      </c>
      <c r="K11" s="75">
        <v>0.92</v>
      </c>
      <c r="L11" s="75">
        <v>1</v>
      </c>
      <c r="M11" s="75">
        <v>0.93</v>
      </c>
      <c r="N11" s="75">
        <v>0.97</v>
      </c>
      <c r="O11" s="75">
        <v>0.94</v>
      </c>
      <c r="P11" s="75">
        <v>1</v>
      </c>
      <c r="Q11" s="75">
        <v>0.97</v>
      </c>
      <c r="R11" s="75">
        <v>0.97</v>
      </c>
      <c r="S11" s="75">
        <v>1</v>
      </c>
      <c r="T11" s="75">
        <v>0.93</v>
      </c>
      <c r="U11" s="75">
        <v>0.9</v>
      </c>
      <c r="V11" s="75">
        <v>0.78</v>
      </c>
      <c r="W11" s="75">
        <v>0.82</v>
      </c>
      <c r="X11" s="75">
        <v>1</v>
      </c>
      <c r="Y11" s="75">
        <v>1</v>
      </c>
    </row>
    <row r="12" spans="1:26" s="12" customFormat="1" ht="30" hidden="1" customHeight="1" x14ac:dyDescent="0.25">
      <c r="A12" s="13" t="s">
        <v>31</v>
      </c>
      <c r="B12" s="8">
        <v>4989</v>
      </c>
      <c r="C12" s="8">
        <f>SUM(E12:Y12)</f>
        <v>16524</v>
      </c>
      <c r="D12" s="15">
        <f t="shared" si="0"/>
        <v>3.3120865904990979</v>
      </c>
      <c r="E12" s="80">
        <v>150</v>
      </c>
      <c r="F12" s="80">
        <v>650</v>
      </c>
      <c r="G12" s="80">
        <v>1890</v>
      </c>
      <c r="H12" s="80">
        <v>1157</v>
      </c>
      <c r="I12" s="80">
        <v>747</v>
      </c>
      <c r="J12" s="80">
        <v>1100</v>
      </c>
      <c r="K12" s="80">
        <v>960</v>
      </c>
      <c r="L12" s="80">
        <v>1292</v>
      </c>
      <c r="M12" s="80">
        <v>500</v>
      </c>
      <c r="N12" s="80">
        <v>300</v>
      </c>
      <c r="O12" s="80">
        <v>210</v>
      </c>
      <c r="P12" s="80">
        <v>50</v>
      </c>
      <c r="Q12" s="80">
        <v>980</v>
      </c>
      <c r="R12" s="80">
        <v>820</v>
      </c>
      <c r="S12" s="80">
        <v>1217</v>
      </c>
      <c r="T12" s="80">
        <v>380</v>
      </c>
      <c r="U12" s="80">
        <v>810</v>
      </c>
      <c r="V12" s="80">
        <v>95</v>
      </c>
      <c r="W12" s="80">
        <v>405</v>
      </c>
      <c r="X12" s="80">
        <v>2291</v>
      </c>
      <c r="Y12" s="80">
        <v>520</v>
      </c>
    </row>
    <row r="13" spans="1:26" s="12" customFormat="1" ht="30" hidden="1" customHeight="1" x14ac:dyDescent="0.25">
      <c r="A13" s="13" t="s">
        <v>32</v>
      </c>
      <c r="B13" s="15">
        <f>B12/B8</f>
        <v>9.6510233295933764E-2</v>
      </c>
      <c r="C13" s="15">
        <f>C12/C8</f>
        <v>0.32641934336849593</v>
      </c>
      <c r="D13" s="15"/>
      <c r="E13" s="16">
        <f t="shared" ref="E13:L13" si="2">E12/E8</f>
        <v>6.6430469441984052E-2</v>
      </c>
      <c r="F13" s="16">
        <f t="shared" si="2"/>
        <v>0.33045246568378239</v>
      </c>
      <c r="G13" s="16">
        <f t="shared" si="2"/>
        <v>0.50159235668789814</v>
      </c>
      <c r="H13" s="16">
        <f t="shared" si="2"/>
        <v>0.35124468731026109</v>
      </c>
      <c r="I13" s="16">
        <f t="shared" si="2"/>
        <v>0.46282527881040891</v>
      </c>
      <c r="J13" s="16">
        <f t="shared" si="2"/>
        <v>0.35541195476575121</v>
      </c>
      <c r="K13" s="16">
        <f t="shared" si="2"/>
        <v>0.43835616438356162</v>
      </c>
      <c r="L13" s="16">
        <f t="shared" si="2"/>
        <v>0.42139595564253096</v>
      </c>
      <c r="M13" s="16">
        <f t="shared" ref="M13" si="3">M12/M8</f>
        <v>0.22007042253521128</v>
      </c>
      <c r="N13" s="16">
        <f t="shared" ref="N13" si="4">N12/N8</f>
        <v>0.29732408325074333</v>
      </c>
      <c r="O13" s="16">
        <f t="shared" ref="O13" si="5">O12/O8</f>
        <v>0.14373716632443531</v>
      </c>
      <c r="P13" s="16">
        <f t="shared" ref="P13" si="6">P12/P8</f>
        <v>2.4003840614498319E-2</v>
      </c>
      <c r="Q13" s="16">
        <f t="shared" ref="Q13" si="7">Q12/Q8</f>
        <v>0.358187134502924</v>
      </c>
      <c r="R13" s="16">
        <f t="shared" ref="R13" si="8">R12/R8</f>
        <v>0.26727509778357234</v>
      </c>
      <c r="S13" s="16">
        <f t="shared" ref="S13" si="9">S12/S8</f>
        <v>0.35061941803514834</v>
      </c>
      <c r="T13" s="16">
        <f t="shared" ref="T13" si="10">T12/T8</f>
        <v>0.14751552795031056</v>
      </c>
      <c r="U13" s="16">
        <f t="shared" ref="U13" si="11">U12/U8</f>
        <v>0.44800884955752213</v>
      </c>
      <c r="V13" s="16">
        <f t="shared" ref="V13" si="12">V12/V8</f>
        <v>0.22144522144522144</v>
      </c>
      <c r="W13" s="16">
        <f t="shared" ref="W13" si="13">W12/W8</f>
        <v>0.19424460431654678</v>
      </c>
      <c r="X13" s="16">
        <f t="shared" ref="X13" si="14">X12/X8</f>
        <v>0.56110702914523636</v>
      </c>
      <c r="Y13" s="16">
        <f t="shared" ref="Y13" si="15">Y12/Y8</f>
        <v>0.22717343818261249</v>
      </c>
    </row>
    <row r="14" spans="1:26" s="12" customFormat="1" ht="30" hidden="1" customHeight="1" x14ac:dyDescent="0.25">
      <c r="A14" s="18" t="s">
        <v>33</v>
      </c>
      <c r="B14" s="8">
        <v>5618</v>
      </c>
      <c r="C14" s="8">
        <f>SUM(E14:Y14)</f>
        <v>10667</v>
      </c>
      <c r="D14" s="15"/>
      <c r="E14" s="10"/>
      <c r="F14" s="10">
        <v>250</v>
      </c>
      <c r="G14" s="10">
        <v>3810</v>
      </c>
      <c r="H14" s="10">
        <v>150</v>
      </c>
      <c r="I14" s="10">
        <v>10</v>
      </c>
      <c r="J14" s="10">
        <v>350</v>
      </c>
      <c r="K14" s="10">
        <v>2189</v>
      </c>
      <c r="L14" s="10">
        <v>460</v>
      </c>
      <c r="M14" s="10">
        <v>100</v>
      </c>
      <c r="N14" s="10"/>
      <c r="O14" s="10">
        <v>615</v>
      </c>
      <c r="P14" s="10">
        <v>235</v>
      </c>
      <c r="Q14" s="10">
        <v>150</v>
      </c>
      <c r="R14" s="10">
        <v>1000</v>
      </c>
      <c r="S14" s="10">
        <v>235</v>
      </c>
      <c r="T14" s="10"/>
      <c r="U14" s="10">
        <v>195</v>
      </c>
      <c r="V14" s="10">
        <v>16</v>
      </c>
      <c r="W14" s="10">
        <v>197</v>
      </c>
      <c r="X14" s="10">
        <v>650</v>
      </c>
      <c r="Y14" s="10">
        <v>55</v>
      </c>
    </row>
    <row r="15" spans="1:26" s="12" customFormat="1" ht="30" hidden="1" customHeight="1" x14ac:dyDescent="0.25">
      <c r="A15" s="11" t="s">
        <v>34</v>
      </c>
      <c r="B15" s="8">
        <v>20000.3</v>
      </c>
      <c r="C15" s="8">
        <v>20000</v>
      </c>
      <c r="D15" s="15">
        <f t="shared" si="0"/>
        <v>0.9999850002249967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3">
      <c r="A16" s="11" t="s">
        <v>35</v>
      </c>
      <c r="B16" s="19">
        <v>11306</v>
      </c>
      <c r="C16" s="19">
        <f>SUM(E16:Y16)</f>
        <v>12110.9</v>
      </c>
      <c r="D16" s="15">
        <f t="shared" si="0"/>
        <v>1.0711922872810897</v>
      </c>
      <c r="E16" s="76">
        <v>276.7</v>
      </c>
      <c r="F16" s="76">
        <v>238.6</v>
      </c>
      <c r="G16" s="76">
        <v>597.6</v>
      </c>
      <c r="H16" s="76">
        <v>1464.1</v>
      </c>
      <c r="I16" s="76">
        <v>372.8</v>
      </c>
      <c r="J16" s="76">
        <v>594.20000000000005</v>
      </c>
      <c r="K16" s="76">
        <v>781</v>
      </c>
      <c r="L16" s="76">
        <v>649.29999999999995</v>
      </c>
      <c r="M16" s="76">
        <v>784.3</v>
      </c>
      <c r="N16" s="76">
        <v>223.5</v>
      </c>
      <c r="O16" s="76">
        <v>497.2</v>
      </c>
      <c r="P16" s="76">
        <v>248.3</v>
      </c>
      <c r="Q16" s="76">
        <v>516.20000000000005</v>
      </c>
      <c r="R16" s="76">
        <v>438.6</v>
      </c>
      <c r="S16" s="76">
        <v>868</v>
      </c>
      <c r="T16" s="76">
        <v>630</v>
      </c>
      <c r="U16" s="76">
        <v>219.8</v>
      </c>
      <c r="V16" s="76">
        <v>177.9</v>
      </c>
      <c r="W16" s="76">
        <v>637.79999999999995</v>
      </c>
      <c r="X16" s="76">
        <v>1628.7</v>
      </c>
      <c r="Y16" s="76">
        <v>266.3</v>
      </c>
      <c r="Z16" s="20"/>
    </row>
    <row r="17" spans="1:26" s="2" customFormat="1" ht="30" hidden="1" customHeight="1" x14ac:dyDescent="0.3">
      <c r="A17" s="18" t="s">
        <v>36</v>
      </c>
      <c r="B17" s="15">
        <f>B16/B15</f>
        <v>0.56529152062719057</v>
      </c>
      <c r="C17" s="15">
        <f>C16/C15</f>
        <v>0.605545</v>
      </c>
      <c r="D17" s="15"/>
      <c r="E17" s="16">
        <f t="shared" ref="E17:W17" si="16">E16/E15</f>
        <v>0.22792421746293245</v>
      </c>
      <c r="F17" s="16">
        <f t="shared" si="16"/>
        <v>0.39833055091819697</v>
      </c>
      <c r="G17" s="16">
        <f t="shared" si="16"/>
        <v>0.41043956043956048</v>
      </c>
      <c r="H17" s="16">
        <f t="shared" si="16"/>
        <v>1.2552297668038408</v>
      </c>
      <c r="I17" s="16">
        <f t="shared" si="16"/>
        <v>0.57530864197530862</v>
      </c>
      <c r="J17" s="16">
        <f t="shared" si="16"/>
        <v>0.56806883365200767</v>
      </c>
      <c r="K17" s="16">
        <f t="shared" si="16"/>
        <v>0.8087397742570156</v>
      </c>
      <c r="L17" s="16">
        <f t="shared" si="16"/>
        <v>0.51045597484276728</v>
      </c>
      <c r="M17" s="16">
        <f t="shared" si="16"/>
        <v>1.0065451745379876</v>
      </c>
      <c r="N17" s="16">
        <f t="shared" si="16"/>
        <v>0.53468899521531099</v>
      </c>
      <c r="O17" s="16">
        <f t="shared" si="16"/>
        <v>0.91734317343173433</v>
      </c>
      <c r="P17" s="16">
        <f t="shared" si="16"/>
        <v>0.21992914083259524</v>
      </c>
      <c r="Q17" s="16">
        <f t="shared" si="16"/>
        <v>0.39165402124430959</v>
      </c>
      <c r="R17" s="16">
        <f t="shared" si="16"/>
        <v>0.42335907335907336</v>
      </c>
      <c r="S17" s="16">
        <f t="shared" si="16"/>
        <v>0.68427276310603069</v>
      </c>
      <c r="T17" s="16">
        <f t="shared" si="16"/>
        <v>0.73512252042006998</v>
      </c>
      <c r="U17" s="16">
        <f t="shared" si="16"/>
        <v>0.33252647503782151</v>
      </c>
      <c r="V17" s="16">
        <f t="shared" si="16"/>
        <v>0.94829424307036259</v>
      </c>
      <c r="W17" s="16">
        <f t="shared" si="16"/>
        <v>0.58034576888080069</v>
      </c>
      <c r="X17" s="16">
        <v>0.72699999999999998</v>
      </c>
      <c r="Y17" s="16">
        <f>Y16/Y15</f>
        <v>0.33837357052096573</v>
      </c>
      <c r="Z17" s="21"/>
    </row>
    <row r="18" spans="1:26" s="2" customFormat="1" ht="30" hidden="1" customHeight="1" x14ac:dyDescent="0.3">
      <c r="A18" s="11" t="s">
        <v>37</v>
      </c>
      <c r="B18" s="15">
        <v>0.86799999999999999</v>
      </c>
      <c r="C18" s="15">
        <v>0.88200000000000001</v>
      </c>
      <c r="D18" s="15"/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3">
      <c r="A19" s="11" t="s">
        <v>38</v>
      </c>
      <c r="B19" s="15">
        <v>0.65500000000000003</v>
      </c>
      <c r="C19" s="15">
        <v>0.61199999999999999</v>
      </c>
      <c r="D19" s="15"/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customHeight="1" x14ac:dyDescent="0.25">
      <c r="A20" s="22" t="s">
        <v>39</v>
      </c>
      <c r="B20" s="23">
        <v>80553</v>
      </c>
      <c r="C20" s="23">
        <f>SUM(E20:Y20)</f>
        <v>102755</v>
      </c>
      <c r="D20" s="15">
        <f t="shared" si="0"/>
        <v>1.2756197782826213</v>
      </c>
      <c r="E20" s="24">
        <v>7447</v>
      </c>
      <c r="F20" s="24">
        <v>3040</v>
      </c>
      <c r="G20" s="24">
        <v>5500</v>
      </c>
      <c r="H20" s="24">
        <v>6125</v>
      </c>
      <c r="I20" s="24">
        <v>3373</v>
      </c>
      <c r="J20" s="24">
        <v>6000</v>
      </c>
      <c r="K20" s="24">
        <v>3561</v>
      </c>
      <c r="L20" s="24">
        <v>4896</v>
      </c>
      <c r="M20" s="24">
        <v>4802</v>
      </c>
      <c r="N20" s="24">
        <v>1509</v>
      </c>
      <c r="O20" s="24">
        <v>3853</v>
      </c>
      <c r="P20" s="24">
        <v>7166</v>
      </c>
      <c r="Q20" s="24">
        <v>7553</v>
      </c>
      <c r="R20" s="24">
        <v>5035</v>
      </c>
      <c r="S20" s="24">
        <v>7850</v>
      </c>
      <c r="T20" s="24">
        <v>4085</v>
      </c>
      <c r="U20" s="24">
        <v>3010</v>
      </c>
      <c r="V20" s="24">
        <v>2128</v>
      </c>
      <c r="W20" s="24">
        <v>6166</v>
      </c>
      <c r="X20" s="24">
        <v>6906</v>
      </c>
      <c r="Y20" s="24">
        <v>2750</v>
      </c>
    </row>
    <row r="21" spans="1:26" s="12" customFormat="1" ht="30" hidden="1" customHeight="1" x14ac:dyDescent="0.25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5">
      <c r="A22" s="25" t="s">
        <v>41</v>
      </c>
      <c r="B22" s="9">
        <f>B21/B20</f>
        <v>0</v>
      </c>
      <c r="C22" s="9">
        <f t="shared" ref="C22:E22" si="17">C21/C20</f>
        <v>0</v>
      </c>
      <c r="D22" s="9"/>
      <c r="E22" s="30">
        <f t="shared" si="17"/>
        <v>0</v>
      </c>
      <c r="F22" s="30">
        <f t="shared" ref="F22" si="18">F21/F20</f>
        <v>0</v>
      </c>
      <c r="G22" s="30">
        <f t="shared" ref="G22" si="19">G21/G20</f>
        <v>0</v>
      </c>
      <c r="H22" s="30">
        <f t="shared" ref="H22" si="20">H21/H20</f>
        <v>0</v>
      </c>
      <c r="I22" s="30">
        <f t="shared" ref="I22" si="21">I21/I20</f>
        <v>0</v>
      </c>
      <c r="J22" s="30">
        <f t="shared" ref="J22" si="22">J21/J20</f>
        <v>0</v>
      </c>
      <c r="K22" s="30">
        <f t="shared" ref="K22" si="23">K21/K20</f>
        <v>0</v>
      </c>
      <c r="L22" s="30">
        <f t="shared" ref="L22" si="24">L21/L20</f>
        <v>0</v>
      </c>
      <c r="M22" s="30">
        <f t="shared" ref="M22" si="25">M21/M20</f>
        <v>0</v>
      </c>
      <c r="N22" s="30">
        <f t="shared" ref="N22" si="26">N21/N20</f>
        <v>0</v>
      </c>
      <c r="O22" s="30">
        <f t="shared" ref="O22" si="27">O21/O20</f>
        <v>0</v>
      </c>
      <c r="P22" s="30">
        <f t="shared" ref="P22" si="28">P21/P20</f>
        <v>0</v>
      </c>
      <c r="Q22" s="30">
        <f t="shared" ref="Q22" si="29">Q21/Q20</f>
        <v>0</v>
      </c>
      <c r="R22" s="30">
        <f t="shared" ref="R22" si="30">R21/R20</f>
        <v>0</v>
      </c>
      <c r="S22" s="30">
        <f t="shared" ref="S22" si="31">S21/S20</f>
        <v>0</v>
      </c>
      <c r="T22" s="30">
        <f t="shared" ref="T22" si="32">T21/T20</f>
        <v>0</v>
      </c>
      <c r="U22" s="30">
        <f t="shared" ref="U22" si="33">U21/U20</f>
        <v>0</v>
      </c>
      <c r="V22" s="30">
        <f t="shared" ref="V22" si="34">V21/V20</f>
        <v>0</v>
      </c>
      <c r="W22" s="30">
        <f t="shared" ref="W22" si="35">W21/W20</f>
        <v>0</v>
      </c>
      <c r="X22" s="30">
        <f t="shared" ref="X22" si="36">X21/X20</f>
        <v>0</v>
      </c>
      <c r="Y22" s="30">
        <f t="shared" ref="Y22" si="37">Y21/Y20</f>
        <v>0</v>
      </c>
    </row>
    <row r="23" spans="1:26" s="12" customFormat="1" ht="29.4" hidden="1" customHeight="1" x14ac:dyDescent="0.25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5">
      <c r="A24" s="25" t="s">
        <v>43</v>
      </c>
      <c r="B24" s="15" t="e">
        <f>B23/B21</f>
        <v>#DIV/0!</v>
      </c>
      <c r="C24" s="15" t="e">
        <f>C23/C21</f>
        <v>#DIV/0!</v>
      </c>
      <c r="D24" s="15"/>
      <c r="E24" s="16" t="e">
        <f>E23/E21</f>
        <v>#DIV/0!</v>
      </c>
      <c r="F24" s="16" t="e">
        <f t="shared" ref="F24:Y24" si="38">F23/F21</f>
        <v>#DIV/0!</v>
      </c>
      <c r="G24" s="16" t="e">
        <f t="shared" si="38"/>
        <v>#DIV/0!</v>
      </c>
      <c r="H24" s="16" t="e">
        <f t="shared" si="38"/>
        <v>#DIV/0!</v>
      </c>
      <c r="I24" s="16" t="e">
        <f t="shared" si="38"/>
        <v>#DIV/0!</v>
      </c>
      <c r="J24" s="16" t="e">
        <f t="shared" si="38"/>
        <v>#DIV/0!</v>
      </c>
      <c r="K24" s="16" t="e">
        <f t="shared" si="38"/>
        <v>#DIV/0!</v>
      </c>
      <c r="L24" s="16" t="e">
        <f t="shared" si="38"/>
        <v>#DIV/0!</v>
      </c>
      <c r="M24" s="16" t="e">
        <f t="shared" si="38"/>
        <v>#DIV/0!</v>
      </c>
      <c r="N24" s="16" t="e">
        <f t="shared" si="38"/>
        <v>#DIV/0!</v>
      </c>
      <c r="O24" s="16" t="e">
        <f t="shared" si="38"/>
        <v>#DIV/0!</v>
      </c>
      <c r="P24" s="16" t="e">
        <f t="shared" si="38"/>
        <v>#DIV/0!</v>
      </c>
      <c r="Q24" s="16" t="e">
        <f t="shared" si="38"/>
        <v>#DIV/0!</v>
      </c>
      <c r="R24" s="16" t="e">
        <f t="shared" si="38"/>
        <v>#DIV/0!</v>
      </c>
      <c r="S24" s="16" t="e">
        <f t="shared" si="38"/>
        <v>#DIV/0!</v>
      </c>
      <c r="T24" s="16" t="e">
        <f t="shared" si="38"/>
        <v>#DIV/0!</v>
      </c>
      <c r="U24" s="16" t="e">
        <f t="shared" si="38"/>
        <v>#DIV/0!</v>
      </c>
      <c r="V24" s="16" t="e">
        <f t="shared" si="38"/>
        <v>#DIV/0!</v>
      </c>
      <c r="W24" s="16" t="e">
        <f t="shared" si="38"/>
        <v>#DIV/0!</v>
      </c>
      <c r="X24" s="16" t="e">
        <f t="shared" si="38"/>
        <v>#DIV/0!</v>
      </c>
      <c r="Y24" s="16" t="e">
        <f t="shared" si="38"/>
        <v>#DIV/0!</v>
      </c>
    </row>
    <row r="25" spans="1:26" s="12" customFormat="1" ht="30" customHeight="1" x14ac:dyDescent="0.25">
      <c r="A25" s="13" t="s">
        <v>44</v>
      </c>
      <c r="B25" s="23">
        <v>62354</v>
      </c>
      <c r="C25" s="23">
        <f>SUM(E25:Y25)</f>
        <v>41468</v>
      </c>
      <c r="D25" s="15">
        <f t="shared" si="0"/>
        <v>0.66504153703050328</v>
      </c>
      <c r="E25" s="26">
        <v>1444</v>
      </c>
      <c r="F25" s="26">
        <v>554</v>
      </c>
      <c r="G25" s="26">
        <v>599</v>
      </c>
      <c r="H25" s="26">
        <v>2800</v>
      </c>
      <c r="I25" s="26">
        <v>453</v>
      </c>
      <c r="J25" s="26">
        <v>2775</v>
      </c>
      <c r="K25" s="26">
        <v>1090</v>
      </c>
      <c r="L25" s="26">
        <v>937</v>
      </c>
      <c r="M25" s="26">
        <v>2200</v>
      </c>
      <c r="N25" s="26">
        <v>400</v>
      </c>
      <c r="O25" s="26">
        <v>2510</v>
      </c>
      <c r="P25" s="26">
        <v>4377</v>
      </c>
      <c r="Q25" s="26">
        <v>2900</v>
      </c>
      <c r="R25" s="26">
        <v>3832</v>
      </c>
      <c r="S25" s="26">
        <v>6073</v>
      </c>
      <c r="T25" s="26">
        <v>1779</v>
      </c>
      <c r="U25" s="26">
        <v>950</v>
      </c>
      <c r="V25" s="26">
        <v>175</v>
      </c>
      <c r="W25" s="26">
        <v>4950</v>
      </c>
      <c r="X25" s="26">
        <v>180</v>
      </c>
      <c r="Y25" s="26">
        <v>490</v>
      </c>
    </row>
    <row r="26" spans="1:26" s="12" customFormat="1" ht="30" customHeight="1" x14ac:dyDescent="0.25">
      <c r="A26" s="18" t="s">
        <v>45</v>
      </c>
      <c r="B26" s="28">
        <f t="shared" ref="B26:Y26" si="39">B25/B20</f>
        <v>0.77407421200948445</v>
      </c>
      <c r="C26" s="28">
        <f t="shared" si="39"/>
        <v>0.40356187046859032</v>
      </c>
      <c r="D26" s="15"/>
      <c r="E26" s="29">
        <f t="shared" si="39"/>
        <v>0.19390358533637705</v>
      </c>
      <c r="F26" s="29">
        <f t="shared" si="39"/>
        <v>0.18223684210526317</v>
      </c>
      <c r="G26" s="29">
        <f t="shared" si="39"/>
        <v>0.10890909090909091</v>
      </c>
      <c r="H26" s="29">
        <f t="shared" si="39"/>
        <v>0.45714285714285713</v>
      </c>
      <c r="I26" s="29">
        <f t="shared" si="39"/>
        <v>0.13430180847909873</v>
      </c>
      <c r="J26" s="29">
        <f t="shared" si="39"/>
        <v>0.46250000000000002</v>
      </c>
      <c r="K26" s="29">
        <f t="shared" si="39"/>
        <v>0.30609379387812413</v>
      </c>
      <c r="L26" s="29">
        <f t="shared" si="39"/>
        <v>0.19138071895424835</v>
      </c>
      <c r="M26" s="29">
        <f t="shared" si="39"/>
        <v>0.45814244064972925</v>
      </c>
      <c r="N26" s="29">
        <f t="shared" si="39"/>
        <v>0.26507620941020543</v>
      </c>
      <c r="O26" s="29">
        <f t="shared" si="39"/>
        <v>0.65144043602387747</v>
      </c>
      <c r="P26" s="29">
        <f t="shared" si="39"/>
        <v>0.6108010047446274</v>
      </c>
      <c r="Q26" s="29">
        <f t="shared" si="39"/>
        <v>0.38395339600158879</v>
      </c>
      <c r="R26" s="29">
        <f t="shared" si="39"/>
        <v>0.76107249255213505</v>
      </c>
      <c r="S26" s="29">
        <f t="shared" si="39"/>
        <v>0.77363057324840767</v>
      </c>
      <c r="T26" s="29">
        <f t="shared" si="39"/>
        <v>0.43549571603427173</v>
      </c>
      <c r="U26" s="29">
        <f t="shared" si="39"/>
        <v>0.31561461794019935</v>
      </c>
      <c r="V26" s="29">
        <f t="shared" si="39"/>
        <v>8.2236842105263164E-2</v>
      </c>
      <c r="W26" s="29">
        <f t="shared" si="39"/>
        <v>0.80278949075575734</v>
      </c>
      <c r="X26" s="29">
        <f t="shared" si="39"/>
        <v>2.6064291920069503E-2</v>
      </c>
      <c r="Y26" s="29">
        <f t="shared" si="39"/>
        <v>0.17818181818181819</v>
      </c>
    </row>
    <row r="27" spans="1:26" s="12" customFormat="1" ht="30" customHeight="1" x14ac:dyDescent="0.25">
      <c r="A27" s="25" t="s">
        <v>46</v>
      </c>
      <c r="B27" s="23">
        <v>55368</v>
      </c>
      <c r="C27" s="23">
        <f>SUM(E27:Y27)</f>
        <v>30244</v>
      </c>
      <c r="D27" s="15"/>
      <c r="E27" s="26"/>
      <c r="F27" s="26">
        <v>200</v>
      </c>
      <c r="G27" s="26"/>
      <c r="H27" s="26">
        <v>1000</v>
      </c>
      <c r="I27" s="26">
        <v>403</v>
      </c>
      <c r="J27" s="26">
        <v>889</v>
      </c>
      <c r="K27" s="26">
        <v>2139</v>
      </c>
      <c r="L27" s="26"/>
      <c r="M27" s="26"/>
      <c r="N27" s="26">
        <v>400</v>
      </c>
      <c r="O27" s="26">
        <v>2510</v>
      </c>
      <c r="P27" s="26">
        <v>3988</v>
      </c>
      <c r="Q27" s="26">
        <v>2953</v>
      </c>
      <c r="R27" s="26">
        <v>887</v>
      </c>
      <c r="S27" s="26">
        <v>5830</v>
      </c>
      <c r="T27" s="26">
        <v>1188</v>
      </c>
      <c r="U27" s="26">
        <v>950</v>
      </c>
      <c r="V27" s="26">
        <v>527</v>
      </c>
      <c r="W27" s="26">
        <v>5200</v>
      </c>
      <c r="X27" s="26">
        <v>80</v>
      </c>
      <c r="Y27" s="26">
        <v>1100</v>
      </c>
    </row>
    <row r="28" spans="1:26" s="12" customFormat="1" ht="30" hidden="1" customHeight="1" x14ac:dyDescent="0.25">
      <c r="A28" s="18" t="s">
        <v>45</v>
      </c>
      <c r="B28" s="9">
        <f t="shared" ref="B28:Y28" si="40">B27/B20</f>
        <v>0.68734870209675614</v>
      </c>
      <c r="C28" s="9">
        <f t="shared" si="40"/>
        <v>0.29433117609848669</v>
      </c>
      <c r="D28" s="15"/>
      <c r="E28" s="30">
        <f t="shared" si="40"/>
        <v>0</v>
      </c>
      <c r="F28" s="30">
        <f t="shared" si="40"/>
        <v>6.5789473684210523E-2</v>
      </c>
      <c r="G28" s="30">
        <f t="shared" si="40"/>
        <v>0</v>
      </c>
      <c r="H28" s="30">
        <f t="shared" si="40"/>
        <v>0.16326530612244897</v>
      </c>
      <c r="I28" s="30">
        <f t="shared" si="40"/>
        <v>0.11947820930922028</v>
      </c>
      <c r="J28" s="30">
        <f t="shared" si="40"/>
        <v>0.14816666666666667</v>
      </c>
      <c r="K28" s="30">
        <f t="shared" si="40"/>
        <v>0.60067396798652062</v>
      </c>
      <c r="L28" s="30">
        <f t="shared" si="40"/>
        <v>0</v>
      </c>
      <c r="M28" s="30">
        <f t="shared" si="40"/>
        <v>0</v>
      </c>
      <c r="N28" s="30">
        <f t="shared" si="40"/>
        <v>0.26507620941020543</v>
      </c>
      <c r="O28" s="30">
        <f t="shared" si="40"/>
        <v>0.65144043602387747</v>
      </c>
      <c r="P28" s="30">
        <f t="shared" si="40"/>
        <v>0.55651688529165499</v>
      </c>
      <c r="Q28" s="30">
        <f t="shared" si="40"/>
        <v>0.39097047530782469</v>
      </c>
      <c r="R28" s="30">
        <f t="shared" si="40"/>
        <v>0.17616683217477658</v>
      </c>
      <c r="S28" s="30">
        <f t="shared" si="40"/>
        <v>0.74267515923566874</v>
      </c>
      <c r="T28" s="30">
        <f t="shared" si="40"/>
        <v>0.29082007343941246</v>
      </c>
      <c r="U28" s="30">
        <f t="shared" si="40"/>
        <v>0.31561461794019935</v>
      </c>
      <c r="V28" s="30">
        <f t="shared" si="40"/>
        <v>0.24765037593984962</v>
      </c>
      <c r="W28" s="30">
        <f t="shared" si="40"/>
        <v>0.84333441453130065</v>
      </c>
      <c r="X28" s="30">
        <f t="shared" si="40"/>
        <v>1.1584129742253113E-2</v>
      </c>
      <c r="Y28" s="30">
        <f t="shared" si="40"/>
        <v>0.4</v>
      </c>
    </row>
    <row r="29" spans="1:26" s="12" customFormat="1" ht="30" customHeight="1" x14ac:dyDescent="0.25">
      <c r="A29" s="11" t="s">
        <v>199</v>
      </c>
      <c r="B29" s="23">
        <v>102812</v>
      </c>
      <c r="C29" s="23">
        <f>SUM(E29:Y29)</f>
        <v>102447</v>
      </c>
      <c r="D29" s="15">
        <f t="shared" si="0"/>
        <v>0.99644983075905535</v>
      </c>
      <c r="E29" s="31">
        <v>1366</v>
      </c>
      <c r="F29" s="31">
        <v>2847</v>
      </c>
      <c r="G29" s="31">
        <v>5196</v>
      </c>
      <c r="H29" s="31">
        <v>6818</v>
      </c>
      <c r="I29" s="31">
        <v>7359</v>
      </c>
      <c r="J29" s="31">
        <v>5788</v>
      </c>
      <c r="K29" s="31">
        <v>3589</v>
      </c>
      <c r="L29" s="31">
        <v>5208</v>
      </c>
      <c r="M29" s="31">
        <v>3384</v>
      </c>
      <c r="N29" s="31">
        <v>4078</v>
      </c>
      <c r="O29" s="31">
        <v>3900</v>
      </c>
      <c r="P29" s="31">
        <v>6744</v>
      </c>
      <c r="Q29" s="31">
        <v>6037</v>
      </c>
      <c r="R29" s="31">
        <v>3874</v>
      </c>
      <c r="S29" s="31">
        <v>3946</v>
      </c>
      <c r="T29" s="31">
        <v>5071</v>
      </c>
      <c r="U29" s="31">
        <v>2020</v>
      </c>
      <c r="V29" s="31">
        <v>1351</v>
      </c>
      <c r="W29" s="31">
        <v>8708</v>
      </c>
      <c r="X29" s="31">
        <v>9901</v>
      </c>
      <c r="Y29" s="31">
        <v>5262</v>
      </c>
    </row>
    <row r="30" spans="1:26" s="12" customFormat="1" ht="31.8" hidden="1" customHeight="1" x14ac:dyDescent="0.25">
      <c r="A30" s="13" t="s">
        <v>47</v>
      </c>
      <c r="B30" s="23"/>
      <c r="C30" s="23">
        <f>SUM(E30:Y30)</f>
        <v>0</v>
      </c>
      <c r="D30" s="15" t="e">
        <f t="shared" si="0"/>
        <v>#DIV/0!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</row>
    <row r="31" spans="1:26" s="12" customFormat="1" ht="25.8" hidden="1" customHeight="1" x14ac:dyDescent="0.25">
      <c r="A31" s="18" t="s">
        <v>41</v>
      </c>
      <c r="B31" s="30">
        <f t="shared" ref="B31:C31" si="41">B30/B29</f>
        <v>0</v>
      </c>
      <c r="C31" s="30">
        <f t="shared" si="41"/>
        <v>0</v>
      </c>
      <c r="D31" s="30"/>
      <c r="E31" s="30">
        <f>E30/E29</f>
        <v>0</v>
      </c>
      <c r="F31" s="30">
        <f t="shared" ref="F31:Y31" si="42">F30/F29</f>
        <v>0</v>
      </c>
      <c r="G31" s="30">
        <f t="shared" si="42"/>
        <v>0</v>
      </c>
      <c r="H31" s="30">
        <f t="shared" si="42"/>
        <v>0</v>
      </c>
      <c r="I31" s="30">
        <f t="shared" si="42"/>
        <v>0</v>
      </c>
      <c r="J31" s="30">
        <f t="shared" si="42"/>
        <v>0</v>
      </c>
      <c r="K31" s="30">
        <f t="shared" si="42"/>
        <v>0</v>
      </c>
      <c r="L31" s="30">
        <f t="shared" si="42"/>
        <v>0</v>
      </c>
      <c r="M31" s="30">
        <f t="shared" si="42"/>
        <v>0</v>
      </c>
      <c r="N31" s="30">
        <f t="shared" si="42"/>
        <v>0</v>
      </c>
      <c r="O31" s="30">
        <f t="shared" si="42"/>
        <v>0</v>
      </c>
      <c r="P31" s="30">
        <f t="shared" si="42"/>
        <v>0</v>
      </c>
      <c r="Q31" s="30">
        <f t="shared" si="42"/>
        <v>0</v>
      </c>
      <c r="R31" s="30">
        <f t="shared" si="42"/>
        <v>0</v>
      </c>
      <c r="S31" s="30">
        <f t="shared" si="42"/>
        <v>0</v>
      </c>
      <c r="T31" s="30">
        <f t="shared" si="42"/>
        <v>0</v>
      </c>
      <c r="U31" s="30">
        <f t="shared" si="42"/>
        <v>0</v>
      </c>
      <c r="V31" s="30">
        <f t="shared" si="42"/>
        <v>0</v>
      </c>
      <c r="W31" s="30">
        <f t="shared" si="42"/>
        <v>0</v>
      </c>
      <c r="X31" s="30">
        <f t="shared" si="42"/>
        <v>0</v>
      </c>
      <c r="Y31" s="30">
        <f t="shared" si="42"/>
        <v>0</v>
      </c>
    </row>
    <row r="32" spans="1:26" s="12" customFormat="1" ht="30" customHeight="1" x14ac:dyDescent="0.25">
      <c r="A32" s="13" t="s">
        <v>48</v>
      </c>
      <c r="B32" s="23">
        <v>10603</v>
      </c>
      <c r="C32" s="23">
        <f>SUM(E32:Y32)</f>
        <v>16064</v>
      </c>
      <c r="D32" s="15"/>
      <c r="E32" s="26">
        <v>40</v>
      </c>
      <c r="F32" s="26">
        <v>620</v>
      </c>
      <c r="G32" s="26"/>
      <c r="H32" s="26"/>
      <c r="I32" s="26">
        <v>215</v>
      </c>
      <c r="J32" s="26">
        <v>217</v>
      </c>
      <c r="K32" s="26">
        <v>904</v>
      </c>
      <c r="L32" s="26">
        <v>876</v>
      </c>
      <c r="M32" s="26">
        <v>1300</v>
      </c>
      <c r="N32" s="26">
        <v>1250</v>
      </c>
      <c r="O32" s="26">
        <v>1038</v>
      </c>
      <c r="P32" s="26">
        <v>2020</v>
      </c>
      <c r="Q32" s="26"/>
      <c r="R32" s="26"/>
      <c r="S32" s="26">
        <v>888</v>
      </c>
      <c r="T32" s="26">
        <v>2043</v>
      </c>
      <c r="U32" s="26">
        <v>180</v>
      </c>
      <c r="V32" s="26">
        <v>45</v>
      </c>
      <c r="W32" s="26">
        <v>1400</v>
      </c>
      <c r="X32" s="26">
        <v>2678</v>
      </c>
      <c r="Y32" s="26">
        <v>350</v>
      </c>
    </row>
    <row r="33" spans="1:29" s="12" customFormat="1" ht="30" customHeight="1" x14ac:dyDescent="0.25">
      <c r="A33" s="13" t="s">
        <v>45</v>
      </c>
      <c r="B33" s="28">
        <f t="shared" ref="B33:Y33" si="43">B32/B29</f>
        <v>0.10312998482667393</v>
      </c>
      <c r="C33" s="28">
        <f t="shared" si="43"/>
        <v>0.15680302985934191</v>
      </c>
      <c r="D33" s="15"/>
      <c r="E33" s="29">
        <f t="shared" si="43"/>
        <v>2.9282576866764276E-2</v>
      </c>
      <c r="F33" s="29">
        <f t="shared" si="43"/>
        <v>0.21777309448542326</v>
      </c>
      <c r="G33" s="29">
        <f t="shared" si="43"/>
        <v>0</v>
      </c>
      <c r="H33" s="29">
        <f t="shared" si="43"/>
        <v>0</v>
      </c>
      <c r="I33" s="29">
        <f t="shared" si="43"/>
        <v>2.9215926076912625E-2</v>
      </c>
      <c r="J33" s="29">
        <f t="shared" si="43"/>
        <v>3.7491361437456808E-2</v>
      </c>
      <c r="K33" s="29">
        <f t="shared" si="43"/>
        <v>0.25188074672610755</v>
      </c>
      <c r="L33" s="29">
        <f t="shared" si="43"/>
        <v>0.16820276497695852</v>
      </c>
      <c r="M33" s="29">
        <f t="shared" si="43"/>
        <v>0.38416075650118203</v>
      </c>
      <c r="N33" s="29">
        <f t="shared" si="43"/>
        <v>0.30652280529671405</v>
      </c>
      <c r="O33" s="29">
        <f t="shared" si="43"/>
        <v>0.26615384615384613</v>
      </c>
      <c r="P33" s="29">
        <f t="shared" si="43"/>
        <v>0.29952550415183865</v>
      </c>
      <c r="Q33" s="29">
        <f t="shared" si="43"/>
        <v>0</v>
      </c>
      <c r="R33" s="29">
        <f t="shared" si="43"/>
        <v>0</v>
      </c>
      <c r="S33" s="29">
        <f t="shared" si="43"/>
        <v>0.22503801317790167</v>
      </c>
      <c r="T33" s="29">
        <f t="shared" si="43"/>
        <v>0.40287911654506015</v>
      </c>
      <c r="U33" s="29">
        <f t="shared" si="43"/>
        <v>8.9108910891089105E-2</v>
      </c>
      <c r="V33" s="29">
        <f t="shared" si="43"/>
        <v>3.3308660251665435E-2</v>
      </c>
      <c r="W33" s="29">
        <f t="shared" si="43"/>
        <v>0.16077170418006431</v>
      </c>
      <c r="X33" s="29">
        <f t="shared" si="43"/>
        <v>0.2704777295222705</v>
      </c>
      <c r="Y33" s="29">
        <f t="shared" si="43"/>
        <v>6.6514633219308242E-2</v>
      </c>
    </row>
    <row r="34" spans="1:29" s="12" customFormat="1" ht="30" customHeight="1" x14ac:dyDescent="0.25">
      <c r="A34" s="25" t="s">
        <v>49</v>
      </c>
      <c r="B34" s="23">
        <v>68523</v>
      </c>
      <c r="C34" s="23">
        <f>SUM(E34:Y34)</f>
        <v>76082</v>
      </c>
      <c r="D34" s="15">
        <f t="shared" ref="D34" si="44">C34/B34</f>
        <v>1.1103133254527677</v>
      </c>
      <c r="E34" s="26">
        <v>829</v>
      </c>
      <c r="F34" s="26">
        <v>2730</v>
      </c>
      <c r="G34" s="26">
        <v>887</v>
      </c>
      <c r="H34" s="26">
        <v>1277</v>
      </c>
      <c r="I34" s="26">
        <v>5488</v>
      </c>
      <c r="J34" s="26">
        <v>5788</v>
      </c>
      <c r="K34" s="26">
        <v>3381</v>
      </c>
      <c r="L34" s="26">
        <v>3851</v>
      </c>
      <c r="M34" s="26">
        <v>2100</v>
      </c>
      <c r="N34" s="26">
        <v>3973</v>
      </c>
      <c r="O34" s="26">
        <v>3150</v>
      </c>
      <c r="P34" s="26">
        <v>6246</v>
      </c>
      <c r="Q34" s="26">
        <v>5589</v>
      </c>
      <c r="R34" s="26">
        <v>3250</v>
      </c>
      <c r="S34" s="26">
        <v>3449</v>
      </c>
      <c r="T34" s="26">
        <v>2690</v>
      </c>
      <c r="U34" s="26">
        <v>2021</v>
      </c>
      <c r="V34" s="26">
        <v>1038</v>
      </c>
      <c r="W34" s="26">
        <v>4450</v>
      </c>
      <c r="X34" s="26">
        <v>8633</v>
      </c>
      <c r="Y34" s="26">
        <v>5262</v>
      </c>
    </row>
    <row r="35" spans="1:29" s="12" customFormat="1" ht="30" customHeight="1" x14ac:dyDescent="0.25">
      <c r="A35" s="18" t="s">
        <v>45</v>
      </c>
      <c r="B35" s="9">
        <f t="shared" ref="B35:Y35" si="45">B34/B29</f>
        <v>0.6664883476636968</v>
      </c>
      <c r="C35" s="9">
        <f t="shared" si="45"/>
        <v>0.74264741768914655</v>
      </c>
      <c r="D35" s="15"/>
      <c r="E35" s="30">
        <f t="shared" si="45"/>
        <v>0.60688140556368964</v>
      </c>
      <c r="F35" s="30">
        <f t="shared" si="45"/>
        <v>0.95890410958904104</v>
      </c>
      <c r="G35" s="30">
        <f t="shared" si="45"/>
        <v>0.17070823710546573</v>
      </c>
      <c r="H35" s="30">
        <f t="shared" si="45"/>
        <v>0.18729832795541215</v>
      </c>
      <c r="I35" s="30">
        <f t="shared" si="45"/>
        <v>0.74575349911672784</v>
      </c>
      <c r="J35" s="30">
        <f t="shared" si="45"/>
        <v>1</v>
      </c>
      <c r="K35" s="30">
        <f t="shared" si="45"/>
        <v>0.94204513792142663</v>
      </c>
      <c r="L35" s="30">
        <f t="shared" si="45"/>
        <v>0.73943932411674351</v>
      </c>
      <c r="M35" s="30">
        <f t="shared" si="45"/>
        <v>0.62056737588652477</v>
      </c>
      <c r="N35" s="30">
        <f t="shared" si="45"/>
        <v>0.97425208435507604</v>
      </c>
      <c r="O35" s="30">
        <f t="shared" si="45"/>
        <v>0.80769230769230771</v>
      </c>
      <c r="P35" s="30">
        <f t="shared" si="45"/>
        <v>0.92615658362989328</v>
      </c>
      <c r="Q35" s="30">
        <f t="shared" si="45"/>
        <v>0.92579095577273485</v>
      </c>
      <c r="R35" s="30">
        <f t="shared" si="45"/>
        <v>0.83892617449664431</v>
      </c>
      <c r="S35" s="30">
        <f t="shared" si="45"/>
        <v>0.87404967055245819</v>
      </c>
      <c r="T35" s="30">
        <f t="shared" si="45"/>
        <v>0.5304673634391639</v>
      </c>
      <c r="U35" s="30">
        <f t="shared" si="45"/>
        <v>1.0004950495049505</v>
      </c>
      <c r="V35" s="30">
        <f t="shared" si="45"/>
        <v>0.76831976313841599</v>
      </c>
      <c r="W35" s="30">
        <f t="shared" si="45"/>
        <v>0.51102434542949016</v>
      </c>
      <c r="X35" s="30">
        <f t="shared" si="45"/>
        <v>0.8719321280678719</v>
      </c>
      <c r="Y35" s="30">
        <f t="shared" si="45"/>
        <v>1</v>
      </c>
      <c r="Z35" s="30"/>
      <c r="AA35" s="30"/>
      <c r="AB35" s="30"/>
      <c r="AC35" s="30"/>
    </row>
    <row r="36" spans="1:29" s="12" customFormat="1" ht="30" customHeight="1" x14ac:dyDescent="0.25">
      <c r="A36" s="22" t="s">
        <v>50</v>
      </c>
      <c r="B36" s="23"/>
      <c r="C36" s="27">
        <f>SUM(E36:Y36)</f>
        <v>183640</v>
      </c>
      <c r="D36" s="15"/>
      <c r="E36" s="24">
        <v>5064</v>
      </c>
      <c r="F36" s="24">
        <v>4313</v>
      </c>
      <c r="G36" s="24">
        <v>15424</v>
      </c>
      <c r="H36" s="24">
        <v>12540</v>
      </c>
      <c r="I36" s="24">
        <v>7347</v>
      </c>
      <c r="J36" s="24">
        <v>20000</v>
      </c>
      <c r="K36" s="24">
        <v>9288</v>
      </c>
      <c r="L36" s="24">
        <v>14805</v>
      </c>
      <c r="M36" s="24">
        <v>7305</v>
      </c>
      <c r="N36" s="24">
        <v>2430</v>
      </c>
      <c r="O36" s="24">
        <v>3350</v>
      </c>
      <c r="P36" s="24">
        <v>4000</v>
      </c>
      <c r="Q36" s="24">
        <v>10150</v>
      </c>
      <c r="R36" s="24">
        <v>9530</v>
      </c>
      <c r="S36" s="24">
        <v>9733</v>
      </c>
      <c r="T36" s="24">
        <v>5334</v>
      </c>
      <c r="U36" s="24">
        <v>5484</v>
      </c>
      <c r="V36" s="24">
        <v>3554</v>
      </c>
      <c r="W36" s="24">
        <v>7509</v>
      </c>
      <c r="X36" s="24">
        <v>20325</v>
      </c>
      <c r="Y36" s="24">
        <v>6155</v>
      </c>
    </row>
    <row r="37" spans="1:29" s="12" customFormat="1" ht="30" customHeight="1" x14ac:dyDescent="0.25">
      <c r="A37" s="25" t="s">
        <v>51</v>
      </c>
      <c r="B37" s="23">
        <v>140970</v>
      </c>
      <c r="C37" s="23">
        <f>SUM(E37:Y37)</f>
        <v>172074</v>
      </c>
      <c r="D37" s="15">
        <f t="shared" ref="D37" si="46">C37/B37</f>
        <v>1.2206426899340286</v>
      </c>
      <c r="E37" s="26">
        <v>100</v>
      </c>
      <c r="F37" s="26">
        <v>4313</v>
      </c>
      <c r="G37" s="26">
        <v>15424</v>
      </c>
      <c r="H37" s="26">
        <v>12540</v>
      </c>
      <c r="I37" s="26">
        <v>7147</v>
      </c>
      <c r="J37" s="26">
        <v>20000</v>
      </c>
      <c r="K37" s="26">
        <v>9288</v>
      </c>
      <c r="L37" s="26">
        <v>10118</v>
      </c>
      <c r="M37" s="26">
        <v>7000</v>
      </c>
      <c r="N37" s="26">
        <v>2430</v>
      </c>
      <c r="O37" s="26">
        <v>3350</v>
      </c>
      <c r="P37" s="26">
        <v>4000</v>
      </c>
      <c r="Q37" s="26">
        <v>10150</v>
      </c>
      <c r="R37" s="26">
        <v>9530</v>
      </c>
      <c r="S37" s="26">
        <v>9733</v>
      </c>
      <c r="T37" s="26">
        <v>4990</v>
      </c>
      <c r="U37" s="26">
        <v>5484</v>
      </c>
      <c r="V37" s="26">
        <v>2488</v>
      </c>
      <c r="W37" s="26">
        <v>7509</v>
      </c>
      <c r="X37" s="26">
        <v>20325</v>
      </c>
      <c r="Y37" s="26">
        <v>6155</v>
      </c>
    </row>
    <row r="38" spans="1:29" s="12" customFormat="1" ht="23.4" hidden="1" customHeight="1" x14ac:dyDescent="0.25">
      <c r="A38" s="18" t="s">
        <v>52</v>
      </c>
      <c r="B38" s="9"/>
      <c r="C38" s="9">
        <f>C37/C36</f>
        <v>0.93701807884992372</v>
      </c>
      <c r="D38" s="15"/>
      <c r="E38" s="30">
        <f>E37/E36</f>
        <v>1.9747235387045814E-2</v>
      </c>
      <c r="F38" s="30">
        <f t="shared" ref="F38:Y38" si="47">F37/F36</f>
        <v>1</v>
      </c>
      <c r="G38" s="30">
        <f t="shared" si="47"/>
        <v>1</v>
      </c>
      <c r="H38" s="30">
        <f t="shared" si="47"/>
        <v>1</v>
      </c>
      <c r="I38" s="30">
        <f t="shared" si="47"/>
        <v>0.97277800462773922</v>
      </c>
      <c r="J38" s="30">
        <f t="shared" si="47"/>
        <v>1</v>
      </c>
      <c r="K38" s="30">
        <f t="shared" si="47"/>
        <v>1</v>
      </c>
      <c r="L38" s="30">
        <f t="shared" si="47"/>
        <v>0.68341776426882805</v>
      </c>
      <c r="M38" s="30">
        <f t="shared" si="47"/>
        <v>0.95824777549623541</v>
      </c>
      <c r="N38" s="30">
        <f t="shared" si="47"/>
        <v>1</v>
      </c>
      <c r="O38" s="30">
        <f t="shared" si="47"/>
        <v>1</v>
      </c>
      <c r="P38" s="30">
        <f t="shared" si="47"/>
        <v>1</v>
      </c>
      <c r="Q38" s="30">
        <f t="shared" si="47"/>
        <v>1</v>
      </c>
      <c r="R38" s="30">
        <f t="shared" si="47"/>
        <v>1</v>
      </c>
      <c r="S38" s="30">
        <f t="shared" si="47"/>
        <v>1</v>
      </c>
      <c r="T38" s="30">
        <f t="shared" si="47"/>
        <v>0.93550806149231347</v>
      </c>
      <c r="U38" s="30">
        <f t="shared" si="47"/>
        <v>1</v>
      </c>
      <c r="V38" s="30">
        <f t="shared" si="47"/>
        <v>0.7000562746201463</v>
      </c>
      <c r="W38" s="30">
        <f t="shared" si="47"/>
        <v>1</v>
      </c>
      <c r="X38" s="30">
        <f t="shared" si="47"/>
        <v>1</v>
      </c>
      <c r="Y38" s="30">
        <f t="shared" si="47"/>
        <v>1</v>
      </c>
    </row>
    <row r="39" spans="1:29" s="12" customFormat="1" ht="30" customHeight="1" x14ac:dyDescent="0.25">
      <c r="A39" s="81" t="s">
        <v>53</v>
      </c>
      <c r="B39" s="23">
        <v>104354</v>
      </c>
      <c r="C39" s="23">
        <f>SUM(E39:Y39)</f>
        <v>167976</v>
      </c>
      <c r="D39" s="15">
        <f t="shared" ref="D39" si="48">C39/B39</f>
        <v>1.6096747609099795</v>
      </c>
      <c r="E39" s="26">
        <v>5064</v>
      </c>
      <c r="F39" s="26">
        <v>4313</v>
      </c>
      <c r="G39" s="26">
        <v>15424</v>
      </c>
      <c r="H39" s="26">
        <v>12103</v>
      </c>
      <c r="I39" s="26">
        <v>6860</v>
      </c>
      <c r="J39" s="26">
        <v>17500</v>
      </c>
      <c r="K39" s="26">
        <v>9248</v>
      </c>
      <c r="L39" s="26">
        <v>10086</v>
      </c>
      <c r="M39" s="26">
        <v>6800</v>
      </c>
      <c r="N39" s="26">
        <v>2430</v>
      </c>
      <c r="O39" s="26">
        <v>3350</v>
      </c>
      <c r="P39" s="26">
        <v>4000</v>
      </c>
      <c r="Q39" s="26">
        <v>10150</v>
      </c>
      <c r="R39" s="26">
        <v>9530</v>
      </c>
      <c r="S39" s="26">
        <v>9733</v>
      </c>
      <c r="T39" s="26">
        <v>1913</v>
      </c>
      <c r="U39" s="26">
        <v>5484</v>
      </c>
      <c r="V39" s="26">
        <v>2488</v>
      </c>
      <c r="W39" s="26">
        <v>5020</v>
      </c>
      <c r="X39" s="26">
        <v>20325</v>
      </c>
      <c r="Y39" s="26">
        <v>6155</v>
      </c>
    </row>
    <row r="40" spans="1:29" s="2" customFormat="1" ht="30" customHeight="1" x14ac:dyDescent="0.3">
      <c r="A40" s="11" t="s">
        <v>169</v>
      </c>
      <c r="B40" s="23">
        <v>214447</v>
      </c>
      <c r="C40" s="23">
        <f>SUM(E40:Y40)</f>
        <v>187545.4</v>
      </c>
      <c r="D40" s="15"/>
      <c r="E40" s="10">
        <v>8532</v>
      </c>
      <c r="F40" s="10">
        <v>6006</v>
      </c>
      <c r="G40" s="10">
        <v>13990</v>
      </c>
      <c r="H40" s="10">
        <v>11277.6</v>
      </c>
      <c r="I40" s="10">
        <v>5725</v>
      </c>
      <c r="J40" s="10">
        <v>11939</v>
      </c>
      <c r="K40" s="10">
        <v>8497.7999999999993</v>
      </c>
      <c r="L40" s="10">
        <v>10048</v>
      </c>
      <c r="M40" s="10">
        <v>10249</v>
      </c>
      <c r="N40" s="10">
        <v>3000</v>
      </c>
      <c r="O40" s="10">
        <v>6210</v>
      </c>
      <c r="P40" s="10">
        <v>7930</v>
      </c>
      <c r="Q40" s="10">
        <v>9997</v>
      </c>
      <c r="R40" s="10">
        <v>10962</v>
      </c>
      <c r="S40" s="10">
        <v>12107</v>
      </c>
      <c r="T40" s="10">
        <v>11224</v>
      </c>
      <c r="U40" s="10">
        <v>7715</v>
      </c>
      <c r="V40" s="10">
        <v>2158</v>
      </c>
      <c r="W40" s="10">
        <v>6364</v>
      </c>
      <c r="X40" s="10">
        <v>13864</v>
      </c>
      <c r="Y40" s="10">
        <v>9750</v>
      </c>
      <c r="Z40" s="20"/>
    </row>
    <row r="41" spans="1:29" s="2" customFormat="1" ht="30" customHeight="1" x14ac:dyDescent="0.3">
      <c r="A41" s="11" t="s">
        <v>202</v>
      </c>
      <c r="B41" s="23"/>
      <c r="C41" s="23">
        <f>SUM(E41:Y41)</f>
        <v>52200</v>
      </c>
      <c r="D41" s="15"/>
      <c r="E41" s="10">
        <v>6784</v>
      </c>
      <c r="F41" s="10">
        <v>1633</v>
      </c>
      <c r="G41" s="10">
        <v>3248</v>
      </c>
      <c r="H41" s="10">
        <v>3761</v>
      </c>
      <c r="I41" s="10">
        <v>2851</v>
      </c>
      <c r="J41" s="10">
        <v>2400</v>
      </c>
      <c r="K41" s="10">
        <v>1070</v>
      </c>
      <c r="L41" s="10">
        <v>3425</v>
      </c>
      <c r="M41" s="10">
        <v>1392</v>
      </c>
      <c r="N41" s="10">
        <v>1096</v>
      </c>
      <c r="O41" s="10">
        <v>1777</v>
      </c>
      <c r="P41" s="10">
        <v>1780</v>
      </c>
      <c r="Q41" s="10">
        <v>4602</v>
      </c>
      <c r="R41" s="10">
        <v>1111</v>
      </c>
      <c r="S41" s="10">
        <v>1704</v>
      </c>
      <c r="T41" s="10">
        <v>1003</v>
      </c>
      <c r="U41" s="10">
        <v>1749</v>
      </c>
      <c r="V41" s="10">
        <v>1206</v>
      </c>
      <c r="W41" s="10">
        <v>1030</v>
      </c>
      <c r="X41" s="10">
        <v>7364</v>
      </c>
      <c r="Y41" s="10">
        <v>1214</v>
      </c>
      <c r="Z41" s="20"/>
    </row>
    <row r="42" spans="1:29" s="101" customFormat="1" ht="28.2" hidden="1" customHeight="1" x14ac:dyDescent="0.3">
      <c r="A42" s="13" t="s">
        <v>200</v>
      </c>
      <c r="B42" s="23"/>
      <c r="C42" s="23">
        <f t="shared" ref="C42:C43" si="49">SUM(E42:Y42)</f>
        <v>37505.5</v>
      </c>
      <c r="D42" s="15"/>
      <c r="E42" s="39">
        <v>4765</v>
      </c>
      <c r="F42" s="39">
        <v>1245</v>
      </c>
      <c r="G42" s="39">
        <v>2795</v>
      </c>
      <c r="H42" s="39">
        <v>3658</v>
      </c>
      <c r="I42" s="39">
        <v>1950</v>
      </c>
      <c r="J42" s="39">
        <v>1980</v>
      </c>
      <c r="K42" s="39">
        <v>964</v>
      </c>
      <c r="L42" s="39">
        <v>2363</v>
      </c>
      <c r="M42" s="39"/>
      <c r="N42" s="39">
        <v>1096</v>
      </c>
      <c r="O42" s="39">
        <v>1527</v>
      </c>
      <c r="P42" s="39"/>
      <c r="Q42" s="39">
        <v>2250</v>
      </c>
      <c r="R42" s="39">
        <v>841.5</v>
      </c>
      <c r="S42" s="39">
        <v>1230</v>
      </c>
      <c r="T42" s="39">
        <v>700</v>
      </c>
      <c r="U42" s="39">
        <v>1090</v>
      </c>
      <c r="V42" s="39">
        <v>1206</v>
      </c>
      <c r="W42" s="39">
        <v>0</v>
      </c>
      <c r="X42" s="39">
        <v>6631</v>
      </c>
      <c r="Y42" s="39">
        <v>1214</v>
      </c>
      <c r="Z42" s="100"/>
    </row>
    <row r="43" spans="1:29" s="101" customFormat="1" ht="42.6" customHeight="1" x14ac:dyDescent="0.3">
      <c r="A43" s="13" t="s">
        <v>203</v>
      </c>
      <c r="B43" s="23"/>
      <c r="C43" s="23">
        <f t="shared" si="49"/>
        <v>239745.40000000002</v>
      </c>
      <c r="D43" s="15"/>
      <c r="E43" s="39">
        <f>E40+E41</f>
        <v>15316</v>
      </c>
      <c r="F43" s="39">
        <f t="shared" ref="F43:Y43" si="50">F40+F41</f>
        <v>7639</v>
      </c>
      <c r="G43" s="39">
        <f t="shared" si="50"/>
        <v>17238</v>
      </c>
      <c r="H43" s="39">
        <f t="shared" si="50"/>
        <v>15038.6</v>
      </c>
      <c r="I43" s="39">
        <f t="shared" si="50"/>
        <v>8576</v>
      </c>
      <c r="J43" s="39">
        <f t="shared" si="50"/>
        <v>14339</v>
      </c>
      <c r="K43" s="39">
        <f t="shared" si="50"/>
        <v>9567.7999999999993</v>
      </c>
      <c r="L43" s="39">
        <f t="shared" si="50"/>
        <v>13473</v>
      </c>
      <c r="M43" s="39">
        <f t="shared" si="50"/>
        <v>11641</v>
      </c>
      <c r="N43" s="39">
        <f t="shared" si="50"/>
        <v>4096</v>
      </c>
      <c r="O43" s="39">
        <f t="shared" si="50"/>
        <v>7987</v>
      </c>
      <c r="P43" s="39">
        <f t="shared" si="50"/>
        <v>9710</v>
      </c>
      <c r="Q43" s="39">
        <f t="shared" si="50"/>
        <v>14599</v>
      </c>
      <c r="R43" s="39">
        <f t="shared" si="50"/>
        <v>12073</v>
      </c>
      <c r="S43" s="39">
        <f t="shared" si="50"/>
        <v>13811</v>
      </c>
      <c r="T43" s="39">
        <f t="shared" si="50"/>
        <v>12227</v>
      </c>
      <c r="U43" s="39">
        <f t="shared" si="50"/>
        <v>9464</v>
      </c>
      <c r="V43" s="39">
        <f t="shared" si="50"/>
        <v>3364</v>
      </c>
      <c r="W43" s="39">
        <f t="shared" si="50"/>
        <v>7394</v>
      </c>
      <c r="X43" s="39">
        <f t="shared" si="50"/>
        <v>21228</v>
      </c>
      <c r="Y43" s="39">
        <f t="shared" si="50"/>
        <v>10964</v>
      </c>
      <c r="Z43" s="100"/>
    </row>
    <row r="44" spans="1:29" s="2" customFormat="1" ht="30" customHeight="1" x14ac:dyDescent="0.3">
      <c r="A44" s="32" t="s">
        <v>167</v>
      </c>
      <c r="B44" s="23">
        <v>90680</v>
      </c>
      <c r="C44" s="23">
        <f>SUM(E44:Y44)</f>
        <v>198249.7</v>
      </c>
      <c r="D44" s="15">
        <f t="shared" ref="D44" si="51">C44/B44</f>
        <v>2.1862560652845171</v>
      </c>
      <c r="E44" s="10">
        <v>11128</v>
      </c>
      <c r="F44" s="10">
        <v>7003</v>
      </c>
      <c r="G44" s="10">
        <v>16000</v>
      </c>
      <c r="H44" s="10">
        <v>12491</v>
      </c>
      <c r="I44" s="10">
        <v>5725</v>
      </c>
      <c r="J44" s="10">
        <v>11977</v>
      </c>
      <c r="K44" s="10">
        <v>8103</v>
      </c>
      <c r="L44" s="10">
        <v>9839</v>
      </c>
      <c r="M44" s="10">
        <v>9850</v>
      </c>
      <c r="N44" s="10">
        <v>3575</v>
      </c>
      <c r="O44" s="10">
        <v>5530</v>
      </c>
      <c r="P44" s="10">
        <v>8677</v>
      </c>
      <c r="Q44" s="10">
        <v>13037</v>
      </c>
      <c r="R44" s="10">
        <v>10330</v>
      </c>
      <c r="S44" s="10">
        <v>10438</v>
      </c>
      <c r="T44" s="10">
        <v>6089.7</v>
      </c>
      <c r="U44" s="10">
        <v>8375</v>
      </c>
      <c r="V44" s="10">
        <v>2203</v>
      </c>
      <c r="W44" s="10">
        <v>7090</v>
      </c>
      <c r="X44" s="10">
        <v>21139</v>
      </c>
      <c r="Y44" s="10">
        <v>9650</v>
      </c>
      <c r="Z44" s="20"/>
    </row>
    <row r="45" spans="1:29" s="2" customFormat="1" ht="30" customHeight="1" x14ac:dyDescent="0.3">
      <c r="A45" s="17" t="s">
        <v>205</v>
      </c>
      <c r="B45" s="23"/>
      <c r="C45" s="23">
        <f>SUM(E45:Y45)</f>
        <v>37363</v>
      </c>
      <c r="D45" s="15"/>
      <c r="E45" s="10">
        <v>2916</v>
      </c>
      <c r="F45" s="10">
        <v>1297</v>
      </c>
      <c r="G45" s="10">
        <v>2010</v>
      </c>
      <c r="H45" s="10">
        <v>3088</v>
      </c>
      <c r="I45" s="10">
        <v>1650</v>
      </c>
      <c r="J45" s="10">
        <v>1860</v>
      </c>
      <c r="K45" s="10">
        <v>944</v>
      </c>
      <c r="L45" s="10">
        <v>1806</v>
      </c>
      <c r="M45" s="10">
        <v>1000</v>
      </c>
      <c r="N45" s="10">
        <v>1096</v>
      </c>
      <c r="O45" s="10">
        <v>1070</v>
      </c>
      <c r="P45" s="10">
        <v>1869</v>
      </c>
      <c r="Q45" s="10">
        <v>3765</v>
      </c>
      <c r="R45" s="10">
        <v>280</v>
      </c>
      <c r="S45" s="10">
        <v>1704</v>
      </c>
      <c r="T45" s="10">
        <v>775</v>
      </c>
      <c r="U45" s="10">
        <v>660</v>
      </c>
      <c r="V45" s="10">
        <v>892</v>
      </c>
      <c r="W45" s="10">
        <v>337</v>
      </c>
      <c r="X45" s="10">
        <v>7364</v>
      </c>
      <c r="Y45" s="10">
        <v>980</v>
      </c>
      <c r="Z45" s="20"/>
    </row>
    <row r="46" spans="1:29" s="2" customFormat="1" ht="30" customHeight="1" x14ac:dyDescent="0.3">
      <c r="A46" s="18" t="s">
        <v>52</v>
      </c>
      <c r="B46" s="33">
        <f>B44/B40</f>
        <v>0.42285506442151205</v>
      </c>
      <c r="C46" s="33">
        <f>C44/C40</f>
        <v>1.0570757800511237</v>
      </c>
      <c r="D46" s="15"/>
      <c r="E46" s="35">
        <f>E44/E40</f>
        <v>1.3042662916080638</v>
      </c>
      <c r="F46" s="35">
        <f t="shared" ref="F46:Y46" si="52">F44/F40</f>
        <v>1.1660006660006661</v>
      </c>
      <c r="G46" s="35">
        <f t="shared" si="52"/>
        <v>1.143674052894925</v>
      </c>
      <c r="H46" s="35">
        <f t="shared" si="52"/>
        <v>1.1075938142867277</v>
      </c>
      <c r="I46" s="35">
        <f t="shared" si="52"/>
        <v>1</v>
      </c>
      <c r="J46" s="35">
        <f t="shared" si="52"/>
        <v>1.0031828461345171</v>
      </c>
      <c r="K46" s="35">
        <f t="shared" si="52"/>
        <v>0.95354091647249883</v>
      </c>
      <c r="L46" s="35">
        <f t="shared" si="52"/>
        <v>0.9791998407643312</v>
      </c>
      <c r="M46" s="35">
        <f t="shared" si="52"/>
        <v>0.96106937262171921</v>
      </c>
      <c r="N46" s="35">
        <f t="shared" si="52"/>
        <v>1.1916666666666667</v>
      </c>
      <c r="O46" s="35">
        <f t="shared" si="52"/>
        <v>0.89049919484702089</v>
      </c>
      <c r="P46" s="35">
        <f t="shared" si="52"/>
        <v>1.0941992433795713</v>
      </c>
      <c r="Q46" s="35">
        <f t="shared" si="52"/>
        <v>1.3040912273682104</v>
      </c>
      <c r="R46" s="35">
        <f t="shared" si="52"/>
        <v>0.94234628717387336</v>
      </c>
      <c r="S46" s="35">
        <f t="shared" si="52"/>
        <v>0.86214586602791776</v>
      </c>
      <c r="T46" s="35">
        <f t="shared" si="52"/>
        <v>0.54256058446186739</v>
      </c>
      <c r="U46" s="35">
        <f t="shared" si="52"/>
        <v>1.0855476344782891</v>
      </c>
      <c r="V46" s="35">
        <f t="shared" si="52"/>
        <v>1.0208526413345691</v>
      </c>
      <c r="W46" s="35">
        <f t="shared" si="52"/>
        <v>1.1140791954745444</v>
      </c>
      <c r="X46" s="35">
        <f t="shared" si="52"/>
        <v>1.5247403346797461</v>
      </c>
      <c r="Y46" s="35">
        <f t="shared" si="52"/>
        <v>0.98974358974358978</v>
      </c>
      <c r="Z46" s="21"/>
    </row>
    <row r="47" spans="1:29" s="2" customFormat="1" ht="30" customHeight="1" x14ac:dyDescent="0.3">
      <c r="A47" s="18" t="s">
        <v>204</v>
      </c>
      <c r="B47" s="102"/>
      <c r="C47" s="102">
        <f>C44/C43</f>
        <v>0.82691763846146782</v>
      </c>
      <c r="D47" s="15"/>
      <c r="E47" s="103">
        <f>E44/E43</f>
        <v>0.72656045965003913</v>
      </c>
      <c r="F47" s="103">
        <f t="shared" ref="F47:Y47" si="53">F44/F43</f>
        <v>0.91674302919230266</v>
      </c>
      <c r="G47" s="103">
        <f t="shared" si="53"/>
        <v>0.92818192365703678</v>
      </c>
      <c r="H47" s="103">
        <f t="shared" si="53"/>
        <v>0.83059593313207347</v>
      </c>
      <c r="I47" s="103">
        <f t="shared" si="53"/>
        <v>0.66756063432835822</v>
      </c>
      <c r="J47" s="103">
        <f t="shared" si="53"/>
        <v>0.83527442638956695</v>
      </c>
      <c r="K47" s="103">
        <f t="shared" si="53"/>
        <v>0.84690315433014907</v>
      </c>
      <c r="L47" s="103">
        <f t="shared" si="53"/>
        <v>0.73027536554590666</v>
      </c>
      <c r="M47" s="103">
        <f t="shared" si="53"/>
        <v>0.84614723820977578</v>
      </c>
      <c r="N47" s="103">
        <f t="shared" si="53"/>
        <v>0.872802734375</v>
      </c>
      <c r="O47" s="103">
        <f t="shared" si="53"/>
        <v>0.69237510955302362</v>
      </c>
      <c r="P47" s="103">
        <f t="shared" si="53"/>
        <v>0.89361483007209064</v>
      </c>
      <c r="Q47" s="103">
        <f t="shared" si="53"/>
        <v>0.89300637029933561</v>
      </c>
      <c r="R47" s="103">
        <f t="shared" si="53"/>
        <v>0.85562826140975734</v>
      </c>
      <c r="S47" s="103">
        <f t="shared" si="53"/>
        <v>0.75577438273839692</v>
      </c>
      <c r="T47" s="103">
        <f t="shared" si="53"/>
        <v>0.49805348818189255</v>
      </c>
      <c r="U47" s="103">
        <f t="shared" si="53"/>
        <v>0.88493237531699065</v>
      </c>
      <c r="V47" s="103">
        <f t="shared" si="53"/>
        <v>0.65487514863258023</v>
      </c>
      <c r="W47" s="103">
        <f t="shared" si="53"/>
        <v>0.95888558290505821</v>
      </c>
      <c r="X47" s="103">
        <f t="shared" si="53"/>
        <v>0.99580742415677403</v>
      </c>
      <c r="Y47" s="103">
        <f t="shared" si="53"/>
        <v>0.88015322874863189</v>
      </c>
      <c r="Z47" s="21"/>
    </row>
    <row r="48" spans="1:29" s="2" customFormat="1" ht="30" customHeight="1" x14ac:dyDescent="0.3">
      <c r="A48" s="18" t="s">
        <v>168</v>
      </c>
      <c r="B48" s="23">
        <v>29006</v>
      </c>
      <c r="C48" s="23">
        <f>SUM(E48:Y48)</f>
        <v>73182</v>
      </c>
      <c r="D48" s="15">
        <f t="shared" ref="D48:D79" si="54">C48/B48</f>
        <v>2.522995242363649</v>
      </c>
      <c r="E48" s="34">
        <v>4243</v>
      </c>
      <c r="F48" s="34">
        <v>2658</v>
      </c>
      <c r="G48" s="34">
        <v>7244</v>
      </c>
      <c r="H48" s="34">
        <v>3299</v>
      </c>
      <c r="I48" s="34">
        <v>2145</v>
      </c>
      <c r="J48" s="34">
        <v>5117</v>
      </c>
      <c r="K48" s="34">
        <v>4484</v>
      </c>
      <c r="L48" s="34">
        <v>3676</v>
      </c>
      <c r="M48" s="34">
        <v>1500</v>
      </c>
      <c r="N48" s="34">
        <v>792</v>
      </c>
      <c r="O48" s="34">
        <v>2580</v>
      </c>
      <c r="P48" s="34">
        <v>2001</v>
      </c>
      <c r="Q48" s="34">
        <v>2858</v>
      </c>
      <c r="R48" s="34">
        <v>4208</v>
      </c>
      <c r="S48" s="34">
        <v>4339</v>
      </c>
      <c r="T48" s="34">
        <v>1746</v>
      </c>
      <c r="U48" s="34">
        <v>3980</v>
      </c>
      <c r="V48" s="34">
        <v>586</v>
      </c>
      <c r="W48" s="34">
        <v>1823</v>
      </c>
      <c r="X48" s="34">
        <v>10683</v>
      </c>
      <c r="Y48" s="34">
        <v>3220</v>
      </c>
      <c r="Z48" s="21"/>
    </row>
    <row r="49" spans="1:26" s="2" customFormat="1" ht="30" customHeight="1" x14ac:dyDescent="0.3">
      <c r="A49" s="18" t="s">
        <v>54</v>
      </c>
      <c r="B49" s="23">
        <v>45695</v>
      </c>
      <c r="C49" s="23">
        <f>SUM(E49:Y49)</f>
        <v>93016.7</v>
      </c>
      <c r="D49" s="15">
        <f t="shared" si="54"/>
        <v>2.0355990808622386</v>
      </c>
      <c r="E49" s="26">
        <v>1650</v>
      </c>
      <c r="F49" s="26">
        <v>2670</v>
      </c>
      <c r="G49" s="26">
        <v>6938</v>
      </c>
      <c r="H49" s="26">
        <v>8031</v>
      </c>
      <c r="I49" s="26">
        <v>2138</v>
      </c>
      <c r="J49" s="26">
        <v>5630</v>
      </c>
      <c r="K49" s="26">
        <v>2883</v>
      </c>
      <c r="L49" s="26">
        <v>4503</v>
      </c>
      <c r="M49" s="26">
        <v>3865</v>
      </c>
      <c r="N49" s="26">
        <v>2156</v>
      </c>
      <c r="O49" s="26">
        <v>2180</v>
      </c>
      <c r="P49" s="26">
        <v>5405</v>
      </c>
      <c r="Q49" s="26">
        <v>8295</v>
      </c>
      <c r="R49" s="26">
        <v>5415</v>
      </c>
      <c r="S49" s="26">
        <v>6222</v>
      </c>
      <c r="T49" s="26">
        <v>3569.7</v>
      </c>
      <c r="U49" s="26">
        <v>3460</v>
      </c>
      <c r="V49" s="26">
        <v>1242</v>
      </c>
      <c r="W49" s="26">
        <v>3601</v>
      </c>
      <c r="X49" s="26">
        <v>8613</v>
      </c>
      <c r="Y49" s="26">
        <v>4550</v>
      </c>
      <c r="Z49" s="21"/>
    </row>
    <row r="50" spans="1:26" s="2" customFormat="1" ht="30" customHeight="1" x14ac:dyDescent="0.3">
      <c r="A50" s="18" t="s">
        <v>55</v>
      </c>
      <c r="B50" s="23">
        <v>1000</v>
      </c>
      <c r="C50" s="23">
        <f>SUM(E50:Y50)</f>
        <v>645</v>
      </c>
      <c r="D50" s="15">
        <f t="shared" si="54"/>
        <v>0.64500000000000002</v>
      </c>
      <c r="E50" s="34"/>
      <c r="F50" s="34"/>
      <c r="G50" s="34">
        <v>25</v>
      </c>
      <c r="H50" s="34">
        <v>500</v>
      </c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>
        <v>120</v>
      </c>
      <c r="V50" s="34"/>
      <c r="W50" s="34"/>
      <c r="X50" s="34"/>
      <c r="Y50" s="34"/>
      <c r="Z50" s="21"/>
    </row>
    <row r="51" spans="1:26" s="2" customFormat="1" ht="30" customHeight="1" x14ac:dyDescent="0.3">
      <c r="A51" s="18" t="s">
        <v>56</v>
      </c>
      <c r="B51" s="23"/>
      <c r="C51" s="23">
        <f>SUM(E51:Y51)</f>
        <v>20</v>
      </c>
      <c r="D51" s="15"/>
      <c r="E51" s="34"/>
      <c r="F51" s="34"/>
      <c r="G51" s="34">
        <v>20</v>
      </c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21"/>
    </row>
    <row r="52" spans="1:26" s="2" customFormat="1" ht="30" customHeight="1" x14ac:dyDescent="0.3">
      <c r="A52" s="18" t="s">
        <v>57</v>
      </c>
      <c r="B52" s="23">
        <v>6999</v>
      </c>
      <c r="C52" s="23">
        <f>SUM(E52:Y52)</f>
        <v>3673</v>
      </c>
      <c r="D52" s="15">
        <f t="shared" si="54"/>
        <v>0.52478925560794398</v>
      </c>
      <c r="E52" s="26">
        <v>15</v>
      </c>
      <c r="F52" s="26"/>
      <c r="G52" s="26">
        <v>346</v>
      </c>
      <c r="H52" s="26">
        <v>329</v>
      </c>
      <c r="I52" s="26">
        <v>116</v>
      </c>
      <c r="J52" s="26">
        <v>330</v>
      </c>
      <c r="K52" s="26">
        <v>54</v>
      </c>
      <c r="L52" s="26">
        <v>172</v>
      </c>
      <c r="M52" s="26"/>
      <c r="N52" s="26"/>
      <c r="O52" s="26"/>
      <c r="P52" s="26">
        <v>226</v>
      </c>
      <c r="Q52" s="26">
        <v>530</v>
      </c>
      <c r="R52" s="26">
        <v>100</v>
      </c>
      <c r="S52" s="26">
        <v>172</v>
      </c>
      <c r="T52" s="26">
        <v>195</v>
      </c>
      <c r="U52" s="26">
        <v>90</v>
      </c>
      <c r="V52" s="26">
        <v>20</v>
      </c>
      <c r="W52" s="26">
        <v>200</v>
      </c>
      <c r="X52" s="26">
        <v>778</v>
      </c>
      <c r="Y52" s="26"/>
      <c r="Z52" s="21"/>
    </row>
    <row r="53" spans="1:26" s="2" customFormat="1" ht="30" hidden="1" customHeight="1" x14ac:dyDescent="0.3">
      <c r="A53" s="17" t="s">
        <v>58</v>
      </c>
      <c r="B53" s="23"/>
      <c r="C53" s="23">
        <f t="shared" ref="C53:C64" si="55">SUM(E53:Y53)</f>
        <v>0</v>
      </c>
      <c r="D53" s="15" t="e">
        <f t="shared" si="54"/>
        <v>#DIV/0!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21"/>
    </row>
    <row r="54" spans="1:26" s="2" customFormat="1" ht="30" customHeight="1" outlineLevel="1" x14ac:dyDescent="0.3">
      <c r="A54" s="17" t="s">
        <v>170</v>
      </c>
      <c r="B54" s="23"/>
      <c r="C54" s="23">
        <f t="shared" si="55"/>
        <v>1477</v>
      </c>
      <c r="D54" s="15"/>
      <c r="E54" s="34"/>
      <c r="F54" s="34"/>
      <c r="G54" s="34"/>
      <c r="H54" s="34">
        <v>150</v>
      </c>
      <c r="I54" s="34"/>
      <c r="J54" s="34">
        <v>50</v>
      </c>
      <c r="K54" s="34"/>
      <c r="L54" s="34"/>
      <c r="M54" s="34"/>
      <c r="N54" s="34"/>
      <c r="O54" s="34"/>
      <c r="P54" s="34"/>
      <c r="Q54" s="34">
        <v>877</v>
      </c>
      <c r="R54" s="34"/>
      <c r="S54" s="34">
        <v>400</v>
      </c>
      <c r="T54" s="34"/>
      <c r="U54" s="34"/>
      <c r="V54" s="34"/>
      <c r="W54" s="34"/>
      <c r="X54" s="34"/>
      <c r="Y54" s="34"/>
      <c r="Z54" s="21"/>
    </row>
    <row r="55" spans="1:26" s="2" customFormat="1" ht="30" customHeight="1" outlineLevel="1" x14ac:dyDescent="0.3">
      <c r="A55" s="17" t="s">
        <v>171</v>
      </c>
      <c r="B55" s="23"/>
      <c r="C55" s="23">
        <f t="shared" si="55"/>
        <v>600</v>
      </c>
      <c r="D55" s="15"/>
      <c r="E55" s="34"/>
      <c r="F55" s="34"/>
      <c r="G55" s="34"/>
      <c r="H55" s="34">
        <v>150</v>
      </c>
      <c r="I55" s="34"/>
      <c r="J55" s="34">
        <v>50</v>
      </c>
      <c r="K55" s="34"/>
      <c r="L55" s="34"/>
      <c r="M55" s="34"/>
      <c r="N55" s="34"/>
      <c r="O55" s="34"/>
      <c r="P55" s="34"/>
      <c r="Q55" s="34"/>
      <c r="R55" s="34"/>
      <c r="S55" s="34">
        <v>400</v>
      </c>
      <c r="T55" s="34"/>
      <c r="U55" s="34"/>
      <c r="V55" s="34"/>
      <c r="W55" s="34"/>
      <c r="X55" s="34"/>
      <c r="Y55" s="34"/>
      <c r="Z55" s="21"/>
    </row>
    <row r="56" spans="1:26" s="2" customFormat="1" ht="31.8" hidden="1" customHeight="1" x14ac:dyDescent="0.3">
      <c r="A56" s="11" t="s">
        <v>59</v>
      </c>
      <c r="B56" s="23"/>
      <c r="C56" s="23">
        <f t="shared" si="55"/>
        <v>0</v>
      </c>
      <c r="D56" s="15" t="e">
        <f t="shared" si="54"/>
        <v>#DIV/0!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20"/>
    </row>
    <row r="57" spans="1:26" s="2" customFormat="1" ht="30" customHeight="1" x14ac:dyDescent="0.3">
      <c r="A57" s="32" t="s">
        <v>60</v>
      </c>
      <c r="B57" s="23">
        <v>1244</v>
      </c>
      <c r="C57" s="23">
        <f t="shared" si="55"/>
        <v>3161</v>
      </c>
      <c r="D57" s="15">
        <f t="shared" si="54"/>
        <v>2.5409967845659165</v>
      </c>
      <c r="E57" s="34">
        <v>70</v>
      </c>
      <c r="F57" s="34">
        <v>122</v>
      </c>
      <c r="G57" s="34">
        <v>630</v>
      </c>
      <c r="H57" s="34">
        <v>162</v>
      </c>
      <c r="I57" s="34">
        <v>5</v>
      </c>
      <c r="J57" s="34">
        <v>76</v>
      </c>
      <c r="K57" s="34">
        <v>508</v>
      </c>
      <c r="L57" s="34">
        <v>457</v>
      </c>
      <c r="M57" s="34">
        <v>122</v>
      </c>
      <c r="N57" s="34">
        <v>8</v>
      </c>
      <c r="O57" s="34">
        <v>10</v>
      </c>
      <c r="P57" s="34">
        <v>65</v>
      </c>
      <c r="Q57" s="34">
        <v>25</v>
      </c>
      <c r="R57" s="34">
        <v>220</v>
      </c>
      <c r="S57" s="34">
        <v>101</v>
      </c>
      <c r="T57" s="34">
        <v>18</v>
      </c>
      <c r="U57" s="34">
        <v>75</v>
      </c>
      <c r="V57" s="34">
        <v>3</v>
      </c>
      <c r="W57" s="34">
        <v>148</v>
      </c>
      <c r="X57" s="34">
        <v>326</v>
      </c>
      <c r="Y57" s="34">
        <v>10</v>
      </c>
      <c r="Z57" s="20"/>
    </row>
    <row r="58" spans="1:26" s="2" customFormat="1" ht="20.399999999999999" hidden="1" customHeight="1" x14ac:dyDescent="0.3">
      <c r="A58" s="18" t="s">
        <v>52</v>
      </c>
      <c r="B58" s="33" t="e">
        <f>B57/B56</f>
        <v>#DIV/0!</v>
      </c>
      <c r="C58" s="23" t="e">
        <f t="shared" si="55"/>
        <v>#DIV/0!</v>
      </c>
      <c r="D58" s="15" t="e">
        <f t="shared" si="54"/>
        <v>#DIV/0!</v>
      </c>
      <c r="E58" s="35" t="e">
        <f t="shared" ref="E58:Y58" si="56">E57/E56</f>
        <v>#DIV/0!</v>
      </c>
      <c r="F58" s="35" t="e">
        <f t="shared" si="56"/>
        <v>#DIV/0!</v>
      </c>
      <c r="G58" s="35" t="e">
        <f t="shared" si="56"/>
        <v>#DIV/0!</v>
      </c>
      <c r="H58" s="35" t="e">
        <f t="shared" si="56"/>
        <v>#DIV/0!</v>
      </c>
      <c r="I58" s="35" t="e">
        <f t="shared" si="56"/>
        <v>#DIV/0!</v>
      </c>
      <c r="J58" s="35" t="e">
        <f t="shared" si="56"/>
        <v>#DIV/0!</v>
      </c>
      <c r="K58" s="35" t="e">
        <f t="shared" si="56"/>
        <v>#DIV/0!</v>
      </c>
      <c r="L58" s="35" t="e">
        <f t="shared" si="56"/>
        <v>#DIV/0!</v>
      </c>
      <c r="M58" s="35" t="e">
        <f t="shared" si="56"/>
        <v>#DIV/0!</v>
      </c>
      <c r="N58" s="35" t="e">
        <f t="shared" si="56"/>
        <v>#DIV/0!</v>
      </c>
      <c r="O58" s="35" t="e">
        <f t="shared" si="56"/>
        <v>#DIV/0!</v>
      </c>
      <c r="P58" s="35" t="e">
        <f t="shared" si="56"/>
        <v>#DIV/0!</v>
      </c>
      <c r="Q58" s="35" t="e">
        <f t="shared" si="56"/>
        <v>#DIV/0!</v>
      </c>
      <c r="R58" s="35" t="e">
        <f t="shared" si="56"/>
        <v>#DIV/0!</v>
      </c>
      <c r="S58" s="35" t="e">
        <f t="shared" si="56"/>
        <v>#DIV/0!</v>
      </c>
      <c r="T58" s="35" t="e">
        <f t="shared" si="56"/>
        <v>#DIV/0!</v>
      </c>
      <c r="U58" s="35" t="e">
        <f t="shared" si="56"/>
        <v>#DIV/0!</v>
      </c>
      <c r="V58" s="35" t="e">
        <f t="shared" si="56"/>
        <v>#DIV/0!</v>
      </c>
      <c r="W58" s="35" t="e">
        <f t="shared" si="56"/>
        <v>#DIV/0!</v>
      </c>
      <c r="X58" s="35" t="e">
        <f t="shared" si="56"/>
        <v>#DIV/0!</v>
      </c>
      <c r="Y58" s="35" t="e">
        <f t="shared" si="56"/>
        <v>#DIV/0!</v>
      </c>
      <c r="Z58" s="21"/>
    </row>
    <row r="59" spans="1:26" s="2" customFormat="1" ht="18.600000000000001" hidden="1" customHeight="1" outlineLevel="1" x14ac:dyDescent="0.3">
      <c r="A59" s="17" t="s">
        <v>61</v>
      </c>
      <c r="B59" s="23"/>
      <c r="C59" s="23">
        <f t="shared" si="55"/>
        <v>0</v>
      </c>
      <c r="D59" s="15" t="e">
        <f t="shared" si="54"/>
        <v>#DIV/0!</v>
      </c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21"/>
    </row>
    <row r="60" spans="1:26" s="2" customFormat="1" ht="23.4" hidden="1" customHeight="1" x14ac:dyDescent="0.3">
      <c r="A60" s="11" t="s">
        <v>162</v>
      </c>
      <c r="B60" s="23"/>
      <c r="C60" s="23">
        <f t="shared" si="55"/>
        <v>0</v>
      </c>
      <c r="D60" s="15" t="e">
        <f t="shared" si="54"/>
        <v>#DIV/0!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20"/>
    </row>
    <row r="61" spans="1:26" s="2" customFormat="1" ht="26.4" customHeight="1" x14ac:dyDescent="0.3">
      <c r="A61" s="32" t="s">
        <v>163</v>
      </c>
      <c r="B61" s="27">
        <v>126</v>
      </c>
      <c r="C61" s="27">
        <f t="shared" si="55"/>
        <v>383.58</v>
      </c>
      <c r="D61" s="15">
        <f t="shared" si="54"/>
        <v>3.044285714285714</v>
      </c>
      <c r="E61" s="26">
        <v>8</v>
      </c>
      <c r="F61" s="26"/>
      <c r="G61" s="26">
        <v>85</v>
      </c>
      <c r="H61" s="26"/>
      <c r="I61" s="26">
        <v>3</v>
      </c>
      <c r="J61" s="26">
        <v>6</v>
      </c>
      <c r="K61" s="26">
        <v>54.58</v>
      </c>
      <c r="L61" s="26">
        <v>55</v>
      </c>
      <c r="M61" s="26"/>
      <c r="N61" s="54"/>
      <c r="O61" s="26"/>
      <c r="P61" s="26">
        <v>31</v>
      </c>
      <c r="Q61" s="26"/>
      <c r="R61" s="26">
        <v>12</v>
      </c>
      <c r="S61" s="26"/>
      <c r="T61" s="26">
        <v>12</v>
      </c>
      <c r="U61" s="26"/>
      <c r="V61" s="26"/>
      <c r="W61" s="26"/>
      <c r="X61" s="26">
        <v>115</v>
      </c>
      <c r="Y61" s="26">
        <v>2</v>
      </c>
      <c r="Z61" s="20"/>
    </row>
    <row r="62" spans="1:26" s="2" customFormat="1" ht="30" customHeight="1" x14ac:dyDescent="0.3">
      <c r="A62" s="13" t="s">
        <v>161</v>
      </c>
      <c r="B62" s="27">
        <v>257</v>
      </c>
      <c r="C62" s="27">
        <f t="shared" si="55"/>
        <v>363</v>
      </c>
      <c r="D62" s="15">
        <f t="shared" si="54"/>
        <v>1.4124513618677044</v>
      </c>
      <c r="E62" s="26"/>
      <c r="F62" s="26"/>
      <c r="G62" s="26">
        <v>357</v>
      </c>
      <c r="H62" s="54"/>
      <c r="I62" s="26"/>
      <c r="J62" s="26"/>
      <c r="K62" s="26"/>
      <c r="L62" s="26"/>
      <c r="M62" s="54"/>
      <c r="N62" s="54"/>
      <c r="O62" s="26"/>
      <c r="P62" s="26"/>
      <c r="Q62" s="26"/>
      <c r="R62" s="26"/>
      <c r="S62" s="26"/>
      <c r="T62" s="26"/>
      <c r="U62" s="26">
        <v>1</v>
      </c>
      <c r="V62" s="26"/>
      <c r="W62" s="26"/>
      <c r="X62" s="26"/>
      <c r="Y62" s="26">
        <v>5</v>
      </c>
      <c r="Z62" s="20"/>
    </row>
    <row r="63" spans="1:26" s="2" customFormat="1" ht="29.4" hidden="1" customHeight="1" x14ac:dyDescent="0.3">
      <c r="A63" s="13" t="s">
        <v>52</v>
      </c>
      <c r="B63" s="33"/>
      <c r="C63" s="27">
        <f t="shared" si="55"/>
        <v>0</v>
      </c>
      <c r="D63" s="15" t="e">
        <f t="shared" si="54"/>
        <v>#DIV/0!</v>
      </c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21"/>
    </row>
    <row r="64" spans="1:26" s="2" customFormat="1" ht="30" customHeight="1" x14ac:dyDescent="0.3">
      <c r="A64" s="18" t="s">
        <v>62</v>
      </c>
      <c r="B64" s="23">
        <v>350</v>
      </c>
      <c r="C64" s="27">
        <f t="shared" si="55"/>
        <v>810</v>
      </c>
      <c r="D64" s="15">
        <f t="shared" si="54"/>
        <v>2.3142857142857145</v>
      </c>
      <c r="E64" s="34"/>
      <c r="F64" s="34"/>
      <c r="G64" s="34">
        <v>320</v>
      </c>
      <c r="H64" s="34"/>
      <c r="I64" s="34"/>
      <c r="J64" s="34"/>
      <c r="K64" s="34"/>
      <c r="L64" s="34">
        <v>110</v>
      </c>
      <c r="M64" s="34"/>
      <c r="N64" s="34"/>
      <c r="O64" s="34"/>
      <c r="P64" s="34"/>
      <c r="Q64" s="34"/>
      <c r="R64" s="34"/>
      <c r="S64" s="34"/>
      <c r="T64" s="34"/>
      <c r="U64" s="34">
        <v>380</v>
      </c>
      <c r="V64" s="34"/>
      <c r="W64" s="34"/>
      <c r="X64" s="34"/>
      <c r="Y64" s="34"/>
      <c r="Z64" s="20"/>
    </row>
    <row r="65" spans="1:26" s="2" customFormat="1" ht="30" hidden="1" customHeight="1" outlineLevel="1" x14ac:dyDescent="0.3">
      <c r="A65" s="17" t="s">
        <v>63</v>
      </c>
      <c r="B65" s="23"/>
      <c r="C65" s="23">
        <f t="shared" ref="C65:C79" si="57">SUM(E65:Y65)</f>
        <v>0</v>
      </c>
      <c r="D65" s="15" t="e">
        <f t="shared" si="54"/>
        <v>#DIV/0!</v>
      </c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21"/>
    </row>
    <row r="66" spans="1:26" s="2" customFormat="1" ht="30" hidden="1" customHeight="1" outlineLevel="1" x14ac:dyDescent="0.3">
      <c r="A66" s="17" t="s">
        <v>64</v>
      </c>
      <c r="B66" s="23"/>
      <c r="C66" s="23">
        <f t="shared" si="57"/>
        <v>0</v>
      </c>
      <c r="D66" s="15" t="e">
        <f t="shared" si="54"/>
        <v>#DIV/0!</v>
      </c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21"/>
    </row>
    <row r="67" spans="1:26" s="2" customFormat="1" ht="30" customHeight="1" outlineLevel="1" x14ac:dyDescent="0.3">
      <c r="A67" s="104" t="s">
        <v>206</v>
      </c>
      <c r="B67" s="23">
        <f t="shared" ref="B67" si="58">B68+B69+B71+B75+B76</f>
        <v>4447</v>
      </c>
      <c r="C67" s="23">
        <f t="shared" si="57"/>
        <v>18926</v>
      </c>
      <c r="D67" s="15">
        <f t="shared" si="54"/>
        <v>4.2559028558578813</v>
      </c>
      <c r="E67" s="34">
        <f>E68+E69+E71+E75+E76</f>
        <v>3544</v>
      </c>
      <c r="F67" s="34">
        <f t="shared" ref="F67:Y67" si="59">F68+F69+F71+F75+F76</f>
        <v>125</v>
      </c>
      <c r="G67" s="34">
        <f t="shared" si="59"/>
        <v>220</v>
      </c>
      <c r="H67" s="34">
        <f t="shared" si="59"/>
        <v>1225</v>
      </c>
      <c r="I67" s="34">
        <f t="shared" si="59"/>
        <v>428</v>
      </c>
      <c r="J67" s="34">
        <f t="shared" si="59"/>
        <v>3221</v>
      </c>
      <c r="K67" s="34">
        <f t="shared" si="59"/>
        <v>1569</v>
      </c>
      <c r="L67" s="34">
        <f t="shared" si="59"/>
        <v>460</v>
      </c>
      <c r="M67" s="34">
        <f t="shared" si="59"/>
        <v>2540</v>
      </c>
      <c r="N67" s="34">
        <f t="shared" si="59"/>
        <v>11</v>
      </c>
      <c r="O67" s="34">
        <f t="shared" si="59"/>
        <v>0</v>
      </c>
      <c r="P67" s="34">
        <f t="shared" si="59"/>
        <v>188</v>
      </c>
      <c r="Q67" s="34">
        <f t="shared" si="59"/>
        <v>1555</v>
      </c>
      <c r="R67" s="34">
        <f t="shared" si="59"/>
        <v>50</v>
      </c>
      <c r="S67" s="34">
        <f t="shared" si="59"/>
        <v>771</v>
      </c>
      <c r="T67" s="34">
        <f t="shared" si="59"/>
        <v>360</v>
      </c>
      <c r="U67" s="34">
        <f t="shared" si="59"/>
        <v>910</v>
      </c>
      <c r="V67" s="34">
        <f t="shared" si="59"/>
        <v>0</v>
      </c>
      <c r="W67" s="34">
        <f t="shared" si="59"/>
        <v>497</v>
      </c>
      <c r="X67" s="34">
        <f t="shared" si="59"/>
        <v>1152</v>
      </c>
      <c r="Y67" s="34">
        <f t="shared" si="59"/>
        <v>100</v>
      </c>
      <c r="Z67" s="21"/>
    </row>
    <row r="68" spans="1:26" s="2" customFormat="1" ht="30" customHeight="1" x14ac:dyDescent="0.3">
      <c r="A68" s="18" t="s">
        <v>65</v>
      </c>
      <c r="B68" s="23">
        <v>2415</v>
      </c>
      <c r="C68" s="23">
        <f t="shared" si="57"/>
        <v>8820</v>
      </c>
      <c r="D68" s="15">
        <f t="shared" si="54"/>
        <v>3.652173913043478</v>
      </c>
      <c r="E68" s="37">
        <v>3264</v>
      </c>
      <c r="F68" s="37"/>
      <c r="G68" s="37"/>
      <c r="H68" s="37"/>
      <c r="I68" s="37">
        <v>135</v>
      </c>
      <c r="J68" s="37">
        <v>768</v>
      </c>
      <c r="K68" s="37">
        <v>380</v>
      </c>
      <c r="L68" s="37">
        <v>180</v>
      </c>
      <c r="M68" s="37">
        <v>1000</v>
      </c>
      <c r="N68" s="37"/>
      <c r="O68" s="37"/>
      <c r="P68" s="37">
        <v>188</v>
      </c>
      <c r="Q68" s="37">
        <v>1255</v>
      </c>
      <c r="R68" s="37"/>
      <c r="S68" s="37">
        <v>371</v>
      </c>
      <c r="T68" s="37">
        <v>270</v>
      </c>
      <c r="U68" s="37"/>
      <c r="V68" s="37"/>
      <c r="W68" s="37">
        <v>350</v>
      </c>
      <c r="X68" s="37">
        <v>659</v>
      </c>
      <c r="Y68" s="37"/>
      <c r="Z68" s="21"/>
    </row>
    <row r="69" spans="1:26" s="2" customFormat="1" ht="30" customHeight="1" x14ac:dyDescent="0.3">
      <c r="A69" s="18" t="s">
        <v>66</v>
      </c>
      <c r="B69" s="23">
        <v>1445</v>
      </c>
      <c r="C69" s="23">
        <f t="shared" si="57"/>
        <v>7606</v>
      </c>
      <c r="D69" s="15">
        <f t="shared" si="54"/>
        <v>5.2636678200692044</v>
      </c>
      <c r="E69" s="37"/>
      <c r="F69" s="37">
        <v>125</v>
      </c>
      <c r="G69" s="37"/>
      <c r="H69" s="37">
        <v>1098</v>
      </c>
      <c r="I69" s="37">
        <v>80</v>
      </c>
      <c r="J69" s="37">
        <v>2253</v>
      </c>
      <c r="K69" s="37">
        <v>1139</v>
      </c>
      <c r="L69" s="37">
        <v>280</v>
      </c>
      <c r="M69" s="37">
        <v>1540</v>
      </c>
      <c r="N69" s="37">
        <v>11</v>
      </c>
      <c r="O69" s="37"/>
      <c r="P69" s="37"/>
      <c r="Q69" s="37">
        <v>150</v>
      </c>
      <c r="R69" s="37">
        <v>50</v>
      </c>
      <c r="S69" s="37">
        <v>100</v>
      </c>
      <c r="T69" s="37">
        <v>90</v>
      </c>
      <c r="U69" s="37"/>
      <c r="V69" s="37"/>
      <c r="W69" s="37">
        <v>147</v>
      </c>
      <c r="X69" s="37">
        <v>443</v>
      </c>
      <c r="Y69" s="37">
        <v>100</v>
      </c>
      <c r="Z69" s="21"/>
    </row>
    <row r="70" spans="1:26" s="2" customFormat="1" ht="30" customHeight="1" x14ac:dyDescent="0.3">
      <c r="A70" s="18" t="s">
        <v>67</v>
      </c>
      <c r="B70" s="23">
        <v>297</v>
      </c>
      <c r="C70" s="23">
        <f t="shared" si="57"/>
        <v>2602</v>
      </c>
      <c r="D70" s="15">
        <f t="shared" si="54"/>
        <v>8.7609427609427613</v>
      </c>
      <c r="E70" s="37"/>
      <c r="F70" s="37">
        <v>50</v>
      </c>
      <c r="G70" s="37">
        <v>170</v>
      </c>
      <c r="H70" s="37">
        <v>732</v>
      </c>
      <c r="I70" s="37">
        <v>105</v>
      </c>
      <c r="J70" s="37">
        <v>100</v>
      </c>
      <c r="K70" s="37"/>
      <c r="L70" s="37">
        <v>40</v>
      </c>
      <c r="M70" s="37"/>
      <c r="N70" s="37"/>
      <c r="O70" s="37"/>
      <c r="P70" s="37"/>
      <c r="Q70" s="37"/>
      <c r="R70" s="37"/>
      <c r="S70" s="37">
        <v>27</v>
      </c>
      <c r="T70" s="37">
        <v>636</v>
      </c>
      <c r="U70" s="37"/>
      <c r="V70" s="37">
        <v>38</v>
      </c>
      <c r="W70" s="37"/>
      <c r="X70" s="37">
        <v>554</v>
      </c>
      <c r="Y70" s="37">
        <v>150</v>
      </c>
      <c r="Z70" s="21"/>
    </row>
    <row r="71" spans="1:26" s="2" customFormat="1" ht="30" customHeight="1" x14ac:dyDescent="0.3">
      <c r="A71" s="18" t="s">
        <v>68</v>
      </c>
      <c r="B71" s="23">
        <v>320</v>
      </c>
      <c r="C71" s="23">
        <f t="shared" si="57"/>
        <v>1480</v>
      </c>
      <c r="D71" s="15">
        <f t="shared" si="54"/>
        <v>4.625</v>
      </c>
      <c r="E71" s="37">
        <v>100</v>
      </c>
      <c r="F71" s="37"/>
      <c r="G71" s="37">
        <v>220</v>
      </c>
      <c r="H71" s="37"/>
      <c r="I71" s="37"/>
      <c r="J71" s="37">
        <v>200</v>
      </c>
      <c r="K71" s="37">
        <v>50</v>
      </c>
      <c r="L71" s="37"/>
      <c r="M71" s="37"/>
      <c r="N71" s="37"/>
      <c r="O71" s="37"/>
      <c r="P71" s="37"/>
      <c r="Q71" s="37"/>
      <c r="R71" s="37"/>
      <c r="S71" s="37"/>
      <c r="T71" s="37"/>
      <c r="U71" s="37">
        <v>910</v>
      </c>
      <c r="V71" s="37"/>
      <c r="W71" s="37"/>
      <c r="X71" s="37"/>
      <c r="Y71" s="37"/>
      <c r="Z71" s="21"/>
    </row>
    <row r="72" spans="1:26" s="2" customFormat="1" ht="30" customHeight="1" x14ac:dyDescent="0.3">
      <c r="A72" s="18" t="s">
        <v>69</v>
      </c>
      <c r="B72" s="23">
        <v>4139</v>
      </c>
      <c r="C72" s="23">
        <f t="shared" si="57"/>
        <v>16565</v>
      </c>
      <c r="D72" s="15">
        <f t="shared" si="54"/>
        <v>4.0021744382701137</v>
      </c>
      <c r="E72" s="37"/>
      <c r="F72" s="37">
        <v>185</v>
      </c>
      <c r="G72" s="37">
        <v>2129</v>
      </c>
      <c r="H72" s="37">
        <v>725</v>
      </c>
      <c r="I72" s="37">
        <v>462</v>
      </c>
      <c r="J72" s="37">
        <v>1771</v>
      </c>
      <c r="K72" s="37">
        <v>82</v>
      </c>
      <c r="L72" s="37">
        <v>1349</v>
      </c>
      <c r="M72" s="37"/>
      <c r="N72" s="37">
        <v>284</v>
      </c>
      <c r="O72" s="37">
        <v>230</v>
      </c>
      <c r="P72" s="37">
        <v>514</v>
      </c>
      <c r="Q72" s="37">
        <v>1394</v>
      </c>
      <c r="R72" s="37"/>
      <c r="S72" s="37">
        <v>318</v>
      </c>
      <c r="T72" s="37">
        <v>500</v>
      </c>
      <c r="U72" s="37">
        <v>260</v>
      </c>
      <c r="V72" s="37"/>
      <c r="W72" s="37">
        <v>946</v>
      </c>
      <c r="X72" s="37">
        <v>4586</v>
      </c>
      <c r="Y72" s="37">
        <v>830</v>
      </c>
      <c r="Z72" s="21"/>
    </row>
    <row r="73" spans="1:26" s="2" customFormat="1" ht="30" customHeight="1" x14ac:dyDescent="0.3">
      <c r="A73" s="18" t="s">
        <v>70</v>
      </c>
      <c r="B73" s="23">
        <v>607</v>
      </c>
      <c r="C73" s="23">
        <f t="shared" si="57"/>
        <v>5037</v>
      </c>
      <c r="D73" s="15">
        <f t="shared" si="54"/>
        <v>8.2981878088962109</v>
      </c>
      <c r="E73" s="37"/>
      <c r="F73" s="37">
        <v>320</v>
      </c>
      <c r="G73" s="37">
        <v>1573</v>
      </c>
      <c r="H73" s="37">
        <v>412</v>
      </c>
      <c r="I73" s="37">
        <v>295</v>
      </c>
      <c r="J73" s="37">
        <v>250</v>
      </c>
      <c r="K73" s="37">
        <v>90</v>
      </c>
      <c r="L73" s="37"/>
      <c r="M73" s="37"/>
      <c r="N73" s="37">
        <v>20</v>
      </c>
      <c r="O73" s="37"/>
      <c r="P73" s="37">
        <v>92</v>
      </c>
      <c r="Q73" s="37"/>
      <c r="R73" s="37"/>
      <c r="S73" s="37">
        <v>135</v>
      </c>
      <c r="T73" s="37">
        <v>160</v>
      </c>
      <c r="U73" s="37">
        <v>210</v>
      </c>
      <c r="V73" s="37">
        <v>237</v>
      </c>
      <c r="W73" s="37">
        <v>793</v>
      </c>
      <c r="X73" s="37">
        <v>250</v>
      </c>
      <c r="Y73" s="37">
        <v>200</v>
      </c>
      <c r="Z73" s="21"/>
    </row>
    <row r="74" spans="1:26" s="2" customFormat="1" ht="30" customHeight="1" x14ac:dyDescent="0.3">
      <c r="A74" s="18" t="s">
        <v>71</v>
      </c>
      <c r="B74" s="23"/>
      <c r="C74" s="23">
        <f t="shared" si="57"/>
        <v>203</v>
      </c>
      <c r="D74" s="15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>
        <v>203</v>
      </c>
      <c r="T74" s="37"/>
      <c r="U74" s="37"/>
      <c r="V74" s="37"/>
      <c r="W74" s="37"/>
      <c r="X74" s="37"/>
      <c r="Y74" s="37"/>
      <c r="Z74" s="21"/>
    </row>
    <row r="75" spans="1:26" s="2" customFormat="1" ht="30" customHeight="1" x14ac:dyDescent="0.3">
      <c r="A75" s="18" t="s">
        <v>72</v>
      </c>
      <c r="B75" s="23">
        <v>190</v>
      </c>
      <c r="C75" s="23">
        <f t="shared" si="57"/>
        <v>480</v>
      </c>
      <c r="D75" s="15">
        <f t="shared" si="54"/>
        <v>2.5263157894736841</v>
      </c>
      <c r="E75" s="39">
        <v>180</v>
      </c>
      <c r="F75" s="23"/>
      <c r="G75" s="23"/>
      <c r="H75" s="39"/>
      <c r="I75" s="23"/>
      <c r="J75" s="37"/>
      <c r="K75" s="37"/>
      <c r="L75" s="37"/>
      <c r="M75" s="37"/>
      <c r="N75" s="37"/>
      <c r="O75" s="37"/>
      <c r="P75" s="37"/>
      <c r="Q75" s="37"/>
      <c r="R75" s="37"/>
      <c r="S75" s="37">
        <v>300</v>
      </c>
      <c r="T75" s="37"/>
      <c r="U75" s="37"/>
      <c r="V75" s="37"/>
      <c r="W75" s="37"/>
      <c r="X75" s="37"/>
      <c r="Y75" s="37"/>
      <c r="Z75" s="21"/>
    </row>
    <row r="76" spans="1:26" s="2" customFormat="1" ht="30" customHeight="1" x14ac:dyDescent="0.3">
      <c r="A76" s="18" t="s">
        <v>73</v>
      </c>
      <c r="B76" s="23">
        <v>77</v>
      </c>
      <c r="C76" s="23">
        <f t="shared" si="57"/>
        <v>540</v>
      </c>
      <c r="D76" s="15">
        <f t="shared" si="54"/>
        <v>7.0129870129870131</v>
      </c>
      <c r="E76" s="37"/>
      <c r="F76" s="37"/>
      <c r="G76" s="37"/>
      <c r="H76" s="37">
        <v>127</v>
      </c>
      <c r="I76" s="37">
        <v>213</v>
      </c>
      <c r="J76" s="37"/>
      <c r="K76" s="37"/>
      <c r="L76" s="37"/>
      <c r="M76" s="37"/>
      <c r="N76" s="37"/>
      <c r="O76" s="37"/>
      <c r="P76" s="37"/>
      <c r="Q76" s="37">
        <v>150</v>
      </c>
      <c r="R76" s="37"/>
      <c r="S76" s="37"/>
      <c r="T76" s="37"/>
      <c r="U76" s="37"/>
      <c r="V76" s="37"/>
      <c r="W76" s="37"/>
      <c r="X76" s="37">
        <v>50</v>
      </c>
      <c r="Y76" s="37"/>
      <c r="Z76" s="21"/>
    </row>
    <row r="77" spans="1:26" s="2" customFormat="1" ht="30" hidden="1" customHeight="1" x14ac:dyDescent="0.3">
      <c r="A77" s="18" t="s">
        <v>74</v>
      </c>
      <c r="B77" s="23"/>
      <c r="C77" s="23">
        <f t="shared" si="57"/>
        <v>0</v>
      </c>
      <c r="D77" s="15" t="e">
        <f t="shared" si="54"/>
        <v>#DIV/0!</v>
      </c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21"/>
    </row>
    <row r="78" spans="1:26" s="2" customFormat="1" ht="30" customHeight="1" x14ac:dyDescent="0.3">
      <c r="A78" s="18" t="s">
        <v>75</v>
      </c>
      <c r="B78" s="23">
        <v>46</v>
      </c>
      <c r="C78" s="19">
        <f t="shared" si="57"/>
        <v>98</v>
      </c>
      <c r="D78" s="15">
        <f t="shared" si="54"/>
        <v>2.1304347826086958</v>
      </c>
      <c r="E78" s="37"/>
      <c r="F78" s="37"/>
      <c r="G78" s="37"/>
      <c r="H78" s="37">
        <v>20</v>
      </c>
      <c r="I78" s="37"/>
      <c r="J78" s="37"/>
      <c r="K78" s="37"/>
      <c r="L78" s="37"/>
      <c r="M78" s="37"/>
      <c r="N78" s="37">
        <v>4</v>
      </c>
      <c r="O78" s="37"/>
      <c r="P78" s="37"/>
      <c r="Q78" s="37"/>
      <c r="R78" s="37">
        <v>28</v>
      </c>
      <c r="S78" s="37">
        <v>10</v>
      </c>
      <c r="T78" s="37"/>
      <c r="U78" s="37"/>
      <c r="V78" s="37"/>
      <c r="W78" s="37">
        <v>36</v>
      </c>
      <c r="X78" s="37"/>
      <c r="Y78" s="37"/>
      <c r="Z78" s="21"/>
    </row>
    <row r="79" spans="1:26" ht="30" hidden="1" customHeight="1" x14ac:dyDescent="0.3">
      <c r="A79" s="11" t="s">
        <v>76</v>
      </c>
      <c r="B79" s="23"/>
      <c r="C79" s="23">
        <f t="shared" si="57"/>
        <v>0</v>
      </c>
      <c r="D79" s="15" t="e">
        <f t="shared" si="54"/>
        <v>#DIV/0!</v>
      </c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</row>
    <row r="80" spans="1:26" ht="30" customHeight="1" x14ac:dyDescent="0.3">
      <c r="A80" s="32" t="s">
        <v>77</v>
      </c>
      <c r="B80" s="23">
        <v>4</v>
      </c>
      <c r="C80" s="23">
        <f>SUM(E80:Y80)</f>
        <v>46</v>
      </c>
      <c r="D80" s="15"/>
      <c r="E80" s="37"/>
      <c r="F80" s="37"/>
      <c r="G80" s="37"/>
      <c r="H80" s="37">
        <v>12</v>
      </c>
      <c r="I80" s="37"/>
      <c r="J80" s="37"/>
      <c r="K80" s="37"/>
      <c r="L80" s="37"/>
      <c r="M80" s="37"/>
      <c r="N80" s="37"/>
      <c r="O80" s="37"/>
      <c r="P80" s="37"/>
      <c r="Q80" s="37"/>
      <c r="R80" s="37">
        <v>12</v>
      </c>
      <c r="S80" s="37">
        <v>6</v>
      </c>
      <c r="T80" s="37"/>
      <c r="U80" s="37"/>
      <c r="V80" s="37"/>
      <c r="W80" s="37">
        <v>16</v>
      </c>
      <c r="X80" s="37"/>
      <c r="Y80" s="37"/>
    </row>
    <row r="81" spans="1:26" ht="30" hidden="1" customHeight="1" x14ac:dyDescent="0.3">
      <c r="A81" s="13" t="s">
        <v>52</v>
      </c>
      <c r="B81" s="33"/>
      <c r="C81" s="23">
        <f>SUM(E81:Y81)</f>
        <v>0</v>
      </c>
      <c r="D81" s="15" t="e">
        <f t="shared" ref="D81:D95" si="60">C81/B81</f>
        <v>#DIV/0!</v>
      </c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</row>
    <row r="82" spans="1:26" ht="30" hidden="1" customHeight="1" x14ac:dyDescent="0.3">
      <c r="A82" s="13" t="s">
        <v>78</v>
      </c>
      <c r="B82" s="33"/>
      <c r="C82" s="23">
        <f>SUM(E82:Y82)</f>
        <v>0</v>
      </c>
      <c r="D82" s="15" t="e">
        <f t="shared" si="60"/>
        <v>#DIV/0!</v>
      </c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</row>
    <row r="83" spans="1:26" ht="30" hidden="1" customHeight="1" x14ac:dyDescent="0.3">
      <c r="A83" s="13"/>
      <c r="B83" s="33"/>
      <c r="C83" s="39"/>
      <c r="D83" s="15" t="e">
        <f t="shared" si="60"/>
        <v>#DIV/0!</v>
      </c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</row>
    <row r="84" spans="1:26" s="4" customFormat="1" ht="30" hidden="1" customHeight="1" x14ac:dyDescent="0.3">
      <c r="A84" s="78" t="s">
        <v>79</v>
      </c>
      <c r="B84" s="40"/>
      <c r="C84" s="40">
        <f>SUM(E84:Y84)</f>
        <v>0</v>
      </c>
      <c r="D84" s="15" t="e">
        <f t="shared" si="60"/>
        <v>#DIV/0!</v>
      </c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</row>
    <row r="85" spans="1:26" ht="30" hidden="1" customHeight="1" x14ac:dyDescent="0.3">
      <c r="A85" s="13"/>
      <c r="B85" s="33"/>
      <c r="C85" s="39"/>
      <c r="D85" s="15" t="e">
        <f t="shared" si="60"/>
        <v>#DIV/0!</v>
      </c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</row>
    <row r="86" spans="1:26" ht="7.8" hidden="1" customHeight="1" x14ac:dyDescent="0.3">
      <c r="A86" s="13"/>
      <c r="B86" s="33"/>
      <c r="C86" s="19"/>
      <c r="D86" s="15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</row>
    <row r="87" spans="1:26" s="43" customFormat="1" ht="30" customHeight="1" x14ac:dyDescent="0.3">
      <c r="A87" s="13" t="s">
        <v>80</v>
      </c>
      <c r="B87" s="42">
        <v>11512</v>
      </c>
      <c r="C87" s="42">
        <f>SUM(E87:Y87)</f>
        <v>3358.7</v>
      </c>
      <c r="D87" s="15"/>
      <c r="E87" s="99">
        <f>(E44-E88)</f>
        <v>0</v>
      </c>
      <c r="F87" s="99">
        <f t="shared" ref="F87:Y87" si="61">(F44-F88)</f>
        <v>0</v>
      </c>
      <c r="G87" s="99">
        <f t="shared" si="61"/>
        <v>0</v>
      </c>
      <c r="H87" s="99">
        <f t="shared" si="61"/>
        <v>230</v>
      </c>
      <c r="I87" s="99">
        <f t="shared" si="61"/>
        <v>0</v>
      </c>
      <c r="J87" s="99">
        <f t="shared" si="61"/>
        <v>0</v>
      </c>
      <c r="K87" s="99">
        <f t="shared" si="61"/>
        <v>303</v>
      </c>
      <c r="L87" s="99">
        <f t="shared" si="61"/>
        <v>0</v>
      </c>
      <c r="M87" s="99">
        <f t="shared" si="61"/>
        <v>300</v>
      </c>
      <c r="N87" s="99">
        <f t="shared" si="61"/>
        <v>199</v>
      </c>
      <c r="O87" s="99">
        <f t="shared" si="61"/>
        <v>100</v>
      </c>
      <c r="P87" s="99">
        <f t="shared" si="61"/>
        <v>490</v>
      </c>
      <c r="Q87" s="99">
        <f t="shared" si="61"/>
        <v>281</v>
      </c>
      <c r="R87" s="99">
        <f t="shared" si="61"/>
        <v>200</v>
      </c>
      <c r="S87" s="99">
        <f t="shared" si="61"/>
        <v>0</v>
      </c>
      <c r="T87" s="99">
        <f t="shared" si="61"/>
        <v>200.69999999999982</v>
      </c>
      <c r="U87" s="99">
        <f t="shared" si="61"/>
        <v>655</v>
      </c>
      <c r="V87" s="99">
        <f t="shared" si="61"/>
        <v>100</v>
      </c>
      <c r="W87" s="99">
        <f t="shared" si="61"/>
        <v>0</v>
      </c>
      <c r="X87" s="99">
        <f t="shared" si="61"/>
        <v>0</v>
      </c>
      <c r="Y87" s="99">
        <f t="shared" si="61"/>
        <v>300</v>
      </c>
    </row>
    <row r="88" spans="1:26" ht="30.6" hidden="1" customHeight="1" x14ac:dyDescent="0.3">
      <c r="A88" s="13" t="s">
        <v>81</v>
      </c>
      <c r="B88" s="23"/>
      <c r="C88" s="42">
        <f t="shared" ref="C88:C90" si="62">SUM(E88:Y88)</f>
        <v>194891</v>
      </c>
      <c r="D88" s="15"/>
      <c r="E88" s="10">
        <v>11128</v>
      </c>
      <c r="F88" s="10">
        <v>7003</v>
      </c>
      <c r="G88" s="10">
        <v>16000</v>
      </c>
      <c r="H88" s="10">
        <v>12261</v>
      </c>
      <c r="I88" s="10">
        <v>5725</v>
      </c>
      <c r="J88" s="10">
        <v>11977</v>
      </c>
      <c r="K88" s="10">
        <v>7800</v>
      </c>
      <c r="L88" s="10">
        <v>9839</v>
      </c>
      <c r="M88" s="10">
        <v>9550</v>
      </c>
      <c r="N88" s="10">
        <v>3376</v>
      </c>
      <c r="O88" s="10">
        <v>5430</v>
      </c>
      <c r="P88" s="10">
        <v>8187</v>
      </c>
      <c r="Q88" s="10">
        <v>12756</v>
      </c>
      <c r="R88" s="10">
        <v>10130</v>
      </c>
      <c r="S88" s="10">
        <v>10438</v>
      </c>
      <c r="T88" s="10">
        <v>5889</v>
      </c>
      <c r="U88" s="10">
        <v>7720</v>
      </c>
      <c r="V88" s="10">
        <v>2103</v>
      </c>
      <c r="W88" s="10">
        <v>7090</v>
      </c>
      <c r="X88" s="10">
        <v>21139</v>
      </c>
      <c r="Y88" s="10">
        <v>9350</v>
      </c>
      <c r="Z88" s="20"/>
    </row>
    <row r="89" spans="1:26" ht="30" hidden="1" customHeight="1" x14ac:dyDescent="0.3">
      <c r="A89" s="13" t="s">
        <v>201</v>
      </c>
      <c r="B89" s="33"/>
      <c r="C89" s="42">
        <f t="shared" si="62"/>
        <v>562</v>
      </c>
      <c r="D89" s="15"/>
      <c r="E89" s="10">
        <v>6</v>
      </c>
      <c r="F89" s="10">
        <v>25</v>
      </c>
      <c r="G89" s="10">
        <v>70</v>
      </c>
      <c r="H89" s="10">
        <v>22</v>
      </c>
      <c r="I89" s="10">
        <v>20</v>
      </c>
      <c r="J89" s="10">
        <v>60</v>
      </c>
      <c r="K89" s="10">
        <v>12</v>
      </c>
      <c r="L89" s="10">
        <v>22</v>
      </c>
      <c r="M89" s="10">
        <v>14</v>
      </c>
      <c r="N89" s="10">
        <v>8</v>
      </c>
      <c r="O89" s="10">
        <v>5</v>
      </c>
      <c r="P89" s="10">
        <v>20</v>
      </c>
      <c r="Q89" s="10">
        <v>26</v>
      </c>
      <c r="R89" s="10">
        <v>60</v>
      </c>
      <c r="S89" s="10">
        <v>20</v>
      </c>
      <c r="T89" s="10">
        <v>8</v>
      </c>
      <c r="U89" s="10">
        <v>42</v>
      </c>
      <c r="V89" s="10">
        <v>8</v>
      </c>
      <c r="W89" s="10">
        <v>20</v>
      </c>
      <c r="X89" s="10">
        <v>66</v>
      </c>
      <c r="Y89" s="10">
        <v>28</v>
      </c>
    </row>
    <row r="90" spans="1:26" ht="30" customHeight="1" x14ac:dyDescent="0.3">
      <c r="A90" s="13" t="s">
        <v>207</v>
      </c>
      <c r="B90" s="33"/>
      <c r="C90" s="42">
        <f t="shared" si="62"/>
        <v>59</v>
      </c>
      <c r="D90" s="15"/>
      <c r="E90" s="10">
        <v>3</v>
      </c>
      <c r="F90" s="10"/>
      <c r="G90" s="10">
        <v>0</v>
      </c>
      <c r="H90" s="10">
        <v>6</v>
      </c>
      <c r="I90" s="10"/>
      <c r="J90" s="10">
        <v>3</v>
      </c>
      <c r="K90" s="10">
        <v>5</v>
      </c>
      <c r="L90" s="10"/>
      <c r="M90" s="10"/>
      <c r="N90" s="10"/>
      <c r="O90" s="10">
        <v>3</v>
      </c>
      <c r="P90" s="10">
        <v>12</v>
      </c>
      <c r="Q90" s="10">
        <v>2</v>
      </c>
      <c r="R90" s="10"/>
      <c r="S90" s="10">
        <v>4</v>
      </c>
      <c r="T90" s="10">
        <v>10</v>
      </c>
      <c r="U90" s="10">
        <v>4</v>
      </c>
      <c r="V90" s="10"/>
      <c r="W90" s="10">
        <v>2</v>
      </c>
      <c r="X90" s="10">
        <v>0</v>
      </c>
      <c r="Y90" s="10">
        <v>5</v>
      </c>
    </row>
    <row r="91" spans="1:26" s="43" customFormat="1" ht="30" hidden="1" customHeight="1" x14ac:dyDescent="0.3">
      <c r="A91" s="13" t="s">
        <v>82</v>
      </c>
      <c r="B91" s="42"/>
      <c r="C91" s="42"/>
      <c r="D91" s="15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</row>
    <row r="92" spans="1:26" ht="30" hidden="1" customHeight="1" x14ac:dyDescent="0.3">
      <c r="A92" s="13" t="s">
        <v>83</v>
      </c>
      <c r="B92" s="34"/>
      <c r="C92" s="27">
        <f>SUM(E92:Y92)</f>
        <v>0</v>
      </c>
      <c r="D92" s="15" t="e">
        <f t="shared" si="60"/>
        <v>#DIV/0!</v>
      </c>
      <c r="E92" s="34"/>
      <c r="F92" s="34"/>
      <c r="G92" s="34"/>
      <c r="H92" s="34"/>
      <c r="I92" s="34"/>
      <c r="J92" s="34"/>
      <c r="K92" s="34"/>
      <c r="L92" s="34"/>
      <c r="M92" s="34"/>
      <c r="N92" s="36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</row>
    <row r="93" spans="1:26" ht="30" hidden="1" customHeight="1" x14ac:dyDescent="0.3">
      <c r="A93" s="44" t="s">
        <v>84</v>
      </c>
      <c r="B93" s="45"/>
      <c r="C93" s="45"/>
      <c r="D93" s="15" t="e">
        <f t="shared" si="60"/>
        <v>#DIV/0!</v>
      </c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</row>
    <row r="94" spans="1:26" ht="30" hidden="1" customHeight="1" x14ac:dyDescent="0.3">
      <c r="A94" s="13" t="s">
        <v>85</v>
      </c>
      <c r="B94" s="41"/>
      <c r="C94" s="41"/>
      <c r="D94" s="15" t="e">
        <f t="shared" si="60"/>
        <v>#DIV/0!</v>
      </c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</row>
    <row r="95" spans="1:26" ht="30" hidden="1" customHeight="1" x14ac:dyDescent="0.3">
      <c r="A95" s="13" t="s">
        <v>86</v>
      </c>
      <c r="B95" s="29"/>
      <c r="C95" s="29" t="e">
        <f>C94/C93</f>
        <v>#DIV/0!</v>
      </c>
      <c r="D95" s="15" t="e">
        <f t="shared" si="60"/>
        <v>#DIV/0!</v>
      </c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</row>
    <row r="96" spans="1:26" ht="30" hidden="1" customHeight="1" x14ac:dyDescent="0.3">
      <c r="A96" s="44" t="s">
        <v>179</v>
      </c>
      <c r="B96" s="83"/>
      <c r="C96" s="83"/>
      <c r="D96" s="47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</row>
    <row r="97" spans="1:25" s="12" customFormat="1" ht="30" hidden="1" customHeight="1" outlineLevel="1" x14ac:dyDescent="0.25">
      <c r="A97" s="48" t="s">
        <v>87</v>
      </c>
      <c r="B97" s="23"/>
      <c r="C97" s="27"/>
      <c r="D97" s="15" t="e">
        <f t="shared" ref="D97:D134" si="63">C97/B97</f>
        <v>#DIV/0!</v>
      </c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0" hidden="1" customHeight="1" outlineLevel="1" x14ac:dyDescent="0.25">
      <c r="A98" s="48" t="s">
        <v>92</v>
      </c>
      <c r="B98" s="39"/>
      <c r="C98" s="26"/>
      <c r="D98" s="15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s="12" customFormat="1" ht="30" hidden="1" customHeight="1" outlineLevel="1" x14ac:dyDescent="0.25">
      <c r="A99" s="48" t="s">
        <v>154</v>
      </c>
      <c r="B99" s="39"/>
      <c r="C99" s="26"/>
      <c r="D99" s="15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</row>
    <row r="100" spans="1:25" s="12" customFormat="1" ht="30" hidden="1" customHeight="1" outlineLevel="1" x14ac:dyDescent="0.25">
      <c r="A100" s="48" t="s">
        <v>155</v>
      </c>
      <c r="B100" s="39"/>
      <c r="C100" s="26"/>
      <c r="D100" s="15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</row>
    <row r="101" spans="1:25" s="50" customFormat="1" ht="34.799999999999997" hidden="1" customHeight="1" outlineLevel="1" x14ac:dyDescent="0.25">
      <c r="A101" s="13" t="s">
        <v>88</v>
      </c>
      <c r="B101" s="39"/>
      <c r="C101" s="26"/>
      <c r="D101" s="15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 spans="1:25" s="50" customFormat="1" ht="33" hidden="1" customHeight="1" outlineLevel="1" x14ac:dyDescent="0.25">
      <c r="A102" s="13" t="s">
        <v>89</v>
      </c>
      <c r="B102" s="39"/>
      <c r="C102" s="26"/>
      <c r="D102" s="15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s="12" customFormat="1" ht="34.200000000000003" hidden="1" customHeight="1" outlineLevel="1" x14ac:dyDescent="0.25">
      <c r="A103" s="11" t="s">
        <v>90</v>
      </c>
      <c r="B103" s="27"/>
      <c r="C103" s="27"/>
      <c r="D103" s="15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s="12" customFormat="1" ht="30" hidden="1" customHeight="1" x14ac:dyDescent="0.25">
      <c r="A104" s="32" t="s">
        <v>91</v>
      </c>
      <c r="B104" s="23"/>
      <c r="C104" s="27"/>
      <c r="D104" s="15" t="e">
        <f t="shared" si="63"/>
        <v>#DIV/0!</v>
      </c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</row>
    <row r="105" spans="1:25" s="12" customFormat="1" ht="30" hidden="1" customHeight="1" x14ac:dyDescent="0.25">
      <c r="A105" s="13" t="s">
        <v>185</v>
      </c>
      <c r="B105" s="29" t="e">
        <f>B104/B103</f>
        <v>#DIV/0!</v>
      </c>
      <c r="C105" s="29" t="e">
        <f>C104/C103</f>
        <v>#DIV/0!</v>
      </c>
      <c r="D105" s="15"/>
      <c r="E105" s="29" t="e">
        <f>E104/E103</f>
        <v>#DIV/0!</v>
      </c>
      <c r="F105" s="29" t="e">
        <f>F104/F103</f>
        <v>#DIV/0!</v>
      </c>
      <c r="G105" s="29" t="e">
        <f t="shared" ref="G105:Y105" si="64">G104/G103</f>
        <v>#DIV/0!</v>
      </c>
      <c r="H105" s="29" t="e">
        <f t="shared" si="64"/>
        <v>#DIV/0!</v>
      </c>
      <c r="I105" s="29" t="e">
        <f t="shared" si="64"/>
        <v>#DIV/0!</v>
      </c>
      <c r="J105" s="29" t="e">
        <f t="shared" si="64"/>
        <v>#DIV/0!</v>
      </c>
      <c r="K105" s="29" t="e">
        <f t="shared" si="64"/>
        <v>#DIV/0!</v>
      </c>
      <c r="L105" s="29" t="e">
        <f t="shared" si="64"/>
        <v>#DIV/0!</v>
      </c>
      <c r="M105" s="29" t="e">
        <f t="shared" si="64"/>
        <v>#DIV/0!</v>
      </c>
      <c r="N105" s="29" t="e">
        <f t="shared" si="64"/>
        <v>#DIV/0!</v>
      </c>
      <c r="O105" s="29" t="e">
        <f t="shared" si="64"/>
        <v>#DIV/0!</v>
      </c>
      <c r="P105" s="29" t="e">
        <f t="shared" si="64"/>
        <v>#DIV/0!</v>
      </c>
      <c r="Q105" s="29" t="e">
        <f t="shared" si="64"/>
        <v>#DIV/0!</v>
      </c>
      <c r="R105" s="29" t="e">
        <f t="shared" si="64"/>
        <v>#DIV/0!</v>
      </c>
      <c r="S105" s="29" t="e">
        <f t="shared" si="64"/>
        <v>#DIV/0!</v>
      </c>
      <c r="T105" s="29" t="e">
        <f t="shared" si="64"/>
        <v>#DIV/0!</v>
      </c>
      <c r="U105" s="29" t="e">
        <f t="shared" si="64"/>
        <v>#DIV/0!</v>
      </c>
      <c r="V105" s="29" t="e">
        <f t="shared" si="64"/>
        <v>#DIV/0!</v>
      </c>
      <c r="W105" s="29" t="e">
        <f t="shared" si="64"/>
        <v>#DIV/0!</v>
      </c>
      <c r="X105" s="29" t="e">
        <f t="shared" si="64"/>
        <v>#DIV/0!</v>
      </c>
      <c r="Y105" s="29" t="e">
        <f t="shared" si="64"/>
        <v>#DIV/0!</v>
      </c>
    </row>
    <row r="106" spans="1:25" s="96" customFormat="1" ht="31.8" hidden="1" customHeight="1" x14ac:dyDescent="0.25">
      <c r="A106" s="94" t="s">
        <v>96</v>
      </c>
      <c r="B106" s="97">
        <f>B103-B104</f>
        <v>0</v>
      </c>
      <c r="C106" s="97">
        <f>C103-C104</f>
        <v>0</v>
      </c>
      <c r="D106" s="97"/>
      <c r="E106" s="97">
        <f t="shared" ref="E106:Y106" si="65">E103-E104</f>
        <v>0</v>
      </c>
      <c r="F106" s="97">
        <f t="shared" si="65"/>
        <v>0</v>
      </c>
      <c r="G106" s="97">
        <f t="shared" si="65"/>
        <v>0</v>
      </c>
      <c r="H106" s="97">
        <f t="shared" si="65"/>
        <v>0</v>
      </c>
      <c r="I106" s="97">
        <f t="shared" si="65"/>
        <v>0</v>
      </c>
      <c r="J106" s="97">
        <f t="shared" si="65"/>
        <v>0</v>
      </c>
      <c r="K106" s="97">
        <f t="shared" si="65"/>
        <v>0</v>
      </c>
      <c r="L106" s="97">
        <f t="shared" si="65"/>
        <v>0</v>
      </c>
      <c r="M106" s="97">
        <f t="shared" si="65"/>
        <v>0</v>
      </c>
      <c r="N106" s="97">
        <f t="shared" si="65"/>
        <v>0</v>
      </c>
      <c r="O106" s="97">
        <f t="shared" si="65"/>
        <v>0</v>
      </c>
      <c r="P106" s="97">
        <f t="shared" si="65"/>
        <v>0</v>
      </c>
      <c r="Q106" s="97">
        <f t="shared" si="65"/>
        <v>0</v>
      </c>
      <c r="R106" s="97">
        <f t="shared" si="65"/>
        <v>0</v>
      </c>
      <c r="S106" s="97">
        <f t="shared" si="65"/>
        <v>0</v>
      </c>
      <c r="T106" s="97">
        <f t="shared" si="65"/>
        <v>0</v>
      </c>
      <c r="U106" s="97">
        <f t="shared" si="65"/>
        <v>0</v>
      </c>
      <c r="V106" s="97">
        <f t="shared" si="65"/>
        <v>0</v>
      </c>
      <c r="W106" s="97">
        <f t="shared" si="65"/>
        <v>0</v>
      </c>
      <c r="X106" s="97">
        <f t="shared" si="65"/>
        <v>0</v>
      </c>
      <c r="Y106" s="97">
        <f t="shared" si="65"/>
        <v>0</v>
      </c>
    </row>
    <row r="107" spans="1:25" s="12" customFormat="1" ht="30" hidden="1" customHeight="1" x14ac:dyDescent="0.25">
      <c r="A107" s="11" t="s">
        <v>92</v>
      </c>
      <c r="B107" s="39"/>
      <c r="C107" s="26">
        <f t="shared" ref="C107:C110" si="66">SUM(E107:Y107)</f>
        <v>0</v>
      </c>
      <c r="D107" s="15" t="e">
        <f t="shared" si="63"/>
        <v>#DIV/0!</v>
      </c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</row>
    <row r="108" spans="1:25" s="12" customFormat="1" ht="30" hidden="1" customHeight="1" x14ac:dyDescent="0.25">
      <c r="A108" s="11" t="s">
        <v>93</v>
      </c>
      <c r="B108" s="39"/>
      <c r="C108" s="26">
        <f t="shared" si="66"/>
        <v>0</v>
      </c>
      <c r="D108" s="15" t="e">
        <f t="shared" si="63"/>
        <v>#DIV/0!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s="12" customFormat="1" ht="30" hidden="1" customHeight="1" x14ac:dyDescent="0.25">
      <c r="A109" s="11" t="s">
        <v>94</v>
      </c>
      <c r="B109" s="39"/>
      <c r="C109" s="26">
        <f t="shared" si="66"/>
        <v>0</v>
      </c>
      <c r="D109" s="15" t="e">
        <f t="shared" si="63"/>
        <v>#DIV/0!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s="12" customFormat="1" ht="30" hidden="1" customHeight="1" x14ac:dyDescent="0.25">
      <c r="A110" s="11" t="s">
        <v>95</v>
      </c>
      <c r="B110" s="39"/>
      <c r="C110" s="26">
        <f t="shared" si="66"/>
        <v>0</v>
      </c>
      <c r="D110" s="15" t="e">
        <f t="shared" si="63"/>
        <v>#DIV/0!</v>
      </c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</row>
    <row r="111" spans="1:25" s="12" customFormat="1" ht="30" hidden="1" customHeight="1" x14ac:dyDescent="0.25">
      <c r="A111" s="32" t="s">
        <v>97</v>
      </c>
      <c r="B111" s="27"/>
      <c r="C111" s="27">
        <f>SUM(E111:Y111)</f>
        <v>0</v>
      </c>
      <c r="D111" s="15" t="e">
        <f t="shared" si="63"/>
        <v>#DIV/0!</v>
      </c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</row>
    <row r="112" spans="1:25" s="12" customFormat="1" ht="31.2" hidden="1" customHeight="1" x14ac:dyDescent="0.25">
      <c r="A112" s="13" t="s">
        <v>185</v>
      </c>
      <c r="B112" s="29" t="e">
        <f>B111/B103</f>
        <v>#DIV/0!</v>
      </c>
      <c r="C112" s="29" t="e">
        <f>C111/C103</f>
        <v>#DIV/0!</v>
      </c>
      <c r="D112" s="29"/>
      <c r="E112" s="29" t="e">
        <f t="shared" ref="E112:Y112" si="67">E111/E103</f>
        <v>#DIV/0!</v>
      </c>
      <c r="F112" s="29" t="e">
        <f t="shared" si="67"/>
        <v>#DIV/0!</v>
      </c>
      <c r="G112" s="29" t="e">
        <f t="shared" si="67"/>
        <v>#DIV/0!</v>
      </c>
      <c r="H112" s="29" t="e">
        <f t="shared" si="67"/>
        <v>#DIV/0!</v>
      </c>
      <c r="I112" s="29" t="e">
        <f t="shared" si="67"/>
        <v>#DIV/0!</v>
      </c>
      <c r="J112" s="29" t="e">
        <f t="shared" si="67"/>
        <v>#DIV/0!</v>
      </c>
      <c r="K112" s="29" t="e">
        <f t="shared" si="67"/>
        <v>#DIV/0!</v>
      </c>
      <c r="L112" s="29" t="e">
        <f t="shared" si="67"/>
        <v>#DIV/0!</v>
      </c>
      <c r="M112" s="29" t="e">
        <f t="shared" si="67"/>
        <v>#DIV/0!</v>
      </c>
      <c r="N112" s="29" t="e">
        <f t="shared" si="67"/>
        <v>#DIV/0!</v>
      </c>
      <c r="O112" s="29" t="e">
        <f t="shared" si="67"/>
        <v>#DIV/0!</v>
      </c>
      <c r="P112" s="29" t="e">
        <f t="shared" si="67"/>
        <v>#DIV/0!</v>
      </c>
      <c r="Q112" s="29" t="e">
        <f t="shared" si="67"/>
        <v>#DIV/0!</v>
      </c>
      <c r="R112" s="29" t="e">
        <f t="shared" si="67"/>
        <v>#DIV/0!</v>
      </c>
      <c r="S112" s="29" t="e">
        <f t="shared" si="67"/>
        <v>#DIV/0!</v>
      </c>
      <c r="T112" s="29" t="e">
        <f t="shared" si="67"/>
        <v>#DIV/0!</v>
      </c>
      <c r="U112" s="29" t="e">
        <f t="shared" si="67"/>
        <v>#DIV/0!</v>
      </c>
      <c r="V112" s="29" t="e">
        <f t="shared" si="67"/>
        <v>#DIV/0!</v>
      </c>
      <c r="W112" s="29" t="e">
        <f t="shared" si="67"/>
        <v>#DIV/0!</v>
      </c>
      <c r="X112" s="29" t="e">
        <f t="shared" si="67"/>
        <v>#DIV/0!</v>
      </c>
      <c r="Y112" s="29" t="e">
        <f t="shared" si="67"/>
        <v>#DIV/0!</v>
      </c>
    </row>
    <row r="113" spans="1:25" s="12" customFormat="1" ht="30" hidden="1" customHeight="1" x14ac:dyDescent="0.25">
      <c r="A113" s="11" t="s">
        <v>92</v>
      </c>
      <c r="B113" s="39"/>
      <c r="C113" s="26">
        <f t="shared" ref="C113:C123" si="68">SUM(E113:Y113)</f>
        <v>0</v>
      </c>
      <c r="D113" s="15" t="e">
        <f t="shared" si="63"/>
        <v>#DIV/0!</v>
      </c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</row>
    <row r="114" spans="1:25" s="12" customFormat="1" ht="30" hidden="1" customHeight="1" x14ac:dyDescent="0.25">
      <c r="A114" s="11" t="s">
        <v>93</v>
      </c>
      <c r="B114" s="39"/>
      <c r="C114" s="26">
        <f t="shared" si="68"/>
        <v>0</v>
      </c>
      <c r="D114" s="15" t="e">
        <f t="shared" si="63"/>
        <v>#DIV/0!</v>
      </c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</row>
    <row r="115" spans="1:25" s="12" customFormat="1" ht="30" hidden="1" customHeight="1" x14ac:dyDescent="0.25">
      <c r="A115" s="11" t="s">
        <v>94</v>
      </c>
      <c r="B115" s="39"/>
      <c r="C115" s="26">
        <f t="shared" si="68"/>
        <v>0</v>
      </c>
      <c r="D115" s="15" t="e">
        <f t="shared" si="63"/>
        <v>#DIV/0!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s="12" customFormat="1" ht="30" hidden="1" customHeight="1" x14ac:dyDescent="0.25">
      <c r="A116" s="11" t="s">
        <v>95</v>
      </c>
      <c r="B116" s="39"/>
      <c r="C116" s="26">
        <f t="shared" si="68"/>
        <v>0</v>
      </c>
      <c r="D116" s="15" t="e">
        <f t="shared" si="63"/>
        <v>#DIV/0!</v>
      </c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84"/>
      <c r="U116" s="24"/>
      <c r="V116" s="24"/>
      <c r="W116" s="24"/>
      <c r="X116" s="24"/>
      <c r="Y116" s="24"/>
    </row>
    <row r="117" spans="1:25" s="50" customFormat="1" ht="48" hidden="1" customHeight="1" x14ac:dyDescent="0.25">
      <c r="A117" s="13" t="s">
        <v>194</v>
      </c>
      <c r="B117" s="39"/>
      <c r="C117" s="26">
        <v>595200</v>
      </c>
      <c r="D117" s="16" t="e">
        <f t="shared" si="63"/>
        <v>#DIV/0!</v>
      </c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</row>
    <row r="118" spans="1:25" s="12" customFormat="1" ht="30" hidden="1" customHeight="1" x14ac:dyDescent="0.25">
      <c r="A118" s="32" t="s">
        <v>195</v>
      </c>
      <c r="B118" s="27"/>
      <c r="C118" s="27">
        <f t="shared" si="68"/>
        <v>0</v>
      </c>
      <c r="D118" s="15" t="e">
        <f t="shared" si="63"/>
        <v>#DIV/0!</v>
      </c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</row>
    <row r="119" spans="1:25" s="12" customFormat="1" ht="27" hidden="1" customHeight="1" x14ac:dyDescent="0.25">
      <c r="A119" s="13" t="s">
        <v>52</v>
      </c>
      <c r="B119" s="30" t="e">
        <f>B118/B117</f>
        <v>#DIV/0!</v>
      </c>
      <c r="C119" s="30">
        <f>C118/C117</f>
        <v>0</v>
      </c>
      <c r="D119" s="9"/>
      <c r="E119" s="30" t="e">
        <f t="shared" ref="E119:Y119" si="69">E118/E117</f>
        <v>#DIV/0!</v>
      </c>
      <c r="F119" s="30" t="e">
        <f t="shared" si="69"/>
        <v>#DIV/0!</v>
      </c>
      <c r="G119" s="30" t="e">
        <f t="shared" si="69"/>
        <v>#DIV/0!</v>
      </c>
      <c r="H119" s="30" t="e">
        <f t="shared" si="69"/>
        <v>#DIV/0!</v>
      </c>
      <c r="I119" s="30" t="e">
        <f t="shared" si="69"/>
        <v>#DIV/0!</v>
      </c>
      <c r="J119" s="30" t="e">
        <f t="shared" si="69"/>
        <v>#DIV/0!</v>
      </c>
      <c r="K119" s="30" t="e">
        <f t="shared" si="69"/>
        <v>#DIV/0!</v>
      </c>
      <c r="L119" s="30" t="e">
        <f t="shared" si="69"/>
        <v>#DIV/0!</v>
      </c>
      <c r="M119" s="30" t="e">
        <f t="shared" si="69"/>
        <v>#DIV/0!</v>
      </c>
      <c r="N119" s="30" t="e">
        <f t="shared" si="69"/>
        <v>#DIV/0!</v>
      </c>
      <c r="O119" s="30" t="e">
        <f t="shared" si="69"/>
        <v>#DIV/0!</v>
      </c>
      <c r="P119" s="30" t="e">
        <f t="shared" si="69"/>
        <v>#DIV/0!</v>
      </c>
      <c r="Q119" s="30" t="e">
        <f t="shared" si="69"/>
        <v>#DIV/0!</v>
      </c>
      <c r="R119" s="30" t="e">
        <f t="shared" si="69"/>
        <v>#DIV/0!</v>
      </c>
      <c r="S119" s="30" t="e">
        <f t="shared" si="69"/>
        <v>#DIV/0!</v>
      </c>
      <c r="T119" s="30" t="e">
        <f t="shared" si="69"/>
        <v>#DIV/0!</v>
      </c>
      <c r="U119" s="30" t="e">
        <f t="shared" si="69"/>
        <v>#DIV/0!</v>
      </c>
      <c r="V119" s="30" t="e">
        <f t="shared" si="69"/>
        <v>#DIV/0!</v>
      </c>
      <c r="W119" s="30" t="e">
        <f t="shared" si="69"/>
        <v>#DIV/0!</v>
      </c>
      <c r="X119" s="30" t="e">
        <f t="shared" si="69"/>
        <v>#DIV/0!</v>
      </c>
      <c r="Y119" s="30" t="e">
        <f t="shared" si="69"/>
        <v>#DIV/0!</v>
      </c>
    </row>
    <row r="120" spans="1:25" s="12" customFormat="1" ht="30" hidden="1" customHeight="1" x14ac:dyDescent="0.25">
      <c r="A120" s="11" t="s">
        <v>92</v>
      </c>
      <c r="B120" s="26"/>
      <c r="C120" s="26">
        <f t="shared" si="68"/>
        <v>0</v>
      </c>
      <c r="D120" s="15" t="e">
        <f t="shared" si="63"/>
        <v>#DIV/0!</v>
      </c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</row>
    <row r="121" spans="1:25" s="12" customFormat="1" ht="30" hidden="1" customHeight="1" x14ac:dyDescent="0.25">
      <c r="A121" s="11" t="s">
        <v>93</v>
      </c>
      <c r="B121" s="26"/>
      <c r="C121" s="26">
        <f t="shared" si="68"/>
        <v>0</v>
      </c>
      <c r="D121" s="15" t="e">
        <f t="shared" si="63"/>
        <v>#DIV/0!</v>
      </c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 spans="1:25" s="12" customFormat="1" ht="31.2" hidden="1" customHeight="1" x14ac:dyDescent="0.25">
      <c r="A122" s="11" t="s">
        <v>94</v>
      </c>
      <c r="B122" s="26"/>
      <c r="C122" s="26">
        <f t="shared" si="68"/>
        <v>0</v>
      </c>
      <c r="D122" s="15" t="e">
        <f t="shared" si="63"/>
        <v>#DIV/0!</v>
      </c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</row>
    <row r="123" spans="1:25" s="12" customFormat="1" ht="31.2" hidden="1" customHeight="1" x14ac:dyDescent="0.25">
      <c r="A123" s="11" t="s">
        <v>95</v>
      </c>
      <c r="B123" s="39"/>
      <c r="C123" s="26">
        <f t="shared" si="68"/>
        <v>0</v>
      </c>
      <c r="D123" s="15" t="e">
        <f t="shared" si="63"/>
        <v>#DIV/0!</v>
      </c>
      <c r="E123" s="24"/>
      <c r="F123" s="24"/>
      <c r="G123" s="51"/>
      <c r="H123" s="51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84"/>
      <c r="U123" s="24"/>
      <c r="V123" s="24"/>
      <c r="W123" s="24"/>
      <c r="X123" s="24"/>
      <c r="Y123" s="24"/>
    </row>
    <row r="124" spans="1:25" s="12" customFormat="1" ht="31.2" hidden="1" customHeight="1" x14ac:dyDescent="0.25">
      <c r="A124" s="32" t="s">
        <v>98</v>
      </c>
      <c r="B124" s="53" t="e">
        <f>B118/B111*10</f>
        <v>#DIV/0!</v>
      </c>
      <c r="C124" s="53" t="e">
        <f>C118/C111*10</f>
        <v>#DIV/0!</v>
      </c>
      <c r="D124" s="15" t="e">
        <f t="shared" si="63"/>
        <v>#DIV/0!</v>
      </c>
      <c r="E124" s="54" t="e">
        <f t="shared" ref="E124:Y124" si="70">E118/E111*10</f>
        <v>#DIV/0!</v>
      </c>
      <c r="F124" s="54" t="e">
        <f t="shared" si="70"/>
        <v>#DIV/0!</v>
      </c>
      <c r="G124" s="54" t="e">
        <f t="shared" si="70"/>
        <v>#DIV/0!</v>
      </c>
      <c r="H124" s="54" t="e">
        <f t="shared" si="70"/>
        <v>#DIV/0!</v>
      </c>
      <c r="I124" s="54" t="e">
        <f t="shared" si="70"/>
        <v>#DIV/0!</v>
      </c>
      <c r="J124" s="54" t="e">
        <f t="shared" si="70"/>
        <v>#DIV/0!</v>
      </c>
      <c r="K124" s="54" t="e">
        <f t="shared" si="70"/>
        <v>#DIV/0!</v>
      </c>
      <c r="L124" s="54" t="e">
        <f t="shared" si="70"/>
        <v>#DIV/0!</v>
      </c>
      <c r="M124" s="54" t="e">
        <f t="shared" si="70"/>
        <v>#DIV/0!</v>
      </c>
      <c r="N124" s="54" t="e">
        <f t="shared" si="70"/>
        <v>#DIV/0!</v>
      </c>
      <c r="O124" s="54" t="e">
        <f t="shared" si="70"/>
        <v>#DIV/0!</v>
      </c>
      <c r="P124" s="54" t="e">
        <f t="shared" si="70"/>
        <v>#DIV/0!</v>
      </c>
      <c r="Q124" s="54" t="e">
        <f t="shared" si="70"/>
        <v>#DIV/0!</v>
      </c>
      <c r="R124" s="54" t="e">
        <f t="shared" si="70"/>
        <v>#DIV/0!</v>
      </c>
      <c r="S124" s="54" t="e">
        <f t="shared" si="70"/>
        <v>#DIV/0!</v>
      </c>
      <c r="T124" s="54" t="e">
        <f t="shared" si="70"/>
        <v>#DIV/0!</v>
      </c>
      <c r="U124" s="54" t="e">
        <f t="shared" si="70"/>
        <v>#DIV/0!</v>
      </c>
      <c r="V124" s="54" t="e">
        <f t="shared" si="70"/>
        <v>#DIV/0!</v>
      </c>
      <c r="W124" s="54" t="e">
        <f t="shared" si="70"/>
        <v>#DIV/0!</v>
      </c>
      <c r="X124" s="54" t="e">
        <f t="shared" si="70"/>
        <v>#DIV/0!</v>
      </c>
      <c r="Y124" s="54" t="e">
        <f t="shared" si="70"/>
        <v>#DIV/0!</v>
      </c>
    </row>
    <row r="125" spans="1:25" s="12" customFormat="1" ht="30" hidden="1" customHeight="1" x14ac:dyDescent="0.25">
      <c r="A125" s="11" t="s">
        <v>92</v>
      </c>
      <c r="B125" s="54" t="e">
        <f t="shared" ref="B125:E128" si="71">B120/B113*10</f>
        <v>#DIV/0!</v>
      </c>
      <c r="C125" s="54" t="e">
        <f t="shared" si="71"/>
        <v>#DIV/0!</v>
      </c>
      <c r="D125" s="15" t="e">
        <f t="shared" si="63"/>
        <v>#DIV/0!</v>
      </c>
      <c r="E125" s="54" t="e">
        <f t="shared" ref="E125:Y125" si="72">E120/E113*10</f>
        <v>#DIV/0!</v>
      </c>
      <c r="F125" s="54" t="e">
        <f t="shared" si="72"/>
        <v>#DIV/0!</v>
      </c>
      <c r="G125" s="54" t="e">
        <f t="shared" si="72"/>
        <v>#DIV/0!</v>
      </c>
      <c r="H125" s="54" t="e">
        <f t="shared" si="72"/>
        <v>#DIV/0!</v>
      </c>
      <c r="I125" s="54" t="e">
        <f t="shared" si="72"/>
        <v>#DIV/0!</v>
      </c>
      <c r="J125" s="54" t="e">
        <f t="shared" si="72"/>
        <v>#DIV/0!</v>
      </c>
      <c r="K125" s="54" t="e">
        <f t="shared" si="72"/>
        <v>#DIV/0!</v>
      </c>
      <c r="L125" s="54" t="e">
        <f t="shared" si="72"/>
        <v>#DIV/0!</v>
      </c>
      <c r="M125" s="54" t="e">
        <f t="shared" si="72"/>
        <v>#DIV/0!</v>
      </c>
      <c r="N125" s="54" t="e">
        <f t="shared" si="72"/>
        <v>#DIV/0!</v>
      </c>
      <c r="O125" s="54" t="e">
        <f t="shared" si="72"/>
        <v>#DIV/0!</v>
      </c>
      <c r="P125" s="54" t="e">
        <f t="shared" si="72"/>
        <v>#DIV/0!</v>
      </c>
      <c r="Q125" s="54" t="e">
        <f t="shared" si="72"/>
        <v>#DIV/0!</v>
      </c>
      <c r="R125" s="54" t="e">
        <f t="shared" si="72"/>
        <v>#DIV/0!</v>
      </c>
      <c r="S125" s="54" t="e">
        <f t="shared" si="72"/>
        <v>#DIV/0!</v>
      </c>
      <c r="T125" s="54" t="e">
        <f t="shared" si="72"/>
        <v>#DIV/0!</v>
      </c>
      <c r="U125" s="54" t="e">
        <f t="shared" si="72"/>
        <v>#DIV/0!</v>
      </c>
      <c r="V125" s="54" t="e">
        <f t="shared" si="72"/>
        <v>#DIV/0!</v>
      </c>
      <c r="W125" s="54" t="e">
        <f t="shared" si="72"/>
        <v>#DIV/0!</v>
      </c>
      <c r="X125" s="54" t="e">
        <f t="shared" si="72"/>
        <v>#DIV/0!</v>
      </c>
      <c r="Y125" s="54" t="e">
        <f t="shared" si="72"/>
        <v>#DIV/0!</v>
      </c>
    </row>
    <row r="126" spans="1:25" s="12" customFormat="1" ht="30" hidden="1" customHeight="1" x14ac:dyDescent="0.25">
      <c r="A126" s="11" t="s">
        <v>93</v>
      </c>
      <c r="B126" s="54" t="e">
        <f t="shared" si="71"/>
        <v>#DIV/0!</v>
      </c>
      <c r="C126" s="54" t="e">
        <f t="shared" si="71"/>
        <v>#DIV/0!</v>
      </c>
      <c r="D126" s="15" t="e">
        <f t="shared" si="63"/>
        <v>#DIV/0!</v>
      </c>
      <c r="E126" s="54"/>
      <c r="F126" s="54" t="e">
        <f t="shared" ref="F126:M127" si="73">F121/F114*10</f>
        <v>#DIV/0!</v>
      </c>
      <c r="G126" s="54" t="e">
        <f t="shared" si="73"/>
        <v>#DIV/0!</v>
      </c>
      <c r="H126" s="54" t="e">
        <f t="shared" si="73"/>
        <v>#DIV/0!</v>
      </c>
      <c r="I126" s="54" t="e">
        <f t="shared" si="73"/>
        <v>#DIV/0!</v>
      </c>
      <c r="J126" s="54" t="e">
        <f t="shared" si="73"/>
        <v>#DIV/0!</v>
      </c>
      <c r="K126" s="54" t="e">
        <f t="shared" si="73"/>
        <v>#DIV/0!</v>
      </c>
      <c r="L126" s="54" t="e">
        <f t="shared" si="73"/>
        <v>#DIV/0!</v>
      </c>
      <c r="M126" s="54" t="e">
        <f t="shared" si="73"/>
        <v>#DIV/0!</v>
      </c>
      <c r="N126" s="54"/>
      <c r="O126" s="54" t="e">
        <f>O121/O114*10</f>
        <v>#DIV/0!</v>
      </c>
      <c r="P126" s="54" t="e">
        <f>P121/P114*10</f>
        <v>#DIV/0!</v>
      </c>
      <c r="Q126" s="54"/>
      <c r="R126" s="54" t="e">
        <f t="shared" ref="R126:U127" si="74">R121/R114*10</f>
        <v>#DIV/0!</v>
      </c>
      <c r="S126" s="54" t="e">
        <f t="shared" si="74"/>
        <v>#DIV/0!</v>
      </c>
      <c r="T126" s="54" t="e">
        <f t="shared" si="74"/>
        <v>#DIV/0!</v>
      </c>
      <c r="U126" s="54" t="e">
        <f t="shared" si="74"/>
        <v>#DIV/0!</v>
      </c>
      <c r="V126" s="54"/>
      <c r="W126" s="54"/>
      <c r="X126" s="54" t="e">
        <f>X121/X114*10</f>
        <v>#DIV/0!</v>
      </c>
      <c r="Y126" s="54" t="e">
        <f>Y121/Y114*10</f>
        <v>#DIV/0!</v>
      </c>
    </row>
    <row r="127" spans="1:25" s="12" customFormat="1" ht="30" hidden="1" customHeight="1" x14ac:dyDescent="0.25">
      <c r="A127" s="11" t="s">
        <v>94</v>
      </c>
      <c r="B127" s="54" t="e">
        <f t="shared" si="71"/>
        <v>#DIV/0!</v>
      </c>
      <c r="C127" s="54" t="e">
        <f t="shared" si="71"/>
        <v>#DIV/0!</v>
      </c>
      <c r="D127" s="15" t="e">
        <f t="shared" si="63"/>
        <v>#DIV/0!</v>
      </c>
      <c r="E127" s="54" t="e">
        <f>E122/E115*10</f>
        <v>#DIV/0!</v>
      </c>
      <c r="F127" s="54" t="e">
        <f t="shared" si="73"/>
        <v>#DIV/0!</v>
      </c>
      <c r="G127" s="54" t="e">
        <f t="shared" si="73"/>
        <v>#DIV/0!</v>
      </c>
      <c r="H127" s="54" t="e">
        <f t="shared" si="73"/>
        <v>#DIV/0!</v>
      </c>
      <c r="I127" s="54" t="e">
        <f t="shared" si="73"/>
        <v>#DIV/0!</v>
      </c>
      <c r="J127" s="54" t="e">
        <f t="shared" si="73"/>
        <v>#DIV/0!</v>
      </c>
      <c r="K127" s="54" t="e">
        <f t="shared" si="73"/>
        <v>#DIV/0!</v>
      </c>
      <c r="L127" s="54" t="e">
        <f t="shared" si="73"/>
        <v>#DIV/0!</v>
      </c>
      <c r="M127" s="54" t="e">
        <f t="shared" si="73"/>
        <v>#DIV/0!</v>
      </c>
      <c r="N127" s="54" t="e">
        <f>N122/N115*10</f>
        <v>#DIV/0!</v>
      </c>
      <c r="O127" s="54" t="e">
        <f>O122/O115*10</f>
        <v>#DIV/0!</v>
      </c>
      <c r="P127" s="54" t="e">
        <f>P122/P115*10</f>
        <v>#DIV/0!</v>
      </c>
      <c r="Q127" s="54" t="e">
        <f>Q122/Q115*10</f>
        <v>#DIV/0!</v>
      </c>
      <c r="R127" s="54" t="e">
        <f t="shared" si="74"/>
        <v>#DIV/0!</v>
      </c>
      <c r="S127" s="54" t="e">
        <f t="shared" si="74"/>
        <v>#DIV/0!</v>
      </c>
      <c r="T127" s="54" t="e">
        <f t="shared" si="74"/>
        <v>#DIV/0!</v>
      </c>
      <c r="U127" s="54" t="e">
        <f t="shared" si="74"/>
        <v>#DIV/0!</v>
      </c>
      <c r="V127" s="54" t="e">
        <f>V122/V115*10</f>
        <v>#DIV/0!</v>
      </c>
      <c r="W127" s="54" t="e">
        <f>W122/W115*10</f>
        <v>#DIV/0!</v>
      </c>
      <c r="X127" s="54" t="e">
        <f>X122/X115*10</f>
        <v>#DIV/0!</v>
      </c>
      <c r="Y127" s="54" t="e">
        <f>Y122/Y115*10</f>
        <v>#DIV/0!</v>
      </c>
    </row>
    <row r="128" spans="1:25" s="12" customFormat="1" ht="30" hidden="1" customHeight="1" x14ac:dyDescent="0.25">
      <c r="A128" s="11" t="s">
        <v>95</v>
      </c>
      <c r="B128" s="54" t="e">
        <f t="shared" si="71"/>
        <v>#DIV/0!</v>
      </c>
      <c r="C128" s="54" t="e">
        <f t="shared" si="71"/>
        <v>#DIV/0!</v>
      </c>
      <c r="D128" s="15" t="e">
        <f t="shared" si="63"/>
        <v>#DIV/0!</v>
      </c>
      <c r="E128" s="54" t="e">
        <f t="shared" si="71"/>
        <v>#DIV/0!</v>
      </c>
      <c r="F128" s="54"/>
      <c r="G128" s="54">
        <v>10</v>
      </c>
      <c r="H128" s="54"/>
      <c r="I128" s="54" t="e">
        <f>I123/I116*10</f>
        <v>#DIV/0!</v>
      </c>
      <c r="J128" s="54"/>
      <c r="K128" s="54"/>
      <c r="L128" s="54"/>
      <c r="M128" s="54"/>
      <c r="N128" s="54"/>
      <c r="O128" s="54"/>
      <c r="P128" s="54"/>
      <c r="Q128" s="54" t="e">
        <f>Q123/Q116*10</f>
        <v>#DIV/0!</v>
      </c>
      <c r="R128" s="54" t="e">
        <f>R123/R116*10</f>
        <v>#DIV/0!</v>
      </c>
      <c r="S128" s="54"/>
      <c r="T128" s="54"/>
      <c r="U128" s="54" t="e">
        <f>U123/U116*10</f>
        <v>#DIV/0!</v>
      </c>
      <c r="V128" s="54"/>
      <c r="W128" s="54" t="e">
        <f>W123/W116*10</f>
        <v>#DIV/0!</v>
      </c>
      <c r="X128" s="54"/>
      <c r="Y128" s="54"/>
    </row>
    <row r="129" spans="1:26" s="12" customFormat="1" ht="30" hidden="1" customHeight="1" outlineLevel="1" x14ac:dyDescent="0.25">
      <c r="A129" s="55" t="s">
        <v>158</v>
      </c>
      <c r="B129" s="23"/>
      <c r="C129" s="26">
        <f>SUM(E129:Y129)</f>
        <v>0</v>
      </c>
      <c r="D129" s="15"/>
      <c r="E129" s="38"/>
      <c r="F129" s="37"/>
      <c r="G129" s="58"/>
      <c r="H129" s="37"/>
      <c r="I129" s="37"/>
      <c r="J129" s="37"/>
      <c r="K129" s="37"/>
      <c r="L129" s="54"/>
      <c r="M129" s="37"/>
      <c r="N129" s="37"/>
      <c r="O129" s="37"/>
      <c r="P129" s="37"/>
      <c r="Q129" s="37"/>
      <c r="R129" s="37"/>
      <c r="S129" s="54"/>
      <c r="T129" s="26"/>
      <c r="U129" s="98"/>
      <c r="V129" s="98"/>
      <c r="W129" s="98"/>
      <c r="X129" s="26"/>
      <c r="Y129" s="37"/>
    </row>
    <row r="130" spans="1:26" s="12" customFormat="1" ht="30" hidden="1" customHeight="1" x14ac:dyDescent="0.25">
      <c r="A130" s="32" t="s">
        <v>159</v>
      </c>
      <c r="B130" s="23"/>
      <c r="C130" s="26">
        <f>SUM(E130:Y130)</f>
        <v>0</v>
      </c>
      <c r="D130" s="15"/>
      <c r="E130" s="38"/>
      <c r="F130" s="37"/>
      <c r="G130" s="37"/>
      <c r="H130" s="37"/>
      <c r="I130" s="37"/>
      <c r="J130" s="37"/>
      <c r="K130" s="37"/>
      <c r="L130" s="54"/>
      <c r="M130" s="37"/>
      <c r="N130" s="37"/>
      <c r="O130" s="37"/>
      <c r="P130" s="37"/>
      <c r="Q130" s="37"/>
      <c r="R130" s="37"/>
      <c r="S130" s="54"/>
      <c r="T130" s="26"/>
      <c r="U130" s="98"/>
      <c r="V130" s="98"/>
      <c r="W130" s="98"/>
      <c r="X130" s="26"/>
      <c r="Y130" s="37"/>
    </row>
    <row r="131" spans="1:26" s="12" customFormat="1" ht="30" hidden="1" customHeight="1" x14ac:dyDescent="0.25">
      <c r="A131" s="32" t="s">
        <v>98</v>
      </c>
      <c r="B131" s="60"/>
      <c r="C131" s="60" t="e">
        <f>C130/C129*10</f>
        <v>#DIV/0!</v>
      </c>
      <c r="D131" s="58"/>
      <c r="E131" s="58"/>
      <c r="F131" s="58"/>
      <c r="G131" s="58"/>
      <c r="H131" s="58" t="e">
        <f>H130/H129*10</f>
        <v>#DIV/0!</v>
      </c>
      <c r="I131" s="58"/>
      <c r="J131" s="58"/>
      <c r="K131" s="58"/>
      <c r="L131" s="58"/>
      <c r="M131" s="58" t="e">
        <f>M130/M129*10</f>
        <v>#DIV/0!</v>
      </c>
      <c r="N131" s="58"/>
      <c r="O131" s="58"/>
      <c r="P131" s="58" t="e">
        <f>P130/P129*10</f>
        <v>#DIV/0!</v>
      </c>
      <c r="Q131" s="58"/>
      <c r="R131" s="54" t="e">
        <f>R130/R129*10</f>
        <v>#DIV/0!</v>
      </c>
      <c r="S131" s="54"/>
      <c r="T131" s="54" t="e">
        <f>T130/T129*10</f>
        <v>#DIV/0!</v>
      </c>
      <c r="U131" s="58"/>
      <c r="V131" s="58"/>
      <c r="W131" s="58"/>
      <c r="X131" s="54" t="e">
        <f>X130/X129*10</f>
        <v>#DIV/0!</v>
      </c>
      <c r="Y131" s="38"/>
    </row>
    <row r="132" spans="1:26" s="12" customFormat="1" ht="30" hidden="1" customHeight="1" x14ac:dyDescent="0.25">
      <c r="A132" s="55" t="s">
        <v>99</v>
      </c>
      <c r="B132" s="56"/>
      <c r="C132" s="56">
        <f>SUM(E132:Y132)</f>
        <v>0</v>
      </c>
      <c r="D132" s="15" t="e">
        <f t="shared" si="63"/>
        <v>#DIV/0!</v>
      </c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</row>
    <row r="133" spans="1:26" s="12" customFormat="1" ht="30" hidden="1" customHeight="1" x14ac:dyDescent="0.25">
      <c r="A133" s="32" t="s">
        <v>100</v>
      </c>
      <c r="B133" s="27"/>
      <c r="C133" s="27">
        <f>SUM(E133:Y133)</f>
        <v>0</v>
      </c>
      <c r="D133" s="15" t="e">
        <f t="shared" si="63"/>
        <v>#DIV/0!</v>
      </c>
      <c r="E133" s="24"/>
      <c r="F133" s="24"/>
      <c r="G133" s="24"/>
      <c r="H133" s="24"/>
      <c r="I133" s="24"/>
      <c r="J133" s="24"/>
      <c r="K133" s="26"/>
      <c r="L133" s="26"/>
      <c r="M133" s="26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</row>
    <row r="134" spans="1:26" s="12" customFormat="1" ht="30" hidden="1" customHeight="1" x14ac:dyDescent="0.25">
      <c r="A134" s="32" t="s">
        <v>101</v>
      </c>
      <c r="B134" s="54"/>
      <c r="C134" s="54" t="e">
        <f>C132/C133</f>
        <v>#DIV/0!</v>
      </c>
      <c r="D134" s="15" t="e">
        <f t="shared" si="63"/>
        <v>#DIV/0!</v>
      </c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</row>
    <row r="135" spans="1:26" s="12" customFormat="1" ht="30" hidden="1" customHeight="1" x14ac:dyDescent="0.25">
      <c r="A135" s="11" t="s">
        <v>102</v>
      </c>
      <c r="B135" s="27"/>
      <c r="C135" s="27"/>
      <c r="D135" s="15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</row>
    <row r="136" spans="1:26" s="12" customFormat="1" ht="27" hidden="1" customHeight="1" x14ac:dyDescent="0.25">
      <c r="A136" s="13" t="s">
        <v>103</v>
      </c>
      <c r="B136" s="23"/>
      <c r="C136" s="27">
        <f>SUM(E136:Y136)</f>
        <v>0</v>
      </c>
      <c r="D136" s="15"/>
      <c r="E136" s="51"/>
      <c r="F136" s="51"/>
      <c r="G136" s="51"/>
      <c r="H136" s="51"/>
      <c r="I136" s="51"/>
      <c r="J136" s="51"/>
      <c r="K136" s="51"/>
      <c r="L136" s="26"/>
      <c r="M136" s="51"/>
      <c r="N136" s="51"/>
      <c r="O136" s="51"/>
      <c r="P136" s="51"/>
      <c r="Q136" s="51"/>
      <c r="R136" s="51"/>
      <c r="S136" s="51"/>
      <c r="T136" s="54"/>
      <c r="U136" s="51"/>
      <c r="V136" s="51"/>
      <c r="W136" s="51"/>
      <c r="X136" s="51"/>
      <c r="Y136" s="51"/>
    </row>
    <row r="137" spans="1:26" s="12" customFormat="1" ht="31.8" hidden="1" customHeight="1" outlineLevel="1" x14ac:dyDescent="0.25">
      <c r="A137" s="13" t="s">
        <v>104</v>
      </c>
      <c r="B137" s="27"/>
      <c r="C137" s="27"/>
      <c r="D137" s="15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74"/>
    </row>
    <row r="138" spans="1:26" s="12" customFormat="1" ht="30" hidden="1" customHeight="1" outlineLevel="1" x14ac:dyDescent="0.25">
      <c r="A138" s="55" t="s">
        <v>105</v>
      </c>
      <c r="B138" s="23"/>
      <c r="C138" s="27">
        <f>SUM(E138:Y138)</f>
        <v>0</v>
      </c>
      <c r="D138" s="15" t="e">
        <f t="shared" ref="D138:D178" si="75">C138/B138</f>
        <v>#DIV/0!</v>
      </c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</row>
    <row r="139" spans="1:26" s="12" customFormat="1" ht="19.2" hidden="1" customHeight="1" x14ac:dyDescent="0.25">
      <c r="A139" s="13" t="s">
        <v>189</v>
      </c>
      <c r="B139" s="33" t="e">
        <f>B138/B137</f>
        <v>#DIV/0!</v>
      </c>
      <c r="C139" s="33" t="e">
        <f>C138/C137</f>
        <v>#DIV/0!</v>
      </c>
      <c r="D139" s="15"/>
      <c r="E139" s="35" t="e">
        <f t="shared" ref="E139:Y139" si="76">E138/E137</f>
        <v>#DIV/0!</v>
      </c>
      <c r="F139" s="35" t="e">
        <f t="shared" si="76"/>
        <v>#DIV/0!</v>
      </c>
      <c r="G139" s="35" t="e">
        <f t="shared" si="76"/>
        <v>#DIV/0!</v>
      </c>
      <c r="H139" s="35" t="e">
        <f t="shared" si="76"/>
        <v>#DIV/0!</v>
      </c>
      <c r="I139" s="35" t="e">
        <f t="shared" si="76"/>
        <v>#DIV/0!</v>
      </c>
      <c r="J139" s="35" t="e">
        <f t="shared" si="76"/>
        <v>#DIV/0!</v>
      </c>
      <c r="K139" s="35" t="e">
        <f t="shared" si="76"/>
        <v>#DIV/0!</v>
      </c>
      <c r="L139" s="35" t="e">
        <f t="shared" si="76"/>
        <v>#DIV/0!</v>
      </c>
      <c r="M139" s="35" t="e">
        <f t="shared" si="76"/>
        <v>#DIV/0!</v>
      </c>
      <c r="N139" s="35" t="e">
        <f t="shared" si="76"/>
        <v>#DIV/0!</v>
      </c>
      <c r="O139" s="35" t="e">
        <f t="shared" si="76"/>
        <v>#DIV/0!</v>
      </c>
      <c r="P139" s="35" t="e">
        <f t="shared" si="76"/>
        <v>#DIV/0!</v>
      </c>
      <c r="Q139" s="35" t="e">
        <f t="shared" si="76"/>
        <v>#DIV/0!</v>
      </c>
      <c r="R139" s="35" t="e">
        <f t="shared" si="76"/>
        <v>#DIV/0!</v>
      </c>
      <c r="S139" s="35" t="e">
        <f t="shared" si="76"/>
        <v>#DIV/0!</v>
      </c>
      <c r="T139" s="35" t="e">
        <f t="shared" si="76"/>
        <v>#DIV/0!</v>
      </c>
      <c r="U139" s="35" t="e">
        <f t="shared" si="76"/>
        <v>#DIV/0!</v>
      </c>
      <c r="V139" s="35" t="e">
        <f t="shared" si="76"/>
        <v>#DIV/0!</v>
      </c>
      <c r="W139" s="35" t="e">
        <f t="shared" si="76"/>
        <v>#DIV/0!</v>
      </c>
      <c r="X139" s="35" t="e">
        <f t="shared" si="76"/>
        <v>#DIV/0!</v>
      </c>
      <c r="Y139" s="35" t="e">
        <f t="shared" si="76"/>
        <v>#DIV/0!</v>
      </c>
    </row>
    <row r="140" spans="1:26" s="96" customFormat="1" ht="21" hidden="1" customHeight="1" x14ac:dyDescent="0.25">
      <c r="A140" s="94" t="s">
        <v>96</v>
      </c>
      <c r="B140" s="95">
        <f>B137-B138</f>
        <v>0</v>
      </c>
      <c r="C140" s="95">
        <f>C137-C138</f>
        <v>0</v>
      </c>
      <c r="D140" s="95"/>
      <c r="E140" s="95">
        <f t="shared" ref="E140:Y140" si="77">E137-E138</f>
        <v>0</v>
      </c>
      <c r="F140" s="95">
        <f t="shared" si="77"/>
        <v>0</v>
      </c>
      <c r="G140" s="95">
        <f t="shared" si="77"/>
        <v>0</v>
      </c>
      <c r="H140" s="95">
        <f t="shared" si="77"/>
        <v>0</v>
      </c>
      <c r="I140" s="95">
        <f t="shared" si="77"/>
        <v>0</v>
      </c>
      <c r="J140" s="95">
        <f t="shared" si="77"/>
        <v>0</v>
      </c>
      <c r="K140" s="95">
        <f t="shared" si="77"/>
        <v>0</v>
      </c>
      <c r="L140" s="95">
        <f t="shared" si="77"/>
        <v>0</v>
      </c>
      <c r="M140" s="95">
        <f t="shared" si="77"/>
        <v>0</v>
      </c>
      <c r="N140" s="95">
        <f t="shared" si="77"/>
        <v>0</v>
      </c>
      <c r="O140" s="95">
        <f t="shared" si="77"/>
        <v>0</v>
      </c>
      <c r="P140" s="95">
        <f t="shared" si="77"/>
        <v>0</v>
      </c>
      <c r="Q140" s="95">
        <f t="shared" si="77"/>
        <v>0</v>
      </c>
      <c r="R140" s="95">
        <f t="shared" si="77"/>
        <v>0</v>
      </c>
      <c r="S140" s="95">
        <f t="shared" si="77"/>
        <v>0</v>
      </c>
      <c r="T140" s="95">
        <f t="shared" si="77"/>
        <v>0</v>
      </c>
      <c r="U140" s="95">
        <f t="shared" si="77"/>
        <v>0</v>
      </c>
      <c r="V140" s="95">
        <f t="shared" si="77"/>
        <v>0</v>
      </c>
      <c r="W140" s="95">
        <f t="shared" si="77"/>
        <v>0</v>
      </c>
      <c r="X140" s="95">
        <f t="shared" si="77"/>
        <v>0</v>
      </c>
      <c r="Y140" s="95">
        <f t="shared" si="77"/>
        <v>0</v>
      </c>
    </row>
    <row r="141" spans="1:26" s="12" customFormat="1" ht="22.8" hidden="1" customHeight="1" x14ac:dyDescent="0.25">
      <c r="A141" s="13" t="s">
        <v>192</v>
      </c>
      <c r="B141" s="39"/>
      <c r="C141" s="26"/>
      <c r="D141" s="16" t="e">
        <f t="shared" si="75"/>
        <v>#DIV/0!</v>
      </c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</row>
    <row r="142" spans="1:26" s="12" customFormat="1" ht="30" hidden="1" customHeight="1" x14ac:dyDescent="0.25">
      <c r="A142" s="32" t="s">
        <v>106</v>
      </c>
      <c r="B142" s="23"/>
      <c r="C142" s="27">
        <f>SUM(E142:Y142)</f>
        <v>0</v>
      </c>
      <c r="D142" s="15" t="e">
        <f t="shared" si="75"/>
        <v>#DIV/0!</v>
      </c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</row>
    <row r="143" spans="1:26" s="12" customFormat="1" ht="31.2" hidden="1" customHeight="1" x14ac:dyDescent="0.25">
      <c r="A143" s="13" t="s">
        <v>52</v>
      </c>
      <c r="B143" s="15" t="e">
        <f>B142/B141</f>
        <v>#DIV/0!</v>
      </c>
      <c r="C143" s="9" t="e">
        <f>C142/C141</f>
        <v>#DIV/0!</v>
      </c>
      <c r="D143" s="15"/>
      <c r="E143" s="29" t="e">
        <f t="shared" ref="E143:Y143" si="78">E142/E141</f>
        <v>#DIV/0!</v>
      </c>
      <c r="F143" s="29" t="e">
        <f t="shared" si="78"/>
        <v>#DIV/0!</v>
      </c>
      <c r="G143" s="29" t="e">
        <f t="shared" si="78"/>
        <v>#DIV/0!</v>
      </c>
      <c r="H143" s="29" t="e">
        <f t="shared" si="78"/>
        <v>#DIV/0!</v>
      </c>
      <c r="I143" s="29" t="e">
        <f t="shared" si="78"/>
        <v>#DIV/0!</v>
      </c>
      <c r="J143" s="29" t="e">
        <f t="shared" si="78"/>
        <v>#DIV/0!</v>
      </c>
      <c r="K143" s="29" t="e">
        <f t="shared" si="78"/>
        <v>#DIV/0!</v>
      </c>
      <c r="L143" s="29" t="e">
        <f t="shared" si="78"/>
        <v>#DIV/0!</v>
      </c>
      <c r="M143" s="29" t="e">
        <f t="shared" si="78"/>
        <v>#DIV/0!</v>
      </c>
      <c r="N143" s="29" t="e">
        <f t="shared" si="78"/>
        <v>#DIV/0!</v>
      </c>
      <c r="O143" s="29" t="e">
        <f t="shared" si="78"/>
        <v>#DIV/0!</v>
      </c>
      <c r="P143" s="29" t="e">
        <f t="shared" si="78"/>
        <v>#DIV/0!</v>
      </c>
      <c r="Q143" s="29" t="e">
        <f t="shared" si="78"/>
        <v>#DIV/0!</v>
      </c>
      <c r="R143" s="29" t="e">
        <f t="shared" si="78"/>
        <v>#DIV/0!</v>
      </c>
      <c r="S143" s="29" t="e">
        <f t="shared" si="78"/>
        <v>#DIV/0!</v>
      </c>
      <c r="T143" s="29" t="e">
        <f t="shared" si="78"/>
        <v>#DIV/0!</v>
      </c>
      <c r="U143" s="29" t="e">
        <f t="shared" si="78"/>
        <v>#DIV/0!</v>
      </c>
      <c r="V143" s="29" t="e">
        <f t="shared" si="78"/>
        <v>#DIV/0!</v>
      </c>
      <c r="W143" s="29" t="e">
        <f t="shared" si="78"/>
        <v>#DIV/0!</v>
      </c>
      <c r="X143" s="29" t="e">
        <f t="shared" si="78"/>
        <v>#DIV/0!</v>
      </c>
      <c r="Y143" s="29" t="e">
        <f t="shared" si="78"/>
        <v>#DIV/0!</v>
      </c>
    </row>
    <row r="144" spans="1:26" s="12" customFormat="1" ht="30" hidden="1" customHeight="1" x14ac:dyDescent="0.25">
      <c r="A144" s="32" t="s">
        <v>98</v>
      </c>
      <c r="B144" s="60" t="e">
        <f>B142/B138*10</f>
        <v>#DIV/0!</v>
      </c>
      <c r="C144" s="60" t="e">
        <f>C142/C138*10</f>
        <v>#DIV/0!</v>
      </c>
      <c r="D144" s="15" t="e">
        <f t="shared" si="75"/>
        <v>#DIV/0!</v>
      </c>
      <c r="E144" s="58" t="e">
        <f t="shared" ref="E144:P144" si="79">E142/E138*10</f>
        <v>#DIV/0!</v>
      </c>
      <c r="F144" s="58" t="e">
        <f t="shared" si="79"/>
        <v>#DIV/0!</v>
      </c>
      <c r="G144" s="58" t="e">
        <f t="shared" si="79"/>
        <v>#DIV/0!</v>
      </c>
      <c r="H144" s="58" t="e">
        <f t="shared" si="79"/>
        <v>#DIV/0!</v>
      </c>
      <c r="I144" s="58" t="e">
        <f t="shared" si="79"/>
        <v>#DIV/0!</v>
      </c>
      <c r="J144" s="58" t="e">
        <f t="shared" si="79"/>
        <v>#DIV/0!</v>
      </c>
      <c r="K144" s="58" t="e">
        <f t="shared" si="79"/>
        <v>#DIV/0!</v>
      </c>
      <c r="L144" s="58" t="e">
        <f t="shared" si="79"/>
        <v>#DIV/0!</v>
      </c>
      <c r="M144" s="58" t="e">
        <f t="shared" si="79"/>
        <v>#DIV/0!</v>
      </c>
      <c r="N144" s="58" t="e">
        <f t="shared" si="79"/>
        <v>#DIV/0!</v>
      </c>
      <c r="O144" s="58" t="e">
        <f t="shared" si="79"/>
        <v>#DIV/0!</v>
      </c>
      <c r="P144" s="58" t="e">
        <f t="shared" si="79"/>
        <v>#DIV/0!</v>
      </c>
      <c r="Q144" s="58" t="e">
        <f t="shared" ref="Q144:V144" si="80">Q142/Q138*10</f>
        <v>#DIV/0!</v>
      </c>
      <c r="R144" s="58" t="e">
        <f t="shared" si="80"/>
        <v>#DIV/0!</v>
      </c>
      <c r="S144" s="58" t="e">
        <f t="shared" si="80"/>
        <v>#DIV/0!</v>
      </c>
      <c r="T144" s="58" t="e">
        <f t="shared" si="80"/>
        <v>#DIV/0!</v>
      </c>
      <c r="U144" s="58" t="e">
        <f t="shared" si="80"/>
        <v>#DIV/0!</v>
      </c>
      <c r="V144" s="58" t="e">
        <f t="shared" si="80"/>
        <v>#DIV/0!</v>
      </c>
      <c r="W144" s="58" t="e">
        <f>W142/W138*10</f>
        <v>#DIV/0!</v>
      </c>
      <c r="X144" s="58" t="e">
        <f>X142/X138*10</f>
        <v>#DIV/0!</v>
      </c>
      <c r="Y144" s="58" t="e">
        <f>Y142/Y138*10</f>
        <v>#DIV/0!</v>
      </c>
    </row>
    <row r="145" spans="1:25" s="12" customFormat="1" ht="30" hidden="1" customHeight="1" outlineLevel="1" x14ac:dyDescent="0.25">
      <c r="A145" s="11" t="s">
        <v>107</v>
      </c>
      <c r="B145" s="8"/>
      <c r="C145" s="27">
        <f>E145+F145+G145+H145+I145+J145+K145+L145+M145+N145+O145+P145+Q145+R145+S145+T145+U145+V145+W145+X145+Y145</f>
        <v>0</v>
      </c>
      <c r="D145" s="15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</row>
    <row r="146" spans="1:25" s="12" customFormat="1" ht="30" hidden="1" customHeight="1" x14ac:dyDescent="0.25">
      <c r="A146" s="11" t="s">
        <v>108</v>
      </c>
      <c r="B146" s="57"/>
      <c r="C146" s="27">
        <f>SUM(E146:Y146)</f>
        <v>0</v>
      </c>
      <c r="D146" s="15"/>
      <c r="E146" s="58"/>
      <c r="F146" s="58"/>
      <c r="G146" s="59"/>
      <c r="H146" s="58"/>
      <c r="I146" s="58"/>
      <c r="J146" s="58"/>
      <c r="K146" s="58"/>
      <c r="L146" s="26"/>
      <c r="M146" s="58"/>
      <c r="N146" s="58"/>
      <c r="O146" s="58"/>
      <c r="P146" s="58"/>
      <c r="Q146" s="58"/>
      <c r="R146" s="58"/>
      <c r="S146" s="58"/>
      <c r="T146" s="54"/>
      <c r="U146" s="58"/>
      <c r="V146" s="58"/>
      <c r="W146" s="58"/>
      <c r="X146" s="57"/>
      <c r="Y146" s="58"/>
    </row>
    <row r="147" spans="1:25" s="12" customFormat="1" ht="30" hidden="1" customHeight="1" outlineLevel="1" x14ac:dyDescent="0.25">
      <c r="A147" s="11" t="s">
        <v>109</v>
      </c>
      <c r="B147" s="56"/>
      <c r="C147" s="56">
        <f>C145-C146</f>
        <v>0</v>
      </c>
      <c r="D147" s="15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</row>
    <row r="148" spans="1:25" s="12" customFormat="1" ht="30" hidden="1" customHeight="1" outlineLevel="1" x14ac:dyDescent="0.25">
      <c r="A148" s="55" t="s">
        <v>180</v>
      </c>
      <c r="B148" s="23"/>
      <c r="C148" s="27">
        <f>SUM(E148:Y148)</f>
        <v>0</v>
      </c>
      <c r="D148" s="15" t="e">
        <f t="shared" si="75"/>
        <v>#DIV/0!</v>
      </c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</row>
    <row r="149" spans="1:25" s="12" customFormat="1" ht="27" hidden="1" customHeight="1" x14ac:dyDescent="0.25">
      <c r="A149" s="13" t="s">
        <v>189</v>
      </c>
      <c r="B149" s="33" t="e">
        <f>B148/B147</f>
        <v>#DIV/0!</v>
      </c>
      <c r="C149" s="33" t="e">
        <f>C148/C147</f>
        <v>#DIV/0!</v>
      </c>
      <c r="D149" s="15"/>
      <c r="E149" s="29" t="e">
        <f>E148/E147</f>
        <v>#DIV/0!</v>
      </c>
      <c r="F149" s="29" t="e">
        <f t="shared" ref="F149:Y149" si="81">F148/F147</f>
        <v>#DIV/0!</v>
      </c>
      <c r="G149" s="29" t="e">
        <f t="shared" si="81"/>
        <v>#DIV/0!</v>
      </c>
      <c r="H149" s="29" t="e">
        <f t="shared" si="81"/>
        <v>#DIV/0!</v>
      </c>
      <c r="I149" s="29" t="e">
        <f t="shared" si="81"/>
        <v>#DIV/0!</v>
      </c>
      <c r="J149" s="29" t="e">
        <f t="shared" si="81"/>
        <v>#DIV/0!</v>
      </c>
      <c r="K149" s="29" t="e">
        <f t="shared" si="81"/>
        <v>#DIV/0!</v>
      </c>
      <c r="L149" s="29" t="e">
        <f t="shared" si="81"/>
        <v>#DIV/0!</v>
      </c>
      <c r="M149" s="29" t="e">
        <f t="shared" si="81"/>
        <v>#DIV/0!</v>
      </c>
      <c r="N149" s="29" t="e">
        <f t="shared" si="81"/>
        <v>#DIV/0!</v>
      </c>
      <c r="O149" s="29" t="e">
        <f t="shared" si="81"/>
        <v>#DIV/0!</v>
      </c>
      <c r="P149" s="29" t="e">
        <f t="shared" si="81"/>
        <v>#DIV/0!</v>
      </c>
      <c r="Q149" s="29"/>
      <c r="R149" s="29" t="e">
        <f t="shared" si="81"/>
        <v>#DIV/0!</v>
      </c>
      <c r="S149" s="29" t="e">
        <f t="shared" si="81"/>
        <v>#DIV/0!</v>
      </c>
      <c r="T149" s="29" t="e">
        <f t="shared" si="81"/>
        <v>#DIV/0!</v>
      </c>
      <c r="U149" s="29" t="e">
        <f t="shared" si="81"/>
        <v>#DIV/0!</v>
      </c>
      <c r="V149" s="29" t="e">
        <f t="shared" si="81"/>
        <v>#DIV/0!</v>
      </c>
      <c r="W149" s="29" t="e">
        <f t="shared" si="81"/>
        <v>#DIV/0!</v>
      </c>
      <c r="X149" s="29" t="e">
        <f t="shared" si="81"/>
        <v>#DIV/0!</v>
      </c>
      <c r="Y149" s="29" t="e">
        <f t="shared" si="81"/>
        <v>#DIV/0!</v>
      </c>
    </row>
    <row r="150" spans="1:25" s="12" customFormat="1" ht="31.2" hidden="1" customHeight="1" x14ac:dyDescent="0.25">
      <c r="A150" s="13" t="s">
        <v>193</v>
      </c>
      <c r="B150" s="39"/>
      <c r="C150" s="39"/>
      <c r="D150" s="16" t="e">
        <f t="shared" si="75"/>
        <v>#DIV/0!</v>
      </c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</row>
    <row r="151" spans="1:25" s="12" customFormat="1" ht="30" hidden="1" customHeight="1" x14ac:dyDescent="0.25">
      <c r="A151" s="32" t="s">
        <v>110</v>
      </c>
      <c r="B151" s="23"/>
      <c r="C151" s="27">
        <f>SUM(E151:Y151)</f>
        <v>0</v>
      </c>
      <c r="D151" s="15" t="e">
        <f t="shared" si="75"/>
        <v>#DIV/0!</v>
      </c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</row>
    <row r="152" spans="1:25" s="12" customFormat="1" ht="30" hidden="1" customHeight="1" x14ac:dyDescent="0.25">
      <c r="A152" s="13" t="s">
        <v>52</v>
      </c>
      <c r="B152" s="30" t="e">
        <f>B151/B150</f>
        <v>#DIV/0!</v>
      </c>
      <c r="C152" s="30" t="e">
        <f>C151/C150</f>
        <v>#DIV/0!</v>
      </c>
      <c r="D152" s="9"/>
      <c r="E152" s="30" t="e">
        <f t="shared" ref="E152:M152" si="82">E151/E150</f>
        <v>#DIV/0!</v>
      </c>
      <c r="F152" s="30" t="e">
        <f t="shared" si="82"/>
        <v>#DIV/0!</v>
      </c>
      <c r="G152" s="30" t="e">
        <f t="shared" si="82"/>
        <v>#DIV/0!</v>
      </c>
      <c r="H152" s="30" t="e">
        <f t="shared" si="82"/>
        <v>#DIV/0!</v>
      </c>
      <c r="I152" s="30" t="e">
        <f t="shared" si="82"/>
        <v>#DIV/0!</v>
      </c>
      <c r="J152" s="30" t="e">
        <f t="shared" si="82"/>
        <v>#DIV/0!</v>
      </c>
      <c r="K152" s="30" t="e">
        <f t="shared" si="82"/>
        <v>#DIV/0!</v>
      </c>
      <c r="L152" s="30" t="e">
        <f t="shared" si="82"/>
        <v>#DIV/0!</v>
      </c>
      <c r="M152" s="30" t="e">
        <f t="shared" si="82"/>
        <v>#DIV/0!</v>
      </c>
      <c r="N152" s="30"/>
      <c r="O152" s="30" t="e">
        <f>O151/O150</f>
        <v>#DIV/0!</v>
      </c>
      <c r="P152" s="30" t="e">
        <f>P151/P150</f>
        <v>#DIV/0!</v>
      </c>
      <c r="Q152" s="30"/>
      <c r="R152" s="30" t="e">
        <f>R151/R150</f>
        <v>#DIV/0!</v>
      </c>
      <c r="S152" s="30" t="e">
        <f>S151/S150</f>
        <v>#DIV/0!</v>
      </c>
      <c r="T152" s="30" t="e">
        <f>T151/T150</f>
        <v>#DIV/0!</v>
      </c>
      <c r="U152" s="30" t="e">
        <f>U151/U150</f>
        <v>#DIV/0!</v>
      </c>
      <c r="V152" s="30"/>
      <c r="W152" s="30" t="e">
        <f>W151/W150</f>
        <v>#DIV/0!</v>
      </c>
      <c r="X152" s="30" t="e">
        <f>X151/X150</f>
        <v>#DIV/0!</v>
      </c>
      <c r="Y152" s="30" t="e">
        <f>Y151/Y150</f>
        <v>#DIV/0!</v>
      </c>
    </row>
    <row r="153" spans="1:25" s="12" customFormat="1" ht="30" hidden="1" customHeight="1" x14ac:dyDescent="0.25">
      <c r="A153" s="32" t="s">
        <v>98</v>
      </c>
      <c r="B153" s="60" t="e">
        <f>B151/B148*10</f>
        <v>#DIV/0!</v>
      </c>
      <c r="C153" s="60" t="e">
        <f>C151/C148*10</f>
        <v>#DIV/0!</v>
      </c>
      <c r="D153" s="15" t="e">
        <f t="shared" si="75"/>
        <v>#DIV/0!</v>
      </c>
      <c r="E153" s="58" t="e">
        <f>E151/E148*10</f>
        <v>#DIV/0!</v>
      </c>
      <c r="F153" s="58" t="e">
        <f>F151/F148*10</f>
        <v>#DIV/0!</v>
      </c>
      <c r="G153" s="58" t="e">
        <f>G151/G148*10</f>
        <v>#DIV/0!</v>
      </c>
      <c r="H153" s="58" t="e">
        <f t="shared" ref="H153:N153" si="83">H151/H148*10</f>
        <v>#DIV/0!</v>
      </c>
      <c r="I153" s="58" t="e">
        <f t="shared" si="83"/>
        <v>#DIV/0!</v>
      </c>
      <c r="J153" s="58" t="e">
        <f t="shared" si="83"/>
        <v>#DIV/0!</v>
      </c>
      <c r="K153" s="58" t="e">
        <f t="shared" si="83"/>
        <v>#DIV/0!</v>
      </c>
      <c r="L153" s="58" t="e">
        <f t="shared" si="83"/>
        <v>#DIV/0!</v>
      </c>
      <c r="M153" s="58" t="e">
        <f t="shared" si="83"/>
        <v>#DIV/0!</v>
      </c>
      <c r="N153" s="58" t="e">
        <f t="shared" si="83"/>
        <v>#DIV/0!</v>
      </c>
      <c r="O153" s="58" t="e">
        <f>O151/O148*10</f>
        <v>#DIV/0!</v>
      </c>
      <c r="P153" s="58" t="e">
        <f>P151/P148*10</f>
        <v>#DIV/0!</v>
      </c>
      <c r="Q153" s="58"/>
      <c r="R153" s="58" t="e">
        <f t="shared" ref="R153:Y153" si="84">R151/R148*10</f>
        <v>#DIV/0!</v>
      </c>
      <c r="S153" s="58" t="e">
        <f t="shared" si="84"/>
        <v>#DIV/0!</v>
      </c>
      <c r="T153" s="58" t="e">
        <f t="shared" si="84"/>
        <v>#DIV/0!</v>
      </c>
      <c r="U153" s="58" t="e">
        <f t="shared" si="84"/>
        <v>#DIV/0!</v>
      </c>
      <c r="V153" s="58" t="e">
        <f t="shared" si="84"/>
        <v>#DIV/0!</v>
      </c>
      <c r="W153" s="58" t="e">
        <f t="shared" si="84"/>
        <v>#DIV/0!</v>
      </c>
      <c r="X153" s="58" t="e">
        <f t="shared" si="84"/>
        <v>#DIV/0!</v>
      </c>
      <c r="Y153" s="58" t="e">
        <f t="shared" si="84"/>
        <v>#DIV/0!</v>
      </c>
    </row>
    <row r="154" spans="1:25" s="12" customFormat="1" ht="30" hidden="1" customHeight="1" outlineLevel="1" x14ac:dyDescent="0.25">
      <c r="A154" s="55" t="s">
        <v>181</v>
      </c>
      <c r="B154" s="23"/>
      <c r="C154" s="27">
        <f>SUM(E154:Y154)</f>
        <v>0</v>
      </c>
      <c r="D154" s="15" t="e">
        <f t="shared" si="75"/>
        <v>#DIV/0!</v>
      </c>
      <c r="E154" s="38"/>
      <c r="F154" s="37"/>
      <c r="G154" s="5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61"/>
      <c r="T154" s="37"/>
      <c r="U154" s="37"/>
      <c r="V154" s="37"/>
      <c r="W154" s="37"/>
      <c r="X154" s="37"/>
      <c r="Y154" s="37"/>
    </row>
    <row r="155" spans="1:25" s="12" customFormat="1" ht="30" hidden="1" customHeight="1" x14ac:dyDescent="0.25">
      <c r="A155" s="32" t="s">
        <v>182</v>
      </c>
      <c r="B155" s="23"/>
      <c r="C155" s="27">
        <f>SUM(E155:Y155)</f>
        <v>0</v>
      </c>
      <c r="D155" s="15" t="e">
        <f t="shared" si="75"/>
        <v>#DIV/0!</v>
      </c>
      <c r="E155" s="38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61"/>
      <c r="T155" s="37"/>
      <c r="U155" s="37"/>
      <c r="V155" s="37"/>
      <c r="W155" s="37"/>
      <c r="X155" s="37"/>
      <c r="Y155" s="37"/>
    </row>
    <row r="156" spans="1:25" s="12" customFormat="1" ht="30" hidden="1" customHeight="1" x14ac:dyDescent="0.25">
      <c r="A156" s="32" t="s">
        <v>98</v>
      </c>
      <c r="B156" s="60" t="e">
        <f>B155/B154*10</f>
        <v>#DIV/0!</v>
      </c>
      <c r="C156" s="60" t="e">
        <f>C155/C154*10</f>
        <v>#DIV/0!</v>
      </c>
      <c r="D156" s="15" t="e">
        <f t="shared" si="75"/>
        <v>#DIV/0!</v>
      </c>
      <c r="E156" s="38"/>
      <c r="F156" s="58"/>
      <c r="G156" s="58" t="e">
        <f>G155/G154*10</f>
        <v>#DIV/0!</v>
      </c>
      <c r="H156" s="58"/>
      <c r="I156" s="58"/>
      <c r="J156" s="58"/>
      <c r="K156" s="58"/>
      <c r="L156" s="58" t="e">
        <f>L155/L154*10</f>
        <v>#DIV/0!</v>
      </c>
      <c r="M156" s="58"/>
      <c r="N156" s="58"/>
      <c r="O156" s="58"/>
      <c r="P156" s="58"/>
      <c r="Q156" s="58"/>
      <c r="R156" s="58"/>
      <c r="S156" s="58"/>
      <c r="T156" s="58"/>
      <c r="U156" s="58"/>
      <c r="V156" s="38"/>
      <c r="W156" s="58"/>
      <c r="X156" s="38"/>
      <c r="Y156" s="58" t="e">
        <f>Y155/Y154*10</f>
        <v>#DIV/0!</v>
      </c>
    </row>
    <row r="157" spans="1:25" s="12" customFormat="1" ht="30" hidden="1" customHeight="1" outlineLevel="1" x14ac:dyDescent="0.25">
      <c r="A157" s="55" t="s">
        <v>111</v>
      </c>
      <c r="B157" s="19"/>
      <c r="C157" s="53">
        <f>SUM(E157:Y157)</f>
        <v>0</v>
      </c>
      <c r="D157" s="15" t="e">
        <f t="shared" si="75"/>
        <v>#DIV/0!</v>
      </c>
      <c r="E157" s="38"/>
      <c r="F157" s="37"/>
      <c r="G157" s="58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61"/>
      <c r="T157" s="37"/>
      <c r="U157" s="37"/>
      <c r="V157" s="37"/>
      <c r="W157" s="37"/>
      <c r="X157" s="37"/>
      <c r="Y157" s="37"/>
    </row>
    <row r="158" spans="1:25" s="12" customFormat="1" ht="30" hidden="1" customHeight="1" x14ac:dyDescent="0.25">
      <c r="A158" s="32" t="s">
        <v>112</v>
      </c>
      <c r="B158" s="19"/>
      <c r="C158" s="53">
        <f>SUM(E158:Y158)</f>
        <v>0</v>
      </c>
      <c r="D158" s="15" t="e">
        <f t="shared" si="75"/>
        <v>#DIV/0!</v>
      </c>
      <c r="E158" s="38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61"/>
      <c r="T158" s="37"/>
      <c r="U158" s="37"/>
      <c r="V158" s="37"/>
      <c r="W158" s="61"/>
      <c r="X158" s="37"/>
      <c r="Y158" s="37"/>
    </row>
    <row r="159" spans="1:25" s="12" customFormat="1" ht="30" hidden="1" customHeight="1" x14ac:dyDescent="0.25">
      <c r="A159" s="32" t="s">
        <v>98</v>
      </c>
      <c r="B159" s="60" t="e">
        <f>B158/B157*10</f>
        <v>#DIV/0!</v>
      </c>
      <c r="C159" s="60" t="e">
        <f>C158/C157*10</f>
        <v>#DIV/0!</v>
      </c>
      <c r="D159" s="15" t="e">
        <f t="shared" si="75"/>
        <v>#DIV/0!</v>
      </c>
      <c r="E159" s="38"/>
      <c r="F159" s="58"/>
      <c r="G159" s="58"/>
      <c r="H159" s="58" t="e">
        <f>H158/H157*10</f>
        <v>#DIV/0!</v>
      </c>
      <c r="I159" s="58"/>
      <c r="J159" s="58"/>
      <c r="K159" s="58"/>
      <c r="L159" s="58"/>
      <c r="M159" s="58"/>
      <c r="N159" s="58" t="e">
        <f>N158/N157*10</f>
        <v>#DIV/0!</v>
      </c>
      <c r="O159" s="58"/>
      <c r="P159" s="58"/>
      <c r="Q159" s="58"/>
      <c r="R159" s="58" t="e">
        <f>R158/R157*10</f>
        <v>#DIV/0!</v>
      </c>
      <c r="S159" s="58" t="e">
        <f>S158/S157*10</f>
        <v>#DIV/0!</v>
      </c>
      <c r="T159" s="58"/>
      <c r="U159" s="58"/>
      <c r="V159" s="58"/>
      <c r="W159" s="58" t="e">
        <f>W158/W157*10</f>
        <v>#DIV/0!</v>
      </c>
      <c r="X159" s="38"/>
      <c r="Y159" s="38"/>
    </row>
    <row r="160" spans="1:25" s="12" customFormat="1" ht="30" hidden="1" customHeight="1" x14ac:dyDescent="0.25">
      <c r="A160" s="55" t="s">
        <v>156</v>
      </c>
      <c r="B160" s="60"/>
      <c r="C160" s="53">
        <f>SUM(E160:Y160)</f>
        <v>0</v>
      </c>
      <c r="D160" s="15" t="e">
        <f t="shared" si="75"/>
        <v>#DIV/0!</v>
      </c>
      <c r="E160" s="3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7"/>
      <c r="V160" s="38"/>
      <c r="W160" s="58"/>
      <c r="X160" s="38"/>
      <c r="Y160" s="38"/>
    </row>
    <row r="161" spans="1:25" s="12" customFormat="1" ht="30" hidden="1" customHeight="1" x14ac:dyDescent="0.25">
      <c r="A161" s="32" t="s">
        <v>157</v>
      </c>
      <c r="B161" s="60"/>
      <c r="C161" s="53">
        <f>SUM(E161:Y161)</f>
        <v>0</v>
      </c>
      <c r="D161" s="15" t="e">
        <f t="shared" si="75"/>
        <v>#DIV/0!</v>
      </c>
      <c r="E161" s="3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7"/>
      <c r="V161" s="38"/>
      <c r="W161" s="58"/>
      <c r="X161" s="38"/>
      <c r="Y161" s="38"/>
    </row>
    <row r="162" spans="1:25" s="12" customFormat="1" ht="30" hidden="1" customHeight="1" x14ac:dyDescent="0.25">
      <c r="A162" s="32" t="s">
        <v>98</v>
      </c>
      <c r="B162" s="60" t="e">
        <f>B161/B160*10</f>
        <v>#DIV/0!</v>
      </c>
      <c r="C162" s="60" t="e">
        <f>C161/C160*10</f>
        <v>#DIV/0!</v>
      </c>
      <c r="D162" s="15" t="e">
        <f t="shared" si="75"/>
        <v>#DIV/0!</v>
      </c>
      <c r="E162" s="38"/>
      <c r="F162" s="58"/>
      <c r="G162" s="58"/>
      <c r="H162" s="58"/>
      <c r="I162" s="58"/>
      <c r="J162" s="58"/>
      <c r="K162" s="58"/>
      <c r="L162" s="58"/>
      <c r="M162" s="58" t="e">
        <f>M161/M160*10</f>
        <v>#DIV/0!</v>
      </c>
      <c r="N162" s="58"/>
      <c r="O162" s="58"/>
      <c r="P162" s="58"/>
      <c r="Q162" s="58"/>
      <c r="R162" s="58"/>
      <c r="S162" s="58"/>
      <c r="T162" s="58" t="e">
        <f>T161/T160*10</f>
        <v>#DIV/0!</v>
      </c>
      <c r="U162" s="58" t="e">
        <f>U161/U160*10</f>
        <v>#DIV/0!</v>
      </c>
      <c r="V162" s="38"/>
      <c r="W162" s="58"/>
      <c r="X162" s="38"/>
      <c r="Y162" s="38"/>
    </row>
    <row r="163" spans="1:25" s="12" customFormat="1" ht="30" hidden="1" customHeight="1" x14ac:dyDescent="0.25">
      <c r="A163" s="55" t="s">
        <v>113</v>
      </c>
      <c r="B163" s="27"/>
      <c r="C163" s="27">
        <f>SUM(E163:Y163)</f>
        <v>0</v>
      </c>
      <c r="D163" s="15" t="e">
        <f t="shared" si="75"/>
        <v>#DIV/0!</v>
      </c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</row>
    <row r="164" spans="1:25" s="12" customFormat="1" ht="30" hidden="1" customHeight="1" x14ac:dyDescent="0.25">
      <c r="A164" s="32" t="s">
        <v>114</v>
      </c>
      <c r="B164" s="27"/>
      <c r="C164" s="27">
        <f>SUM(E164:Y164)</f>
        <v>0</v>
      </c>
      <c r="D164" s="15" t="e">
        <f t="shared" si="75"/>
        <v>#DIV/0!</v>
      </c>
      <c r="E164" s="37"/>
      <c r="F164" s="35"/>
      <c r="G164" s="58"/>
      <c r="H164" s="26"/>
      <c r="I164" s="26"/>
      <c r="J164" s="26"/>
      <c r="K164" s="26"/>
      <c r="L164" s="38"/>
      <c r="M164" s="38"/>
      <c r="N164" s="35"/>
      <c r="O164" s="35"/>
      <c r="P164" s="38"/>
      <c r="Q164" s="38"/>
      <c r="R164" s="38"/>
      <c r="S164" s="38"/>
      <c r="T164" s="38"/>
      <c r="U164" s="38"/>
      <c r="V164" s="38"/>
      <c r="W164" s="38"/>
      <c r="X164" s="38"/>
      <c r="Y164" s="35"/>
    </row>
    <row r="165" spans="1:25" s="12" customFormat="1" ht="30" hidden="1" customHeight="1" x14ac:dyDescent="0.25">
      <c r="A165" s="32" t="s">
        <v>98</v>
      </c>
      <c r="B165" s="53" t="e">
        <f>B164/B163*10</f>
        <v>#DIV/0!</v>
      </c>
      <c r="C165" s="53" t="e">
        <f>C164/C163*10</f>
        <v>#DIV/0!</v>
      </c>
      <c r="D165" s="15" t="e">
        <f t="shared" si="75"/>
        <v>#DIV/0!</v>
      </c>
      <c r="E165" s="54" t="e">
        <f>E164/E163*10</f>
        <v>#DIV/0!</v>
      </c>
      <c r="F165" s="54"/>
      <c r="G165" s="54"/>
      <c r="H165" s="54" t="e">
        <f t="shared" ref="H165:M165" si="85">H164/H163*10</f>
        <v>#DIV/0!</v>
      </c>
      <c r="I165" s="54" t="e">
        <f t="shared" si="85"/>
        <v>#DIV/0!</v>
      </c>
      <c r="J165" s="54" t="e">
        <f t="shared" si="85"/>
        <v>#DIV/0!</v>
      </c>
      <c r="K165" s="54" t="e">
        <f t="shared" si="85"/>
        <v>#DIV/0!</v>
      </c>
      <c r="L165" s="54" t="e">
        <f t="shared" si="85"/>
        <v>#DIV/0!</v>
      </c>
      <c r="M165" s="54" t="e">
        <f t="shared" si="85"/>
        <v>#DIV/0!</v>
      </c>
      <c r="N165" s="26"/>
      <c r="O165" s="26"/>
      <c r="P165" s="54" t="e">
        <f>P164/P163*10</f>
        <v>#DIV/0!</v>
      </c>
      <c r="Q165" s="54" t="e">
        <f>Q164/Q163*10</f>
        <v>#DIV/0!</v>
      </c>
      <c r="R165" s="54"/>
      <c r="S165" s="54" t="e">
        <f t="shared" ref="S165:X165" si="86">S164/S163*10</f>
        <v>#DIV/0!</v>
      </c>
      <c r="T165" s="54" t="e">
        <f t="shared" si="86"/>
        <v>#DIV/0!</v>
      </c>
      <c r="U165" s="54" t="e">
        <f t="shared" si="86"/>
        <v>#DIV/0!</v>
      </c>
      <c r="V165" s="54" t="e">
        <f t="shared" si="86"/>
        <v>#DIV/0!</v>
      </c>
      <c r="W165" s="54" t="e">
        <f t="shared" si="86"/>
        <v>#DIV/0!</v>
      </c>
      <c r="X165" s="54" t="e">
        <f t="shared" si="86"/>
        <v>#DIV/0!</v>
      </c>
      <c r="Y165" s="26"/>
    </row>
    <row r="166" spans="1:25" s="12" customFormat="1" ht="30" hidden="1" customHeight="1" x14ac:dyDescent="0.25">
      <c r="A166" s="55" t="s">
        <v>187</v>
      </c>
      <c r="B166" s="27"/>
      <c r="C166" s="27">
        <f>SUM(E166:Y166)</f>
        <v>0</v>
      </c>
      <c r="D166" s="15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</row>
    <row r="167" spans="1:25" s="12" customFormat="1" ht="30" hidden="1" customHeight="1" x14ac:dyDescent="0.25">
      <c r="A167" s="32" t="s">
        <v>188</v>
      </c>
      <c r="B167" s="27"/>
      <c r="C167" s="27">
        <f>SUM(E167:Y167)</f>
        <v>0</v>
      </c>
      <c r="D167" s="15"/>
      <c r="E167" s="37"/>
      <c r="F167" s="35"/>
      <c r="G167" s="58"/>
      <c r="H167" s="26"/>
      <c r="I167" s="26"/>
      <c r="J167" s="26"/>
      <c r="K167" s="26"/>
      <c r="L167" s="38"/>
      <c r="M167" s="38"/>
      <c r="N167" s="26"/>
      <c r="O167" s="35"/>
      <c r="P167" s="35"/>
      <c r="Q167" s="38"/>
      <c r="R167" s="38"/>
      <c r="S167" s="38"/>
      <c r="T167" s="35"/>
      <c r="U167" s="35"/>
      <c r="V167" s="38"/>
      <c r="W167" s="35"/>
      <c r="X167" s="38"/>
      <c r="Y167" s="35"/>
    </row>
    <row r="168" spans="1:25" s="12" customFormat="1" ht="30" hidden="1" customHeight="1" x14ac:dyDescent="0.25">
      <c r="A168" s="32" t="s">
        <v>98</v>
      </c>
      <c r="B168" s="53"/>
      <c r="C168" s="53" t="e">
        <f>C167/C166*10</f>
        <v>#DIV/0!</v>
      </c>
      <c r="D168" s="15"/>
      <c r="E168" s="54"/>
      <c r="F168" s="54"/>
      <c r="G168" s="54"/>
      <c r="H168" s="54" t="e">
        <f>H167/H166*10</f>
        <v>#DIV/0!</v>
      </c>
      <c r="I168" s="54" t="e">
        <f>I167/I166*10</f>
        <v>#DIV/0!</v>
      </c>
      <c r="J168" s="54" t="e">
        <f>J167/J166*10</f>
        <v>#DIV/0!</v>
      </c>
      <c r="K168" s="54" t="e">
        <f>K167/K166*10</f>
        <v>#DIV/0!</v>
      </c>
      <c r="L168" s="54"/>
      <c r="M168" s="54" t="e">
        <f>M167/M166*10</f>
        <v>#DIV/0!</v>
      </c>
      <c r="N168" s="54"/>
      <c r="O168" s="26"/>
      <c r="P168" s="26"/>
      <c r="Q168" s="54" t="e">
        <f>Q167/Q166*10</f>
        <v>#DIV/0!</v>
      </c>
      <c r="R168" s="54" t="e">
        <f>R167/R166*10</f>
        <v>#DIV/0!</v>
      </c>
      <c r="S168" s="54"/>
      <c r="T168" s="26"/>
      <c r="U168" s="26"/>
      <c r="V168" s="54" t="e">
        <f>V167/V166*10</f>
        <v>#DIV/0!</v>
      </c>
      <c r="W168" s="54"/>
      <c r="X168" s="54" t="e">
        <f>X167/X166*10</f>
        <v>#DIV/0!</v>
      </c>
      <c r="Y168" s="26"/>
    </row>
    <row r="169" spans="1:25" s="12" customFormat="1" ht="30" hidden="1" customHeight="1" x14ac:dyDescent="0.25">
      <c r="A169" s="55" t="s">
        <v>183</v>
      </c>
      <c r="B169" s="27">
        <v>75</v>
      </c>
      <c r="C169" s="27">
        <f>SUM(E169:Y169)</f>
        <v>165</v>
      </c>
      <c r="D169" s="15">
        <f>C169/B169</f>
        <v>2.2000000000000002</v>
      </c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>
        <v>50</v>
      </c>
      <c r="R169" s="37"/>
      <c r="S169" s="37"/>
      <c r="T169" s="37">
        <v>115</v>
      </c>
      <c r="U169" s="37"/>
      <c r="V169" s="37"/>
      <c r="W169" s="37"/>
      <c r="X169" s="37"/>
      <c r="Y169" s="37"/>
    </row>
    <row r="170" spans="1:25" s="12" customFormat="1" ht="30" hidden="1" customHeight="1" x14ac:dyDescent="0.25">
      <c r="A170" s="32" t="s">
        <v>184</v>
      </c>
      <c r="B170" s="27">
        <v>83</v>
      </c>
      <c r="C170" s="27">
        <f>SUM(E170:Y170)</f>
        <v>104</v>
      </c>
      <c r="D170" s="15">
        <f t="shared" si="75"/>
        <v>1.2530120481927711</v>
      </c>
      <c r="E170" s="37"/>
      <c r="F170" s="35"/>
      <c r="G170" s="58"/>
      <c r="H170" s="35"/>
      <c r="I170" s="35"/>
      <c r="J170" s="35"/>
      <c r="K170" s="38"/>
      <c r="L170" s="38"/>
      <c r="M170" s="38"/>
      <c r="N170" s="35"/>
      <c r="O170" s="35"/>
      <c r="P170" s="35"/>
      <c r="Q170" s="38">
        <v>20</v>
      </c>
      <c r="R170" s="38"/>
      <c r="S170" s="38"/>
      <c r="T170" s="38">
        <v>84</v>
      </c>
      <c r="U170" s="35"/>
      <c r="V170" s="38"/>
      <c r="W170" s="35"/>
      <c r="X170" s="38"/>
      <c r="Y170" s="35"/>
    </row>
    <row r="171" spans="1:25" s="12" customFormat="1" ht="30" hidden="1" customHeight="1" x14ac:dyDescent="0.25">
      <c r="A171" s="32" t="s">
        <v>98</v>
      </c>
      <c r="B171" s="53">
        <f>B170/B169*10</f>
        <v>11.066666666666666</v>
      </c>
      <c r="C171" s="53">
        <f>C170/C169*10</f>
        <v>6.3030303030303028</v>
      </c>
      <c r="D171" s="15">
        <f t="shared" si="75"/>
        <v>0.56955093099671417</v>
      </c>
      <c r="E171" s="54"/>
      <c r="F171" s="54"/>
      <c r="G171" s="54"/>
      <c r="H171" s="26"/>
      <c r="I171" s="26"/>
      <c r="J171" s="26"/>
      <c r="K171" s="54"/>
      <c r="L171" s="54"/>
      <c r="M171" s="54"/>
      <c r="N171" s="26"/>
      <c r="O171" s="26"/>
      <c r="P171" s="26"/>
      <c r="Q171" s="54">
        <f>Q170/Q169*10</f>
        <v>4</v>
      </c>
      <c r="R171" s="54"/>
      <c r="S171" s="54"/>
      <c r="T171" s="54">
        <f>T170/T169*10</f>
        <v>7.304347826086957</v>
      </c>
      <c r="U171" s="26"/>
      <c r="V171" s="54"/>
      <c r="W171" s="54"/>
      <c r="X171" s="54"/>
      <c r="Y171" s="26"/>
    </row>
    <row r="172" spans="1:25" s="12" customFormat="1" ht="30" hidden="1" customHeight="1" outlineLevel="1" x14ac:dyDescent="0.25">
      <c r="A172" s="55" t="s">
        <v>115</v>
      </c>
      <c r="B172" s="27"/>
      <c r="C172" s="27">
        <f>SUM(E172:Y172)</f>
        <v>0</v>
      </c>
      <c r="D172" s="15" t="e">
        <f t="shared" si="75"/>
        <v>#DIV/0!</v>
      </c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</row>
    <row r="173" spans="1:25" s="12" customFormat="1" ht="30" hidden="1" customHeight="1" outlineLevel="1" x14ac:dyDescent="0.25">
      <c r="A173" s="32" t="s">
        <v>116</v>
      </c>
      <c r="B173" s="27"/>
      <c r="C173" s="27">
        <f>SUM(E173:Y173)</f>
        <v>0</v>
      </c>
      <c r="D173" s="15" t="e">
        <f t="shared" si="75"/>
        <v>#DIV/0!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30" hidden="1" customHeight="1" x14ac:dyDescent="0.25">
      <c r="A174" s="32" t="s">
        <v>98</v>
      </c>
      <c r="B174" s="60" t="e">
        <f>B173/B172*10</f>
        <v>#DIV/0!</v>
      </c>
      <c r="C174" s="60" t="e">
        <f>C173/C172*10</f>
        <v>#DIV/0!</v>
      </c>
      <c r="D174" s="15" t="e">
        <f t="shared" si="75"/>
        <v>#DIV/0!</v>
      </c>
      <c r="E174" s="58"/>
      <c r="F174" s="58"/>
      <c r="G174" s="58" t="e">
        <f>G173/G172*10</f>
        <v>#DIV/0!</v>
      </c>
      <c r="H174" s="58"/>
      <c r="I174" s="58"/>
      <c r="J174" s="58"/>
      <c r="K174" s="58"/>
      <c r="L174" s="58" t="e">
        <f>L173/L172*10</f>
        <v>#DIV/0!</v>
      </c>
      <c r="M174" s="58"/>
      <c r="N174" s="58"/>
      <c r="O174" s="58"/>
      <c r="P174" s="58"/>
      <c r="Q174" s="58"/>
      <c r="R174" s="58"/>
      <c r="S174" s="58"/>
      <c r="T174" s="58"/>
      <c r="U174" s="58" t="e">
        <f>U173/U172*10</f>
        <v>#DIV/0!</v>
      </c>
      <c r="V174" s="58"/>
      <c r="W174" s="58"/>
      <c r="X174" s="58"/>
      <c r="Y174" s="58"/>
    </row>
    <row r="175" spans="1:25" s="12" customFormat="1" ht="30" hidden="1" customHeight="1" outlineLevel="1" x14ac:dyDescent="0.25">
      <c r="A175" s="55" t="s">
        <v>117</v>
      </c>
      <c r="B175" s="27"/>
      <c r="C175" s="27">
        <f>SUM(E175:Y175)</f>
        <v>0</v>
      </c>
      <c r="D175" s="15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</row>
    <row r="176" spans="1:25" s="12" customFormat="1" ht="30" hidden="1" customHeight="1" outlineLevel="1" x14ac:dyDescent="0.25">
      <c r="A176" s="32" t="s">
        <v>118</v>
      </c>
      <c r="B176" s="27"/>
      <c r="C176" s="27">
        <f>SUM(E176:Y176)</f>
        <v>0</v>
      </c>
      <c r="D176" s="15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</row>
    <row r="177" spans="1:25" s="12" customFormat="1" ht="30" hidden="1" customHeight="1" x14ac:dyDescent="0.25">
      <c r="A177" s="32" t="s">
        <v>98</v>
      </c>
      <c r="B177" s="60" t="e">
        <f>B176/B175*10</f>
        <v>#DIV/0!</v>
      </c>
      <c r="C177" s="60" t="e">
        <f>C176/C175*10</f>
        <v>#DIV/0!</v>
      </c>
      <c r="D177" s="15" t="e">
        <f t="shared" si="75"/>
        <v>#DIV/0!</v>
      </c>
      <c r="E177" s="60"/>
      <c r="F177" s="60"/>
      <c r="G177" s="58" t="e">
        <f>G176/G175*10</f>
        <v>#DIV/0!</v>
      </c>
      <c r="H177" s="60"/>
      <c r="I177" s="60"/>
      <c r="J177" s="58" t="e">
        <f>J176/J175*10</f>
        <v>#DIV/0!</v>
      </c>
      <c r="K177" s="58" t="e">
        <f>K176/K175*10</f>
        <v>#DIV/0!</v>
      </c>
      <c r="L177" s="58" t="e">
        <f>L176/L175*10</f>
        <v>#DIV/0!</v>
      </c>
      <c r="M177" s="58"/>
      <c r="N177" s="58"/>
      <c r="O177" s="58"/>
      <c r="P177" s="58"/>
      <c r="Q177" s="58"/>
      <c r="R177" s="58" t="e">
        <f>R176/R175*10</f>
        <v>#DIV/0!</v>
      </c>
      <c r="S177" s="58"/>
      <c r="T177" s="58"/>
      <c r="U177" s="58" t="e">
        <f>U176/U175*10</f>
        <v>#DIV/0!</v>
      </c>
      <c r="V177" s="58"/>
      <c r="W177" s="58"/>
      <c r="X177" s="58" t="e">
        <f>X176/X175*10</f>
        <v>#DIV/0!</v>
      </c>
      <c r="Y177" s="58"/>
    </row>
    <row r="178" spans="1:25" s="12" customFormat="1" ht="30" hidden="1" customHeight="1" x14ac:dyDescent="0.25">
      <c r="A178" s="55" t="s">
        <v>119</v>
      </c>
      <c r="B178" s="23"/>
      <c r="C178" s="27">
        <f>SUM(E178:Y178)</f>
        <v>0</v>
      </c>
      <c r="D178" s="15" t="e">
        <f t="shared" si="75"/>
        <v>#DIV/0!</v>
      </c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57"/>
      <c r="Q178" s="37"/>
      <c r="R178" s="37"/>
      <c r="S178" s="37"/>
      <c r="T178" s="37"/>
      <c r="U178" s="37"/>
      <c r="V178" s="37"/>
      <c r="W178" s="37"/>
      <c r="X178" s="37"/>
      <c r="Y178" s="37"/>
    </row>
    <row r="179" spans="1:25" s="12" customFormat="1" ht="30" hidden="1" customHeight="1" x14ac:dyDescent="0.25">
      <c r="A179" s="55" t="s">
        <v>120</v>
      </c>
      <c r="B179" s="23"/>
      <c r="C179" s="27"/>
      <c r="D179" s="15" t="e">
        <f>C179/B179</f>
        <v>#DIV/0!</v>
      </c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</row>
    <row r="180" spans="1:25" s="12" customFormat="1" ht="30" hidden="1" customHeight="1" x14ac:dyDescent="0.25">
      <c r="A180" s="55" t="s">
        <v>121</v>
      </c>
      <c r="B180" s="23"/>
      <c r="C180" s="27"/>
      <c r="D180" s="15" t="e">
        <f>C180/B180</f>
        <v>#DIV/0!</v>
      </c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</row>
    <row r="181" spans="1:25" s="50" customFormat="1" ht="30" hidden="1" customHeight="1" x14ac:dyDescent="0.25">
      <c r="A181" s="32" t="s">
        <v>122</v>
      </c>
      <c r="B181" s="23"/>
      <c r="C181" s="27">
        <f>SUM(E181:Y181)</f>
        <v>0</v>
      </c>
      <c r="D181" s="15" t="e">
        <f>C181/B181</f>
        <v>#DIV/0!</v>
      </c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</row>
    <row r="182" spans="1:25" s="50" customFormat="1" ht="30" hidden="1" customHeight="1" x14ac:dyDescent="0.25">
      <c r="A182" s="13" t="s">
        <v>123</v>
      </c>
      <c r="B182" s="91"/>
      <c r="C182" s="91" t="e">
        <f>C181/C184</f>
        <v>#DIV/0!</v>
      </c>
      <c r="D182" s="9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</row>
    <row r="183" spans="1:25" s="12" customFormat="1" ht="30" hidden="1" customHeight="1" x14ac:dyDescent="0.25">
      <c r="A183" s="32" t="s">
        <v>124</v>
      </c>
      <c r="B183" s="23"/>
      <c r="C183" s="27">
        <f>SUM(E183:Y183)</f>
        <v>0</v>
      </c>
      <c r="D183" s="15" t="e">
        <f t="shared" ref="D183:D195" si="87">C183/B183</f>
        <v>#DIV/0!</v>
      </c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</row>
    <row r="184" spans="1:25" s="12" customFormat="1" ht="30" hidden="1" customHeight="1" outlineLevel="1" x14ac:dyDescent="0.25">
      <c r="A184" s="32" t="s">
        <v>125</v>
      </c>
      <c r="B184" s="23"/>
      <c r="C184" s="23"/>
      <c r="D184" s="15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</row>
    <row r="185" spans="1:25" s="12" customFormat="1" ht="30" hidden="1" customHeight="1" outlineLevel="1" x14ac:dyDescent="0.25">
      <c r="A185" s="32" t="s">
        <v>126</v>
      </c>
      <c r="B185" s="23"/>
      <c r="C185" s="27">
        <f>SUM(E185:Y185)</f>
        <v>0</v>
      </c>
      <c r="D185" s="15" t="e">
        <f t="shared" si="87"/>
        <v>#DIV/0!</v>
      </c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</row>
    <row r="186" spans="1:25" s="12" customFormat="1" ht="30" hidden="1" customHeight="1" x14ac:dyDescent="0.25">
      <c r="A186" s="13" t="s">
        <v>52</v>
      </c>
      <c r="B186" s="92" t="e">
        <f>B185/B184</f>
        <v>#DIV/0!</v>
      </c>
      <c r="C186" s="92" t="e">
        <f>C185/C184</f>
        <v>#DIV/0!</v>
      </c>
      <c r="D186" s="15"/>
      <c r="E186" s="16" t="e">
        <f>E185/E184</f>
        <v>#DIV/0!</v>
      </c>
      <c r="F186" s="16" t="e">
        <f t="shared" ref="F186:Y186" si="88">F185/F184</f>
        <v>#DIV/0!</v>
      </c>
      <c r="G186" s="16" t="e">
        <f t="shared" si="88"/>
        <v>#DIV/0!</v>
      </c>
      <c r="H186" s="16" t="e">
        <f t="shared" si="88"/>
        <v>#DIV/0!</v>
      </c>
      <c r="I186" s="16" t="e">
        <f t="shared" si="88"/>
        <v>#DIV/0!</v>
      </c>
      <c r="J186" s="16" t="e">
        <f t="shared" si="88"/>
        <v>#DIV/0!</v>
      </c>
      <c r="K186" s="16" t="e">
        <f t="shared" si="88"/>
        <v>#DIV/0!</v>
      </c>
      <c r="L186" s="16" t="e">
        <f t="shared" si="88"/>
        <v>#DIV/0!</v>
      </c>
      <c r="M186" s="16" t="e">
        <f t="shared" si="88"/>
        <v>#DIV/0!</v>
      </c>
      <c r="N186" s="16" t="e">
        <f t="shared" si="88"/>
        <v>#DIV/0!</v>
      </c>
      <c r="O186" s="16" t="e">
        <f t="shared" si="88"/>
        <v>#DIV/0!</v>
      </c>
      <c r="P186" s="16" t="e">
        <f t="shared" si="88"/>
        <v>#DIV/0!</v>
      </c>
      <c r="Q186" s="16" t="e">
        <f t="shared" si="88"/>
        <v>#DIV/0!</v>
      </c>
      <c r="R186" s="16" t="e">
        <f t="shared" si="88"/>
        <v>#DIV/0!</v>
      </c>
      <c r="S186" s="16" t="e">
        <f t="shared" si="88"/>
        <v>#DIV/0!</v>
      </c>
      <c r="T186" s="16" t="e">
        <f t="shared" si="88"/>
        <v>#DIV/0!</v>
      </c>
      <c r="U186" s="16" t="e">
        <f t="shared" si="88"/>
        <v>#DIV/0!</v>
      </c>
      <c r="V186" s="16" t="e">
        <f t="shared" si="88"/>
        <v>#DIV/0!</v>
      </c>
      <c r="W186" s="16" t="e">
        <f t="shared" si="88"/>
        <v>#DIV/0!</v>
      </c>
      <c r="X186" s="16" t="e">
        <f t="shared" si="88"/>
        <v>#DIV/0!</v>
      </c>
      <c r="Y186" s="16" t="e">
        <f t="shared" si="88"/>
        <v>#DIV/0!</v>
      </c>
    </row>
    <row r="187" spans="1:25" s="12" customFormat="1" ht="30" hidden="1" customHeight="1" x14ac:dyDescent="0.25">
      <c r="A187" s="11" t="s">
        <v>127</v>
      </c>
      <c r="B187" s="26"/>
      <c r="C187" s="26">
        <f>SUM(E187:Y187)</f>
        <v>0</v>
      </c>
      <c r="D187" s="15" t="e">
        <f t="shared" si="87"/>
        <v>#DIV/0!</v>
      </c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</row>
    <row r="188" spans="1:25" s="12" customFormat="1" ht="30" hidden="1" customHeight="1" x14ac:dyDescent="0.25">
      <c r="A188" s="11" t="s">
        <v>128</v>
      </c>
      <c r="B188" s="26"/>
      <c r="C188" s="26">
        <f>SUM(E188:Y188)</f>
        <v>0</v>
      </c>
      <c r="D188" s="15" t="e">
        <f t="shared" si="87"/>
        <v>#DIV/0!</v>
      </c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</row>
    <row r="189" spans="1:25" s="12" customFormat="1" ht="30" hidden="1" customHeight="1" x14ac:dyDescent="0.25">
      <c r="A189" s="32" t="s">
        <v>151</v>
      </c>
      <c r="B189" s="23"/>
      <c r="C189" s="27">
        <f>SUM(E189:Y189)</f>
        <v>0</v>
      </c>
      <c r="D189" s="15" t="e">
        <f t="shared" si="87"/>
        <v>#DIV/0!</v>
      </c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</row>
    <row r="190" spans="1:25" s="50" customFormat="1" ht="30" hidden="1" customHeight="1" outlineLevel="1" x14ac:dyDescent="0.25">
      <c r="A190" s="11" t="s">
        <v>173</v>
      </c>
      <c r="B190" s="27"/>
      <c r="C190" s="27">
        <f>SUM(E190:Y190)</f>
        <v>101088</v>
      </c>
      <c r="D190" s="15" t="e">
        <f t="shared" si="87"/>
        <v>#DIV/0!</v>
      </c>
      <c r="E190" s="31">
        <v>1366</v>
      </c>
      <c r="F190" s="31">
        <v>2847</v>
      </c>
      <c r="G190" s="31">
        <v>5196</v>
      </c>
      <c r="H190" s="31">
        <v>6543</v>
      </c>
      <c r="I190" s="31">
        <v>7357</v>
      </c>
      <c r="J190" s="31">
        <v>5788</v>
      </c>
      <c r="K190" s="31">
        <v>3545</v>
      </c>
      <c r="L190" s="31">
        <v>5170</v>
      </c>
      <c r="M190" s="31">
        <v>3029</v>
      </c>
      <c r="N190" s="31">
        <v>3517</v>
      </c>
      <c r="O190" s="31">
        <v>3888</v>
      </c>
      <c r="P190" s="31">
        <v>6744</v>
      </c>
      <c r="Q190" s="31">
        <v>6037</v>
      </c>
      <c r="R190" s="31">
        <v>3845</v>
      </c>
      <c r="S190" s="31">
        <v>3946</v>
      </c>
      <c r="T190" s="31">
        <v>5043</v>
      </c>
      <c r="U190" s="31">
        <v>2005</v>
      </c>
      <c r="V190" s="31">
        <v>1351</v>
      </c>
      <c r="W190" s="31">
        <v>8708</v>
      </c>
      <c r="X190" s="31">
        <v>9901</v>
      </c>
      <c r="Y190" s="31">
        <v>5262</v>
      </c>
    </row>
    <row r="191" spans="1:25" s="63" customFormat="1" ht="30" hidden="1" customHeight="1" outlineLevel="1" x14ac:dyDescent="0.25">
      <c r="A191" s="32" t="s">
        <v>129</v>
      </c>
      <c r="B191" s="27"/>
      <c r="C191" s="27">
        <f>SUM(E191:Y191)</f>
        <v>99561</v>
      </c>
      <c r="D191" s="15" t="e">
        <f t="shared" si="87"/>
        <v>#DIV/0!</v>
      </c>
      <c r="E191" s="37">
        <v>1366</v>
      </c>
      <c r="F191" s="37">
        <v>2847</v>
      </c>
      <c r="G191" s="37">
        <v>5196</v>
      </c>
      <c r="H191" s="37">
        <v>6543</v>
      </c>
      <c r="I191" s="37">
        <v>7250</v>
      </c>
      <c r="J191" s="37">
        <v>5539</v>
      </c>
      <c r="K191" s="37">
        <v>3467</v>
      </c>
      <c r="L191" s="37">
        <v>5170</v>
      </c>
      <c r="M191" s="37">
        <v>3029</v>
      </c>
      <c r="N191" s="37">
        <v>3517</v>
      </c>
      <c r="O191" s="37">
        <v>3752</v>
      </c>
      <c r="P191" s="37">
        <v>6565</v>
      </c>
      <c r="Q191" s="37">
        <v>6037</v>
      </c>
      <c r="R191" s="37">
        <v>3845</v>
      </c>
      <c r="S191" s="37">
        <v>3946</v>
      </c>
      <c r="T191" s="37">
        <v>5043</v>
      </c>
      <c r="U191" s="37">
        <v>1980</v>
      </c>
      <c r="V191" s="37">
        <v>1351</v>
      </c>
      <c r="W191" s="37">
        <v>8708</v>
      </c>
      <c r="X191" s="37">
        <v>9350</v>
      </c>
      <c r="Y191" s="37">
        <v>5060</v>
      </c>
    </row>
    <row r="192" spans="1:25" s="50" customFormat="1" ht="30" hidden="1" customHeight="1" x14ac:dyDescent="0.25">
      <c r="A192" s="11" t="s">
        <v>130</v>
      </c>
      <c r="B192" s="52"/>
      <c r="C192" s="52">
        <f>C191/C190</f>
        <v>0.98489434947768284</v>
      </c>
      <c r="D192" s="15" t="e">
        <f t="shared" si="87"/>
        <v>#DIV/0!</v>
      </c>
      <c r="E192" s="73">
        <f t="shared" ref="E192:Y192" si="89">E191/E190</f>
        <v>1</v>
      </c>
      <c r="F192" s="73">
        <f t="shared" si="89"/>
        <v>1</v>
      </c>
      <c r="G192" s="73">
        <f t="shared" si="89"/>
        <v>1</v>
      </c>
      <c r="H192" s="73">
        <f t="shared" si="89"/>
        <v>1</v>
      </c>
      <c r="I192" s="73">
        <f t="shared" si="89"/>
        <v>0.98545602827239365</v>
      </c>
      <c r="J192" s="73">
        <f t="shared" si="89"/>
        <v>0.95697995853489981</v>
      </c>
      <c r="K192" s="73">
        <f t="shared" si="89"/>
        <v>0.97799717912552886</v>
      </c>
      <c r="L192" s="73">
        <f t="shared" si="89"/>
        <v>1</v>
      </c>
      <c r="M192" s="73">
        <f t="shared" si="89"/>
        <v>1</v>
      </c>
      <c r="N192" s="73">
        <f t="shared" si="89"/>
        <v>1</v>
      </c>
      <c r="O192" s="73">
        <f t="shared" si="89"/>
        <v>0.96502057613168724</v>
      </c>
      <c r="P192" s="73">
        <f t="shared" si="89"/>
        <v>0.9734578884934757</v>
      </c>
      <c r="Q192" s="73">
        <f t="shared" si="89"/>
        <v>1</v>
      </c>
      <c r="R192" s="73">
        <f t="shared" si="89"/>
        <v>1</v>
      </c>
      <c r="S192" s="73">
        <f t="shared" si="89"/>
        <v>1</v>
      </c>
      <c r="T192" s="73">
        <f t="shared" si="89"/>
        <v>1</v>
      </c>
      <c r="U192" s="73">
        <f t="shared" si="89"/>
        <v>0.98753117206982544</v>
      </c>
      <c r="V192" s="73">
        <f t="shared" si="89"/>
        <v>1</v>
      </c>
      <c r="W192" s="73">
        <f t="shared" si="89"/>
        <v>1</v>
      </c>
      <c r="X192" s="73">
        <f t="shared" si="89"/>
        <v>0.9443490556509444</v>
      </c>
      <c r="Y192" s="73">
        <f t="shared" si="89"/>
        <v>0.9616115545419992</v>
      </c>
    </row>
    <row r="193" spans="1:35" s="50" customFormat="1" ht="30" hidden="1" customHeight="1" outlineLevel="1" x14ac:dyDescent="0.25">
      <c r="A193" s="11" t="s">
        <v>131</v>
      </c>
      <c r="B193" s="27"/>
      <c r="C193" s="27">
        <f>SUM(E193:Y193)</f>
        <v>0</v>
      </c>
      <c r="D193" s="15" t="e">
        <f t="shared" si="87"/>
        <v>#DIV/0!</v>
      </c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</row>
    <row r="194" spans="1:35" s="63" customFormat="1" ht="30" hidden="1" customHeight="1" outlineLevel="1" x14ac:dyDescent="0.25">
      <c r="A194" s="32" t="s">
        <v>132</v>
      </c>
      <c r="B194" s="23"/>
      <c r="C194" s="27">
        <f>SUM(E194:Y194)</f>
        <v>15599</v>
      </c>
      <c r="D194" s="15" t="e">
        <f t="shared" si="87"/>
        <v>#DIV/0!</v>
      </c>
      <c r="E194" s="49">
        <v>17</v>
      </c>
      <c r="F194" s="37">
        <v>360</v>
      </c>
      <c r="G194" s="37">
        <v>2381</v>
      </c>
      <c r="H194" s="37">
        <v>435</v>
      </c>
      <c r="I194" s="37">
        <v>387</v>
      </c>
      <c r="J194" s="37">
        <v>1130</v>
      </c>
      <c r="K194" s="37"/>
      <c r="L194" s="37">
        <v>1360</v>
      </c>
      <c r="M194" s="37">
        <v>202</v>
      </c>
      <c r="N194" s="37">
        <v>581</v>
      </c>
      <c r="O194" s="49">
        <v>217</v>
      </c>
      <c r="P194" s="37">
        <v>663</v>
      </c>
      <c r="Q194" s="37">
        <v>1813</v>
      </c>
      <c r="R194" s="37">
        <v>170</v>
      </c>
      <c r="S194" s="37">
        <v>630</v>
      </c>
      <c r="T194" s="37"/>
      <c r="U194" s="37">
        <v>110</v>
      </c>
      <c r="V194" s="37"/>
      <c r="W194" s="37">
        <v>1225</v>
      </c>
      <c r="X194" s="37">
        <v>3778</v>
      </c>
      <c r="Y194" s="37">
        <v>140</v>
      </c>
    </row>
    <row r="195" spans="1:35" s="50" customFormat="1" ht="30" hidden="1" customHeight="1" x14ac:dyDescent="0.25">
      <c r="A195" s="11" t="s">
        <v>133</v>
      </c>
      <c r="B195" s="15"/>
      <c r="C195" s="15" t="e">
        <f>C194/C193</f>
        <v>#DIV/0!</v>
      </c>
      <c r="D195" s="15" t="e">
        <f t="shared" si="87"/>
        <v>#DIV/0!</v>
      </c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</row>
    <row r="196" spans="1:35" s="50" customFormat="1" ht="30" hidden="1" customHeight="1" x14ac:dyDescent="0.25">
      <c r="A196" s="13" t="s">
        <v>134</v>
      </c>
      <c r="B196" s="23"/>
      <c r="C196" s="27"/>
      <c r="D196" s="2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</row>
    <row r="197" spans="1:35" s="63" customFormat="1" ht="30" hidden="1" customHeight="1" outlineLevel="1" x14ac:dyDescent="0.25">
      <c r="A197" s="55" t="s">
        <v>135</v>
      </c>
      <c r="B197" s="23"/>
      <c r="C197" s="27">
        <f>SUM(E197:Y197)</f>
        <v>0</v>
      </c>
      <c r="D197" s="9" t="e">
        <f t="shared" ref="D197:D216" si="90">C197/B197</f>
        <v>#DIV/0!</v>
      </c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</row>
    <row r="198" spans="1:35" s="50" customFormat="1" ht="30" hidden="1" customHeight="1" outlineLevel="1" x14ac:dyDescent="0.25">
      <c r="A198" s="13" t="s">
        <v>136</v>
      </c>
      <c r="B198" s="23"/>
      <c r="C198" s="27">
        <f>SUM(E198:Y198)</f>
        <v>0</v>
      </c>
      <c r="D198" s="9" t="e">
        <f t="shared" si="90"/>
        <v>#DIV/0!</v>
      </c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AI198" s="50" t="s">
        <v>0</v>
      </c>
    </row>
    <row r="199" spans="1:35" s="50" customFormat="1" ht="30" hidden="1" customHeight="1" outlineLevel="1" x14ac:dyDescent="0.25">
      <c r="A199" s="13" t="s">
        <v>137</v>
      </c>
      <c r="B199" s="27">
        <f>B197*0.45</f>
        <v>0</v>
      </c>
      <c r="C199" s="27">
        <f>C197*0.45</f>
        <v>0</v>
      </c>
      <c r="D199" s="9" t="e">
        <f t="shared" si="90"/>
        <v>#DIV/0!</v>
      </c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64"/>
    </row>
    <row r="200" spans="1:35" s="50" customFormat="1" ht="30" hidden="1" customHeight="1" x14ac:dyDescent="0.25">
      <c r="A200" s="13" t="s">
        <v>138</v>
      </c>
      <c r="B200" s="52" t="e">
        <f>B197/B198</f>
        <v>#DIV/0!</v>
      </c>
      <c r="C200" s="52" t="e">
        <f>C197/C198</f>
        <v>#DIV/0!</v>
      </c>
      <c r="D200" s="9"/>
      <c r="E200" s="73" t="e">
        <f t="shared" ref="E200:Y200" si="91">E197/E198</f>
        <v>#DIV/0!</v>
      </c>
      <c r="F200" s="73" t="e">
        <f t="shared" si="91"/>
        <v>#DIV/0!</v>
      </c>
      <c r="G200" s="73" t="e">
        <f t="shared" si="91"/>
        <v>#DIV/0!</v>
      </c>
      <c r="H200" s="73" t="e">
        <f t="shared" si="91"/>
        <v>#DIV/0!</v>
      </c>
      <c r="I200" s="73" t="e">
        <f t="shared" si="91"/>
        <v>#DIV/0!</v>
      </c>
      <c r="J200" s="73" t="e">
        <f t="shared" si="91"/>
        <v>#DIV/0!</v>
      </c>
      <c r="K200" s="73" t="e">
        <f t="shared" si="91"/>
        <v>#DIV/0!</v>
      </c>
      <c r="L200" s="73" t="e">
        <f t="shared" si="91"/>
        <v>#DIV/0!</v>
      </c>
      <c r="M200" s="73" t="e">
        <f t="shared" si="91"/>
        <v>#DIV/0!</v>
      </c>
      <c r="N200" s="73" t="e">
        <f t="shared" si="91"/>
        <v>#DIV/0!</v>
      </c>
      <c r="O200" s="73" t="e">
        <f t="shared" si="91"/>
        <v>#DIV/0!</v>
      </c>
      <c r="P200" s="73" t="e">
        <f t="shared" si="91"/>
        <v>#DIV/0!</v>
      </c>
      <c r="Q200" s="73" t="e">
        <f t="shared" si="91"/>
        <v>#DIV/0!</v>
      </c>
      <c r="R200" s="73" t="e">
        <f t="shared" si="91"/>
        <v>#DIV/0!</v>
      </c>
      <c r="S200" s="73" t="e">
        <f t="shared" si="91"/>
        <v>#DIV/0!</v>
      </c>
      <c r="T200" s="73" t="e">
        <f t="shared" si="91"/>
        <v>#DIV/0!</v>
      </c>
      <c r="U200" s="73" t="e">
        <f t="shared" si="91"/>
        <v>#DIV/0!</v>
      </c>
      <c r="V200" s="73" t="e">
        <f t="shared" si="91"/>
        <v>#DIV/0!</v>
      </c>
      <c r="W200" s="73" t="e">
        <f t="shared" si="91"/>
        <v>#DIV/0!</v>
      </c>
      <c r="X200" s="73" t="e">
        <f t="shared" si="91"/>
        <v>#DIV/0!</v>
      </c>
      <c r="Y200" s="73" t="e">
        <f t="shared" si="91"/>
        <v>#DIV/0!</v>
      </c>
    </row>
    <row r="201" spans="1:35" s="63" customFormat="1" ht="30" hidden="1" customHeight="1" outlineLevel="1" x14ac:dyDescent="0.25">
      <c r="A201" s="55" t="s">
        <v>139</v>
      </c>
      <c r="B201" s="23"/>
      <c r="C201" s="27">
        <f>SUM(E201:Y201)</f>
        <v>0</v>
      </c>
      <c r="D201" s="9" t="e">
        <f t="shared" si="90"/>
        <v>#DIV/0!</v>
      </c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</row>
    <row r="202" spans="1:35" s="50" customFormat="1" ht="28.2" hidden="1" customHeight="1" outlineLevel="1" x14ac:dyDescent="0.25">
      <c r="A202" s="13" t="s">
        <v>136</v>
      </c>
      <c r="B202" s="23"/>
      <c r="C202" s="27">
        <f>SUM(E202:Y202)</f>
        <v>0</v>
      </c>
      <c r="D202" s="9" t="e">
        <f t="shared" si="90"/>
        <v>#DIV/0!</v>
      </c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</row>
    <row r="203" spans="1:35" s="50" customFormat="1" ht="27" hidden="1" customHeight="1" outlineLevel="1" x14ac:dyDescent="0.25">
      <c r="A203" s="13" t="s">
        <v>137</v>
      </c>
      <c r="B203" s="27">
        <f>B201*0.3</f>
        <v>0</v>
      </c>
      <c r="C203" s="27">
        <f>C201*0.3</f>
        <v>0</v>
      </c>
      <c r="D203" s="9" t="e">
        <f t="shared" si="90"/>
        <v>#DIV/0!</v>
      </c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</row>
    <row r="204" spans="1:35" s="63" customFormat="1" ht="30" hidden="1" customHeight="1" x14ac:dyDescent="0.25">
      <c r="A204" s="13" t="s">
        <v>138</v>
      </c>
      <c r="B204" s="9" t="e">
        <f>B201/B202</f>
        <v>#DIV/0!</v>
      </c>
      <c r="C204" s="9" t="e">
        <f>C201/C202</f>
        <v>#DIV/0!</v>
      </c>
      <c r="D204" s="9"/>
      <c r="E204" s="30" t="e">
        <f t="shared" ref="E204:Y204" si="92">E201/E202</f>
        <v>#DIV/0!</v>
      </c>
      <c r="F204" s="30" t="e">
        <f t="shared" si="92"/>
        <v>#DIV/0!</v>
      </c>
      <c r="G204" s="30" t="e">
        <f t="shared" si="92"/>
        <v>#DIV/0!</v>
      </c>
      <c r="H204" s="30" t="e">
        <f t="shared" si="92"/>
        <v>#DIV/0!</v>
      </c>
      <c r="I204" s="30" t="e">
        <f t="shared" si="92"/>
        <v>#DIV/0!</v>
      </c>
      <c r="J204" s="30" t="e">
        <f t="shared" si="92"/>
        <v>#DIV/0!</v>
      </c>
      <c r="K204" s="30" t="e">
        <f t="shared" si="92"/>
        <v>#DIV/0!</v>
      </c>
      <c r="L204" s="30" t="e">
        <f t="shared" si="92"/>
        <v>#DIV/0!</v>
      </c>
      <c r="M204" s="30" t="e">
        <f t="shared" si="92"/>
        <v>#DIV/0!</v>
      </c>
      <c r="N204" s="30" t="e">
        <f t="shared" si="92"/>
        <v>#DIV/0!</v>
      </c>
      <c r="O204" s="30" t="e">
        <f t="shared" si="92"/>
        <v>#DIV/0!</v>
      </c>
      <c r="P204" s="30" t="e">
        <f t="shared" si="92"/>
        <v>#DIV/0!</v>
      </c>
      <c r="Q204" s="30" t="e">
        <f t="shared" si="92"/>
        <v>#DIV/0!</v>
      </c>
      <c r="R204" s="30" t="e">
        <f t="shared" si="92"/>
        <v>#DIV/0!</v>
      </c>
      <c r="S204" s="30" t="e">
        <f t="shared" si="92"/>
        <v>#DIV/0!</v>
      </c>
      <c r="T204" s="30" t="e">
        <f t="shared" si="92"/>
        <v>#DIV/0!</v>
      </c>
      <c r="U204" s="30" t="e">
        <f t="shared" si="92"/>
        <v>#DIV/0!</v>
      </c>
      <c r="V204" s="30" t="e">
        <f t="shared" si="92"/>
        <v>#DIV/0!</v>
      </c>
      <c r="W204" s="30" t="e">
        <f t="shared" si="92"/>
        <v>#DIV/0!</v>
      </c>
      <c r="X204" s="30" t="e">
        <f t="shared" si="92"/>
        <v>#DIV/0!</v>
      </c>
      <c r="Y204" s="30" t="e">
        <f t="shared" si="92"/>
        <v>#DIV/0!</v>
      </c>
    </row>
    <row r="205" spans="1:35" s="63" customFormat="1" ht="30" hidden="1" customHeight="1" outlineLevel="1" x14ac:dyDescent="0.25">
      <c r="A205" s="55" t="s">
        <v>140</v>
      </c>
      <c r="B205" s="23"/>
      <c r="C205" s="27">
        <f>SUM(E205:Y205)</f>
        <v>0</v>
      </c>
      <c r="D205" s="9" t="e">
        <f t="shared" si="90"/>
        <v>#DIV/0!</v>
      </c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</row>
    <row r="206" spans="1:35" s="50" customFormat="1" ht="30" hidden="1" customHeight="1" outlineLevel="1" x14ac:dyDescent="0.25">
      <c r="A206" s="13" t="s">
        <v>136</v>
      </c>
      <c r="B206" s="23"/>
      <c r="C206" s="27">
        <f>SUM(E206:Y206)</f>
        <v>0</v>
      </c>
      <c r="D206" s="9" t="e">
        <f t="shared" si="90"/>
        <v>#DIV/0!</v>
      </c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</row>
    <row r="207" spans="1:35" s="50" customFormat="1" ht="30" hidden="1" customHeight="1" outlineLevel="1" x14ac:dyDescent="0.25">
      <c r="A207" s="13" t="s">
        <v>141</v>
      </c>
      <c r="B207" s="27">
        <f>B205*0.19</f>
        <v>0</v>
      </c>
      <c r="C207" s="27">
        <f>C205*0.19</f>
        <v>0</v>
      </c>
      <c r="D207" s="9" t="e">
        <f t="shared" si="90"/>
        <v>#DIV/0!</v>
      </c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</row>
    <row r="208" spans="1:35" s="63" customFormat="1" ht="30" hidden="1" customHeight="1" x14ac:dyDescent="0.25">
      <c r="A208" s="13" t="s">
        <v>142</v>
      </c>
      <c r="B208" s="9" t="e">
        <f>B205/B206</f>
        <v>#DIV/0!</v>
      </c>
      <c r="C208" s="9" t="e">
        <f>C205/C206</f>
        <v>#DIV/0!</v>
      </c>
      <c r="D208" s="9"/>
      <c r="E208" s="30" t="e">
        <f>E205/E206</f>
        <v>#DIV/0!</v>
      </c>
      <c r="F208" s="30" t="e">
        <f>F205/F206</f>
        <v>#DIV/0!</v>
      </c>
      <c r="G208" s="30" t="e">
        <f t="shared" ref="G208:Y208" si="93">G205/G206</f>
        <v>#DIV/0!</v>
      </c>
      <c r="H208" s="30" t="e">
        <f t="shared" si="93"/>
        <v>#DIV/0!</v>
      </c>
      <c r="I208" s="30" t="e">
        <f t="shared" si="93"/>
        <v>#DIV/0!</v>
      </c>
      <c r="J208" s="30" t="e">
        <f t="shared" si="93"/>
        <v>#DIV/0!</v>
      </c>
      <c r="K208" s="30" t="e">
        <f t="shared" si="93"/>
        <v>#DIV/0!</v>
      </c>
      <c r="L208" s="30" t="e">
        <f t="shared" si="93"/>
        <v>#DIV/0!</v>
      </c>
      <c r="M208" s="30" t="e">
        <f t="shared" si="93"/>
        <v>#DIV/0!</v>
      </c>
      <c r="N208" s="30" t="e">
        <f t="shared" si="93"/>
        <v>#DIV/0!</v>
      </c>
      <c r="O208" s="30" t="e">
        <f t="shared" si="93"/>
        <v>#DIV/0!</v>
      </c>
      <c r="P208" s="30" t="e">
        <f t="shared" si="93"/>
        <v>#DIV/0!</v>
      </c>
      <c r="Q208" s="30" t="e">
        <f t="shared" si="93"/>
        <v>#DIV/0!</v>
      </c>
      <c r="R208" s="30" t="e">
        <f t="shared" si="93"/>
        <v>#DIV/0!</v>
      </c>
      <c r="S208" s="30" t="e">
        <f t="shared" si="93"/>
        <v>#DIV/0!</v>
      </c>
      <c r="T208" s="30" t="e">
        <f t="shared" si="93"/>
        <v>#DIV/0!</v>
      </c>
      <c r="U208" s="30" t="e">
        <f t="shared" si="93"/>
        <v>#DIV/0!</v>
      </c>
      <c r="V208" s="30" t="e">
        <f t="shared" si="93"/>
        <v>#DIV/0!</v>
      </c>
      <c r="W208" s="30" t="e">
        <f t="shared" si="93"/>
        <v>#DIV/0!</v>
      </c>
      <c r="X208" s="30" t="e">
        <f t="shared" si="93"/>
        <v>#DIV/0!</v>
      </c>
      <c r="Y208" s="30" t="e">
        <f t="shared" si="93"/>
        <v>#DIV/0!</v>
      </c>
    </row>
    <row r="209" spans="1:25" s="50" customFormat="1" ht="30" hidden="1" customHeight="1" x14ac:dyDescent="0.25">
      <c r="A209" s="55" t="s">
        <v>143</v>
      </c>
      <c r="B209" s="27"/>
      <c r="C209" s="27">
        <f>SUM(E209:Y209)</f>
        <v>0</v>
      </c>
      <c r="D209" s="9" t="e">
        <f t="shared" si="90"/>
        <v>#DIV/0!</v>
      </c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</row>
    <row r="210" spans="1:25" s="50" customFormat="1" ht="30" hidden="1" customHeight="1" x14ac:dyDescent="0.25">
      <c r="A210" s="13" t="s">
        <v>141</v>
      </c>
      <c r="B210" s="27"/>
      <c r="C210" s="27">
        <f>C209*0.7</f>
        <v>0</v>
      </c>
      <c r="D210" s="9" t="e">
        <f t="shared" si="90"/>
        <v>#DIV/0!</v>
      </c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25" s="50" customFormat="1" ht="30" hidden="1" customHeight="1" x14ac:dyDescent="0.25">
      <c r="A211" s="32" t="s">
        <v>144</v>
      </c>
      <c r="B211" s="27"/>
      <c r="C211" s="27">
        <f>SUM(E211:Y211)</f>
        <v>0</v>
      </c>
      <c r="D211" s="9" t="e">
        <f t="shared" si="90"/>
        <v>#DIV/0!</v>
      </c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</row>
    <row r="212" spans="1:25" s="50" customFormat="1" ht="30" hidden="1" customHeight="1" x14ac:dyDescent="0.25">
      <c r="A212" s="13" t="s">
        <v>141</v>
      </c>
      <c r="B212" s="27">
        <f>B211*0.2</f>
        <v>0</v>
      </c>
      <c r="C212" s="27">
        <f>C211*0.2</f>
        <v>0</v>
      </c>
      <c r="D212" s="9" t="e">
        <f t="shared" si="90"/>
        <v>#DIV/0!</v>
      </c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</row>
    <row r="213" spans="1:25" s="50" customFormat="1" ht="30" hidden="1" customHeight="1" x14ac:dyDescent="0.25">
      <c r="A213" s="32" t="s">
        <v>166</v>
      </c>
      <c r="B213" s="27"/>
      <c r="C213" s="27">
        <f>SUM(E213:Y213)</f>
        <v>0</v>
      </c>
      <c r="D213" s="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</row>
    <row r="214" spans="1:25" s="50" customFormat="1" ht="30" hidden="1" customHeight="1" x14ac:dyDescent="0.25">
      <c r="A214" s="32" t="s">
        <v>145</v>
      </c>
      <c r="B214" s="27">
        <f>B212+B210+B207+B203+B199</f>
        <v>0</v>
      </c>
      <c r="C214" s="27">
        <f>C212+C210+C207+C203+C199</f>
        <v>0</v>
      </c>
      <c r="D214" s="9" t="e">
        <f t="shared" si="90"/>
        <v>#DIV/0!</v>
      </c>
      <c r="E214" s="26">
        <f>E212+E210+E207+E203+E199</f>
        <v>0</v>
      </c>
      <c r="F214" s="26">
        <f t="shared" ref="F214:Y214" si="94">F212+F210+F207+F203+F199</f>
        <v>0</v>
      </c>
      <c r="G214" s="26">
        <f t="shared" si="94"/>
        <v>0</v>
      </c>
      <c r="H214" s="26">
        <f t="shared" si="94"/>
        <v>0</v>
      </c>
      <c r="I214" s="26">
        <f t="shared" si="94"/>
        <v>0</v>
      </c>
      <c r="J214" s="26">
        <f t="shared" si="94"/>
        <v>0</v>
      </c>
      <c r="K214" s="26">
        <f t="shared" si="94"/>
        <v>0</v>
      </c>
      <c r="L214" s="26">
        <f t="shared" si="94"/>
        <v>0</v>
      </c>
      <c r="M214" s="26">
        <f t="shared" si="94"/>
        <v>0</v>
      </c>
      <c r="N214" s="26">
        <f t="shared" si="94"/>
        <v>0</v>
      </c>
      <c r="O214" s="26">
        <f t="shared" si="94"/>
        <v>0</v>
      </c>
      <c r="P214" s="26">
        <f t="shared" si="94"/>
        <v>0</v>
      </c>
      <c r="Q214" s="26">
        <f t="shared" si="94"/>
        <v>0</v>
      </c>
      <c r="R214" s="26">
        <f t="shared" si="94"/>
        <v>0</v>
      </c>
      <c r="S214" s="26">
        <f t="shared" si="94"/>
        <v>0</v>
      </c>
      <c r="T214" s="26">
        <f t="shared" si="94"/>
        <v>0</v>
      </c>
      <c r="U214" s="26">
        <f t="shared" si="94"/>
        <v>0</v>
      </c>
      <c r="V214" s="26">
        <f t="shared" si="94"/>
        <v>0</v>
      </c>
      <c r="W214" s="26">
        <f t="shared" si="94"/>
        <v>0</v>
      </c>
      <c r="X214" s="26">
        <f t="shared" si="94"/>
        <v>0</v>
      </c>
      <c r="Y214" s="26">
        <f t="shared" si="94"/>
        <v>0</v>
      </c>
    </row>
    <row r="215" spans="1:25" s="50" customFormat="1" ht="6" hidden="1" customHeight="1" x14ac:dyDescent="0.25">
      <c r="A215" s="13" t="s">
        <v>172</v>
      </c>
      <c r="B215" s="26"/>
      <c r="C215" s="26">
        <f>SUM(E215:Y215)</f>
        <v>0</v>
      </c>
      <c r="D215" s="9" t="e">
        <f t="shared" si="90"/>
        <v>#DIV/0!</v>
      </c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</row>
    <row r="216" spans="1:25" s="50" customFormat="1" ht="0.6" hidden="1" customHeight="1" x14ac:dyDescent="0.25">
      <c r="A216" s="55" t="s">
        <v>165</v>
      </c>
      <c r="B216" s="53" t="e">
        <f>B214/B215*10</f>
        <v>#DIV/0!</v>
      </c>
      <c r="C216" s="53" t="e">
        <f>C214/C215*10</f>
        <v>#DIV/0!</v>
      </c>
      <c r="D216" s="9" t="e">
        <f t="shared" si="90"/>
        <v>#DIV/0!</v>
      </c>
      <c r="E216" s="54" t="e">
        <f>E214/E215*10</f>
        <v>#DIV/0!</v>
      </c>
      <c r="F216" s="54" t="e">
        <f t="shared" ref="F216:Y216" si="95">F214/F215*10</f>
        <v>#DIV/0!</v>
      </c>
      <c r="G216" s="54" t="e">
        <f t="shared" si="95"/>
        <v>#DIV/0!</v>
      </c>
      <c r="H216" s="54" t="e">
        <f t="shared" si="95"/>
        <v>#DIV/0!</v>
      </c>
      <c r="I216" s="54" t="e">
        <f t="shared" si="95"/>
        <v>#DIV/0!</v>
      </c>
      <c r="J216" s="54" t="e">
        <f t="shared" si="95"/>
        <v>#DIV/0!</v>
      </c>
      <c r="K216" s="54" t="e">
        <f t="shared" si="95"/>
        <v>#DIV/0!</v>
      </c>
      <c r="L216" s="54" t="e">
        <f t="shared" si="95"/>
        <v>#DIV/0!</v>
      </c>
      <c r="M216" s="54" t="e">
        <f t="shared" si="95"/>
        <v>#DIV/0!</v>
      </c>
      <c r="N216" s="54" t="e">
        <f t="shared" si="95"/>
        <v>#DIV/0!</v>
      </c>
      <c r="O216" s="54" t="e">
        <f t="shared" si="95"/>
        <v>#DIV/0!</v>
      </c>
      <c r="P216" s="54" t="e">
        <f t="shared" si="95"/>
        <v>#DIV/0!</v>
      </c>
      <c r="Q216" s="54" t="e">
        <f t="shared" si="95"/>
        <v>#DIV/0!</v>
      </c>
      <c r="R216" s="54" t="e">
        <f t="shared" si="95"/>
        <v>#DIV/0!</v>
      </c>
      <c r="S216" s="54" t="e">
        <f t="shared" si="95"/>
        <v>#DIV/0!</v>
      </c>
      <c r="T216" s="54" t="e">
        <f t="shared" si="95"/>
        <v>#DIV/0!</v>
      </c>
      <c r="U216" s="54" t="e">
        <f t="shared" si="95"/>
        <v>#DIV/0!</v>
      </c>
      <c r="V216" s="54" t="e">
        <f t="shared" si="95"/>
        <v>#DIV/0!</v>
      </c>
      <c r="W216" s="54" t="e">
        <f t="shared" si="95"/>
        <v>#DIV/0!</v>
      </c>
      <c r="X216" s="54" t="e">
        <f t="shared" si="95"/>
        <v>#DIV/0!</v>
      </c>
      <c r="Y216" s="54" t="e">
        <f t="shared" si="95"/>
        <v>#DIV/0!</v>
      </c>
    </row>
    <row r="217" spans="1:25" ht="18" hidden="1" customHeight="1" x14ac:dyDescent="0.3">
      <c r="A217" s="90"/>
      <c r="B217" s="90"/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  <c r="X217" s="90"/>
      <c r="Y217" s="90"/>
    </row>
    <row r="218" spans="1:25" ht="27" hidden="1" customHeight="1" x14ac:dyDescent="0.3">
      <c r="A218" s="13" t="s">
        <v>186</v>
      </c>
      <c r="B218" s="85"/>
      <c r="C218" s="85">
        <f>SUM(E218:Y218)</f>
        <v>273</v>
      </c>
      <c r="D218" s="85"/>
      <c r="E218" s="85">
        <v>11</v>
      </c>
      <c r="F218" s="85">
        <v>12</v>
      </c>
      <c r="G218" s="85">
        <v>15</v>
      </c>
      <c r="H218" s="85">
        <v>20</v>
      </c>
      <c r="I218" s="85">
        <v>12</v>
      </c>
      <c r="J218" s="85">
        <v>36</v>
      </c>
      <c r="K218" s="85">
        <v>18</v>
      </c>
      <c r="L218" s="85">
        <v>20</v>
      </c>
      <c r="M218" s="85">
        <v>5</v>
      </c>
      <c r="N218" s="85">
        <v>4</v>
      </c>
      <c r="O218" s="85">
        <v>5</v>
      </c>
      <c r="P218" s="85">
        <v>16</v>
      </c>
      <c r="Q218" s="85">
        <v>16</v>
      </c>
      <c r="R218" s="85">
        <v>13</v>
      </c>
      <c r="S218" s="85">
        <v>18</v>
      </c>
      <c r="T218" s="85">
        <v>10</v>
      </c>
      <c r="U218" s="85">
        <v>3</v>
      </c>
      <c r="V218" s="85">
        <v>4</v>
      </c>
      <c r="W218" s="85">
        <v>3</v>
      </c>
      <c r="X218" s="85">
        <v>23</v>
      </c>
      <c r="Y218" s="85">
        <v>9</v>
      </c>
    </row>
    <row r="219" spans="1:25" ht="18" hidden="1" customHeight="1" x14ac:dyDescent="0.3">
      <c r="A219" s="13" t="s">
        <v>190</v>
      </c>
      <c r="B219" s="85">
        <v>108</v>
      </c>
      <c r="C219" s="85">
        <f>SUM(E219:Y219)</f>
        <v>450</v>
      </c>
      <c r="D219" s="85"/>
      <c r="E219" s="85">
        <v>20</v>
      </c>
      <c r="F219" s="85">
        <v>5</v>
      </c>
      <c r="G219" s="85">
        <v>59</v>
      </c>
      <c r="H219" s="85">
        <v>16</v>
      </c>
      <c r="I219" s="85">
        <v>21</v>
      </c>
      <c r="J219" s="85">
        <v>28</v>
      </c>
      <c r="K219" s="85">
        <v>9</v>
      </c>
      <c r="L219" s="85">
        <v>20</v>
      </c>
      <c r="M219" s="85">
        <v>22</v>
      </c>
      <c r="N219" s="85">
        <v>5</v>
      </c>
      <c r="O219" s="85">
        <v>5</v>
      </c>
      <c r="P219" s="85">
        <v>28</v>
      </c>
      <c r="Q219" s="85">
        <v>25</v>
      </c>
      <c r="R219" s="85">
        <v>57</v>
      </c>
      <c r="S219" s="85">
        <v>7</v>
      </c>
      <c r="T219" s="85">
        <v>17</v>
      </c>
      <c r="U219" s="85">
        <v>25</v>
      </c>
      <c r="V219" s="85">
        <v>11</v>
      </c>
      <c r="W219" s="85">
        <v>5</v>
      </c>
      <c r="X219" s="85">
        <v>50</v>
      </c>
      <c r="Y219" s="85">
        <v>15</v>
      </c>
    </row>
    <row r="220" spans="1:25" ht="24.6" hidden="1" customHeight="1" x14ac:dyDescent="0.4">
      <c r="A220" s="86" t="s">
        <v>146</v>
      </c>
      <c r="B220" s="66"/>
      <c r="C220" s="66">
        <f>SUM(E220:Y220)</f>
        <v>0</v>
      </c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</row>
    <row r="221" spans="1:25" s="68" customFormat="1" ht="21.6" hidden="1" customHeight="1" x14ac:dyDescent="0.4">
      <c r="A221" s="67" t="s">
        <v>147</v>
      </c>
      <c r="B221" s="67"/>
      <c r="C221" s="67">
        <f>SUM(E221:Y221)</f>
        <v>0</v>
      </c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</row>
    <row r="222" spans="1:25" s="68" customFormat="1" ht="21.6" hidden="1" customHeight="1" x14ac:dyDescent="0.4">
      <c r="A222" s="67" t="s">
        <v>148</v>
      </c>
      <c r="B222" s="67"/>
      <c r="C222" s="67">
        <f>SUM(E222:Y222)</f>
        <v>0</v>
      </c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</row>
    <row r="223" spans="1:25" s="68" customFormat="1" ht="21.6" hidden="1" customHeight="1" x14ac:dyDescent="0.4">
      <c r="A223" s="69"/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Y223" s="69"/>
    </row>
    <row r="224" spans="1:25" s="68" customFormat="1" ht="21.6" hidden="1" customHeight="1" x14ac:dyDescent="0.4">
      <c r="A224" s="69" t="s">
        <v>149</v>
      </c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</row>
    <row r="225" spans="1:25" ht="16.95" hidden="1" customHeight="1" x14ac:dyDescent="0.3">
      <c r="A225" s="87"/>
      <c r="B225" s="88"/>
      <c r="C225" s="88"/>
      <c r="D225" s="88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spans="1:25" ht="41.4" hidden="1" customHeight="1" x14ac:dyDescent="0.4">
      <c r="A226" s="122"/>
      <c r="B226" s="122"/>
      <c r="C226" s="122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  <c r="T226" s="122"/>
      <c r="U226" s="122"/>
      <c r="V226" s="122"/>
      <c r="W226" s="122"/>
      <c r="X226" s="122"/>
      <c r="Y226" s="122"/>
    </row>
    <row r="227" spans="1:25" ht="20.399999999999999" hidden="1" customHeight="1" x14ac:dyDescent="0.3">
      <c r="A227" s="120"/>
      <c r="B227" s="121"/>
      <c r="C227" s="121"/>
      <c r="D227" s="121"/>
      <c r="E227" s="121"/>
      <c r="F227" s="121"/>
      <c r="G227" s="121"/>
      <c r="H227" s="121"/>
      <c r="I227" s="121"/>
      <c r="J227" s="121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spans="1:25" ht="16.95" hidden="1" customHeight="1" x14ac:dyDescent="0.3">
      <c r="A228" s="89"/>
      <c r="B228" s="6"/>
      <c r="C228" s="6"/>
      <c r="D228" s="6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spans="1:25" ht="9" customHeight="1" x14ac:dyDescent="0.3">
      <c r="A229" s="70"/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</row>
    <row r="230" spans="1:25" s="12" customFormat="1" ht="49.2" hidden="1" customHeight="1" x14ac:dyDescent="0.25">
      <c r="A230" s="32" t="s">
        <v>150</v>
      </c>
      <c r="B230" s="27"/>
      <c r="C230" s="27">
        <f>SUM(E230:Y230)</f>
        <v>259083</v>
      </c>
      <c r="D230" s="27"/>
      <c r="E230" s="39">
        <v>9345</v>
      </c>
      <c r="F230" s="39">
        <v>9100</v>
      </c>
      <c r="G230" s="39">
        <v>16579</v>
      </c>
      <c r="H230" s="39">
        <v>16195</v>
      </c>
      <c r="I230" s="39">
        <v>7250</v>
      </c>
      <c r="J230" s="39">
        <v>17539</v>
      </c>
      <c r="K230" s="39">
        <v>12001</v>
      </c>
      <c r="L230" s="39">
        <v>14609</v>
      </c>
      <c r="M230" s="39">
        <v>13004</v>
      </c>
      <c r="N230" s="39">
        <v>3780</v>
      </c>
      <c r="O230" s="39">
        <v>8536</v>
      </c>
      <c r="P230" s="39">
        <v>11438</v>
      </c>
      <c r="Q230" s="39">
        <v>16561</v>
      </c>
      <c r="R230" s="39">
        <v>15418</v>
      </c>
      <c r="S230" s="39">
        <v>18986</v>
      </c>
      <c r="T230" s="39">
        <v>13238</v>
      </c>
      <c r="U230" s="39">
        <v>7143</v>
      </c>
      <c r="V230" s="39">
        <v>4504</v>
      </c>
      <c r="W230" s="39">
        <v>11688</v>
      </c>
      <c r="X230" s="39">
        <v>21385</v>
      </c>
      <c r="Y230" s="39">
        <v>10784</v>
      </c>
    </row>
    <row r="231" spans="1:25" ht="21" hidden="1" customHeight="1" x14ac:dyDescent="0.3">
      <c r="A231" s="65" t="s">
        <v>152</v>
      </c>
      <c r="B231" s="72"/>
      <c r="C231" s="27">
        <f>SUM(E231:Y231)</f>
        <v>380</v>
      </c>
      <c r="D231" s="27"/>
      <c r="E231" s="65">
        <v>16</v>
      </c>
      <c r="F231" s="65">
        <v>21</v>
      </c>
      <c r="G231" s="65">
        <v>32</v>
      </c>
      <c r="H231" s="65">
        <v>25</v>
      </c>
      <c r="I231" s="65">
        <v>16</v>
      </c>
      <c r="J231" s="65">
        <v>31</v>
      </c>
      <c r="K231" s="65">
        <v>14</v>
      </c>
      <c r="L231" s="65">
        <v>29</v>
      </c>
      <c r="M231" s="65">
        <v>18</v>
      </c>
      <c r="N231" s="65">
        <v>8</v>
      </c>
      <c r="O231" s="65">
        <v>7</v>
      </c>
      <c r="P231" s="65">
        <v>15</v>
      </c>
      <c r="Q231" s="65">
        <v>25</v>
      </c>
      <c r="R231" s="65">
        <v>31</v>
      </c>
      <c r="S231" s="65">
        <v>10</v>
      </c>
      <c r="T231" s="65">
        <v>8</v>
      </c>
      <c r="U231" s="65">
        <v>8</v>
      </c>
      <c r="V231" s="65">
        <v>6</v>
      </c>
      <c r="W231" s="65">
        <v>12</v>
      </c>
      <c r="X231" s="65">
        <v>35</v>
      </c>
      <c r="Y231" s="65">
        <v>13</v>
      </c>
    </row>
    <row r="232" spans="1:25" ht="0.6" hidden="1" customHeight="1" x14ac:dyDescent="0.3">
      <c r="A232" s="65" t="s">
        <v>153</v>
      </c>
      <c r="B232" s="72"/>
      <c r="C232" s="27">
        <f>SUM(E232:Y232)</f>
        <v>208</v>
      </c>
      <c r="D232" s="27"/>
      <c r="E232" s="65">
        <v>10</v>
      </c>
      <c r="F232" s="65">
        <v>2</v>
      </c>
      <c r="G232" s="65">
        <v>42</v>
      </c>
      <c r="H232" s="65">
        <v>11</v>
      </c>
      <c r="I232" s="65">
        <v>9</v>
      </c>
      <c r="J232" s="65">
        <v>30</v>
      </c>
      <c r="K232" s="65">
        <v>9</v>
      </c>
      <c r="L232" s="65">
        <v>15</v>
      </c>
      <c r="M232" s="65">
        <v>1</v>
      </c>
      <c r="N232" s="65">
        <v>2</v>
      </c>
      <c r="O232" s="65">
        <v>5</v>
      </c>
      <c r="P232" s="65">
        <v>1</v>
      </c>
      <c r="Q232" s="65">
        <v>4</v>
      </c>
      <c r="R232" s="65">
        <v>8</v>
      </c>
      <c r="S232" s="65">
        <v>14</v>
      </c>
      <c r="T232" s="65">
        <v>2</v>
      </c>
      <c r="U232" s="65">
        <v>1</v>
      </c>
      <c r="V232" s="65">
        <v>2</v>
      </c>
      <c r="W232" s="65">
        <v>16</v>
      </c>
      <c r="X232" s="65">
        <v>16</v>
      </c>
      <c r="Y232" s="65">
        <v>8</v>
      </c>
    </row>
    <row r="233" spans="1:25" ht="2.4" hidden="1" customHeight="1" x14ac:dyDescent="0.3">
      <c r="A233" s="65" t="s">
        <v>153</v>
      </c>
      <c r="B233" s="72"/>
      <c r="C233" s="27">
        <f>SUM(E233:Y233)</f>
        <v>194</v>
      </c>
      <c r="D233" s="27"/>
      <c r="E233" s="65">
        <v>10</v>
      </c>
      <c r="F233" s="65">
        <v>2</v>
      </c>
      <c r="G233" s="65">
        <v>42</v>
      </c>
      <c r="H233" s="65">
        <v>11</v>
      </c>
      <c r="I233" s="65">
        <v>2</v>
      </c>
      <c r="J233" s="65">
        <v>30</v>
      </c>
      <c r="K233" s="65">
        <v>9</v>
      </c>
      <c r="L233" s="65">
        <v>15</v>
      </c>
      <c r="M233" s="65">
        <v>1</v>
      </c>
      <c r="N233" s="65">
        <v>2</v>
      </c>
      <c r="O233" s="65">
        <v>5</v>
      </c>
      <c r="P233" s="65">
        <v>1</v>
      </c>
      <c r="Q233" s="65">
        <v>4</v>
      </c>
      <c r="R233" s="65">
        <v>1</v>
      </c>
      <c r="S233" s="65">
        <v>14</v>
      </c>
      <c r="T233" s="65">
        <v>2</v>
      </c>
      <c r="U233" s="65">
        <v>1</v>
      </c>
      <c r="V233" s="65">
        <v>2</v>
      </c>
      <c r="W233" s="65">
        <v>16</v>
      </c>
      <c r="X233" s="65">
        <v>16</v>
      </c>
      <c r="Y233" s="65">
        <v>8</v>
      </c>
    </row>
    <row r="234" spans="1:25" ht="24" hidden="1" customHeight="1" x14ac:dyDescent="0.3">
      <c r="A234" s="65" t="s">
        <v>78</v>
      </c>
      <c r="B234" s="27">
        <v>554</v>
      </c>
      <c r="C234" s="27">
        <f>SUM(E234:Y234)</f>
        <v>574</v>
      </c>
      <c r="D234" s="27"/>
      <c r="E234" s="82">
        <v>11</v>
      </c>
      <c r="F234" s="82">
        <v>15</v>
      </c>
      <c r="G234" s="82">
        <v>93</v>
      </c>
      <c r="H234" s="82">
        <v>30</v>
      </c>
      <c r="I234" s="82">
        <v>15</v>
      </c>
      <c r="J234" s="82">
        <v>55</v>
      </c>
      <c r="K234" s="82">
        <v>16</v>
      </c>
      <c r="L234" s="82">
        <v>18</v>
      </c>
      <c r="M234" s="82">
        <v>16</v>
      </c>
      <c r="N234" s="82">
        <v>10</v>
      </c>
      <c r="O234" s="82">
        <v>11</v>
      </c>
      <c r="P234" s="82">
        <v>40</v>
      </c>
      <c r="Q234" s="82">
        <v>22</v>
      </c>
      <c r="R234" s="82">
        <v>55</v>
      </c>
      <c r="S234" s="82">
        <v>14</v>
      </c>
      <c r="T234" s="82">
        <v>29</v>
      </c>
      <c r="U234" s="82">
        <v>22</v>
      </c>
      <c r="V234" s="82">
        <v>9</v>
      </c>
      <c r="W234" s="82">
        <v>7</v>
      </c>
      <c r="X234" s="82">
        <v>60</v>
      </c>
      <c r="Y234" s="82">
        <v>26</v>
      </c>
    </row>
    <row r="235" spans="1:25" hidden="1" x14ac:dyDescent="0.3"/>
    <row r="236" spans="1:25" s="65" customFormat="1" hidden="1" x14ac:dyDescent="0.3">
      <c r="A236" s="65" t="s">
        <v>160</v>
      </c>
      <c r="B236" s="72"/>
      <c r="C236" s="65">
        <f>SUM(E236:Y236)</f>
        <v>40</v>
      </c>
      <c r="E236" s="65">
        <v>3</v>
      </c>
      <c r="G236" s="65">
        <v>1</v>
      </c>
      <c r="H236" s="65">
        <v>6</v>
      </c>
      <c r="J236" s="65">
        <v>1</v>
      </c>
      <c r="M236" s="65">
        <v>1</v>
      </c>
      <c r="O236" s="65">
        <v>2</v>
      </c>
      <c r="P236" s="65">
        <v>1</v>
      </c>
      <c r="Q236" s="65">
        <v>3</v>
      </c>
      <c r="R236" s="65">
        <v>1</v>
      </c>
      <c r="S236" s="65">
        <v>3</v>
      </c>
      <c r="T236" s="65">
        <v>7</v>
      </c>
      <c r="U236" s="65">
        <v>1</v>
      </c>
      <c r="V236" s="65">
        <v>1</v>
      </c>
      <c r="W236" s="65">
        <v>1</v>
      </c>
      <c r="X236" s="65">
        <v>4</v>
      </c>
      <c r="Y236" s="65">
        <v>4</v>
      </c>
    </row>
    <row r="237" spans="1:25" hidden="1" x14ac:dyDescent="0.3"/>
    <row r="238" spans="1:25" ht="21.6" hidden="1" customHeight="1" x14ac:dyDescent="0.3">
      <c r="A238" s="65" t="s">
        <v>164</v>
      </c>
      <c r="B238" s="27">
        <v>45</v>
      </c>
      <c r="C238" s="27">
        <f>SUM(E238:Y238)</f>
        <v>58</v>
      </c>
      <c r="D238" s="27"/>
      <c r="E238" s="82">
        <v>5</v>
      </c>
      <c r="F238" s="82">
        <v>3</v>
      </c>
      <c r="G238" s="82"/>
      <c r="H238" s="82">
        <v>5</v>
      </c>
      <c r="I238" s="82">
        <v>2</v>
      </c>
      <c r="J238" s="82"/>
      <c r="K238" s="82">
        <v>2</v>
      </c>
      <c r="L238" s="82">
        <v>0</v>
      </c>
      <c r="M238" s="82">
        <v>3</v>
      </c>
      <c r="N238" s="82">
        <v>3</v>
      </c>
      <c r="O238" s="82">
        <v>3</v>
      </c>
      <c r="P238" s="82">
        <v>2</v>
      </c>
      <c r="Q238" s="82">
        <v>2</v>
      </c>
      <c r="R238" s="82">
        <v>10</v>
      </c>
      <c r="S238" s="82">
        <v>6</v>
      </c>
      <c r="T238" s="82">
        <v>6</v>
      </c>
      <c r="U238" s="82">
        <v>1</v>
      </c>
      <c r="V238" s="82">
        <v>1</v>
      </c>
      <c r="W238" s="82">
        <v>4</v>
      </c>
      <c r="X238" s="82"/>
      <c r="Y238" s="82"/>
    </row>
    <row r="239" spans="1:25" hidden="1" x14ac:dyDescent="0.3"/>
    <row r="240" spans="1:25" hidden="1" x14ac:dyDescent="0.3"/>
    <row r="241" spans="1:25" ht="13.8" hidden="1" customHeight="1" x14ac:dyDescent="0.3"/>
    <row r="242" spans="1:25" hidden="1" x14ac:dyDescent="0.3">
      <c r="J242" s="1" t="s">
        <v>175</v>
      </c>
      <c r="S242" s="1" t="s">
        <v>178</v>
      </c>
      <c r="U242" s="1" t="s">
        <v>176</v>
      </c>
      <c r="X242" s="1" t="s">
        <v>177</v>
      </c>
      <c r="Y242" s="1" t="s">
        <v>174</v>
      </c>
    </row>
    <row r="244" spans="1:25" ht="21.6" hidden="1" x14ac:dyDescent="0.3">
      <c r="A244" s="13" t="s">
        <v>191</v>
      </c>
      <c r="B244" s="72"/>
      <c r="C244" s="85">
        <f>SUM(E244:Y244)</f>
        <v>49</v>
      </c>
      <c r="D244" s="72"/>
      <c r="E244" s="65">
        <v>1</v>
      </c>
      <c r="F244" s="65">
        <v>2</v>
      </c>
      <c r="G244" s="65"/>
      <c r="H244" s="65">
        <v>2</v>
      </c>
      <c r="I244" s="65"/>
      <c r="J244" s="65">
        <v>3</v>
      </c>
      <c r="K244" s="65">
        <v>1</v>
      </c>
      <c r="L244" s="65">
        <v>1</v>
      </c>
      <c r="M244" s="65">
        <v>8</v>
      </c>
      <c r="N244" s="65">
        <v>6</v>
      </c>
      <c r="O244" s="65">
        <v>1</v>
      </c>
      <c r="P244" s="65">
        <v>0</v>
      </c>
      <c r="Q244" s="65">
        <v>1</v>
      </c>
      <c r="R244" s="65">
        <v>4</v>
      </c>
      <c r="S244" s="65">
        <v>3</v>
      </c>
      <c r="T244" s="65">
        <v>2</v>
      </c>
      <c r="U244" s="65">
        <v>1</v>
      </c>
      <c r="V244" s="65">
        <v>1</v>
      </c>
      <c r="W244" s="65">
        <v>7</v>
      </c>
      <c r="X244" s="65"/>
      <c r="Y244" s="65">
        <v>5</v>
      </c>
    </row>
  </sheetData>
  <dataConsolidate/>
  <mergeCells count="29">
    <mergeCell ref="A227:J227"/>
    <mergeCell ref="A226:Y226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2019-05-15T04:34:12Z</cp:lastPrinted>
  <dcterms:created xsi:type="dcterms:W3CDTF">2017-06-08T05:54:08Z</dcterms:created>
  <dcterms:modified xsi:type="dcterms:W3CDTF">2019-05-15T11:12:50Z</dcterms:modified>
</cp:coreProperties>
</file>