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5 май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оперативка!$A$2:$Z$211</definedName>
  </definedNames>
  <calcPr calcId="152511"/>
</workbook>
</file>

<file path=xl/calcChain.xml><?xml version="1.0" encoding="utf-8"?>
<calcChain xmlns="http://schemas.openxmlformats.org/spreadsheetml/2006/main">
  <c r="H68" i="2" l="1"/>
  <c r="L47" i="2" l="1"/>
  <c r="D51" i="2" l="1"/>
  <c r="Z68" i="2" l="1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G68" i="2"/>
  <c r="F68" i="2"/>
  <c r="C68" i="2" l="1"/>
  <c r="C41" i="2" l="1"/>
  <c r="B62" i="2" l="1"/>
  <c r="B58" i="2"/>
  <c r="C60" i="2" l="1"/>
  <c r="C56" i="2"/>
  <c r="C245" i="2" l="1"/>
  <c r="C239" i="2"/>
  <c r="C237" i="2"/>
  <c r="C235" i="2"/>
  <c r="C234" i="2"/>
  <c r="C233" i="2"/>
  <c r="C232" i="2"/>
  <c r="C231" i="2"/>
  <c r="C223" i="2"/>
  <c r="C222" i="2"/>
  <c r="C221" i="2"/>
  <c r="C220" i="2"/>
  <c r="C219" i="2"/>
  <c r="X217" i="2"/>
  <c r="W217" i="2"/>
  <c r="T217" i="2"/>
  <c r="S217" i="2"/>
  <c r="P217" i="2"/>
  <c r="O217" i="2"/>
  <c r="L217" i="2"/>
  <c r="K217" i="2"/>
  <c r="H217" i="2"/>
  <c r="G217" i="2"/>
  <c r="C216" i="2"/>
  <c r="D216" i="2" s="1"/>
  <c r="Z215" i="2"/>
  <c r="Z217" i="2" s="1"/>
  <c r="Y215" i="2"/>
  <c r="Y217" i="2" s="1"/>
  <c r="X215" i="2"/>
  <c r="W215" i="2"/>
  <c r="V215" i="2"/>
  <c r="V217" i="2" s="1"/>
  <c r="U215" i="2"/>
  <c r="U217" i="2" s="1"/>
  <c r="T215" i="2"/>
  <c r="S215" i="2"/>
  <c r="R215" i="2"/>
  <c r="R217" i="2" s="1"/>
  <c r="Q215" i="2"/>
  <c r="Q217" i="2" s="1"/>
  <c r="P215" i="2"/>
  <c r="O215" i="2"/>
  <c r="N215" i="2"/>
  <c r="N217" i="2" s="1"/>
  <c r="M215" i="2"/>
  <c r="M217" i="2" s="1"/>
  <c r="L215" i="2"/>
  <c r="K215" i="2"/>
  <c r="J215" i="2"/>
  <c r="J217" i="2" s="1"/>
  <c r="I215" i="2"/>
  <c r="I217" i="2" s="1"/>
  <c r="H215" i="2"/>
  <c r="G215" i="2"/>
  <c r="F215" i="2"/>
  <c r="F217" i="2" s="1"/>
  <c r="C214" i="2"/>
  <c r="D213" i="2"/>
  <c r="B213" i="2"/>
  <c r="D212" i="2"/>
  <c r="C212" i="2"/>
  <c r="C213" i="2" s="1"/>
  <c r="C210" i="2"/>
  <c r="C211" i="2" s="1"/>
  <c r="D211" i="2" s="1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B209" i="2"/>
  <c r="B208" i="2"/>
  <c r="D207" i="2"/>
  <c r="C207" i="2"/>
  <c r="C206" i="2"/>
  <c r="C208" i="2" s="1"/>
  <c r="D208" i="2" s="1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C205" i="2"/>
  <c r="B205" i="2"/>
  <c r="B204" i="2"/>
  <c r="C203" i="2"/>
  <c r="D203" i="2" s="1"/>
  <c r="C202" i="2"/>
  <c r="D202" i="2" s="1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B201" i="2"/>
  <c r="B200" i="2"/>
  <c r="C199" i="2"/>
  <c r="D199" i="2" s="1"/>
  <c r="C198" i="2"/>
  <c r="C200" i="2" s="1"/>
  <c r="D200" i="2" s="1"/>
  <c r="C196" i="2"/>
  <c r="D196" i="2" s="1"/>
  <c r="C195" i="2"/>
  <c r="D195" i="2" s="1"/>
  <c r="C194" i="2"/>
  <c r="D194" i="2" s="1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92" i="2"/>
  <c r="C193" i="2" s="1"/>
  <c r="D193" i="2" s="1"/>
  <c r="C191" i="2"/>
  <c r="D191" i="2" s="1"/>
  <c r="C190" i="2"/>
  <c r="D190" i="2" s="1"/>
  <c r="C189" i="2"/>
  <c r="D189" i="2" s="1"/>
  <c r="C188" i="2"/>
  <c r="D188" i="2" s="1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C187" i="2"/>
  <c r="B187" i="2"/>
  <c r="D186" i="2"/>
  <c r="C186" i="2"/>
  <c r="C184" i="2"/>
  <c r="D184" i="2" s="1"/>
  <c r="C183" i="2"/>
  <c r="C182" i="2"/>
  <c r="D182" i="2" s="1"/>
  <c r="D181" i="2"/>
  <c r="D180" i="2"/>
  <c r="C179" i="2"/>
  <c r="D179" i="2" s="1"/>
  <c r="Y178" i="2"/>
  <c r="V178" i="2"/>
  <c r="S178" i="2"/>
  <c r="M178" i="2"/>
  <c r="L178" i="2"/>
  <c r="K178" i="2"/>
  <c r="H178" i="2"/>
  <c r="C178" i="2"/>
  <c r="B178" i="2"/>
  <c r="C177" i="2"/>
  <c r="C176" i="2"/>
  <c r="V175" i="2"/>
  <c r="M175" i="2"/>
  <c r="H175" i="2"/>
  <c r="B175" i="2"/>
  <c r="C174" i="2"/>
  <c r="D174" i="2" s="1"/>
  <c r="D173" i="2"/>
  <c r="C173" i="2"/>
  <c r="C175" i="2" s="1"/>
  <c r="D175" i="2" s="1"/>
  <c r="U172" i="2"/>
  <c r="R172" i="2"/>
  <c r="B172" i="2"/>
  <c r="C171" i="2"/>
  <c r="D171" i="2" s="1"/>
  <c r="D170" i="2"/>
  <c r="C170" i="2"/>
  <c r="Y169" i="2"/>
  <c r="W169" i="2"/>
  <c r="S169" i="2"/>
  <c r="R169" i="2"/>
  <c r="N169" i="2"/>
  <c r="L169" i="2"/>
  <c r="K169" i="2"/>
  <c r="J169" i="2"/>
  <c r="I169" i="2"/>
  <c r="C168" i="2"/>
  <c r="C169" i="2" s="1"/>
  <c r="C167" i="2"/>
  <c r="Y166" i="2"/>
  <c r="X166" i="2"/>
  <c r="W166" i="2"/>
  <c r="V166" i="2"/>
  <c r="U166" i="2"/>
  <c r="T166" i="2"/>
  <c r="R166" i="2"/>
  <c r="Q166" i="2"/>
  <c r="N166" i="2"/>
  <c r="M166" i="2"/>
  <c r="L166" i="2"/>
  <c r="K166" i="2"/>
  <c r="J166" i="2"/>
  <c r="I166" i="2"/>
  <c r="F166" i="2"/>
  <c r="B166" i="2"/>
  <c r="D165" i="2"/>
  <c r="C165" i="2"/>
  <c r="C164" i="2"/>
  <c r="V163" i="2"/>
  <c r="U163" i="2"/>
  <c r="N163" i="2"/>
  <c r="B163" i="2"/>
  <c r="C162" i="2"/>
  <c r="D162" i="2" s="1"/>
  <c r="D161" i="2"/>
  <c r="C161" i="2"/>
  <c r="X160" i="2"/>
  <c r="T160" i="2"/>
  <c r="S160" i="2"/>
  <c r="O160" i="2"/>
  <c r="I160" i="2"/>
  <c r="C160" i="2"/>
  <c r="D160" i="2" s="1"/>
  <c r="B160" i="2"/>
  <c r="C159" i="2"/>
  <c r="D159" i="2" s="1"/>
  <c r="D158" i="2"/>
  <c r="C158" i="2"/>
  <c r="Z157" i="2"/>
  <c r="M157" i="2"/>
  <c r="H157" i="2"/>
  <c r="B157" i="2"/>
  <c r="D156" i="2"/>
  <c r="C156" i="2"/>
  <c r="C155" i="2"/>
  <c r="Z154" i="2"/>
  <c r="Y154" i="2"/>
  <c r="X154" i="2"/>
  <c r="W154" i="2"/>
  <c r="V154" i="2"/>
  <c r="U154" i="2"/>
  <c r="T154" i="2"/>
  <c r="S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B154" i="2"/>
  <c r="Z153" i="2"/>
  <c r="Y153" i="2"/>
  <c r="X153" i="2"/>
  <c r="V153" i="2"/>
  <c r="U153" i="2"/>
  <c r="T153" i="2"/>
  <c r="S153" i="2"/>
  <c r="Q153" i="2"/>
  <c r="P153" i="2"/>
  <c r="N153" i="2"/>
  <c r="M153" i="2"/>
  <c r="L153" i="2"/>
  <c r="K153" i="2"/>
  <c r="J153" i="2"/>
  <c r="I153" i="2"/>
  <c r="H153" i="2"/>
  <c r="G153" i="2"/>
  <c r="F153" i="2"/>
  <c r="B153" i="2"/>
  <c r="C152" i="2"/>
  <c r="D151" i="2"/>
  <c r="Z150" i="2"/>
  <c r="Y150" i="2"/>
  <c r="X150" i="2"/>
  <c r="W150" i="2"/>
  <c r="V150" i="2"/>
  <c r="U150" i="2"/>
  <c r="T150" i="2"/>
  <c r="S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B150" i="2"/>
  <c r="D149" i="2"/>
  <c r="C149" i="2"/>
  <c r="C147" i="2"/>
  <c r="C146" i="2"/>
  <c r="C148" i="2" s="1"/>
  <c r="C150" i="2" s="1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C144" i="2"/>
  <c r="B144" i="2"/>
  <c r="D143" i="2"/>
  <c r="C143" i="2"/>
  <c r="D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C141" i="2"/>
  <c r="B141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C140" i="2"/>
  <c r="B140" i="2"/>
  <c r="C139" i="2"/>
  <c r="D139" i="2" s="1"/>
  <c r="C137" i="2"/>
  <c r="C134" i="2"/>
  <c r="D134" i="2" s="1"/>
  <c r="D133" i="2"/>
  <c r="C133" i="2"/>
  <c r="Y132" i="2"/>
  <c r="U132" i="2"/>
  <c r="S132" i="2"/>
  <c r="Q132" i="2"/>
  <c r="N132" i="2"/>
  <c r="I132" i="2"/>
  <c r="C132" i="2"/>
  <c r="C131" i="2"/>
  <c r="C130" i="2"/>
  <c r="X129" i="2"/>
  <c r="V129" i="2"/>
  <c r="S129" i="2"/>
  <c r="R129" i="2"/>
  <c r="J129" i="2"/>
  <c r="F129" i="2"/>
  <c r="B129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B128" i="2"/>
  <c r="Z127" i="2"/>
  <c r="Y127" i="2"/>
  <c r="V127" i="2"/>
  <c r="U127" i="2"/>
  <c r="T127" i="2"/>
  <c r="S127" i="2"/>
  <c r="Q127" i="2"/>
  <c r="P127" i="2"/>
  <c r="N127" i="2"/>
  <c r="M127" i="2"/>
  <c r="L127" i="2"/>
  <c r="K127" i="2"/>
  <c r="J127" i="2"/>
  <c r="I127" i="2"/>
  <c r="H127" i="2"/>
  <c r="G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B125" i="2"/>
  <c r="D124" i="2"/>
  <c r="C124" i="2"/>
  <c r="C123" i="2"/>
  <c r="C122" i="2"/>
  <c r="C127" i="2" s="1"/>
  <c r="D127" i="2" s="1"/>
  <c r="C121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C120" i="2"/>
  <c r="B120" i="2"/>
  <c r="C119" i="2"/>
  <c r="C125" i="2" s="1"/>
  <c r="D125" i="2" s="1"/>
  <c r="D118" i="2"/>
  <c r="C117" i="2"/>
  <c r="D117" i="2" s="1"/>
  <c r="C116" i="2"/>
  <c r="D116" i="2" s="1"/>
  <c r="C115" i="2"/>
  <c r="D115" i="2" s="1"/>
  <c r="D114" i="2"/>
  <c r="C114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C113" i="2"/>
  <c r="B113" i="2"/>
  <c r="D112" i="2"/>
  <c r="C112" i="2"/>
  <c r="C111" i="2"/>
  <c r="D111" i="2" s="1"/>
  <c r="D110" i="2"/>
  <c r="C110" i="2"/>
  <c r="C109" i="2"/>
  <c r="D109" i="2" s="1"/>
  <c r="D108" i="2"/>
  <c r="C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C106" i="2"/>
  <c r="B106" i="2"/>
  <c r="D105" i="2"/>
  <c r="D98" i="2"/>
  <c r="C96" i="2"/>
  <c r="D96" i="2" s="1"/>
  <c r="D95" i="2"/>
  <c r="D94" i="2"/>
  <c r="C93" i="2"/>
  <c r="D93" i="2" s="1"/>
  <c r="C91" i="2"/>
  <c r="C90" i="2"/>
  <c r="C89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D86" i="2"/>
  <c r="C85" i="2"/>
  <c r="D85" i="2" s="1"/>
  <c r="D84" i="2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D76" i="2"/>
  <c r="C76" i="2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B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1" i="2"/>
  <c r="D60" i="2"/>
  <c r="C59" i="2"/>
  <c r="D59" i="2" s="1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C57" i="2"/>
  <c r="D57" i="2" s="1"/>
  <c r="D56" i="2"/>
  <c r="C55" i="2"/>
  <c r="C54" i="2"/>
  <c r="C53" i="2"/>
  <c r="D53" i="2" s="1"/>
  <c r="C52" i="2"/>
  <c r="D52" i="2" s="1"/>
  <c r="C51" i="2"/>
  <c r="C50" i="2"/>
  <c r="D50" i="2" s="1"/>
  <c r="C49" i="2"/>
  <c r="D49" i="2" s="1"/>
  <c r="C48" i="2"/>
  <c r="D48" i="2" s="1"/>
  <c r="Y47" i="2"/>
  <c r="W47" i="2"/>
  <c r="O47" i="2"/>
  <c r="K47" i="2"/>
  <c r="G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B46" i="2"/>
  <c r="C45" i="2"/>
  <c r="C44" i="2"/>
  <c r="C46" i="2" s="1"/>
  <c r="Z43" i="2"/>
  <c r="Z47" i="2" s="1"/>
  <c r="Y43" i="2"/>
  <c r="X43" i="2"/>
  <c r="X47" i="2" s="1"/>
  <c r="W43" i="2"/>
  <c r="V43" i="2"/>
  <c r="V47" i="2" s="1"/>
  <c r="U43" i="2"/>
  <c r="U47" i="2" s="1"/>
  <c r="T43" i="2"/>
  <c r="T47" i="2" s="1"/>
  <c r="S43" i="2"/>
  <c r="S47" i="2" s="1"/>
  <c r="R43" i="2"/>
  <c r="R47" i="2" s="1"/>
  <c r="Q43" i="2"/>
  <c r="Q47" i="2" s="1"/>
  <c r="P43" i="2"/>
  <c r="P47" i="2" s="1"/>
  <c r="O43" i="2"/>
  <c r="N43" i="2"/>
  <c r="N47" i="2" s="1"/>
  <c r="M43" i="2"/>
  <c r="M47" i="2" s="1"/>
  <c r="L43" i="2"/>
  <c r="K43" i="2"/>
  <c r="J43" i="2"/>
  <c r="J47" i="2" s="1"/>
  <c r="I43" i="2"/>
  <c r="I47" i="2" s="1"/>
  <c r="H43" i="2"/>
  <c r="H47" i="2" s="1"/>
  <c r="G43" i="2"/>
  <c r="F43" i="2"/>
  <c r="F47" i="2" s="1"/>
  <c r="C42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D61" i="2" l="1"/>
  <c r="C62" i="2"/>
  <c r="C58" i="2"/>
  <c r="D58" i="2" s="1"/>
  <c r="D44" i="2"/>
  <c r="C88" i="2"/>
  <c r="C31" i="2"/>
  <c r="C166" i="2"/>
  <c r="D166" i="2" s="1"/>
  <c r="D164" i="2"/>
  <c r="C33" i="2"/>
  <c r="C38" i="2"/>
  <c r="C43" i="2"/>
  <c r="C47" i="2" s="1"/>
  <c r="D122" i="2"/>
  <c r="C157" i="2"/>
  <c r="D157" i="2" s="1"/>
  <c r="D155" i="2"/>
  <c r="B215" i="2"/>
  <c r="B217" i="2" s="1"/>
  <c r="C24" i="2"/>
  <c r="D29" i="2"/>
  <c r="D37" i="2"/>
  <c r="D123" i="2"/>
  <c r="C128" i="2"/>
  <c r="D128" i="2" s="1"/>
  <c r="D145" i="2"/>
  <c r="C154" i="2"/>
  <c r="D154" i="2" s="1"/>
  <c r="C153" i="2"/>
  <c r="D178" i="2"/>
  <c r="C204" i="2"/>
  <c r="D204" i="2" s="1"/>
  <c r="D210" i="2"/>
  <c r="C13" i="2"/>
  <c r="D119" i="2"/>
  <c r="C126" i="2"/>
  <c r="D126" i="2" s="1"/>
  <c r="D121" i="2"/>
  <c r="C129" i="2"/>
  <c r="D129" i="2" s="1"/>
  <c r="C135" i="2"/>
  <c r="D135" i="2" s="1"/>
  <c r="D152" i="2"/>
  <c r="C163" i="2"/>
  <c r="D163" i="2" s="1"/>
  <c r="C172" i="2"/>
  <c r="D172" i="2" s="1"/>
  <c r="C215" i="2"/>
  <c r="C201" i="2"/>
  <c r="C209" i="2"/>
  <c r="D198" i="2"/>
  <c r="D206" i="2"/>
  <c r="C217" i="2" l="1"/>
  <c r="D217" i="2" s="1"/>
  <c r="D215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<sst xmlns="http://schemas.openxmlformats.org/spreadsheetml/2006/main" count="258" uniqueCount="210">
  <si>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</si>
  <si>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</si>
  <si>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</si>
  <si>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</si>
  <si>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</si>
  <si>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</si>
  <si>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</si>
  <si>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</si>
  <si>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</si>
  <si>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</si>
  <si>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</si>
  <si>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</si>
  <si>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</si>
  <si>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</si>
  <si>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</si>
  <si>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</si>
  <si>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</si>
  <si>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</si>
  <si>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</si>
  <si>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</si>
  <si>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</si>
  <si>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</si>
  <si>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</si>
  <si>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</si>
  <si>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</si>
  <si>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</si>
  <si>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</si>
  <si>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</si>
  <si>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</si>
  <si>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</si>
  <si>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</si>
  <si>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</si>
  <si>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</si>
  <si>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</si>
  <si>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</si>
  <si>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</si>
  <si>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</si>
  <si>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</si>
  <si>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</si>
  <si>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</si>
  <si>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</si>
  <si>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</si>
  <si>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</si>
  <si>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</si>
  <si>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</si>
  <si>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</si>
  <si>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</si>
  <si>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</si>
  <si>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</si>
  <si>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</si>
  <si>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</si>
  <si>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</si>
  <si>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</si>
  <si>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</si>
  <si>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</si>
  <si>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</si>
  <si>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</si>
  <si>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</si>
  <si>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</si>
  <si>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</si>
  <si>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</si>
  <si>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</si>
  <si>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</si>
  <si>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</si>
  <si>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</si>
  <si>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</si>
  <si>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</si>
  <si>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</si>
  <si>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</si>
  <si>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</si>
  <si>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</si>
  <si>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</si>
  <si>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</si>
  <si>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</si>
  <si>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</si>
  <si>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</si>
  <si>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</si>
  <si>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</si>
  <si>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</si>
  <si>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</si>
  <si>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</si>
  <si>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</si>
  <si>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</si>
  <si>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</si>
  <si>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</si>
  <si>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</si>
  <si>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</si>
  <si>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</si>
  <si>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</si>
  <si>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</si>
  <si>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</si>
  <si>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</si>
  <si>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</si>
  <si>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</si>
  <si>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</si>
  <si>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</si>
  <si>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</si>
  <si>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</si>
  <si>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</si>
  <si>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</si>
  <si>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</si>
  <si>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</si>
  <si>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</si>
  <si>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</si>
  <si>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</si>
  <si>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</si>
  <si>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</si>
  <si>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</si>
  <si>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</si>
  <si>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</si>
  <si>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</si>
  <si>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</si>
  <si>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</si>
  <si>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</si>
  <si>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</si>
  <si>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</si>
  <si>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</si>
  <si>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</si>
  <si>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</si>
  <si>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</si>
  <si>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</si>
  <si>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</si>
  <si>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</si>
  <si>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</si>
  <si>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</si>
  <si>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</si>
  <si>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</si>
  <si>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</si>
  <si>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</si>
  <si>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</si>
  <si>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</si>
  <si>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</si>
  <si>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</si>
  <si>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</si>
  <si>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</si>
  <si>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</si>
  <si>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</si>
  <si>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</si>
  <si>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</si>
  <si>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</si>
  <si>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</si>
  <si>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</si>
  <si>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</si>
  <si>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</si>
  <si>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</si>
  <si>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</si>
  <si>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</si>
  <si>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</si>
  <si>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</si>
  <si>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</si>
  <si>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</si>
  <si>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</si>
  <si>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</si>
  <si>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</si>
  <si>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</si>
  <si>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</si>
  <si>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</si>
  <si>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</si>
  <si>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</si>
  <si>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</si>
  <si>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</si>
  <si>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</si>
  <si>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</si>
  <si>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</si>
  <si>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</si>
  <si>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</si>
  <si>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</si>
  <si>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</si>
  <si>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</si>
  <si>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</si>
  <si>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</si>
  <si>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</si>
  <si>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</si>
  <si>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</si>
  <si>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</si>
  <si>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</si>
  <si>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</si>
  <si>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</si>
  <si>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</si>
  <si>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</si>
  <si>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</si>
  <si>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</si>
  <si>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</si>
  <si>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</si>
  <si>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</si>
  <si>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</si>
  <si>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</si>
  <si>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</si>
  <si>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</si>
  <si>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</si>
  <si>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</si>
  <si>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</si>
  <si>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</si>
  <si>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</si>
  <si>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</si>
  <si>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</si>
  <si>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</si>
  <si>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</si>
  <si>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</si>
  <si>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</si>
  <si>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</si>
  <si>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</si>
  <si>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</si>
  <si>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</si>
  <si>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</si>
  <si>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</si>
  <si>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</si>
  <si>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</si>
  <si>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</si>
  <si>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Информация о сельскохозяйственных работах по состоянию на 21 мая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</si>
</sst>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5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2" sqref="A2:Z2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07" t="s">
        <v>209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08" t="s">
        <v>3</v>
      </c>
      <c r="B4" s="111" t="s">
        <v>196</v>
      </c>
      <c r="C4" s="114" t="s">
        <v>197</v>
      </c>
      <c r="D4" s="114" t="s">
        <v>198</v>
      </c>
      <c r="E4" s="114" t="s">
        <v>208</v>
      </c>
      <c r="F4" s="117" t="s">
        <v>4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</row>
    <row r="5" spans="1:27" s="2" customFormat="1" ht="87" customHeight="1" x14ac:dyDescent="0.3">
      <c r="A5" s="109"/>
      <c r="B5" s="112"/>
      <c r="C5" s="115"/>
      <c r="D5" s="115"/>
      <c r="E5" s="115"/>
      <c r="F5" s="123" t="s">
        <v>5</v>
      </c>
      <c r="G5" s="123" t="s">
        <v>6</v>
      </c>
      <c r="H5" s="123" t="s">
        <v>7</v>
      </c>
      <c r="I5" s="123" t="s">
        <v>8</v>
      </c>
      <c r="J5" s="123" t="s">
        <v>9</v>
      </c>
      <c r="K5" s="123" t="s">
        <v>10</v>
      </c>
      <c r="L5" s="123" t="s">
        <v>11</v>
      </c>
      <c r="M5" s="123" t="s">
        <v>12</v>
      </c>
      <c r="N5" s="123" t="s">
        <v>13</v>
      </c>
      <c r="O5" s="123" t="s">
        <v>14</v>
      </c>
      <c r="P5" s="123" t="s">
        <v>15</v>
      </c>
      <c r="Q5" s="123" t="s">
        <v>16</v>
      </c>
      <c r="R5" s="123" t="s">
        <v>17</v>
      </c>
      <c r="S5" s="123" t="s">
        <v>18</v>
      </c>
      <c r="T5" s="123" t="s">
        <v>19</v>
      </c>
      <c r="U5" s="123" t="s">
        <v>20</v>
      </c>
      <c r="V5" s="123" t="s">
        <v>21</v>
      </c>
      <c r="W5" s="123" t="s">
        <v>22</v>
      </c>
      <c r="X5" s="123" t="s">
        <v>23</v>
      </c>
      <c r="Y5" s="123" t="s">
        <v>24</v>
      </c>
      <c r="Z5" s="123" t="s">
        <v>25</v>
      </c>
    </row>
    <row r="6" spans="1:27" s="2" customFormat="1" ht="70.2" customHeight="1" thickBot="1" x14ac:dyDescent="0.35">
      <c r="A6" s="110"/>
      <c r="B6" s="113"/>
      <c r="C6" s="116"/>
      <c r="D6" s="116"/>
      <c r="E6" s="116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28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5">
        <f t="shared" si="1"/>
        <v>0.96454506621102098</v>
      </c>
      <c r="G9" s="75">
        <f t="shared" si="1"/>
        <v>1.0071684587813621</v>
      </c>
      <c r="H9" s="75">
        <f t="shared" si="1"/>
        <v>1.0963049170788479</v>
      </c>
      <c r="I9" s="75">
        <f t="shared" si="1"/>
        <v>1.1865994236311239</v>
      </c>
      <c r="J9" s="75">
        <f t="shared" si="1"/>
        <v>1.0618421052631579</v>
      </c>
      <c r="K9" s="75">
        <f t="shared" si="1"/>
        <v>1.0009702457956016</v>
      </c>
      <c r="L9" s="75">
        <f t="shared" si="1"/>
        <v>1</v>
      </c>
      <c r="M9" s="75">
        <f t="shared" si="1"/>
        <v>1.1012931034482758</v>
      </c>
      <c r="N9" s="75">
        <f t="shared" si="1"/>
        <v>1</v>
      </c>
      <c r="O9" s="75">
        <f t="shared" si="1"/>
        <v>1.1003271537622683</v>
      </c>
      <c r="P9" s="75">
        <f t="shared" si="1"/>
        <v>1.0711143695014662</v>
      </c>
      <c r="Q9" s="75">
        <f t="shared" si="1"/>
        <v>1.0832033281331253</v>
      </c>
      <c r="R9" s="75">
        <f t="shared" si="1"/>
        <v>0.99963463646328099</v>
      </c>
      <c r="S9" s="75">
        <f t="shared" si="1"/>
        <v>1</v>
      </c>
      <c r="T9" s="75">
        <f t="shared" si="1"/>
        <v>0.96739130434782605</v>
      </c>
      <c r="U9" s="75">
        <f t="shared" si="1"/>
        <v>1.0094043887147335</v>
      </c>
      <c r="V9" s="75">
        <f t="shared" si="1"/>
        <v>0.99834345665378244</v>
      </c>
      <c r="W9" s="75">
        <f t="shared" si="1"/>
        <v>0.67031249999999998</v>
      </c>
      <c r="X9" s="75">
        <f t="shared" si="1"/>
        <v>0.9666203059805285</v>
      </c>
      <c r="Y9" s="75">
        <f t="shared" si="1"/>
        <v>1.059968847352025</v>
      </c>
      <c r="Z9" s="75">
        <f t="shared" si="1"/>
        <v>1.0352781546811398</v>
      </c>
    </row>
    <row r="10" spans="1:27" s="12" customFormat="1" ht="30" hidden="1" customHeight="1" x14ac:dyDescent="0.25">
      <c r="A10" s="11" t="s">
        <v>29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15"/>
      <c r="F11" s="75">
        <v>0.94</v>
      </c>
      <c r="G11" s="75">
        <v>0.93</v>
      </c>
      <c r="H11" s="75">
        <v>0.98</v>
      </c>
      <c r="I11" s="75">
        <v>0.98</v>
      </c>
      <c r="J11" s="75">
        <v>0.96</v>
      </c>
      <c r="K11" s="75">
        <v>0.92</v>
      </c>
      <c r="L11" s="75">
        <v>0.92</v>
      </c>
      <c r="M11" s="75">
        <v>1</v>
      </c>
      <c r="N11" s="75">
        <v>0.93</v>
      </c>
      <c r="O11" s="75">
        <v>0.97</v>
      </c>
      <c r="P11" s="75">
        <v>0.94</v>
      </c>
      <c r="Q11" s="75">
        <v>1</v>
      </c>
      <c r="R11" s="75">
        <v>0.97</v>
      </c>
      <c r="S11" s="75">
        <v>0.97</v>
      </c>
      <c r="T11" s="75">
        <v>1</v>
      </c>
      <c r="U11" s="75">
        <v>0.93</v>
      </c>
      <c r="V11" s="75">
        <v>0.9</v>
      </c>
      <c r="W11" s="75">
        <v>0.78</v>
      </c>
      <c r="X11" s="75">
        <v>0.82</v>
      </c>
      <c r="Y11" s="75">
        <v>1</v>
      </c>
      <c r="Z11" s="75">
        <v>1</v>
      </c>
    </row>
    <row r="12" spans="1:27" s="12" customFormat="1" ht="30" hidden="1" customHeight="1" x14ac:dyDescent="0.25">
      <c r="A12" s="13" t="s">
        <v>31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80">
        <v>150</v>
      </c>
      <c r="G12" s="80">
        <v>650</v>
      </c>
      <c r="H12" s="80">
        <v>1890</v>
      </c>
      <c r="I12" s="80">
        <v>1157</v>
      </c>
      <c r="J12" s="80">
        <v>747</v>
      </c>
      <c r="K12" s="80">
        <v>1100</v>
      </c>
      <c r="L12" s="80">
        <v>960</v>
      </c>
      <c r="M12" s="80">
        <v>1292</v>
      </c>
      <c r="N12" s="80">
        <v>500</v>
      </c>
      <c r="O12" s="80">
        <v>300</v>
      </c>
      <c r="P12" s="80">
        <v>210</v>
      </c>
      <c r="Q12" s="80">
        <v>50</v>
      </c>
      <c r="R12" s="80">
        <v>980</v>
      </c>
      <c r="S12" s="80">
        <v>820</v>
      </c>
      <c r="T12" s="80">
        <v>1217</v>
      </c>
      <c r="U12" s="80">
        <v>380</v>
      </c>
      <c r="V12" s="80">
        <v>810</v>
      </c>
      <c r="W12" s="80">
        <v>95</v>
      </c>
      <c r="X12" s="80">
        <v>405</v>
      </c>
      <c r="Y12" s="80">
        <v>2291</v>
      </c>
      <c r="Z12" s="80">
        <v>520</v>
      </c>
    </row>
    <row r="13" spans="1:27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33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6">
        <v>276.7</v>
      </c>
      <c r="G16" s="76">
        <v>238.6</v>
      </c>
      <c r="H16" s="76">
        <v>597.6</v>
      </c>
      <c r="I16" s="76">
        <v>1464.1</v>
      </c>
      <c r="J16" s="76">
        <v>372.8</v>
      </c>
      <c r="K16" s="76">
        <v>594.20000000000005</v>
      </c>
      <c r="L16" s="76">
        <v>781</v>
      </c>
      <c r="M16" s="76">
        <v>649.29999999999995</v>
      </c>
      <c r="N16" s="76">
        <v>784.3</v>
      </c>
      <c r="O16" s="76">
        <v>223.5</v>
      </c>
      <c r="P16" s="76">
        <v>497.2</v>
      </c>
      <c r="Q16" s="76">
        <v>248.3</v>
      </c>
      <c r="R16" s="76">
        <v>516.20000000000005</v>
      </c>
      <c r="S16" s="76">
        <v>438.6</v>
      </c>
      <c r="T16" s="76">
        <v>868</v>
      </c>
      <c r="U16" s="76">
        <v>630</v>
      </c>
      <c r="V16" s="76">
        <v>219.8</v>
      </c>
      <c r="W16" s="76">
        <v>177.9</v>
      </c>
      <c r="X16" s="76">
        <v>637.79999999999995</v>
      </c>
      <c r="Y16" s="76">
        <v>1628.7</v>
      </c>
      <c r="Z16" s="76">
        <v>266.3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44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45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46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45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199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47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41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48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45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49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45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50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51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52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81" t="s">
        <v>53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169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202</v>
      </c>
      <c r="B41" s="23"/>
      <c r="C41" s="23">
        <f>SUM(G41:Z41)+870</f>
        <v>49700</v>
      </c>
      <c r="D41" s="15"/>
      <c r="E41" s="15"/>
      <c r="F41" s="10">
        <v>4000</v>
      </c>
      <c r="G41" s="10">
        <v>1633</v>
      </c>
      <c r="H41" s="10">
        <v>3248</v>
      </c>
      <c r="I41" s="10">
        <v>4221</v>
      </c>
      <c r="J41" s="10">
        <v>2366</v>
      </c>
      <c r="K41" s="10">
        <v>2360</v>
      </c>
      <c r="L41" s="10">
        <v>1422</v>
      </c>
      <c r="M41" s="10">
        <v>2991</v>
      </c>
      <c r="N41" s="10">
        <v>2991</v>
      </c>
      <c r="O41" s="10">
        <v>1096</v>
      </c>
      <c r="P41" s="10">
        <v>1994</v>
      </c>
      <c r="Q41" s="10">
        <v>3153</v>
      </c>
      <c r="R41" s="10">
        <v>4602</v>
      </c>
      <c r="S41" s="10">
        <v>1148</v>
      </c>
      <c r="T41" s="10">
        <v>1704</v>
      </c>
      <c r="U41" s="10">
        <v>993</v>
      </c>
      <c r="V41" s="10">
        <v>1625</v>
      </c>
      <c r="W41" s="10">
        <v>1206</v>
      </c>
      <c r="X41" s="10">
        <v>1499</v>
      </c>
      <c r="Y41" s="10">
        <v>7364</v>
      </c>
      <c r="Z41" s="10">
        <v>1214</v>
      </c>
      <c r="AA41" s="20"/>
    </row>
    <row r="42" spans="1:30" s="101" customFormat="1" ht="28.2" hidden="1" customHeight="1" x14ac:dyDescent="0.3">
      <c r="A42" s="13" t="s">
        <v>200</v>
      </c>
      <c r="B42" s="23"/>
      <c r="C42" s="23">
        <f t="shared" ref="C42:C43" si="16">SUM(F42:Z42)</f>
        <v>37505.5</v>
      </c>
      <c r="D42" s="15"/>
      <c r="E42" s="15"/>
      <c r="F42" s="39">
        <v>4765</v>
      </c>
      <c r="G42" s="39">
        <v>1245</v>
      </c>
      <c r="H42" s="39">
        <v>2795</v>
      </c>
      <c r="I42" s="39">
        <v>3658</v>
      </c>
      <c r="J42" s="39">
        <v>1950</v>
      </c>
      <c r="K42" s="39">
        <v>1980</v>
      </c>
      <c r="L42" s="39">
        <v>964</v>
      </c>
      <c r="M42" s="39">
        <v>2363</v>
      </c>
      <c r="N42" s="39"/>
      <c r="O42" s="39">
        <v>1096</v>
      </c>
      <c r="P42" s="39">
        <v>1527</v>
      </c>
      <c r="Q42" s="39"/>
      <c r="R42" s="39">
        <v>2250</v>
      </c>
      <c r="S42" s="39">
        <v>841.5</v>
      </c>
      <c r="T42" s="39">
        <v>1230</v>
      </c>
      <c r="U42" s="39">
        <v>700</v>
      </c>
      <c r="V42" s="39">
        <v>1090</v>
      </c>
      <c r="W42" s="39">
        <v>1206</v>
      </c>
      <c r="X42" s="39">
        <v>0</v>
      </c>
      <c r="Y42" s="39">
        <v>6631</v>
      </c>
      <c r="Z42" s="39">
        <v>1214</v>
      </c>
      <c r="AA42" s="100"/>
    </row>
    <row r="43" spans="1:30" s="101" customFormat="1" ht="42.6" customHeight="1" x14ac:dyDescent="0.3">
      <c r="A43" s="13" t="s">
        <v>203</v>
      </c>
      <c r="B43" s="23"/>
      <c r="C43" s="23">
        <f t="shared" si="16"/>
        <v>240375.40000000002</v>
      </c>
      <c r="D43" s="15"/>
      <c r="E43" s="15"/>
      <c r="F43" s="39">
        <f>F40+F41</f>
        <v>12532</v>
      </c>
      <c r="G43" s="39">
        <f t="shared" ref="G43:Z43" si="17">G40+G41</f>
        <v>7639</v>
      </c>
      <c r="H43" s="39">
        <f t="shared" si="17"/>
        <v>17238</v>
      </c>
      <c r="I43" s="39">
        <f t="shared" si="17"/>
        <v>15498.6</v>
      </c>
      <c r="J43" s="39">
        <f t="shared" si="17"/>
        <v>8091</v>
      </c>
      <c r="K43" s="39">
        <f t="shared" si="17"/>
        <v>14299</v>
      </c>
      <c r="L43" s="39">
        <f t="shared" si="17"/>
        <v>9919.7999999999993</v>
      </c>
      <c r="M43" s="39">
        <f t="shared" si="17"/>
        <v>13039</v>
      </c>
      <c r="N43" s="39">
        <f t="shared" si="17"/>
        <v>13240</v>
      </c>
      <c r="O43" s="39">
        <f t="shared" si="17"/>
        <v>4096</v>
      </c>
      <c r="P43" s="39">
        <f t="shared" si="17"/>
        <v>8204</v>
      </c>
      <c r="Q43" s="39">
        <f t="shared" si="17"/>
        <v>11083</v>
      </c>
      <c r="R43" s="39">
        <f t="shared" si="17"/>
        <v>14599</v>
      </c>
      <c r="S43" s="39">
        <f t="shared" si="17"/>
        <v>12110</v>
      </c>
      <c r="T43" s="39">
        <f t="shared" si="17"/>
        <v>13811</v>
      </c>
      <c r="U43" s="39">
        <f t="shared" si="17"/>
        <v>12217</v>
      </c>
      <c r="V43" s="39">
        <f t="shared" si="17"/>
        <v>9340</v>
      </c>
      <c r="W43" s="39">
        <f t="shared" si="17"/>
        <v>3364</v>
      </c>
      <c r="X43" s="39">
        <f t="shared" si="17"/>
        <v>7863</v>
      </c>
      <c r="Y43" s="39">
        <f t="shared" si="17"/>
        <v>21228</v>
      </c>
      <c r="Z43" s="39">
        <f t="shared" si="17"/>
        <v>10964</v>
      </c>
      <c r="AA43" s="100"/>
    </row>
    <row r="44" spans="1:30" s="2" customFormat="1" ht="30" customHeight="1" x14ac:dyDescent="0.3">
      <c r="A44" s="32" t="s">
        <v>167</v>
      </c>
      <c r="B44" s="23">
        <v>163641</v>
      </c>
      <c r="C44" s="23">
        <f>SUM(F44:Z44)</f>
        <v>213382</v>
      </c>
      <c r="D44" s="15">
        <f t="shared" ref="D44" si="18">C44/B44</f>
        <v>1.3039641654597565</v>
      </c>
      <c r="E44" s="106">
        <v>209147</v>
      </c>
      <c r="F44" s="10">
        <v>11128</v>
      </c>
      <c r="G44" s="10">
        <v>7200</v>
      </c>
      <c r="H44" s="10">
        <v>16000</v>
      </c>
      <c r="I44" s="10">
        <v>13116</v>
      </c>
      <c r="J44" s="10">
        <v>7825</v>
      </c>
      <c r="K44" s="10">
        <v>11977</v>
      </c>
      <c r="L44" s="10">
        <v>8642</v>
      </c>
      <c r="M44" s="10">
        <v>10005</v>
      </c>
      <c r="N44" s="10">
        <v>11274</v>
      </c>
      <c r="O44" s="10">
        <v>4001</v>
      </c>
      <c r="P44" s="10">
        <v>6201</v>
      </c>
      <c r="Q44" s="10">
        <v>9935</v>
      </c>
      <c r="R44" s="10">
        <v>14050</v>
      </c>
      <c r="S44" s="10">
        <v>11102</v>
      </c>
      <c r="T44" s="10">
        <v>12278</v>
      </c>
      <c r="U44" s="10">
        <v>8244</v>
      </c>
      <c r="V44" s="10">
        <v>9130</v>
      </c>
      <c r="W44" s="10">
        <v>3165</v>
      </c>
      <c r="X44" s="10">
        <v>7090</v>
      </c>
      <c r="Y44" s="10">
        <v>21139</v>
      </c>
      <c r="Z44" s="10">
        <v>9880</v>
      </c>
      <c r="AA44" s="20"/>
    </row>
    <row r="45" spans="1:30" s="2" customFormat="1" ht="30" customHeight="1" x14ac:dyDescent="0.3">
      <c r="A45" s="17" t="s">
        <v>205</v>
      </c>
      <c r="B45" s="23"/>
      <c r="C45" s="23">
        <f>SUM(F45:Z45)</f>
        <v>42586</v>
      </c>
      <c r="D45" s="15"/>
      <c r="E45" s="15"/>
      <c r="F45" s="10">
        <v>2916</v>
      </c>
      <c r="G45" s="10">
        <v>1297</v>
      </c>
      <c r="H45" s="10">
        <v>2010</v>
      </c>
      <c r="I45" s="10">
        <v>3088</v>
      </c>
      <c r="J45" s="10">
        <v>1650</v>
      </c>
      <c r="K45" s="10">
        <v>2300</v>
      </c>
      <c r="L45" s="10">
        <v>944</v>
      </c>
      <c r="M45" s="10">
        <v>2905</v>
      </c>
      <c r="N45" s="10">
        <v>2346</v>
      </c>
      <c r="O45" s="10">
        <v>1096</v>
      </c>
      <c r="P45" s="10">
        <v>1709</v>
      </c>
      <c r="Q45" s="10">
        <v>1884</v>
      </c>
      <c r="R45" s="10">
        <v>4210</v>
      </c>
      <c r="S45" s="10">
        <v>840</v>
      </c>
      <c r="T45" s="10">
        <v>1704</v>
      </c>
      <c r="U45" s="10">
        <v>953</v>
      </c>
      <c r="V45" s="10">
        <v>1150</v>
      </c>
      <c r="W45" s="10">
        <v>892</v>
      </c>
      <c r="X45" s="10">
        <v>337</v>
      </c>
      <c r="Y45" s="10">
        <v>7364</v>
      </c>
      <c r="Z45" s="10">
        <v>991</v>
      </c>
      <c r="AA45" s="20"/>
    </row>
    <row r="46" spans="1:30" s="2" customFormat="1" ht="30" customHeight="1" x14ac:dyDescent="0.3">
      <c r="A46" s="18" t="s">
        <v>52</v>
      </c>
      <c r="B46" s="33">
        <f>B44/B40</f>
        <v>0.76308365237098208</v>
      </c>
      <c r="C46" s="33">
        <f>C44/C40</f>
        <v>1.137761843265684</v>
      </c>
      <c r="D46" s="15"/>
      <c r="E46" s="15"/>
      <c r="F46" s="35">
        <f>F44/F40</f>
        <v>1.3042662916080638</v>
      </c>
      <c r="G46" s="35">
        <f t="shared" ref="G46:Z46" si="19">G44/G40</f>
        <v>1.1988011988011988</v>
      </c>
      <c r="H46" s="35">
        <f t="shared" si="19"/>
        <v>1.143674052894925</v>
      </c>
      <c r="I46" s="35">
        <f t="shared" si="19"/>
        <v>1.1630134071078952</v>
      </c>
      <c r="J46" s="35">
        <f t="shared" si="19"/>
        <v>1.3668122270742358</v>
      </c>
      <c r="K46" s="35">
        <f t="shared" si="19"/>
        <v>1.0031828461345171</v>
      </c>
      <c r="L46" s="35">
        <f t="shared" si="19"/>
        <v>1.0169690978841583</v>
      </c>
      <c r="M46" s="35">
        <f t="shared" si="19"/>
        <v>0.99572054140127386</v>
      </c>
      <c r="N46" s="35">
        <f t="shared" si="19"/>
        <v>1.1000097570494682</v>
      </c>
      <c r="O46" s="35">
        <f t="shared" si="19"/>
        <v>1.3336666666666666</v>
      </c>
      <c r="P46" s="35">
        <f t="shared" si="19"/>
        <v>0.99855072463768113</v>
      </c>
      <c r="Q46" s="35">
        <f t="shared" si="19"/>
        <v>1.2528373266078183</v>
      </c>
      <c r="R46" s="35">
        <f t="shared" si="19"/>
        <v>1.4054216264879464</v>
      </c>
      <c r="S46" s="35">
        <f t="shared" si="19"/>
        <v>1.0127713920817369</v>
      </c>
      <c r="T46" s="35">
        <f t="shared" si="19"/>
        <v>1.0141240604608903</v>
      </c>
      <c r="U46" s="35">
        <f t="shared" si="19"/>
        <v>0.73449750534568781</v>
      </c>
      <c r="V46" s="35">
        <f t="shared" si="19"/>
        <v>1.1834089436163318</v>
      </c>
      <c r="W46" s="35">
        <f t="shared" si="19"/>
        <v>1.4666357738646896</v>
      </c>
      <c r="X46" s="35">
        <f t="shared" si="19"/>
        <v>1.1140791954745444</v>
      </c>
      <c r="Y46" s="35">
        <f t="shared" si="19"/>
        <v>1.5247403346797461</v>
      </c>
      <c r="Z46" s="35">
        <f t="shared" si="19"/>
        <v>1.0133333333333334</v>
      </c>
      <c r="AA46" s="21"/>
    </row>
    <row r="47" spans="1:30" s="2" customFormat="1" ht="30" customHeight="1" x14ac:dyDescent="0.3">
      <c r="A47" s="18" t="s">
        <v>204</v>
      </c>
      <c r="B47" s="102"/>
      <c r="C47" s="102">
        <f>C44/C43</f>
        <v>0.88770315098799624</v>
      </c>
      <c r="D47" s="15"/>
      <c r="E47" s="105"/>
      <c r="F47" s="103">
        <f>F44/F43</f>
        <v>0.88796680497925307</v>
      </c>
      <c r="G47" s="103">
        <f t="shared" ref="G47:Z47" si="20">G44/G43</f>
        <v>0.94253174499280012</v>
      </c>
      <c r="H47" s="103">
        <f t="shared" si="20"/>
        <v>0.92818192365703678</v>
      </c>
      <c r="I47" s="103">
        <f t="shared" si="20"/>
        <v>0.84626998567612555</v>
      </c>
      <c r="J47" s="103">
        <f t="shared" si="20"/>
        <v>0.96712396489927077</v>
      </c>
      <c r="K47" s="103">
        <f t="shared" si="20"/>
        <v>0.83761102174977276</v>
      </c>
      <c r="L47" s="103">
        <f t="shared" si="20"/>
        <v>0.87118691909111079</v>
      </c>
      <c r="M47" s="103">
        <f t="shared" si="20"/>
        <v>0.767313444282537</v>
      </c>
      <c r="N47" s="103">
        <f t="shared" si="20"/>
        <v>0.85151057401812691</v>
      </c>
      <c r="O47" s="103">
        <f t="shared" si="20"/>
        <v>0.976806640625</v>
      </c>
      <c r="P47" s="103">
        <f t="shared" si="20"/>
        <v>0.75585080448561681</v>
      </c>
      <c r="Q47" s="103">
        <f t="shared" si="20"/>
        <v>0.89641793738157538</v>
      </c>
      <c r="R47" s="103">
        <f t="shared" si="20"/>
        <v>0.96239468456743615</v>
      </c>
      <c r="S47" s="103">
        <f t="shared" si="20"/>
        <v>0.91676300578034686</v>
      </c>
      <c r="T47" s="103">
        <f t="shared" si="20"/>
        <v>0.88900152052711612</v>
      </c>
      <c r="U47" s="103">
        <f t="shared" si="20"/>
        <v>0.6747974134402881</v>
      </c>
      <c r="V47" s="103">
        <f t="shared" si="20"/>
        <v>0.9775160599571735</v>
      </c>
      <c r="W47" s="103">
        <f t="shared" si="20"/>
        <v>0.94084423305588583</v>
      </c>
      <c r="X47" s="103">
        <f t="shared" si="20"/>
        <v>0.90169146636143971</v>
      </c>
      <c r="Y47" s="103">
        <f t="shared" si="20"/>
        <v>0.99580742415677403</v>
      </c>
      <c r="Z47" s="103">
        <f t="shared" si="20"/>
        <v>0.9011309740970449</v>
      </c>
      <c r="AA47" s="21"/>
    </row>
    <row r="48" spans="1:30" s="2" customFormat="1" ht="30" customHeight="1" x14ac:dyDescent="0.3">
      <c r="A48" s="18" t="s">
        <v>168</v>
      </c>
      <c r="B48" s="23">
        <v>52205</v>
      </c>
      <c r="C48" s="23">
        <f>SUM(F48:Z48)</f>
        <v>79835</v>
      </c>
      <c r="D48" s="15">
        <f t="shared" ref="D48:D96" si="21">C48/B48</f>
        <v>1.5292596494588642</v>
      </c>
      <c r="E48" s="106">
        <v>68595</v>
      </c>
      <c r="F48" s="34">
        <v>4243</v>
      </c>
      <c r="G48" s="34">
        <v>2758</v>
      </c>
      <c r="H48" s="34">
        <v>7244</v>
      </c>
      <c r="I48" s="34">
        <v>3395</v>
      </c>
      <c r="J48" s="34">
        <v>2823</v>
      </c>
      <c r="K48" s="34">
        <v>5117</v>
      </c>
      <c r="L48" s="34">
        <v>4608</v>
      </c>
      <c r="M48" s="34">
        <v>3836</v>
      </c>
      <c r="N48" s="34">
        <v>3574</v>
      </c>
      <c r="O48" s="34">
        <v>867</v>
      </c>
      <c r="P48" s="34">
        <v>2850</v>
      </c>
      <c r="Q48" s="34">
        <v>2505</v>
      </c>
      <c r="R48" s="34">
        <v>3349</v>
      </c>
      <c r="S48" s="34">
        <v>4208</v>
      </c>
      <c r="T48" s="34">
        <v>5217</v>
      </c>
      <c r="U48" s="34">
        <v>2147</v>
      </c>
      <c r="V48" s="34">
        <v>4650</v>
      </c>
      <c r="W48" s="34">
        <v>716</v>
      </c>
      <c r="X48" s="34">
        <v>1715</v>
      </c>
      <c r="Y48" s="34">
        <v>10683</v>
      </c>
      <c r="Z48" s="34">
        <v>3330</v>
      </c>
      <c r="AA48" s="21"/>
    </row>
    <row r="49" spans="1:27" s="2" customFormat="1" ht="30" customHeight="1" x14ac:dyDescent="0.3">
      <c r="A49" s="18" t="s">
        <v>54</v>
      </c>
      <c r="B49" s="23">
        <v>81091</v>
      </c>
      <c r="C49" s="23">
        <f>SUM(F49:Z49)</f>
        <v>100320</v>
      </c>
      <c r="D49" s="15">
        <f t="shared" si="21"/>
        <v>1.2371286579275136</v>
      </c>
      <c r="E49" s="106">
        <v>98843</v>
      </c>
      <c r="F49" s="26">
        <v>1650</v>
      </c>
      <c r="G49" s="26">
        <v>2770</v>
      </c>
      <c r="H49" s="26">
        <v>6938</v>
      </c>
      <c r="I49" s="26">
        <v>8456</v>
      </c>
      <c r="J49" s="26">
        <v>3109</v>
      </c>
      <c r="K49" s="26">
        <v>5630</v>
      </c>
      <c r="L49" s="26">
        <v>2959</v>
      </c>
      <c r="M49" s="26">
        <v>4531</v>
      </c>
      <c r="N49" s="26">
        <v>6881</v>
      </c>
      <c r="O49" s="26">
        <v>2477</v>
      </c>
      <c r="P49" s="26">
        <v>2401</v>
      </c>
      <c r="Q49" s="26">
        <v>5771</v>
      </c>
      <c r="R49" s="26">
        <v>7729</v>
      </c>
      <c r="S49" s="26">
        <v>5415</v>
      </c>
      <c r="T49" s="26">
        <v>6557</v>
      </c>
      <c r="U49" s="26">
        <v>5217</v>
      </c>
      <c r="V49" s="26">
        <v>3460</v>
      </c>
      <c r="W49" s="26">
        <v>1167</v>
      </c>
      <c r="X49" s="26">
        <v>3919</v>
      </c>
      <c r="Y49" s="26">
        <v>8613</v>
      </c>
      <c r="Z49" s="26">
        <v>4670</v>
      </c>
      <c r="AA49" s="21"/>
    </row>
    <row r="50" spans="1:27" s="2" customFormat="1" ht="30" customHeight="1" x14ac:dyDescent="0.3">
      <c r="A50" s="18" t="s">
        <v>55</v>
      </c>
      <c r="B50" s="23">
        <v>1237</v>
      </c>
      <c r="C50" s="23">
        <f>SUM(F50:Z50)</f>
        <v>950</v>
      </c>
      <c r="D50" s="15">
        <f t="shared" si="21"/>
        <v>0.76798706548100237</v>
      </c>
      <c r="E50" s="106">
        <v>1739</v>
      </c>
      <c r="F50" s="34"/>
      <c r="G50" s="34"/>
      <c r="H50" s="34">
        <v>25</v>
      </c>
      <c r="I50" s="34">
        <v>500</v>
      </c>
      <c r="J50" s="34"/>
      <c r="K50" s="34"/>
      <c r="L50" s="34"/>
      <c r="M50" s="34"/>
      <c r="N50" s="34">
        <v>255</v>
      </c>
      <c r="O50" s="34"/>
      <c r="P50" s="34"/>
      <c r="Q50" s="34"/>
      <c r="R50" s="34"/>
      <c r="S50" s="34"/>
      <c r="T50" s="34"/>
      <c r="U50" s="34">
        <v>50</v>
      </c>
      <c r="V50" s="34">
        <v>120</v>
      </c>
      <c r="W50" s="34"/>
      <c r="X50" s="34"/>
      <c r="Y50" s="34"/>
      <c r="Z50" s="34"/>
      <c r="AA50" s="21"/>
    </row>
    <row r="51" spans="1:27" s="2" customFormat="1" ht="30" customHeight="1" x14ac:dyDescent="0.3">
      <c r="A51" s="18" t="s">
        <v>56</v>
      </c>
      <c r="B51" s="23">
        <v>260</v>
      </c>
      <c r="C51" s="23">
        <f>SUM(F51:Z51)</f>
        <v>50</v>
      </c>
      <c r="D51" s="15">
        <f t="shared" si="21"/>
        <v>0.19230769230769232</v>
      </c>
      <c r="E51" s="106">
        <v>6210</v>
      </c>
      <c r="F51" s="34"/>
      <c r="G51" s="34"/>
      <c r="H51" s="34">
        <v>20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>
        <v>30</v>
      </c>
      <c r="W51" s="34"/>
      <c r="X51" s="34"/>
      <c r="Y51" s="34"/>
      <c r="Z51" s="34"/>
      <c r="AA51" s="21"/>
    </row>
    <row r="52" spans="1:27" s="2" customFormat="1" ht="30" customHeight="1" x14ac:dyDescent="0.3">
      <c r="A52" s="18" t="s">
        <v>57</v>
      </c>
      <c r="B52" s="23">
        <v>9472</v>
      </c>
      <c r="C52" s="23">
        <f>SUM(F52:Z52)</f>
        <v>4886</v>
      </c>
      <c r="D52" s="15">
        <f t="shared" si="21"/>
        <v>0.51583614864864868</v>
      </c>
      <c r="E52" s="106">
        <v>13296</v>
      </c>
      <c r="F52" s="26">
        <v>15</v>
      </c>
      <c r="G52" s="26"/>
      <c r="H52" s="26">
        <v>346</v>
      </c>
      <c r="I52" s="26">
        <v>382</v>
      </c>
      <c r="J52" s="26">
        <v>170</v>
      </c>
      <c r="K52" s="26">
        <v>330</v>
      </c>
      <c r="L52" s="26">
        <v>183</v>
      </c>
      <c r="M52" s="26">
        <v>220</v>
      </c>
      <c r="N52" s="26">
        <v>382</v>
      </c>
      <c r="O52" s="26"/>
      <c r="P52" s="26"/>
      <c r="Q52" s="26">
        <v>631</v>
      </c>
      <c r="R52" s="26">
        <v>530</v>
      </c>
      <c r="S52" s="26">
        <v>100</v>
      </c>
      <c r="T52" s="26">
        <v>292</v>
      </c>
      <c r="U52" s="26">
        <v>207</v>
      </c>
      <c r="V52" s="26">
        <v>90</v>
      </c>
      <c r="W52" s="26">
        <v>20</v>
      </c>
      <c r="X52" s="26">
        <v>200</v>
      </c>
      <c r="Y52" s="26">
        <v>778</v>
      </c>
      <c r="Z52" s="26">
        <v>10</v>
      </c>
      <c r="AA52" s="21"/>
    </row>
    <row r="53" spans="1:27" s="2" customFormat="1" ht="30" hidden="1" customHeight="1" x14ac:dyDescent="0.3">
      <c r="A53" s="17" t="s">
        <v>58</v>
      </c>
      <c r="B53" s="23"/>
      <c r="C53" s="23">
        <f t="shared" ref="C53:C80" si="22">SUM(F53:Z53)</f>
        <v>0</v>
      </c>
      <c r="D53" s="15" t="e">
        <f t="shared" si="21"/>
        <v>#DIV/0!</v>
      </c>
      <c r="E53" s="106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1"/>
    </row>
    <row r="54" spans="1:27" s="2" customFormat="1" ht="30" customHeight="1" outlineLevel="1" x14ac:dyDescent="0.3">
      <c r="A54" s="17" t="s">
        <v>170</v>
      </c>
      <c r="B54" s="23">
        <v>8986</v>
      </c>
      <c r="C54" s="23">
        <f t="shared" si="22"/>
        <v>11271</v>
      </c>
      <c r="D54" s="15"/>
      <c r="E54" s="106"/>
      <c r="F54" s="34"/>
      <c r="G54" s="34">
        <v>320</v>
      </c>
      <c r="H54" s="34">
        <v>2370</v>
      </c>
      <c r="I54" s="34">
        <v>673</v>
      </c>
      <c r="J54" s="34">
        <v>458</v>
      </c>
      <c r="K54" s="34">
        <v>120</v>
      </c>
      <c r="L54" s="34"/>
      <c r="M54" s="34">
        <v>960</v>
      </c>
      <c r="N54" s="34">
        <v>200</v>
      </c>
      <c r="O54" s="34">
        <v>20</v>
      </c>
      <c r="P54" s="34"/>
      <c r="Q54" s="34"/>
      <c r="R54" s="34">
        <v>2818</v>
      </c>
      <c r="S54" s="34"/>
      <c r="T54" s="34">
        <v>1130</v>
      </c>
      <c r="U54" s="34"/>
      <c r="V54" s="34"/>
      <c r="W54" s="34">
        <v>300</v>
      </c>
      <c r="X54" s="34"/>
      <c r="Y54" s="34">
        <v>652</v>
      </c>
      <c r="Z54" s="34">
        <v>1250</v>
      </c>
      <c r="AA54" s="21"/>
    </row>
    <row r="55" spans="1:27" s="2" customFormat="1" ht="30" customHeight="1" outlineLevel="1" x14ac:dyDescent="0.3">
      <c r="A55" s="17" t="s">
        <v>171</v>
      </c>
      <c r="B55" s="23"/>
      <c r="C55" s="23">
        <f t="shared" si="22"/>
        <v>5838</v>
      </c>
      <c r="D55" s="15"/>
      <c r="E55" s="106"/>
      <c r="F55" s="34"/>
      <c r="G55" s="34">
        <v>30</v>
      </c>
      <c r="H55" s="34">
        <v>2370</v>
      </c>
      <c r="I55" s="34">
        <v>258</v>
      </c>
      <c r="J55" s="34"/>
      <c r="K55" s="34">
        <v>120</v>
      </c>
      <c r="L55" s="34"/>
      <c r="M55" s="34"/>
      <c r="N55" s="34">
        <v>200</v>
      </c>
      <c r="O55" s="34"/>
      <c r="P55" s="34"/>
      <c r="Q55" s="34"/>
      <c r="R55" s="34"/>
      <c r="S55" s="34"/>
      <c r="T55" s="34">
        <v>1110</v>
      </c>
      <c r="U55" s="34"/>
      <c r="V55" s="34"/>
      <c r="W55" s="34"/>
      <c r="X55" s="34"/>
      <c r="Y55" s="34">
        <v>500</v>
      </c>
      <c r="Z55" s="34">
        <v>1250</v>
      </c>
      <c r="AA55" s="21"/>
    </row>
    <row r="56" spans="1:27" s="2" customFormat="1" ht="19.8" customHeight="1" x14ac:dyDescent="0.3">
      <c r="A56" s="11" t="s">
        <v>59</v>
      </c>
      <c r="B56" s="23">
        <v>9000</v>
      </c>
      <c r="C56" s="23">
        <f t="shared" si="22"/>
        <v>7531</v>
      </c>
      <c r="D56" s="15">
        <f t="shared" si="21"/>
        <v>0.83677777777777773</v>
      </c>
      <c r="E56" s="106"/>
      <c r="F56" s="34">
        <v>158</v>
      </c>
      <c r="G56" s="34">
        <v>400</v>
      </c>
      <c r="H56" s="34">
        <v>1530</v>
      </c>
      <c r="I56" s="34">
        <v>409</v>
      </c>
      <c r="J56" s="34">
        <v>52</v>
      </c>
      <c r="K56" s="34">
        <v>100</v>
      </c>
      <c r="L56" s="34">
        <v>760</v>
      </c>
      <c r="M56" s="34">
        <v>800</v>
      </c>
      <c r="N56" s="34">
        <v>816</v>
      </c>
      <c r="O56" s="34">
        <v>10</v>
      </c>
      <c r="P56" s="34">
        <v>205</v>
      </c>
      <c r="Q56" s="34">
        <v>330</v>
      </c>
      <c r="R56" s="34">
        <v>60</v>
      </c>
      <c r="S56" s="34">
        <v>652</v>
      </c>
      <c r="T56" s="34">
        <v>159</v>
      </c>
      <c r="U56" s="34">
        <v>117</v>
      </c>
      <c r="V56" s="34">
        <v>150</v>
      </c>
      <c r="W56" s="34">
        <v>11</v>
      </c>
      <c r="X56" s="34">
        <v>282</v>
      </c>
      <c r="Y56" s="34">
        <v>510</v>
      </c>
      <c r="Z56" s="34">
        <v>20</v>
      </c>
      <c r="AA56" s="20"/>
    </row>
    <row r="57" spans="1:27" s="2" customFormat="1" ht="30" customHeight="1" x14ac:dyDescent="0.3">
      <c r="A57" s="32" t="s">
        <v>60</v>
      </c>
      <c r="B57" s="23">
        <v>4189</v>
      </c>
      <c r="C57" s="23">
        <f t="shared" si="22"/>
        <v>4956</v>
      </c>
      <c r="D57" s="15">
        <f t="shared" si="21"/>
        <v>1.1830985915492958</v>
      </c>
      <c r="E57" s="106">
        <v>7999</v>
      </c>
      <c r="F57" s="34">
        <v>80</v>
      </c>
      <c r="G57" s="34">
        <v>203</v>
      </c>
      <c r="H57" s="34">
        <v>842</v>
      </c>
      <c r="I57" s="34">
        <v>304</v>
      </c>
      <c r="J57" s="34">
        <v>5</v>
      </c>
      <c r="K57" s="34">
        <v>80</v>
      </c>
      <c r="L57" s="34">
        <v>605</v>
      </c>
      <c r="M57" s="34">
        <v>796</v>
      </c>
      <c r="N57" s="34">
        <v>304</v>
      </c>
      <c r="O57" s="34">
        <v>10</v>
      </c>
      <c r="P57" s="34">
        <v>50</v>
      </c>
      <c r="Q57" s="34">
        <v>108</v>
      </c>
      <c r="R57" s="34">
        <v>60</v>
      </c>
      <c r="S57" s="34">
        <v>507</v>
      </c>
      <c r="T57" s="34">
        <v>170</v>
      </c>
      <c r="U57" s="34">
        <v>23</v>
      </c>
      <c r="V57" s="34">
        <v>110</v>
      </c>
      <c r="W57" s="34">
        <v>6</v>
      </c>
      <c r="X57" s="34">
        <v>190</v>
      </c>
      <c r="Y57" s="34">
        <v>485</v>
      </c>
      <c r="Z57" s="34">
        <v>18</v>
      </c>
      <c r="AA57" s="20"/>
    </row>
    <row r="58" spans="1:27" s="2" customFormat="1" ht="20.399999999999999" customHeight="1" x14ac:dyDescent="0.3">
      <c r="A58" s="18" t="s">
        <v>52</v>
      </c>
      <c r="B58" s="33">
        <f>B57/B56</f>
        <v>0.46544444444444444</v>
      </c>
      <c r="C58" s="33">
        <f>C57/C56</f>
        <v>0.65807993626344441</v>
      </c>
      <c r="D58" s="15">
        <f t="shared" si="21"/>
        <v>1.4138742961019335</v>
      </c>
      <c r="E58" s="106"/>
      <c r="F58" s="35">
        <f t="shared" ref="F58:Z58" si="23">F57/F56</f>
        <v>0.50632911392405067</v>
      </c>
      <c r="G58" s="35">
        <f t="shared" si="23"/>
        <v>0.50749999999999995</v>
      </c>
      <c r="H58" s="35">
        <f t="shared" si="23"/>
        <v>0.55032679738562096</v>
      </c>
      <c r="I58" s="35">
        <f t="shared" si="23"/>
        <v>0.74327628361858189</v>
      </c>
      <c r="J58" s="35">
        <f t="shared" si="23"/>
        <v>9.6153846153846159E-2</v>
      </c>
      <c r="K58" s="35">
        <f t="shared" si="23"/>
        <v>0.8</v>
      </c>
      <c r="L58" s="35">
        <f t="shared" si="23"/>
        <v>0.79605263157894735</v>
      </c>
      <c r="M58" s="35">
        <f t="shared" si="23"/>
        <v>0.995</v>
      </c>
      <c r="N58" s="35">
        <f t="shared" si="23"/>
        <v>0.37254901960784315</v>
      </c>
      <c r="O58" s="35">
        <f t="shared" si="23"/>
        <v>1</v>
      </c>
      <c r="P58" s="35">
        <f t="shared" si="23"/>
        <v>0.24390243902439024</v>
      </c>
      <c r="Q58" s="35">
        <f t="shared" si="23"/>
        <v>0.32727272727272727</v>
      </c>
      <c r="R58" s="35">
        <f t="shared" si="23"/>
        <v>1</v>
      </c>
      <c r="S58" s="35">
        <f t="shared" si="23"/>
        <v>0.77760736196319014</v>
      </c>
      <c r="T58" s="35">
        <f t="shared" si="23"/>
        <v>1.0691823899371069</v>
      </c>
      <c r="U58" s="35">
        <f t="shared" si="23"/>
        <v>0.19658119658119658</v>
      </c>
      <c r="V58" s="35">
        <f t="shared" si="23"/>
        <v>0.73333333333333328</v>
      </c>
      <c r="W58" s="35">
        <f t="shared" si="23"/>
        <v>0.54545454545454541</v>
      </c>
      <c r="X58" s="35">
        <f t="shared" si="23"/>
        <v>0.67375886524822692</v>
      </c>
      <c r="Y58" s="35">
        <f t="shared" si="23"/>
        <v>0.9509803921568627</v>
      </c>
      <c r="Z58" s="35">
        <f t="shared" si="23"/>
        <v>0.9</v>
      </c>
      <c r="AA58" s="21"/>
    </row>
    <row r="59" spans="1:27" s="2" customFormat="1" ht="23.4" customHeight="1" outlineLevel="1" x14ac:dyDescent="0.3">
      <c r="A59" s="17" t="s">
        <v>61</v>
      </c>
      <c r="B59" s="23"/>
      <c r="C59" s="23">
        <f t="shared" si="22"/>
        <v>15</v>
      </c>
      <c r="D59" s="15" t="e">
        <f t="shared" si="21"/>
        <v>#DIV/0!</v>
      </c>
      <c r="E59" s="106"/>
      <c r="F59" s="34"/>
      <c r="G59" s="34"/>
      <c r="H59" s="34"/>
      <c r="I59" s="34"/>
      <c r="J59" s="34"/>
      <c r="K59" s="34"/>
      <c r="L59" s="34"/>
      <c r="M59" s="34">
        <v>15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21"/>
    </row>
    <row r="60" spans="1:27" s="2" customFormat="1" ht="23.4" customHeight="1" x14ac:dyDescent="0.3">
      <c r="A60" s="11" t="s">
        <v>162</v>
      </c>
      <c r="B60" s="23">
        <v>878</v>
      </c>
      <c r="C60" s="27">
        <f t="shared" si="22"/>
        <v>971</v>
      </c>
      <c r="D60" s="15">
        <f t="shared" si="21"/>
        <v>1.1059225512528474</v>
      </c>
      <c r="E60" s="106"/>
      <c r="F60" s="34">
        <v>19</v>
      </c>
      <c r="G60" s="34">
        <v>130</v>
      </c>
      <c r="H60" s="34">
        <v>100</v>
      </c>
      <c r="I60" s="34">
        <v>5</v>
      </c>
      <c r="J60" s="34">
        <v>8</v>
      </c>
      <c r="K60" s="34">
        <v>6</v>
      </c>
      <c r="L60" s="34">
        <v>97</v>
      </c>
      <c r="M60" s="34">
        <v>83</v>
      </c>
      <c r="N60" s="34">
        <v>85</v>
      </c>
      <c r="O60" s="34">
        <v>1</v>
      </c>
      <c r="P60" s="34">
        <v>18</v>
      </c>
      <c r="Q60" s="34">
        <v>100</v>
      </c>
      <c r="R60" s="34"/>
      <c r="S60" s="34">
        <v>37</v>
      </c>
      <c r="T60" s="34">
        <v>40</v>
      </c>
      <c r="U60" s="34">
        <v>40</v>
      </c>
      <c r="V60" s="34">
        <v>10</v>
      </c>
      <c r="W60" s="34">
        <v>13</v>
      </c>
      <c r="X60" s="34">
        <v>53</v>
      </c>
      <c r="Y60" s="34">
        <v>126</v>
      </c>
      <c r="Z60" s="34"/>
      <c r="AA60" s="20"/>
    </row>
    <row r="61" spans="1:27" s="2" customFormat="1" ht="26.4" customHeight="1" x14ac:dyDescent="0.3">
      <c r="A61" s="32" t="s">
        <v>163</v>
      </c>
      <c r="B61" s="27">
        <v>328</v>
      </c>
      <c r="C61" s="27">
        <f t="shared" si="22"/>
        <v>523</v>
      </c>
      <c r="D61" s="15">
        <f t="shared" si="21"/>
        <v>1.5945121951219512</v>
      </c>
      <c r="E61" s="106">
        <v>954</v>
      </c>
      <c r="F61" s="26">
        <v>8</v>
      </c>
      <c r="G61" s="26">
        <v>20</v>
      </c>
      <c r="H61" s="26">
        <v>85</v>
      </c>
      <c r="I61" s="26"/>
      <c r="J61" s="26">
        <v>3</v>
      </c>
      <c r="K61" s="26">
        <v>6</v>
      </c>
      <c r="L61" s="26">
        <v>79</v>
      </c>
      <c r="M61" s="26">
        <v>65</v>
      </c>
      <c r="N61" s="26">
        <v>31</v>
      </c>
      <c r="O61" s="54"/>
      <c r="P61" s="26">
        <v>6</v>
      </c>
      <c r="Q61" s="26">
        <v>61</v>
      </c>
      <c r="R61" s="26"/>
      <c r="S61" s="26">
        <v>12</v>
      </c>
      <c r="T61" s="26">
        <v>6</v>
      </c>
      <c r="U61" s="26">
        <v>12</v>
      </c>
      <c r="V61" s="26"/>
      <c r="W61" s="26"/>
      <c r="X61" s="26">
        <v>12</v>
      </c>
      <c r="Y61" s="26">
        <v>115</v>
      </c>
      <c r="Z61" s="26">
        <v>2</v>
      </c>
      <c r="AA61" s="20"/>
    </row>
    <row r="62" spans="1:27" s="2" customFormat="1" ht="26.4" customHeight="1" x14ac:dyDescent="0.3">
      <c r="A62" s="18" t="s">
        <v>52</v>
      </c>
      <c r="B62" s="9">
        <f>B61/B60</f>
        <v>0.37357630979498863</v>
      </c>
      <c r="C62" s="9">
        <f>C61/C60</f>
        <v>0.5386199794026777</v>
      </c>
      <c r="D62" s="15"/>
      <c r="E62" s="106"/>
      <c r="F62" s="26"/>
      <c r="G62" s="26"/>
      <c r="H62" s="26"/>
      <c r="I62" s="26"/>
      <c r="J62" s="26"/>
      <c r="K62" s="26"/>
      <c r="L62" s="26"/>
      <c r="M62" s="26"/>
      <c r="N62" s="26"/>
      <c r="O62" s="54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0"/>
    </row>
    <row r="63" spans="1:27" s="2" customFormat="1" ht="30" customHeight="1" x14ac:dyDescent="0.3">
      <c r="A63" s="13" t="s">
        <v>161</v>
      </c>
      <c r="B63" s="27">
        <v>361</v>
      </c>
      <c r="C63" s="27">
        <f t="shared" si="22"/>
        <v>363</v>
      </c>
      <c r="D63" s="15">
        <f t="shared" si="21"/>
        <v>1.0055401662049861</v>
      </c>
      <c r="E63" s="106">
        <v>524</v>
      </c>
      <c r="F63" s="26"/>
      <c r="G63" s="26"/>
      <c r="H63" s="26">
        <v>357</v>
      </c>
      <c r="I63" s="54"/>
      <c r="J63" s="26"/>
      <c r="K63" s="26"/>
      <c r="L63" s="26"/>
      <c r="M63" s="26"/>
      <c r="N63" s="54"/>
      <c r="O63" s="54"/>
      <c r="P63" s="26"/>
      <c r="Q63" s="26"/>
      <c r="R63" s="26"/>
      <c r="S63" s="26"/>
      <c r="T63" s="26"/>
      <c r="U63" s="26"/>
      <c r="V63" s="26">
        <v>1</v>
      </c>
      <c r="W63" s="26"/>
      <c r="X63" s="26"/>
      <c r="Y63" s="26"/>
      <c r="Z63" s="26">
        <v>5</v>
      </c>
      <c r="AA63" s="20"/>
    </row>
    <row r="64" spans="1:27" s="2" customFormat="1" ht="29.4" hidden="1" customHeight="1" x14ac:dyDescent="0.3">
      <c r="A64" s="13" t="s">
        <v>52</v>
      </c>
      <c r="B64" s="33"/>
      <c r="C64" s="27">
        <f t="shared" si="22"/>
        <v>0</v>
      </c>
      <c r="D64" s="15" t="e">
        <f t="shared" si="21"/>
        <v>#DIV/0!</v>
      </c>
      <c r="E64" s="10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21"/>
    </row>
    <row r="65" spans="1:27" s="2" customFormat="1" ht="30" customHeight="1" x14ac:dyDescent="0.3">
      <c r="A65" s="18" t="s">
        <v>62</v>
      </c>
      <c r="B65" s="23">
        <v>700</v>
      </c>
      <c r="C65" s="27">
        <f t="shared" si="22"/>
        <v>860</v>
      </c>
      <c r="D65" s="15">
        <f t="shared" si="21"/>
        <v>1.2285714285714286</v>
      </c>
      <c r="E65" s="106">
        <v>971</v>
      </c>
      <c r="F65" s="34"/>
      <c r="G65" s="34"/>
      <c r="H65" s="34">
        <v>350</v>
      </c>
      <c r="I65" s="34"/>
      <c r="J65" s="34"/>
      <c r="K65" s="34"/>
      <c r="L65" s="34"/>
      <c r="M65" s="34">
        <v>110</v>
      </c>
      <c r="N65" s="34"/>
      <c r="O65" s="34"/>
      <c r="P65" s="34"/>
      <c r="Q65" s="34"/>
      <c r="R65" s="34"/>
      <c r="S65" s="34"/>
      <c r="T65" s="34"/>
      <c r="U65" s="34"/>
      <c r="V65" s="34">
        <v>400</v>
      </c>
      <c r="W65" s="34"/>
      <c r="X65" s="34"/>
      <c r="Y65" s="34"/>
      <c r="Z65" s="34"/>
      <c r="AA65" s="20"/>
    </row>
    <row r="66" spans="1:27" s="2" customFormat="1" ht="30" hidden="1" customHeight="1" outlineLevel="1" x14ac:dyDescent="0.3">
      <c r="A66" s="17" t="s">
        <v>63</v>
      </c>
      <c r="B66" s="23"/>
      <c r="C66" s="23">
        <f t="shared" si="22"/>
        <v>0</v>
      </c>
      <c r="D66" s="15" t="e">
        <f t="shared" si="21"/>
        <v>#DIV/0!</v>
      </c>
      <c r="E66" s="106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21"/>
    </row>
    <row r="67" spans="1:27" s="2" customFormat="1" ht="30" hidden="1" customHeight="1" outlineLevel="1" x14ac:dyDescent="0.3">
      <c r="A67" s="17" t="s">
        <v>64</v>
      </c>
      <c r="B67" s="23"/>
      <c r="C67" s="23">
        <f t="shared" si="22"/>
        <v>0</v>
      </c>
      <c r="D67" s="15" t="e">
        <f t="shared" si="21"/>
        <v>#DIV/0!</v>
      </c>
      <c r="E67" s="106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customHeight="1" outlineLevel="1" x14ac:dyDescent="0.3">
      <c r="A68" s="104" t="s">
        <v>206</v>
      </c>
      <c r="B68" s="23">
        <f t="shared" ref="B68" si="24">B69+B70+B72+B76+B77</f>
        <v>8955</v>
      </c>
      <c r="C68" s="23">
        <f>SUM(F68:Z68)</f>
        <v>22710</v>
      </c>
      <c r="D68" s="15">
        <f t="shared" si="21"/>
        <v>2.5360134003350083</v>
      </c>
      <c r="E68" s="106">
        <v>17032</v>
      </c>
      <c r="F68" s="34">
        <f>F69+F70+F72+F75+F76+F77</f>
        <v>3844</v>
      </c>
      <c r="G68" s="34">
        <f t="shared" ref="G68:Z68" si="25">G69+G70+G72+G75+G76+G77</f>
        <v>125</v>
      </c>
      <c r="H68" s="34">
        <f>H69+H70+H72+H75+H76+H77</f>
        <v>710</v>
      </c>
      <c r="I68" s="34">
        <f t="shared" si="25"/>
        <v>1458</v>
      </c>
      <c r="J68" s="34">
        <f t="shared" si="25"/>
        <v>522</v>
      </c>
      <c r="K68" s="34">
        <f t="shared" si="25"/>
        <v>4125</v>
      </c>
      <c r="L68" s="34">
        <f t="shared" si="25"/>
        <v>1682</v>
      </c>
      <c r="M68" s="34">
        <f t="shared" si="25"/>
        <v>550</v>
      </c>
      <c r="N68" s="34">
        <f t="shared" si="25"/>
        <v>2740</v>
      </c>
      <c r="O68" s="34">
        <f t="shared" si="25"/>
        <v>266</v>
      </c>
      <c r="P68" s="34">
        <f t="shared" si="25"/>
        <v>0</v>
      </c>
      <c r="Q68" s="34">
        <f t="shared" si="25"/>
        <v>192</v>
      </c>
      <c r="R68" s="34">
        <f t="shared" si="25"/>
        <v>1555</v>
      </c>
      <c r="S68" s="34">
        <f t="shared" si="25"/>
        <v>50</v>
      </c>
      <c r="T68" s="34">
        <f t="shared" si="25"/>
        <v>1131</v>
      </c>
      <c r="U68" s="34">
        <f t="shared" si="25"/>
        <v>380</v>
      </c>
      <c r="V68" s="34">
        <f t="shared" si="25"/>
        <v>1150</v>
      </c>
      <c r="W68" s="34">
        <f t="shared" si="25"/>
        <v>180</v>
      </c>
      <c r="X68" s="34">
        <f t="shared" si="25"/>
        <v>660</v>
      </c>
      <c r="Y68" s="34">
        <f t="shared" si="25"/>
        <v>1227</v>
      </c>
      <c r="Z68" s="34">
        <f t="shared" si="25"/>
        <v>163</v>
      </c>
      <c r="AA68" s="21"/>
    </row>
    <row r="69" spans="1:27" s="2" customFormat="1" ht="30" customHeight="1" x14ac:dyDescent="0.3">
      <c r="A69" s="18" t="s">
        <v>65</v>
      </c>
      <c r="B69" s="23">
        <v>4035</v>
      </c>
      <c r="C69" s="23">
        <f t="shared" si="22"/>
        <v>9781</v>
      </c>
      <c r="D69" s="15">
        <f t="shared" si="21"/>
        <v>2.4240396530359356</v>
      </c>
      <c r="E69" s="106">
        <v>7698</v>
      </c>
      <c r="F69" s="37">
        <v>3564</v>
      </c>
      <c r="G69" s="37"/>
      <c r="H69" s="37">
        <v>80</v>
      </c>
      <c r="I69" s="37"/>
      <c r="J69" s="37">
        <v>135</v>
      </c>
      <c r="K69" s="37">
        <v>895</v>
      </c>
      <c r="L69" s="37">
        <v>380</v>
      </c>
      <c r="M69" s="37">
        <v>180</v>
      </c>
      <c r="N69" s="37">
        <v>1000</v>
      </c>
      <c r="O69" s="37"/>
      <c r="P69" s="37"/>
      <c r="Q69" s="37">
        <v>192</v>
      </c>
      <c r="R69" s="37">
        <v>1255</v>
      </c>
      <c r="S69" s="37"/>
      <c r="T69" s="37">
        <v>521</v>
      </c>
      <c r="U69" s="37">
        <v>270</v>
      </c>
      <c r="V69" s="37"/>
      <c r="W69" s="37">
        <v>180</v>
      </c>
      <c r="X69" s="37">
        <v>463</v>
      </c>
      <c r="Y69" s="37">
        <v>666</v>
      </c>
      <c r="Z69" s="37"/>
      <c r="AA69" s="21"/>
    </row>
    <row r="70" spans="1:27" s="2" customFormat="1" ht="30" customHeight="1" x14ac:dyDescent="0.3">
      <c r="A70" s="18" t="s">
        <v>66</v>
      </c>
      <c r="B70" s="23">
        <v>2510</v>
      </c>
      <c r="C70" s="23">
        <f t="shared" si="22"/>
        <v>8971</v>
      </c>
      <c r="D70" s="15">
        <f t="shared" si="21"/>
        <v>3.5741035856573706</v>
      </c>
      <c r="E70" s="106">
        <v>7455</v>
      </c>
      <c r="F70" s="37"/>
      <c r="G70" s="37">
        <v>125</v>
      </c>
      <c r="H70" s="37">
        <v>80</v>
      </c>
      <c r="I70" s="37">
        <v>1202</v>
      </c>
      <c r="J70" s="37">
        <v>80</v>
      </c>
      <c r="K70" s="37">
        <v>2850</v>
      </c>
      <c r="L70" s="37">
        <v>1182</v>
      </c>
      <c r="M70" s="37">
        <v>280</v>
      </c>
      <c r="N70" s="37">
        <v>1740</v>
      </c>
      <c r="O70" s="37">
        <v>151</v>
      </c>
      <c r="P70" s="37"/>
      <c r="Q70" s="37"/>
      <c r="R70" s="37">
        <v>150</v>
      </c>
      <c r="S70" s="37">
        <v>50</v>
      </c>
      <c r="T70" s="37">
        <v>100</v>
      </c>
      <c r="U70" s="37">
        <v>110</v>
      </c>
      <c r="V70" s="37"/>
      <c r="W70" s="37"/>
      <c r="X70" s="37">
        <v>197</v>
      </c>
      <c r="Y70" s="37">
        <v>511</v>
      </c>
      <c r="Z70" s="37">
        <v>163</v>
      </c>
      <c r="AA70" s="21"/>
    </row>
    <row r="71" spans="1:27" s="2" customFormat="1" ht="30" customHeight="1" x14ac:dyDescent="0.3">
      <c r="A71" s="18" t="s">
        <v>67</v>
      </c>
      <c r="B71" s="23">
        <v>2643</v>
      </c>
      <c r="C71" s="23">
        <f t="shared" si="22"/>
        <v>7898</v>
      </c>
      <c r="D71" s="15">
        <f t="shared" si="21"/>
        <v>2.9882709042754447</v>
      </c>
      <c r="E71" s="106">
        <v>8709</v>
      </c>
      <c r="F71" s="37"/>
      <c r="G71" s="37">
        <v>350</v>
      </c>
      <c r="H71" s="37">
        <v>738</v>
      </c>
      <c r="I71" s="37">
        <v>2059</v>
      </c>
      <c r="J71" s="37">
        <v>310</v>
      </c>
      <c r="K71" s="37">
        <v>160</v>
      </c>
      <c r="L71" s="37"/>
      <c r="M71" s="37">
        <v>530</v>
      </c>
      <c r="N71" s="37">
        <v>70</v>
      </c>
      <c r="O71" s="37">
        <v>165</v>
      </c>
      <c r="P71" s="37">
        <v>229</v>
      </c>
      <c r="Q71" s="37">
        <v>115</v>
      </c>
      <c r="R71" s="37"/>
      <c r="S71" s="37"/>
      <c r="T71" s="37">
        <v>113</v>
      </c>
      <c r="U71" s="37">
        <v>1236</v>
      </c>
      <c r="V71" s="37">
        <v>120</v>
      </c>
      <c r="W71" s="37">
        <v>200</v>
      </c>
      <c r="X71" s="37"/>
      <c r="Y71" s="37">
        <v>1143</v>
      </c>
      <c r="Z71" s="37">
        <v>360</v>
      </c>
      <c r="AA71" s="21"/>
    </row>
    <row r="72" spans="1:27" s="2" customFormat="1" ht="30" customHeight="1" x14ac:dyDescent="0.3">
      <c r="A72" s="18" t="s">
        <v>68</v>
      </c>
      <c r="B72" s="23">
        <v>1500</v>
      </c>
      <c r="C72" s="23">
        <f t="shared" si="22"/>
        <v>2505</v>
      </c>
      <c r="D72" s="15">
        <f t="shared" si="21"/>
        <v>1.67</v>
      </c>
      <c r="E72" s="106">
        <v>3516</v>
      </c>
      <c r="F72" s="37">
        <v>100</v>
      </c>
      <c r="G72" s="37"/>
      <c r="H72" s="37">
        <v>550</v>
      </c>
      <c r="I72" s="37"/>
      <c r="J72" s="37"/>
      <c r="K72" s="37">
        <v>380</v>
      </c>
      <c r="L72" s="37">
        <v>120</v>
      </c>
      <c r="M72" s="37">
        <v>90</v>
      </c>
      <c r="N72" s="37"/>
      <c r="O72" s="37">
        <v>115</v>
      </c>
      <c r="P72" s="37"/>
      <c r="Q72" s="37"/>
      <c r="R72" s="37"/>
      <c r="S72" s="37"/>
      <c r="T72" s="37"/>
      <c r="U72" s="37"/>
      <c r="V72" s="37">
        <v>1150</v>
      </c>
      <c r="W72" s="37"/>
      <c r="X72" s="37"/>
      <c r="Y72" s="37"/>
      <c r="Z72" s="37"/>
      <c r="AA72" s="21"/>
    </row>
    <row r="73" spans="1:27" s="2" customFormat="1" ht="30" customHeight="1" x14ac:dyDescent="0.3">
      <c r="A73" s="18" t="s">
        <v>69</v>
      </c>
      <c r="B73" s="23">
        <v>11084</v>
      </c>
      <c r="C73" s="23">
        <f t="shared" si="22"/>
        <v>18555</v>
      </c>
      <c r="D73" s="15">
        <f t="shared" si="21"/>
        <v>1.6740346445326597</v>
      </c>
      <c r="E73" s="106">
        <v>20878</v>
      </c>
      <c r="F73" s="37"/>
      <c r="G73" s="37">
        <v>185</v>
      </c>
      <c r="H73" s="37">
        <v>2359</v>
      </c>
      <c r="I73" s="37">
        <v>952</v>
      </c>
      <c r="J73" s="37">
        <v>462</v>
      </c>
      <c r="K73" s="37">
        <v>1876</v>
      </c>
      <c r="L73" s="37">
        <v>82</v>
      </c>
      <c r="M73" s="37">
        <v>1618</v>
      </c>
      <c r="N73" s="37">
        <v>190</v>
      </c>
      <c r="O73" s="37">
        <v>284</v>
      </c>
      <c r="P73" s="37">
        <v>250</v>
      </c>
      <c r="Q73" s="37">
        <v>669</v>
      </c>
      <c r="R73" s="37">
        <v>1699</v>
      </c>
      <c r="S73" s="37"/>
      <c r="T73" s="37">
        <v>540</v>
      </c>
      <c r="U73" s="37">
        <v>654</v>
      </c>
      <c r="V73" s="37">
        <v>260</v>
      </c>
      <c r="W73" s="37"/>
      <c r="X73" s="37">
        <v>946</v>
      </c>
      <c r="Y73" s="37">
        <v>4586</v>
      </c>
      <c r="Z73" s="37">
        <v>943</v>
      </c>
      <c r="AA73" s="21"/>
    </row>
    <row r="74" spans="1:27" s="2" customFormat="1" ht="30" customHeight="1" x14ac:dyDescent="0.3">
      <c r="A74" s="18" t="s">
        <v>70</v>
      </c>
      <c r="B74" s="23">
        <v>1449</v>
      </c>
      <c r="C74" s="23">
        <f t="shared" si="22"/>
        <v>7427</v>
      </c>
      <c r="D74" s="15">
        <f t="shared" si="21"/>
        <v>5.1256038647342992</v>
      </c>
      <c r="E74" s="106">
        <v>11112</v>
      </c>
      <c r="F74" s="37"/>
      <c r="G74" s="37">
        <v>320</v>
      </c>
      <c r="H74" s="37">
        <v>2573</v>
      </c>
      <c r="I74" s="37">
        <v>519</v>
      </c>
      <c r="J74" s="37">
        <v>403</v>
      </c>
      <c r="K74" s="37">
        <v>250</v>
      </c>
      <c r="L74" s="37">
        <v>182</v>
      </c>
      <c r="M74" s="37">
        <v>440</v>
      </c>
      <c r="N74" s="37">
        <v>100</v>
      </c>
      <c r="O74" s="37">
        <v>20</v>
      </c>
      <c r="P74" s="37"/>
      <c r="Q74" s="37">
        <v>564</v>
      </c>
      <c r="R74" s="37"/>
      <c r="S74" s="37"/>
      <c r="T74" s="37">
        <v>161</v>
      </c>
      <c r="U74" s="37">
        <v>160</v>
      </c>
      <c r="V74" s="37">
        <v>210</v>
      </c>
      <c r="W74" s="37">
        <v>237</v>
      </c>
      <c r="X74" s="37">
        <v>838</v>
      </c>
      <c r="Y74" s="37">
        <v>250</v>
      </c>
      <c r="Z74" s="37">
        <v>200</v>
      </c>
      <c r="AA74" s="21"/>
    </row>
    <row r="75" spans="1:27" s="2" customFormat="1" ht="30" customHeight="1" x14ac:dyDescent="0.3">
      <c r="A75" s="18" t="s">
        <v>71</v>
      </c>
      <c r="B75" s="23">
        <v>99</v>
      </c>
      <c r="C75" s="23">
        <f t="shared" si="22"/>
        <v>210</v>
      </c>
      <c r="D75" s="15">
        <f t="shared" si="21"/>
        <v>2.1212121212121211</v>
      </c>
      <c r="E75" s="106">
        <v>612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>
        <v>210</v>
      </c>
      <c r="U75" s="37"/>
      <c r="V75" s="37"/>
      <c r="W75" s="37"/>
      <c r="X75" s="37"/>
      <c r="Y75" s="37"/>
      <c r="Z75" s="37"/>
      <c r="AA75" s="21"/>
    </row>
    <row r="76" spans="1:27" s="2" customFormat="1" ht="30" customHeight="1" x14ac:dyDescent="0.3">
      <c r="A76" s="18" t="s">
        <v>72</v>
      </c>
      <c r="B76" s="23">
        <v>635</v>
      </c>
      <c r="C76" s="23">
        <f t="shared" si="22"/>
        <v>499</v>
      </c>
      <c r="D76" s="15">
        <f t="shared" si="21"/>
        <v>0.78582677165354331</v>
      </c>
      <c r="E76" s="106">
        <v>665</v>
      </c>
      <c r="F76" s="39">
        <v>180</v>
      </c>
      <c r="G76" s="23"/>
      <c r="H76" s="23"/>
      <c r="I76" s="39"/>
      <c r="J76" s="39">
        <v>19</v>
      </c>
      <c r="K76" s="37"/>
      <c r="L76" s="37"/>
      <c r="M76" s="37"/>
      <c r="N76" s="37"/>
      <c r="O76" s="37"/>
      <c r="P76" s="37"/>
      <c r="Q76" s="37"/>
      <c r="R76" s="37"/>
      <c r="S76" s="37"/>
      <c r="T76" s="37">
        <v>300</v>
      </c>
      <c r="U76" s="37"/>
      <c r="V76" s="37"/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73</v>
      </c>
      <c r="B77" s="23">
        <v>275</v>
      </c>
      <c r="C77" s="23">
        <f t="shared" si="22"/>
        <v>744</v>
      </c>
      <c r="D77" s="15">
        <f t="shared" si="21"/>
        <v>2.7054545454545456</v>
      </c>
      <c r="E77" s="106"/>
      <c r="F77" s="37"/>
      <c r="G77" s="37"/>
      <c r="H77" s="37"/>
      <c r="I77" s="37">
        <v>256</v>
      </c>
      <c r="J77" s="37">
        <v>288</v>
      </c>
      <c r="K77" s="37"/>
      <c r="L77" s="37"/>
      <c r="M77" s="37"/>
      <c r="N77" s="37"/>
      <c r="O77" s="37"/>
      <c r="P77" s="37"/>
      <c r="Q77" s="37"/>
      <c r="R77" s="37">
        <v>150</v>
      </c>
      <c r="S77" s="37"/>
      <c r="T77" s="37"/>
      <c r="U77" s="37"/>
      <c r="V77" s="37"/>
      <c r="W77" s="37"/>
      <c r="X77" s="37"/>
      <c r="Y77" s="37">
        <v>50</v>
      </c>
      <c r="Z77" s="37"/>
      <c r="AA77" s="21"/>
    </row>
    <row r="78" spans="1:27" s="2" customFormat="1" ht="30" hidden="1" customHeight="1" x14ac:dyDescent="0.3">
      <c r="A78" s="18" t="s">
        <v>74</v>
      </c>
      <c r="B78" s="23"/>
      <c r="C78" s="23">
        <f t="shared" si="22"/>
        <v>0</v>
      </c>
      <c r="D78" s="15" t="e">
        <f t="shared" si="21"/>
        <v>#DIV/0!</v>
      </c>
      <c r="E78" s="10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21"/>
    </row>
    <row r="79" spans="1:27" s="2" customFormat="1" ht="30" customHeight="1" x14ac:dyDescent="0.3">
      <c r="A79" s="18" t="s">
        <v>75</v>
      </c>
      <c r="B79" s="23">
        <v>98</v>
      </c>
      <c r="C79" s="19">
        <f t="shared" si="22"/>
        <v>101</v>
      </c>
      <c r="D79" s="15">
        <f t="shared" si="21"/>
        <v>1.0306122448979591</v>
      </c>
      <c r="E79" s="106"/>
      <c r="F79" s="37"/>
      <c r="G79" s="37"/>
      <c r="H79" s="37"/>
      <c r="I79" s="37">
        <v>20</v>
      </c>
      <c r="J79" s="37"/>
      <c r="K79" s="37"/>
      <c r="L79" s="37"/>
      <c r="M79" s="37"/>
      <c r="N79" s="37"/>
      <c r="O79" s="37">
        <v>4</v>
      </c>
      <c r="P79" s="37"/>
      <c r="Q79" s="37"/>
      <c r="R79" s="37"/>
      <c r="S79" s="37">
        <v>28</v>
      </c>
      <c r="T79" s="37">
        <v>13</v>
      </c>
      <c r="U79" s="37"/>
      <c r="V79" s="37"/>
      <c r="W79" s="37"/>
      <c r="X79" s="37">
        <v>36</v>
      </c>
      <c r="Y79" s="37"/>
      <c r="Z79" s="37"/>
      <c r="AA79" s="21"/>
    </row>
    <row r="80" spans="1:27" ht="30" hidden="1" customHeight="1" x14ac:dyDescent="0.3">
      <c r="A80" s="11" t="s">
        <v>76</v>
      </c>
      <c r="B80" s="23"/>
      <c r="C80" s="23">
        <f t="shared" si="22"/>
        <v>0</v>
      </c>
      <c r="D80" s="15" t="e">
        <f t="shared" si="21"/>
        <v>#DIV/0!</v>
      </c>
      <c r="E80" s="10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7" ht="30" customHeight="1" x14ac:dyDescent="0.3">
      <c r="A81" s="32" t="s">
        <v>77</v>
      </c>
      <c r="B81" s="23">
        <v>64</v>
      </c>
      <c r="C81" s="23">
        <f>SUM(F81:Z81)</f>
        <v>99</v>
      </c>
      <c r="D81" s="15">
        <f t="shared" si="21"/>
        <v>1.546875</v>
      </c>
      <c r="E81" s="106">
        <v>99</v>
      </c>
      <c r="F81" s="37"/>
      <c r="G81" s="37"/>
      <c r="H81" s="37"/>
      <c r="I81" s="37">
        <v>20</v>
      </c>
      <c r="J81" s="37"/>
      <c r="K81" s="37"/>
      <c r="L81" s="37"/>
      <c r="M81" s="37"/>
      <c r="N81" s="37"/>
      <c r="O81" s="37">
        <v>4</v>
      </c>
      <c r="P81" s="37"/>
      <c r="Q81" s="37"/>
      <c r="R81" s="37"/>
      <c r="S81" s="37">
        <v>26</v>
      </c>
      <c r="T81" s="37">
        <v>13</v>
      </c>
      <c r="U81" s="37"/>
      <c r="V81" s="37"/>
      <c r="W81" s="37"/>
      <c r="X81" s="37">
        <v>36</v>
      </c>
      <c r="Y81" s="37"/>
      <c r="Z81" s="37"/>
    </row>
    <row r="82" spans="1:27" ht="30" hidden="1" customHeight="1" x14ac:dyDescent="0.3">
      <c r="A82" s="13" t="s">
        <v>52</v>
      </c>
      <c r="B82" s="33"/>
      <c r="C82" s="23">
        <f>SUM(F82:Z82)</f>
        <v>0</v>
      </c>
      <c r="D82" s="15" t="e">
        <f t="shared" si="21"/>
        <v>#DIV/0!</v>
      </c>
      <c r="E82" s="106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7" ht="30" hidden="1" customHeight="1" x14ac:dyDescent="0.3">
      <c r="A83" s="13" t="s">
        <v>78</v>
      </c>
      <c r="B83" s="33"/>
      <c r="C83" s="23">
        <f>SUM(F83:Z83)</f>
        <v>0</v>
      </c>
      <c r="D83" s="15" t="e">
        <f t="shared" si="21"/>
        <v>#DIV/0!</v>
      </c>
      <c r="E83" s="106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7" ht="30" hidden="1" customHeight="1" x14ac:dyDescent="0.3">
      <c r="A84" s="13"/>
      <c r="B84" s="33"/>
      <c r="C84" s="39"/>
      <c r="D84" s="15" t="e">
        <f t="shared" si="21"/>
        <v>#DIV/0!</v>
      </c>
      <c r="E84" s="106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s="4" customFormat="1" ht="30" hidden="1" customHeight="1" x14ac:dyDescent="0.3">
      <c r="A85" s="78" t="s">
        <v>79</v>
      </c>
      <c r="B85" s="40"/>
      <c r="C85" s="40">
        <f>SUM(F85:Z85)</f>
        <v>0</v>
      </c>
      <c r="D85" s="15" t="e">
        <f t="shared" si="21"/>
        <v>#DIV/0!</v>
      </c>
      <c r="E85" s="10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7" ht="30" hidden="1" customHeight="1" x14ac:dyDescent="0.3">
      <c r="A86" s="13"/>
      <c r="B86" s="33"/>
      <c r="C86" s="39"/>
      <c r="D86" s="15" t="e">
        <f t="shared" si="21"/>
        <v>#DIV/0!</v>
      </c>
      <c r="E86" s="106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7" ht="30" hidden="1" customHeight="1" x14ac:dyDescent="0.3">
      <c r="A87" s="13"/>
      <c r="B87" s="33"/>
      <c r="C87" s="19"/>
      <c r="D87" s="15"/>
      <c r="E87" s="106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7" s="43" customFormat="1" ht="30" customHeight="1" x14ac:dyDescent="0.3">
      <c r="A88" s="13" t="s">
        <v>80</v>
      </c>
      <c r="B88" s="42">
        <v>5132</v>
      </c>
      <c r="C88" s="42">
        <f>SUM(F88:Z88)</f>
        <v>3662</v>
      </c>
      <c r="D88" s="15"/>
      <c r="E88" s="106"/>
      <c r="F88" s="99">
        <f>(F44-F89)</f>
        <v>0</v>
      </c>
      <c r="G88" s="99">
        <f t="shared" ref="G88:Z88" si="26">(G44-G89)</f>
        <v>0</v>
      </c>
      <c r="H88" s="99">
        <f t="shared" si="26"/>
        <v>0</v>
      </c>
      <c r="I88" s="99">
        <f t="shared" si="26"/>
        <v>190</v>
      </c>
      <c r="J88" s="99">
        <f t="shared" si="26"/>
        <v>0</v>
      </c>
      <c r="K88" s="99">
        <f t="shared" si="26"/>
        <v>0</v>
      </c>
      <c r="L88" s="99">
        <f t="shared" si="26"/>
        <v>0</v>
      </c>
      <c r="M88" s="99">
        <f t="shared" si="26"/>
        <v>0</v>
      </c>
      <c r="N88" s="99">
        <f t="shared" si="26"/>
        <v>812</v>
      </c>
      <c r="O88" s="99">
        <f t="shared" si="26"/>
        <v>215</v>
      </c>
      <c r="P88" s="99">
        <f t="shared" si="26"/>
        <v>41</v>
      </c>
      <c r="Q88" s="99">
        <f t="shared" si="26"/>
        <v>790</v>
      </c>
      <c r="R88" s="99">
        <f t="shared" si="26"/>
        <v>429</v>
      </c>
      <c r="S88" s="99">
        <f t="shared" si="26"/>
        <v>402</v>
      </c>
      <c r="T88" s="99">
        <f t="shared" si="26"/>
        <v>39</v>
      </c>
      <c r="U88" s="99">
        <f t="shared" si="26"/>
        <v>229</v>
      </c>
      <c r="V88" s="99">
        <f t="shared" si="26"/>
        <v>500</v>
      </c>
      <c r="W88" s="99">
        <f t="shared" si="26"/>
        <v>15</v>
      </c>
      <c r="X88" s="99">
        <f t="shared" si="26"/>
        <v>0</v>
      </c>
      <c r="Y88" s="99">
        <f t="shared" si="26"/>
        <v>0</v>
      </c>
      <c r="Z88" s="99">
        <f t="shared" si="26"/>
        <v>0</v>
      </c>
    </row>
    <row r="89" spans="1:27" ht="31.8" hidden="1" customHeight="1" x14ac:dyDescent="0.3">
      <c r="A89" s="13" t="s">
        <v>81</v>
      </c>
      <c r="B89" s="23"/>
      <c r="C89" s="42">
        <f t="shared" ref="C89:C91" si="27">SUM(F89:Z89)</f>
        <v>209720</v>
      </c>
      <c r="D89" s="15"/>
      <c r="E89" s="106"/>
      <c r="F89" s="10">
        <v>11128</v>
      </c>
      <c r="G89" s="10">
        <v>7200</v>
      </c>
      <c r="H89" s="10">
        <v>16000</v>
      </c>
      <c r="I89" s="10">
        <v>12926</v>
      </c>
      <c r="J89" s="10">
        <v>7825</v>
      </c>
      <c r="K89" s="10">
        <v>11977</v>
      </c>
      <c r="L89" s="10">
        <v>8642</v>
      </c>
      <c r="M89" s="10">
        <v>10005</v>
      </c>
      <c r="N89" s="10">
        <v>10462</v>
      </c>
      <c r="O89" s="10">
        <v>3786</v>
      </c>
      <c r="P89" s="10">
        <v>6160</v>
      </c>
      <c r="Q89" s="10">
        <v>9145</v>
      </c>
      <c r="R89" s="10">
        <v>13621</v>
      </c>
      <c r="S89" s="10">
        <v>10700</v>
      </c>
      <c r="T89" s="10">
        <v>12239</v>
      </c>
      <c r="U89" s="10">
        <v>8015</v>
      </c>
      <c r="V89" s="10">
        <v>8630</v>
      </c>
      <c r="W89" s="10">
        <v>3150</v>
      </c>
      <c r="X89" s="10">
        <v>7090</v>
      </c>
      <c r="Y89" s="10">
        <v>21139</v>
      </c>
      <c r="Z89" s="10">
        <v>9880</v>
      </c>
      <c r="AA89" s="20"/>
    </row>
    <row r="90" spans="1:27" ht="30" hidden="1" customHeight="1" x14ac:dyDescent="0.3">
      <c r="A90" s="13" t="s">
        <v>201</v>
      </c>
      <c r="B90" s="33"/>
      <c r="C90" s="42">
        <f t="shared" si="27"/>
        <v>563</v>
      </c>
      <c r="D90" s="15"/>
      <c r="E90" s="106"/>
      <c r="F90" s="10">
        <v>6</v>
      </c>
      <c r="G90" s="10">
        <v>25</v>
      </c>
      <c r="H90" s="10">
        <v>70</v>
      </c>
      <c r="I90" s="10">
        <v>22</v>
      </c>
      <c r="J90" s="10">
        <v>20</v>
      </c>
      <c r="K90" s="10">
        <v>60</v>
      </c>
      <c r="L90" s="10">
        <v>12</v>
      </c>
      <c r="M90" s="10">
        <v>22</v>
      </c>
      <c r="N90" s="10">
        <v>14</v>
      </c>
      <c r="O90" s="10">
        <v>8</v>
      </c>
      <c r="P90" s="10">
        <v>5</v>
      </c>
      <c r="Q90" s="10">
        <v>20</v>
      </c>
      <c r="R90" s="10">
        <v>26</v>
      </c>
      <c r="S90" s="10">
        <v>60</v>
      </c>
      <c r="T90" s="10">
        <v>20</v>
      </c>
      <c r="U90" s="10">
        <v>8</v>
      </c>
      <c r="V90" s="10">
        <v>42</v>
      </c>
      <c r="W90" s="10">
        <v>9</v>
      </c>
      <c r="X90" s="10">
        <v>20</v>
      </c>
      <c r="Y90" s="10">
        <v>66</v>
      </c>
      <c r="Z90" s="10">
        <v>28</v>
      </c>
    </row>
    <row r="91" spans="1:27" ht="30" customHeight="1" x14ac:dyDescent="0.3">
      <c r="A91" s="13" t="s">
        <v>207</v>
      </c>
      <c r="B91" s="33"/>
      <c r="C91" s="42">
        <f t="shared" si="27"/>
        <v>48</v>
      </c>
      <c r="D91" s="15"/>
      <c r="E91" s="106"/>
      <c r="F91" s="10">
        <v>1</v>
      </c>
      <c r="G91" s="10">
        <v>1</v>
      </c>
      <c r="H91" s="10">
        <v>0</v>
      </c>
      <c r="I91" s="10">
        <v>2</v>
      </c>
      <c r="J91" s="10"/>
      <c r="K91" s="10">
        <v>0</v>
      </c>
      <c r="L91" s="10">
        <v>0</v>
      </c>
      <c r="M91" s="10">
        <v>6</v>
      </c>
      <c r="N91" s="10"/>
      <c r="O91" s="10"/>
      <c r="P91" s="10">
        <v>2</v>
      </c>
      <c r="Q91" s="10">
        <v>10</v>
      </c>
      <c r="R91" s="10">
        <v>2</v>
      </c>
      <c r="S91" s="10">
        <v>6</v>
      </c>
      <c r="T91" s="10">
        <v>2</v>
      </c>
      <c r="U91" s="10">
        <v>7</v>
      </c>
      <c r="V91" s="10">
        <v>1</v>
      </c>
      <c r="W91" s="10">
        <v>1</v>
      </c>
      <c r="X91" s="10">
        <v>2</v>
      </c>
      <c r="Y91" s="10">
        <v>0</v>
      </c>
      <c r="Z91" s="10">
        <v>5</v>
      </c>
    </row>
    <row r="92" spans="1:27" s="43" customFormat="1" ht="30" hidden="1" customHeight="1" x14ac:dyDescent="0.3">
      <c r="A92" s="13" t="s">
        <v>82</v>
      </c>
      <c r="B92" s="42"/>
      <c r="C92" s="42"/>
      <c r="D92" s="15"/>
      <c r="E92" s="10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7" ht="30" hidden="1" customHeight="1" x14ac:dyDescent="0.3">
      <c r="A93" s="13" t="s">
        <v>83</v>
      </c>
      <c r="B93" s="34"/>
      <c r="C93" s="27">
        <f>SUM(F93:Z93)</f>
        <v>0</v>
      </c>
      <c r="D93" s="15" t="e">
        <f t="shared" si="21"/>
        <v>#DIV/0!</v>
      </c>
      <c r="E93" s="106"/>
      <c r="F93" s="34"/>
      <c r="G93" s="34"/>
      <c r="H93" s="34"/>
      <c r="I93" s="34"/>
      <c r="J93" s="34"/>
      <c r="K93" s="34"/>
      <c r="L93" s="34"/>
      <c r="M93" s="34"/>
      <c r="N93" s="34"/>
      <c r="O93" s="36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7" ht="30" hidden="1" customHeight="1" x14ac:dyDescent="0.3">
      <c r="A94" s="44" t="s">
        <v>84</v>
      </c>
      <c r="B94" s="45"/>
      <c r="C94" s="45"/>
      <c r="D94" s="15" t="e">
        <f t="shared" si="21"/>
        <v>#DIV/0!</v>
      </c>
      <c r="E94" s="10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7" ht="30" hidden="1" customHeight="1" x14ac:dyDescent="0.3">
      <c r="A95" s="13" t="s">
        <v>85</v>
      </c>
      <c r="B95" s="41"/>
      <c r="C95" s="41"/>
      <c r="D95" s="15" t="e">
        <f t="shared" si="21"/>
        <v>#DIV/0!</v>
      </c>
      <c r="E95" s="10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86</v>
      </c>
      <c r="B96" s="29"/>
      <c r="C96" s="29" t="e">
        <f>C95/C94</f>
        <v>#DIV/0!</v>
      </c>
      <c r="D96" s="15" t="e">
        <f t="shared" si="21"/>
        <v>#DIV/0!</v>
      </c>
      <c r="E96" s="10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44" t="s">
        <v>179</v>
      </c>
      <c r="B97" s="83"/>
      <c r="C97" s="83"/>
      <c r="D97" s="47"/>
      <c r="E97" s="106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s="12" customFormat="1" ht="30" hidden="1" customHeight="1" outlineLevel="1" x14ac:dyDescent="0.25">
      <c r="A98" s="48" t="s">
        <v>87</v>
      </c>
      <c r="B98" s="23"/>
      <c r="C98" s="27"/>
      <c r="D98" s="15" t="e">
        <f t="shared" ref="D98:D135" si="28">C98/B98</f>
        <v>#DIV/0!</v>
      </c>
      <c r="E98" s="10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0" hidden="1" customHeight="1" outlineLevel="1" x14ac:dyDescent="0.25">
      <c r="A99" s="48" t="s">
        <v>92</v>
      </c>
      <c r="B99" s="39"/>
      <c r="C99" s="26"/>
      <c r="D99" s="15"/>
      <c r="E99" s="10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8" t="s">
        <v>154</v>
      </c>
      <c r="B100" s="39"/>
      <c r="C100" s="26"/>
      <c r="D100" s="15"/>
      <c r="E100" s="106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8" t="s">
        <v>155</v>
      </c>
      <c r="B101" s="39"/>
      <c r="C101" s="26"/>
      <c r="D101" s="15"/>
      <c r="E101" s="106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50" customFormat="1" ht="34.799999999999997" hidden="1" customHeight="1" outlineLevel="1" x14ac:dyDescent="0.25">
      <c r="A102" s="13" t="s">
        <v>88</v>
      </c>
      <c r="B102" s="39"/>
      <c r="C102" s="26"/>
      <c r="D102" s="15"/>
      <c r="E102" s="106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50" customFormat="1" ht="33" hidden="1" customHeight="1" outlineLevel="1" x14ac:dyDescent="0.25">
      <c r="A103" s="13" t="s">
        <v>89</v>
      </c>
      <c r="B103" s="39"/>
      <c r="C103" s="26"/>
      <c r="D103" s="15"/>
      <c r="E103" s="106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4.200000000000003" hidden="1" customHeight="1" outlineLevel="1" x14ac:dyDescent="0.25">
      <c r="A104" s="11" t="s">
        <v>90</v>
      </c>
      <c r="B104" s="27"/>
      <c r="C104" s="27"/>
      <c r="D104" s="15"/>
      <c r="E104" s="106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32" t="s">
        <v>91</v>
      </c>
      <c r="B105" s="23"/>
      <c r="C105" s="27"/>
      <c r="D105" s="15" t="e">
        <f t="shared" si="28"/>
        <v>#DIV/0!</v>
      </c>
      <c r="E105" s="106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s="12" customFormat="1" ht="30" hidden="1" customHeight="1" x14ac:dyDescent="0.25">
      <c r="A106" s="13" t="s">
        <v>185</v>
      </c>
      <c r="B106" s="29" t="e">
        <f>B105/B104</f>
        <v>#DIV/0!</v>
      </c>
      <c r="C106" s="29" t="e">
        <f>C105/C104</f>
        <v>#DIV/0!</v>
      </c>
      <c r="D106" s="15"/>
      <c r="E106" s="106"/>
      <c r="F106" s="29" t="e">
        <f>F105/F104</f>
        <v>#DIV/0!</v>
      </c>
      <c r="G106" s="29" t="e">
        <f>G105/G104</f>
        <v>#DIV/0!</v>
      </c>
      <c r="H106" s="29" t="e">
        <f t="shared" ref="H106:Z106" si="29">H105/H104</f>
        <v>#DIV/0!</v>
      </c>
      <c r="I106" s="29" t="e">
        <f t="shared" si="29"/>
        <v>#DIV/0!</v>
      </c>
      <c r="J106" s="29" t="e">
        <f t="shared" si="29"/>
        <v>#DIV/0!</v>
      </c>
      <c r="K106" s="29" t="e">
        <f t="shared" si="29"/>
        <v>#DIV/0!</v>
      </c>
      <c r="L106" s="29" t="e">
        <f t="shared" si="29"/>
        <v>#DIV/0!</v>
      </c>
      <c r="M106" s="29" t="e">
        <f t="shared" si="29"/>
        <v>#DIV/0!</v>
      </c>
      <c r="N106" s="29" t="e">
        <f t="shared" si="29"/>
        <v>#DIV/0!</v>
      </c>
      <c r="O106" s="29" t="e">
        <f t="shared" si="29"/>
        <v>#DIV/0!</v>
      </c>
      <c r="P106" s="29" t="e">
        <f t="shared" si="29"/>
        <v>#DIV/0!</v>
      </c>
      <c r="Q106" s="29" t="e">
        <f t="shared" si="29"/>
        <v>#DIV/0!</v>
      </c>
      <c r="R106" s="29" t="e">
        <f t="shared" si="29"/>
        <v>#DIV/0!</v>
      </c>
      <c r="S106" s="29" t="e">
        <f t="shared" si="29"/>
        <v>#DIV/0!</v>
      </c>
      <c r="T106" s="29" t="e">
        <f t="shared" si="29"/>
        <v>#DIV/0!</v>
      </c>
      <c r="U106" s="29" t="e">
        <f t="shared" si="29"/>
        <v>#DIV/0!</v>
      </c>
      <c r="V106" s="29" t="e">
        <f t="shared" si="29"/>
        <v>#DIV/0!</v>
      </c>
      <c r="W106" s="29" t="e">
        <f t="shared" si="29"/>
        <v>#DIV/0!</v>
      </c>
      <c r="X106" s="29" t="e">
        <f t="shared" si="29"/>
        <v>#DIV/0!</v>
      </c>
      <c r="Y106" s="29" t="e">
        <f t="shared" si="29"/>
        <v>#DIV/0!</v>
      </c>
      <c r="Z106" s="29" t="e">
        <f t="shared" si="29"/>
        <v>#DIV/0!</v>
      </c>
    </row>
    <row r="107" spans="1:26" s="96" customFormat="1" ht="31.8" hidden="1" customHeight="1" x14ac:dyDescent="0.25">
      <c r="A107" s="94" t="s">
        <v>96</v>
      </c>
      <c r="B107" s="97">
        <f>B104-B105</f>
        <v>0</v>
      </c>
      <c r="C107" s="97">
        <f>C104-C105</f>
        <v>0</v>
      </c>
      <c r="D107" s="97"/>
      <c r="E107" s="106"/>
      <c r="F107" s="97">
        <f t="shared" ref="F107:Z107" si="30">F104-F105</f>
        <v>0</v>
      </c>
      <c r="G107" s="97">
        <f t="shared" si="30"/>
        <v>0</v>
      </c>
      <c r="H107" s="97">
        <f t="shared" si="30"/>
        <v>0</v>
      </c>
      <c r="I107" s="97">
        <f t="shared" si="30"/>
        <v>0</v>
      </c>
      <c r="J107" s="97">
        <f t="shared" si="30"/>
        <v>0</v>
      </c>
      <c r="K107" s="97">
        <f t="shared" si="30"/>
        <v>0</v>
      </c>
      <c r="L107" s="97">
        <f t="shared" si="30"/>
        <v>0</v>
      </c>
      <c r="M107" s="97">
        <f t="shared" si="30"/>
        <v>0</v>
      </c>
      <c r="N107" s="97">
        <f t="shared" si="30"/>
        <v>0</v>
      </c>
      <c r="O107" s="97">
        <f t="shared" si="30"/>
        <v>0</v>
      </c>
      <c r="P107" s="97">
        <f t="shared" si="30"/>
        <v>0</v>
      </c>
      <c r="Q107" s="97">
        <f t="shared" si="30"/>
        <v>0</v>
      </c>
      <c r="R107" s="97">
        <f t="shared" si="30"/>
        <v>0</v>
      </c>
      <c r="S107" s="97">
        <f t="shared" si="30"/>
        <v>0</v>
      </c>
      <c r="T107" s="97">
        <f t="shared" si="30"/>
        <v>0</v>
      </c>
      <c r="U107" s="97">
        <f t="shared" si="30"/>
        <v>0</v>
      </c>
      <c r="V107" s="97">
        <f t="shared" si="30"/>
        <v>0</v>
      </c>
      <c r="W107" s="97">
        <f t="shared" si="30"/>
        <v>0</v>
      </c>
      <c r="X107" s="97">
        <f t="shared" si="30"/>
        <v>0</v>
      </c>
      <c r="Y107" s="97">
        <f t="shared" si="30"/>
        <v>0</v>
      </c>
      <c r="Z107" s="97">
        <f t="shared" si="30"/>
        <v>0</v>
      </c>
    </row>
    <row r="108" spans="1:26" s="12" customFormat="1" ht="30" hidden="1" customHeight="1" x14ac:dyDescent="0.25">
      <c r="A108" s="11" t="s">
        <v>92</v>
      </c>
      <c r="B108" s="39"/>
      <c r="C108" s="26">
        <f t="shared" ref="C108:C111" si="31">SUM(F108:Z108)</f>
        <v>0</v>
      </c>
      <c r="D108" s="15" t="e">
        <f t="shared" si="28"/>
        <v>#DIV/0!</v>
      </c>
      <c r="E108" s="106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s="12" customFormat="1" ht="30" hidden="1" customHeight="1" x14ac:dyDescent="0.25">
      <c r="A109" s="11" t="s">
        <v>93</v>
      </c>
      <c r="B109" s="39"/>
      <c r="C109" s="26">
        <f t="shared" si="31"/>
        <v>0</v>
      </c>
      <c r="D109" s="15" t="e">
        <f t="shared" si="28"/>
        <v>#DIV/0!</v>
      </c>
      <c r="E109" s="106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94</v>
      </c>
      <c r="B110" s="39"/>
      <c r="C110" s="26">
        <f t="shared" si="31"/>
        <v>0</v>
      </c>
      <c r="D110" s="15" t="e">
        <f t="shared" si="28"/>
        <v>#DIV/0!</v>
      </c>
      <c r="E110" s="106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95</v>
      </c>
      <c r="B111" s="39"/>
      <c r="C111" s="26">
        <f t="shared" si="31"/>
        <v>0</v>
      </c>
      <c r="D111" s="15" t="e">
        <f t="shared" si="28"/>
        <v>#DIV/0!</v>
      </c>
      <c r="E111" s="106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s="12" customFormat="1" ht="30" hidden="1" customHeight="1" x14ac:dyDescent="0.25">
      <c r="A112" s="32" t="s">
        <v>97</v>
      </c>
      <c r="B112" s="27"/>
      <c r="C112" s="27">
        <f>SUM(F112:Z112)</f>
        <v>0</v>
      </c>
      <c r="D112" s="15" t="e">
        <f t="shared" si="28"/>
        <v>#DIV/0!</v>
      </c>
      <c r="E112" s="106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s="12" customFormat="1" ht="31.2" hidden="1" customHeight="1" x14ac:dyDescent="0.25">
      <c r="A113" s="13" t="s">
        <v>185</v>
      </c>
      <c r="B113" s="29" t="e">
        <f>B112/B104</f>
        <v>#DIV/0!</v>
      </c>
      <c r="C113" s="29" t="e">
        <f>C112/C104</f>
        <v>#DIV/0!</v>
      </c>
      <c r="D113" s="29"/>
      <c r="E113" s="106"/>
      <c r="F113" s="29" t="e">
        <f t="shared" ref="F113:Z113" si="32">F112/F104</f>
        <v>#DIV/0!</v>
      </c>
      <c r="G113" s="29" t="e">
        <f t="shared" si="32"/>
        <v>#DIV/0!</v>
      </c>
      <c r="H113" s="29" t="e">
        <f t="shared" si="32"/>
        <v>#DIV/0!</v>
      </c>
      <c r="I113" s="29" t="e">
        <f t="shared" si="32"/>
        <v>#DIV/0!</v>
      </c>
      <c r="J113" s="29" t="e">
        <f t="shared" si="32"/>
        <v>#DIV/0!</v>
      </c>
      <c r="K113" s="29" t="e">
        <f t="shared" si="32"/>
        <v>#DIV/0!</v>
      </c>
      <c r="L113" s="29" t="e">
        <f t="shared" si="32"/>
        <v>#DIV/0!</v>
      </c>
      <c r="M113" s="29" t="e">
        <f t="shared" si="32"/>
        <v>#DIV/0!</v>
      </c>
      <c r="N113" s="29" t="e">
        <f t="shared" si="32"/>
        <v>#DIV/0!</v>
      </c>
      <c r="O113" s="29" t="e">
        <f t="shared" si="32"/>
        <v>#DIV/0!</v>
      </c>
      <c r="P113" s="29" t="e">
        <f t="shared" si="32"/>
        <v>#DIV/0!</v>
      </c>
      <c r="Q113" s="29" t="e">
        <f t="shared" si="32"/>
        <v>#DIV/0!</v>
      </c>
      <c r="R113" s="29" t="e">
        <f t="shared" si="32"/>
        <v>#DIV/0!</v>
      </c>
      <c r="S113" s="29" t="e">
        <f t="shared" si="32"/>
        <v>#DIV/0!</v>
      </c>
      <c r="T113" s="29" t="e">
        <f t="shared" si="32"/>
        <v>#DIV/0!</v>
      </c>
      <c r="U113" s="29" t="e">
        <f t="shared" si="32"/>
        <v>#DIV/0!</v>
      </c>
      <c r="V113" s="29" t="e">
        <f t="shared" si="32"/>
        <v>#DIV/0!</v>
      </c>
      <c r="W113" s="29" t="e">
        <f t="shared" si="32"/>
        <v>#DIV/0!</v>
      </c>
      <c r="X113" s="29" t="e">
        <f t="shared" si="32"/>
        <v>#DIV/0!</v>
      </c>
      <c r="Y113" s="29" t="e">
        <f t="shared" si="32"/>
        <v>#DIV/0!</v>
      </c>
      <c r="Z113" s="29" t="e">
        <f t="shared" si="32"/>
        <v>#DIV/0!</v>
      </c>
    </row>
    <row r="114" spans="1:26" s="12" customFormat="1" ht="30" hidden="1" customHeight="1" x14ac:dyDescent="0.25">
      <c r="A114" s="11" t="s">
        <v>92</v>
      </c>
      <c r="B114" s="39"/>
      <c r="C114" s="26">
        <f t="shared" ref="C114:C124" si="33">SUM(F114:Z114)</f>
        <v>0</v>
      </c>
      <c r="D114" s="15" t="e">
        <f t="shared" si="28"/>
        <v>#DIV/0!</v>
      </c>
      <c r="E114" s="106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s="12" customFormat="1" ht="30" hidden="1" customHeight="1" x14ac:dyDescent="0.25">
      <c r="A115" s="11" t="s">
        <v>93</v>
      </c>
      <c r="B115" s="39"/>
      <c r="C115" s="26">
        <f t="shared" si="33"/>
        <v>0</v>
      </c>
      <c r="D115" s="15" t="e">
        <f t="shared" si="28"/>
        <v>#DIV/0!</v>
      </c>
      <c r="E115" s="106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94</v>
      </c>
      <c r="B116" s="39"/>
      <c r="C116" s="26">
        <f t="shared" si="33"/>
        <v>0</v>
      </c>
      <c r="D116" s="15" t="e">
        <f t="shared" si="28"/>
        <v>#DIV/0!</v>
      </c>
      <c r="E116" s="106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95</v>
      </c>
      <c r="B117" s="39"/>
      <c r="C117" s="26">
        <f t="shared" si="33"/>
        <v>0</v>
      </c>
      <c r="D117" s="15" t="e">
        <f t="shared" si="28"/>
        <v>#DIV/0!</v>
      </c>
      <c r="E117" s="106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84"/>
      <c r="V117" s="24"/>
      <c r="W117" s="24"/>
      <c r="X117" s="24"/>
      <c r="Y117" s="24"/>
      <c r="Z117" s="24"/>
    </row>
    <row r="118" spans="1:26" s="50" customFormat="1" ht="48" hidden="1" customHeight="1" x14ac:dyDescent="0.25">
      <c r="A118" s="13" t="s">
        <v>194</v>
      </c>
      <c r="B118" s="39"/>
      <c r="C118" s="26">
        <v>595200</v>
      </c>
      <c r="D118" s="16" t="e">
        <f t="shared" si="28"/>
        <v>#DIV/0!</v>
      </c>
      <c r="E118" s="106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s="12" customFormat="1" ht="30" hidden="1" customHeight="1" x14ac:dyDescent="0.25">
      <c r="A119" s="32" t="s">
        <v>195</v>
      </c>
      <c r="B119" s="27"/>
      <c r="C119" s="27">
        <f t="shared" si="33"/>
        <v>0</v>
      </c>
      <c r="D119" s="15" t="e">
        <f t="shared" si="28"/>
        <v>#DIV/0!</v>
      </c>
      <c r="E119" s="106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27" hidden="1" customHeight="1" x14ac:dyDescent="0.25">
      <c r="A120" s="13" t="s">
        <v>52</v>
      </c>
      <c r="B120" s="30" t="e">
        <f>B119/B118</f>
        <v>#DIV/0!</v>
      </c>
      <c r="C120" s="30">
        <f>C119/C118</f>
        <v>0</v>
      </c>
      <c r="D120" s="9"/>
      <c r="E120" s="106"/>
      <c r="F120" s="30" t="e">
        <f t="shared" ref="F120:Z120" si="34">F119/F118</f>
        <v>#DIV/0!</v>
      </c>
      <c r="G120" s="30" t="e">
        <f t="shared" si="34"/>
        <v>#DIV/0!</v>
      </c>
      <c r="H120" s="30" t="e">
        <f t="shared" si="34"/>
        <v>#DIV/0!</v>
      </c>
      <c r="I120" s="30" t="e">
        <f t="shared" si="34"/>
        <v>#DIV/0!</v>
      </c>
      <c r="J120" s="30" t="e">
        <f t="shared" si="34"/>
        <v>#DIV/0!</v>
      </c>
      <c r="K120" s="30" t="e">
        <f t="shared" si="34"/>
        <v>#DIV/0!</v>
      </c>
      <c r="L120" s="30" t="e">
        <f t="shared" si="34"/>
        <v>#DIV/0!</v>
      </c>
      <c r="M120" s="30" t="e">
        <f t="shared" si="34"/>
        <v>#DIV/0!</v>
      </c>
      <c r="N120" s="30" t="e">
        <f t="shared" si="34"/>
        <v>#DIV/0!</v>
      </c>
      <c r="O120" s="30" t="e">
        <f t="shared" si="34"/>
        <v>#DIV/0!</v>
      </c>
      <c r="P120" s="30" t="e">
        <f t="shared" si="34"/>
        <v>#DIV/0!</v>
      </c>
      <c r="Q120" s="30" t="e">
        <f t="shared" si="34"/>
        <v>#DIV/0!</v>
      </c>
      <c r="R120" s="30" t="e">
        <f t="shared" si="34"/>
        <v>#DIV/0!</v>
      </c>
      <c r="S120" s="30" t="e">
        <f t="shared" si="34"/>
        <v>#DIV/0!</v>
      </c>
      <c r="T120" s="30" t="e">
        <f t="shared" si="34"/>
        <v>#DIV/0!</v>
      </c>
      <c r="U120" s="30" t="e">
        <f t="shared" si="34"/>
        <v>#DIV/0!</v>
      </c>
      <c r="V120" s="30" t="e">
        <f t="shared" si="34"/>
        <v>#DIV/0!</v>
      </c>
      <c r="W120" s="30" t="e">
        <f t="shared" si="34"/>
        <v>#DIV/0!</v>
      </c>
      <c r="X120" s="30" t="e">
        <f t="shared" si="34"/>
        <v>#DIV/0!</v>
      </c>
      <c r="Y120" s="30" t="e">
        <f t="shared" si="34"/>
        <v>#DIV/0!</v>
      </c>
      <c r="Z120" s="30" t="e">
        <f t="shared" si="34"/>
        <v>#DIV/0!</v>
      </c>
    </row>
    <row r="121" spans="1:26" s="12" customFormat="1" ht="30" hidden="1" customHeight="1" x14ac:dyDescent="0.25">
      <c r="A121" s="11" t="s">
        <v>92</v>
      </c>
      <c r="B121" s="26"/>
      <c r="C121" s="26">
        <f t="shared" si="33"/>
        <v>0</v>
      </c>
      <c r="D121" s="15" t="e">
        <f t="shared" si="28"/>
        <v>#DIV/0!</v>
      </c>
      <c r="E121" s="106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s="12" customFormat="1" ht="30" hidden="1" customHeight="1" x14ac:dyDescent="0.25">
      <c r="A122" s="11" t="s">
        <v>93</v>
      </c>
      <c r="B122" s="26"/>
      <c r="C122" s="26">
        <f t="shared" si="33"/>
        <v>0</v>
      </c>
      <c r="D122" s="15" t="e">
        <f t="shared" si="28"/>
        <v>#DIV/0!</v>
      </c>
      <c r="E122" s="10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1.2" hidden="1" customHeight="1" x14ac:dyDescent="0.25">
      <c r="A123" s="11" t="s">
        <v>94</v>
      </c>
      <c r="B123" s="26"/>
      <c r="C123" s="26">
        <f t="shared" si="33"/>
        <v>0</v>
      </c>
      <c r="D123" s="15" t="e">
        <f t="shared" si="28"/>
        <v>#DIV/0!</v>
      </c>
      <c r="E123" s="10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95</v>
      </c>
      <c r="B124" s="39"/>
      <c r="C124" s="26">
        <f t="shared" si="33"/>
        <v>0</v>
      </c>
      <c r="D124" s="15" t="e">
        <f t="shared" si="28"/>
        <v>#DIV/0!</v>
      </c>
      <c r="E124" s="106"/>
      <c r="F124" s="24"/>
      <c r="G124" s="24"/>
      <c r="H124" s="51"/>
      <c r="I124" s="51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84"/>
      <c r="V124" s="24"/>
      <c r="W124" s="24"/>
      <c r="X124" s="24"/>
      <c r="Y124" s="24"/>
      <c r="Z124" s="24"/>
    </row>
    <row r="125" spans="1:26" s="12" customFormat="1" ht="31.2" hidden="1" customHeight="1" x14ac:dyDescent="0.25">
      <c r="A125" s="32" t="s">
        <v>98</v>
      </c>
      <c r="B125" s="53" t="e">
        <f>B119/B112*10</f>
        <v>#DIV/0!</v>
      </c>
      <c r="C125" s="53" t="e">
        <f>C119/C112*10</f>
        <v>#DIV/0!</v>
      </c>
      <c r="D125" s="15" t="e">
        <f t="shared" si="28"/>
        <v>#DIV/0!</v>
      </c>
      <c r="E125" s="106"/>
      <c r="F125" s="54" t="e">
        <f t="shared" ref="F125:Z125" si="35">F119/F112*10</f>
        <v>#DIV/0!</v>
      </c>
      <c r="G125" s="54" t="e">
        <f t="shared" si="35"/>
        <v>#DIV/0!</v>
      </c>
      <c r="H125" s="54" t="e">
        <f t="shared" si="35"/>
        <v>#DIV/0!</v>
      </c>
      <c r="I125" s="54" t="e">
        <f t="shared" si="35"/>
        <v>#DIV/0!</v>
      </c>
      <c r="J125" s="54" t="e">
        <f t="shared" si="35"/>
        <v>#DIV/0!</v>
      </c>
      <c r="K125" s="54" t="e">
        <f t="shared" si="35"/>
        <v>#DIV/0!</v>
      </c>
      <c r="L125" s="54" t="e">
        <f t="shared" si="35"/>
        <v>#DIV/0!</v>
      </c>
      <c r="M125" s="54" t="e">
        <f t="shared" si="35"/>
        <v>#DIV/0!</v>
      </c>
      <c r="N125" s="54" t="e">
        <f t="shared" si="35"/>
        <v>#DIV/0!</v>
      </c>
      <c r="O125" s="54" t="e">
        <f t="shared" si="35"/>
        <v>#DIV/0!</v>
      </c>
      <c r="P125" s="54" t="e">
        <f t="shared" si="35"/>
        <v>#DIV/0!</v>
      </c>
      <c r="Q125" s="54" t="e">
        <f t="shared" si="35"/>
        <v>#DIV/0!</v>
      </c>
      <c r="R125" s="54" t="e">
        <f t="shared" si="35"/>
        <v>#DIV/0!</v>
      </c>
      <c r="S125" s="54" t="e">
        <f t="shared" si="35"/>
        <v>#DIV/0!</v>
      </c>
      <c r="T125" s="54" t="e">
        <f t="shared" si="35"/>
        <v>#DIV/0!</v>
      </c>
      <c r="U125" s="54" t="e">
        <f t="shared" si="35"/>
        <v>#DIV/0!</v>
      </c>
      <c r="V125" s="54" t="e">
        <f t="shared" si="35"/>
        <v>#DIV/0!</v>
      </c>
      <c r="W125" s="54" t="e">
        <f t="shared" si="35"/>
        <v>#DIV/0!</v>
      </c>
      <c r="X125" s="54" t="e">
        <f t="shared" si="35"/>
        <v>#DIV/0!</v>
      </c>
      <c r="Y125" s="54" t="e">
        <f t="shared" si="35"/>
        <v>#DIV/0!</v>
      </c>
      <c r="Z125" s="54" t="e">
        <f t="shared" si="35"/>
        <v>#DIV/0!</v>
      </c>
    </row>
    <row r="126" spans="1:26" s="12" customFormat="1" ht="30" hidden="1" customHeight="1" x14ac:dyDescent="0.25">
      <c r="A126" s="11" t="s">
        <v>92</v>
      </c>
      <c r="B126" s="54" t="e">
        <f t="shared" ref="B126:F129" si="36">B121/B114*10</f>
        <v>#DIV/0!</v>
      </c>
      <c r="C126" s="54" t="e">
        <f t="shared" si="36"/>
        <v>#DIV/0!</v>
      </c>
      <c r="D126" s="15" t="e">
        <f t="shared" si="28"/>
        <v>#DIV/0!</v>
      </c>
      <c r="E126" s="106"/>
      <c r="F126" s="54" t="e">
        <f t="shared" ref="F126:Z128" si="37">F121/F114*10</f>
        <v>#DIV/0!</v>
      </c>
      <c r="G126" s="54" t="e">
        <f t="shared" si="37"/>
        <v>#DIV/0!</v>
      </c>
      <c r="H126" s="54" t="e">
        <f t="shared" si="37"/>
        <v>#DIV/0!</v>
      </c>
      <c r="I126" s="54" t="e">
        <f t="shared" si="37"/>
        <v>#DIV/0!</v>
      </c>
      <c r="J126" s="54" t="e">
        <f t="shared" si="37"/>
        <v>#DIV/0!</v>
      </c>
      <c r="K126" s="54" t="e">
        <f t="shared" si="37"/>
        <v>#DIV/0!</v>
      </c>
      <c r="L126" s="54" t="e">
        <f t="shared" si="37"/>
        <v>#DIV/0!</v>
      </c>
      <c r="M126" s="54" t="e">
        <f t="shared" si="37"/>
        <v>#DIV/0!</v>
      </c>
      <c r="N126" s="54" t="e">
        <f t="shared" si="37"/>
        <v>#DIV/0!</v>
      </c>
      <c r="O126" s="54" t="e">
        <f t="shared" si="37"/>
        <v>#DIV/0!</v>
      </c>
      <c r="P126" s="54" t="e">
        <f t="shared" si="37"/>
        <v>#DIV/0!</v>
      </c>
      <c r="Q126" s="54" t="e">
        <f t="shared" si="37"/>
        <v>#DIV/0!</v>
      </c>
      <c r="R126" s="54" t="e">
        <f t="shared" si="37"/>
        <v>#DIV/0!</v>
      </c>
      <c r="S126" s="54" t="e">
        <f t="shared" si="37"/>
        <v>#DIV/0!</v>
      </c>
      <c r="T126" s="54" t="e">
        <f t="shared" si="37"/>
        <v>#DIV/0!</v>
      </c>
      <c r="U126" s="54" t="e">
        <f t="shared" si="37"/>
        <v>#DIV/0!</v>
      </c>
      <c r="V126" s="54" t="e">
        <f t="shared" si="37"/>
        <v>#DIV/0!</v>
      </c>
      <c r="W126" s="54" t="e">
        <f t="shared" si="37"/>
        <v>#DIV/0!</v>
      </c>
      <c r="X126" s="54" t="e">
        <f t="shared" si="37"/>
        <v>#DIV/0!</v>
      </c>
      <c r="Y126" s="54" t="e">
        <f t="shared" si="37"/>
        <v>#DIV/0!</v>
      </c>
      <c r="Z126" s="54" t="e">
        <f t="shared" si="37"/>
        <v>#DIV/0!</v>
      </c>
    </row>
    <row r="127" spans="1:26" s="12" customFormat="1" ht="30" hidden="1" customHeight="1" x14ac:dyDescent="0.25">
      <c r="A127" s="11" t="s">
        <v>93</v>
      </c>
      <c r="B127" s="54" t="e">
        <f t="shared" si="36"/>
        <v>#DIV/0!</v>
      </c>
      <c r="C127" s="54" t="e">
        <f t="shared" si="36"/>
        <v>#DIV/0!</v>
      </c>
      <c r="D127" s="15" t="e">
        <f t="shared" si="28"/>
        <v>#DIV/0!</v>
      </c>
      <c r="E127" s="106"/>
      <c r="F127" s="54"/>
      <c r="G127" s="54" t="e">
        <f t="shared" si="37"/>
        <v>#DIV/0!</v>
      </c>
      <c r="H127" s="54" t="e">
        <f t="shared" si="37"/>
        <v>#DIV/0!</v>
      </c>
      <c r="I127" s="54" t="e">
        <f t="shared" si="37"/>
        <v>#DIV/0!</v>
      </c>
      <c r="J127" s="54" t="e">
        <f t="shared" si="37"/>
        <v>#DIV/0!</v>
      </c>
      <c r="K127" s="54" t="e">
        <f t="shared" si="37"/>
        <v>#DIV/0!</v>
      </c>
      <c r="L127" s="54" t="e">
        <f t="shared" si="37"/>
        <v>#DIV/0!</v>
      </c>
      <c r="M127" s="54" t="e">
        <f t="shared" si="37"/>
        <v>#DIV/0!</v>
      </c>
      <c r="N127" s="54" t="e">
        <f t="shared" si="37"/>
        <v>#DIV/0!</v>
      </c>
      <c r="O127" s="54"/>
      <c r="P127" s="54" t="e">
        <f>P122/P115*10</f>
        <v>#DIV/0!</v>
      </c>
      <c r="Q127" s="54" t="e">
        <f>Q122/Q115*10</f>
        <v>#DIV/0!</v>
      </c>
      <c r="R127" s="54"/>
      <c r="S127" s="54" t="e">
        <f t="shared" si="37"/>
        <v>#DIV/0!</v>
      </c>
      <c r="T127" s="54" t="e">
        <f t="shared" si="37"/>
        <v>#DIV/0!</v>
      </c>
      <c r="U127" s="54" t="e">
        <f t="shared" si="37"/>
        <v>#DIV/0!</v>
      </c>
      <c r="V127" s="54" t="e">
        <f t="shared" si="37"/>
        <v>#DIV/0!</v>
      </c>
      <c r="W127" s="54"/>
      <c r="X127" s="54"/>
      <c r="Y127" s="54" t="e">
        <f>Y122/Y115*10</f>
        <v>#DIV/0!</v>
      </c>
      <c r="Z127" s="54" t="e">
        <f>Z122/Z115*10</f>
        <v>#DIV/0!</v>
      </c>
    </row>
    <row r="128" spans="1:26" s="12" customFormat="1" ht="30" hidden="1" customHeight="1" x14ac:dyDescent="0.25">
      <c r="A128" s="11" t="s">
        <v>94</v>
      </c>
      <c r="B128" s="54" t="e">
        <f t="shared" si="36"/>
        <v>#DIV/0!</v>
      </c>
      <c r="C128" s="54" t="e">
        <f t="shared" si="36"/>
        <v>#DIV/0!</v>
      </c>
      <c r="D128" s="15" t="e">
        <f t="shared" si="28"/>
        <v>#DIV/0!</v>
      </c>
      <c r="E128" s="106"/>
      <c r="F128" s="54" t="e">
        <f>F123/F116*10</f>
        <v>#DIV/0!</v>
      </c>
      <c r="G128" s="54" t="e">
        <f t="shared" si="37"/>
        <v>#DIV/0!</v>
      </c>
      <c r="H128" s="54" t="e">
        <f t="shared" si="37"/>
        <v>#DIV/0!</v>
      </c>
      <c r="I128" s="54" t="e">
        <f t="shared" si="37"/>
        <v>#DIV/0!</v>
      </c>
      <c r="J128" s="54" t="e">
        <f t="shared" si="37"/>
        <v>#DIV/0!</v>
      </c>
      <c r="K128" s="54" t="e">
        <f t="shared" si="37"/>
        <v>#DIV/0!</v>
      </c>
      <c r="L128" s="54" t="e">
        <f t="shared" si="37"/>
        <v>#DIV/0!</v>
      </c>
      <c r="M128" s="54" t="e">
        <f t="shared" si="37"/>
        <v>#DIV/0!</v>
      </c>
      <c r="N128" s="54" t="e">
        <f t="shared" si="37"/>
        <v>#DIV/0!</v>
      </c>
      <c r="O128" s="54" t="e">
        <f>O123/O116*10</f>
        <v>#DIV/0!</v>
      </c>
      <c r="P128" s="54" t="e">
        <f>P123/P116*10</f>
        <v>#DIV/0!</v>
      </c>
      <c r="Q128" s="54" t="e">
        <f>Q123/Q116*10</f>
        <v>#DIV/0!</v>
      </c>
      <c r="R128" s="54" t="e">
        <f>R123/R116*10</f>
        <v>#DIV/0!</v>
      </c>
      <c r="S128" s="54" t="e">
        <f t="shared" si="37"/>
        <v>#DIV/0!</v>
      </c>
      <c r="T128" s="54" t="e">
        <f t="shared" si="37"/>
        <v>#DIV/0!</v>
      </c>
      <c r="U128" s="54" t="e">
        <f t="shared" si="37"/>
        <v>#DIV/0!</v>
      </c>
      <c r="V128" s="54" t="e">
        <f t="shared" si="37"/>
        <v>#DIV/0!</v>
      </c>
      <c r="W128" s="54" t="e">
        <f>W123/W116*10</f>
        <v>#DIV/0!</v>
      </c>
      <c r="X128" s="54" t="e">
        <f>X123/X116*10</f>
        <v>#DIV/0!</v>
      </c>
      <c r="Y128" s="54" t="e">
        <f>Y123/Y116*10</f>
        <v>#DIV/0!</v>
      </c>
      <c r="Z128" s="54" t="e">
        <f>Z123/Z116*10</f>
        <v>#DIV/0!</v>
      </c>
    </row>
    <row r="129" spans="1:27" s="12" customFormat="1" ht="30" hidden="1" customHeight="1" x14ac:dyDescent="0.25">
      <c r="A129" s="11" t="s">
        <v>95</v>
      </c>
      <c r="B129" s="54" t="e">
        <f t="shared" si="36"/>
        <v>#DIV/0!</v>
      </c>
      <c r="C129" s="54" t="e">
        <f t="shared" si="36"/>
        <v>#DIV/0!</v>
      </c>
      <c r="D129" s="15" t="e">
        <f t="shared" si="28"/>
        <v>#DIV/0!</v>
      </c>
      <c r="E129" s="106"/>
      <c r="F129" s="54" t="e">
        <f t="shared" si="36"/>
        <v>#DIV/0!</v>
      </c>
      <c r="G129" s="54"/>
      <c r="H129" s="54">
        <v>10</v>
      </c>
      <c r="I129" s="54"/>
      <c r="J129" s="54" t="e">
        <f>J124/J117*10</f>
        <v>#DIV/0!</v>
      </c>
      <c r="K129" s="54"/>
      <c r="L129" s="54"/>
      <c r="M129" s="54"/>
      <c r="N129" s="54"/>
      <c r="O129" s="54"/>
      <c r="P129" s="54"/>
      <c r="Q129" s="54"/>
      <c r="R129" s="54" t="e">
        <f>R124/R117*10</f>
        <v>#DIV/0!</v>
      </c>
      <c r="S129" s="54" t="e">
        <f>S124/S117*10</f>
        <v>#DIV/0!</v>
      </c>
      <c r="T129" s="54"/>
      <c r="U129" s="54"/>
      <c r="V129" s="54" t="e">
        <f>V124/V117*10</f>
        <v>#DIV/0!</v>
      </c>
      <c r="W129" s="54"/>
      <c r="X129" s="54" t="e">
        <f>X124/X117*10</f>
        <v>#DIV/0!</v>
      </c>
      <c r="Y129" s="54"/>
      <c r="Z129" s="54"/>
    </row>
    <row r="130" spans="1:27" s="12" customFormat="1" ht="30" hidden="1" customHeight="1" outlineLevel="1" x14ac:dyDescent="0.25">
      <c r="A130" s="55" t="s">
        <v>158</v>
      </c>
      <c r="B130" s="23"/>
      <c r="C130" s="26">
        <f>SUM(F130:Z130)</f>
        <v>0</v>
      </c>
      <c r="D130" s="15"/>
      <c r="E130" s="106"/>
      <c r="F130" s="38"/>
      <c r="G130" s="37"/>
      <c r="H130" s="58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8"/>
      <c r="W130" s="98"/>
      <c r="X130" s="98"/>
      <c r="Y130" s="26"/>
      <c r="Z130" s="37"/>
    </row>
    <row r="131" spans="1:27" s="12" customFormat="1" ht="30" hidden="1" customHeight="1" x14ac:dyDescent="0.25">
      <c r="A131" s="32" t="s">
        <v>159</v>
      </c>
      <c r="B131" s="23"/>
      <c r="C131" s="26">
        <f>SUM(F131:Z131)</f>
        <v>0</v>
      </c>
      <c r="D131" s="15"/>
      <c r="E131" s="106"/>
      <c r="F131" s="38"/>
      <c r="G131" s="37"/>
      <c r="H131" s="37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8"/>
      <c r="W131" s="98"/>
      <c r="X131" s="98"/>
      <c r="Y131" s="26"/>
      <c r="Z131" s="37"/>
    </row>
    <row r="132" spans="1:27" s="12" customFormat="1" ht="30" hidden="1" customHeight="1" x14ac:dyDescent="0.25">
      <c r="A132" s="32" t="s">
        <v>98</v>
      </c>
      <c r="B132" s="60"/>
      <c r="C132" s="60" t="e">
        <f>C131/C130*10</f>
        <v>#DIV/0!</v>
      </c>
      <c r="D132" s="58"/>
      <c r="E132" s="106"/>
      <c r="F132" s="58"/>
      <c r="G132" s="58"/>
      <c r="H132" s="58"/>
      <c r="I132" s="58" t="e">
        <f>I131/I130*10</f>
        <v>#DIV/0!</v>
      </c>
      <c r="J132" s="58"/>
      <c r="K132" s="58"/>
      <c r="L132" s="58"/>
      <c r="M132" s="58"/>
      <c r="N132" s="58" t="e">
        <f>N131/N130*10</f>
        <v>#DIV/0!</v>
      </c>
      <c r="O132" s="58"/>
      <c r="P132" s="58"/>
      <c r="Q132" s="58" t="e">
        <f>Q131/Q130*10</f>
        <v>#DIV/0!</v>
      </c>
      <c r="R132" s="58"/>
      <c r="S132" s="54" t="e">
        <f>S131/S130*10</f>
        <v>#DIV/0!</v>
      </c>
      <c r="T132" s="54"/>
      <c r="U132" s="54" t="e">
        <f>U131/U130*10</f>
        <v>#DIV/0!</v>
      </c>
      <c r="V132" s="58"/>
      <c r="W132" s="58"/>
      <c r="X132" s="58"/>
      <c r="Y132" s="54" t="e">
        <f>Y131/Y130*10</f>
        <v>#DIV/0!</v>
      </c>
      <c r="Z132" s="38"/>
    </row>
    <row r="133" spans="1:27" s="12" customFormat="1" ht="30" hidden="1" customHeight="1" x14ac:dyDescent="0.25">
      <c r="A133" s="55" t="s">
        <v>99</v>
      </c>
      <c r="B133" s="56"/>
      <c r="C133" s="56">
        <f>SUM(F133:Z133)</f>
        <v>0</v>
      </c>
      <c r="D133" s="15" t="e">
        <f t="shared" si="28"/>
        <v>#DIV/0!</v>
      </c>
      <c r="E133" s="106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7" s="12" customFormat="1" ht="30" hidden="1" customHeight="1" x14ac:dyDescent="0.25">
      <c r="A134" s="32" t="s">
        <v>100</v>
      </c>
      <c r="B134" s="27"/>
      <c r="C134" s="27">
        <f>SUM(F134:Z134)</f>
        <v>0</v>
      </c>
      <c r="D134" s="15" t="e">
        <f t="shared" si="28"/>
        <v>#DIV/0!</v>
      </c>
      <c r="E134" s="106"/>
      <c r="F134" s="24"/>
      <c r="G134" s="24"/>
      <c r="H134" s="24"/>
      <c r="I134" s="24"/>
      <c r="J134" s="24"/>
      <c r="K134" s="24"/>
      <c r="L134" s="26"/>
      <c r="M134" s="26"/>
      <c r="N134" s="26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7" s="12" customFormat="1" ht="30" hidden="1" customHeight="1" x14ac:dyDescent="0.25">
      <c r="A135" s="32" t="s">
        <v>101</v>
      </c>
      <c r="B135" s="54"/>
      <c r="C135" s="54" t="e">
        <f>C133/C134</f>
        <v>#DIV/0!</v>
      </c>
      <c r="D135" s="15" t="e">
        <f t="shared" si="28"/>
        <v>#DIV/0!</v>
      </c>
      <c r="E135" s="106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7" s="12" customFormat="1" ht="30" hidden="1" customHeight="1" x14ac:dyDescent="0.25">
      <c r="A136" s="11" t="s">
        <v>102</v>
      </c>
      <c r="B136" s="27"/>
      <c r="C136" s="27"/>
      <c r="D136" s="15"/>
      <c r="E136" s="106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7" s="12" customFormat="1" ht="27" hidden="1" customHeight="1" x14ac:dyDescent="0.25">
      <c r="A137" s="13" t="s">
        <v>103</v>
      </c>
      <c r="B137" s="23"/>
      <c r="C137" s="27">
        <f>SUM(F137:Z137)</f>
        <v>0</v>
      </c>
      <c r="D137" s="15"/>
      <c r="E137" s="106"/>
      <c r="F137" s="51"/>
      <c r="G137" s="51"/>
      <c r="H137" s="51"/>
      <c r="I137" s="51"/>
      <c r="J137" s="51"/>
      <c r="K137" s="51"/>
      <c r="L137" s="51"/>
      <c r="M137" s="26"/>
      <c r="N137" s="51"/>
      <c r="O137" s="51"/>
      <c r="P137" s="51"/>
      <c r="Q137" s="51"/>
      <c r="R137" s="51"/>
      <c r="S137" s="51"/>
      <c r="T137" s="51"/>
      <c r="U137" s="54"/>
      <c r="V137" s="51"/>
      <c r="W137" s="51"/>
      <c r="X137" s="51"/>
      <c r="Y137" s="51"/>
      <c r="Z137" s="51"/>
    </row>
    <row r="138" spans="1:27" s="12" customFormat="1" ht="31.8" hidden="1" customHeight="1" outlineLevel="1" x14ac:dyDescent="0.25">
      <c r="A138" s="13" t="s">
        <v>104</v>
      </c>
      <c r="B138" s="27"/>
      <c r="C138" s="27"/>
      <c r="D138" s="15"/>
      <c r="E138" s="106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74"/>
    </row>
    <row r="139" spans="1:27" s="12" customFormat="1" ht="30" hidden="1" customHeight="1" outlineLevel="1" x14ac:dyDescent="0.25">
      <c r="A139" s="55" t="s">
        <v>105</v>
      </c>
      <c r="B139" s="23"/>
      <c r="C139" s="27">
        <f>SUM(F139:Z139)</f>
        <v>0</v>
      </c>
      <c r="D139" s="15" t="e">
        <f t="shared" ref="D139:D179" si="38">C139/B139</f>
        <v>#DIV/0!</v>
      </c>
      <c r="E139" s="106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7" s="12" customFormat="1" ht="19.2" hidden="1" customHeight="1" x14ac:dyDescent="0.25">
      <c r="A140" s="13" t="s">
        <v>189</v>
      </c>
      <c r="B140" s="33" t="e">
        <f>B139/B138</f>
        <v>#DIV/0!</v>
      </c>
      <c r="C140" s="33" t="e">
        <f>C139/C138</f>
        <v>#DIV/0!</v>
      </c>
      <c r="D140" s="15"/>
      <c r="E140" s="106"/>
      <c r="F140" s="35" t="e">
        <f t="shared" ref="F140:Z140" si="39">F139/F138</f>
        <v>#DIV/0!</v>
      </c>
      <c r="G140" s="35" t="e">
        <f t="shared" si="39"/>
        <v>#DIV/0!</v>
      </c>
      <c r="H140" s="35" t="e">
        <f t="shared" si="39"/>
        <v>#DIV/0!</v>
      </c>
      <c r="I140" s="35" t="e">
        <f t="shared" si="39"/>
        <v>#DIV/0!</v>
      </c>
      <c r="J140" s="35" t="e">
        <f t="shared" si="39"/>
        <v>#DIV/0!</v>
      </c>
      <c r="K140" s="35" t="e">
        <f t="shared" si="39"/>
        <v>#DIV/0!</v>
      </c>
      <c r="L140" s="35" t="e">
        <f t="shared" si="39"/>
        <v>#DIV/0!</v>
      </c>
      <c r="M140" s="35" t="e">
        <f t="shared" si="39"/>
        <v>#DIV/0!</v>
      </c>
      <c r="N140" s="35" t="e">
        <f t="shared" si="39"/>
        <v>#DIV/0!</v>
      </c>
      <c r="O140" s="35" t="e">
        <f t="shared" si="39"/>
        <v>#DIV/0!</v>
      </c>
      <c r="P140" s="35" t="e">
        <f t="shared" si="39"/>
        <v>#DIV/0!</v>
      </c>
      <c r="Q140" s="35" t="e">
        <f t="shared" si="39"/>
        <v>#DIV/0!</v>
      </c>
      <c r="R140" s="35" t="e">
        <f t="shared" si="39"/>
        <v>#DIV/0!</v>
      </c>
      <c r="S140" s="35" t="e">
        <f t="shared" si="39"/>
        <v>#DIV/0!</v>
      </c>
      <c r="T140" s="35" t="e">
        <f t="shared" si="39"/>
        <v>#DIV/0!</v>
      </c>
      <c r="U140" s="35" t="e">
        <f t="shared" si="39"/>
        <v>#DIV/0!</v>
      </c>
      <c r="V140" s="35" t="e">
        <f t="shared" si="39"/>
        <v>#DIV/0!</v>
      </c>
      <c r="W140" s="35" t="e">
        <f t="shared" si="39"/>
        <v>#DIV/0!</v>
      </c>
      <c r="X140" s="35" t="e">
        <f t="shared" si="39"/>
        <v>#DIV/0!</v>
      </c>
      <c r="Y140" s="35" t="e">
        <f t="shared" si="39"/>
        <v>#DIV/0!</v>
      </c>
      <c r="Z140" s="35" t="e">
        <f t="shared" si="39"/>
        <v>#DIV/0!</v>
      </c>
    </row>
    <row r="141" spans="1:27" s="96" customFormat="1" ht="21" hidden="1" customHeight="1" x14ac:dyDescent="0.25">
      <c r="A141" s="94" t="s">
        <v>96</v>
      </c>
      <c r="B141" s="95">
        <f>B138-B139</f>
        <v>0</v>
      </c>
      <c r="C141" s="95">
        <f>C138-C139</f>
        <v>0</v>
      </c>
      <c r="D141" s="95"/>
      <c r="E141" s="106"/>
      <c r="F141" s="95">
        <f t="shared" ref="F141:Z141" si="40">F138-F139</f>
        <v>0</v>
      </c>
      <c r="G141" s="95">
        <f t="shared" si="40"/>
        <v>0</v>
      </c>
      <c r="H141" s="95">
        <f t="shared" si="40"/>
        <v>0</v>
      </c>
      <c r="I141" s="95">
        <f t="shared" si="40"/>
        <v>0</v>
      </c>
      <c r="J141" s="95">
        <f t="shared" si="40"/>
        <v>0</v>
      </c>
      <c r="K141" s="95">
        <f t="shared" si="40"/>
        <v>0</v>
      </c>
      <c r="L141" s="95">
        <f t="shared" si="40"/>
        <v>0</v>
      </c>
      <c r="M141" s="95">
        <f t="shared" si="40"/>
        <v>0</v>
      </c>
      <c r="N141" s="95">
        <f t="shared" si="40"/>
        <v>0</v>
      </c>
      <c r="O141" s="95">
        <f t="shared" si="40"/>
        <v>0</v>
      </c>
      <c r="P141" s="95">
        <f t="shared" si="40"/>
        <v>0</v>
      </c>
      <c r="Q141" s="95">
        <f t="shared" si="40"/>
        <v>0</v>
      </c>
      <c r="R141" s="95">
        <f t="shared" si="40"/>
        <v>0</v>
      </c>
      <c r="S141" s="95">
        <f t="shared" si="40"/>
        <v>0</v>
      </c>
      <c r="T141" s="95">
        <f t="shared" si="40"/>
        <v>0</v>
      </c>
      <c r="U141" s="95">
        <f t="shared" si="40"/>
        <v>0</v>
      </c>
      <c r="V141" s="95">
        <f t="shared" si="40"/>
        <v>0</v>
      </c>
      <c r="W141" s="95">
        <f t="shared" si="40"/>
        <v>0</v>
      </c>
      <c r="X141" s="95">
        <f t="shared" si="40"/>
        <v>0</v>
      </c>
      <c r="Y141" s="95">
        <f t="shared" si="40"/>
        <v>0</v>
      </c>
      <c r="Z141" s="95">
        <f t="shared" si="40"/>
        <v>0</v>
      </c>
    </row>
    <row r="142" spans="1:27" s="12" customFormat="1" ht="22.8" hidden="1" customHeight="1" x14ac:dyDescent="0.25">
      <c r="A142" s="13" t="s">
        <v>192</v>
      </c>
      <c r="B142" s="39"/>
      <c r="C142" s="26"/>
      <c r="D142" s="16" t="e">
        <f t="shared" si="38"/>
        <v>#DIV/0!</v>
      </c>
      <c r="E142" s="106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7" s="12" customFormat="1" ht="30" hidden="1" customHeight="1" x14ac:dyDescent="0.25">
      <c r="A143" s="32" t="s">
        <v>106</v>
      </c>
      <c r="B143" s="23"/>
      <c r="C143" s="27">
        <f>SUM(F143:Z143)</f>
        <v>0</v>
      </c>
      <c r="D143" s="15" t="e">
        <f t="shared" si="38"/>
        <v>#DIV/0!</v>
      </c>
      <c r="E143" s="106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1.2" hidden="1" customHeight="1" x14ac:dyDescent="0.25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106"/>
      <c r="F144" s="29" t="e">
        <f t="shared" ref="F144:Z144" si="41">F143/F142</f>
        <v>#DIV/0!</v>
      </c>
      <c r="G144" s="29" t="e">
        <f t="shared" si="41"/>
        <v>#DIV/0!</v>
      </c>
      <c r="H144" s="29" t="e">
        <f t="shared" si="41"/>
        <v>#DIV/0!</v>
      </c>
      <c r="I144" s="29" t="e">
        <f t="shared" si="41"/>
        <v>#DIV/0!</v>
      </c>
      <c r="J144" s="29" t="e">
        <f t="shared" si="41"/>
        <v>#DIV/0!</v>
      </c>
      <c r="K144" s="29" t="e">
        <f t="shared" si="41"/>
        <v>#DIV/0!</v>
      </c>
      <c r="L144" s="29" t="e">
        <f t="shared" si="41"/>
        <v>#DIV/0!</v>
      </c>
      <c r="M144" s="29" t="e">
        <f t="shared" si="41"/>
        <v>#DIV/0!</v>
      </c>
      <c r="N144" s="29" t="e">
        <f t="shared" si="41"/>
        <v>#DIV/0!</v>
      </c>
      <c r="O144" s="29" t="e">
        <f t="shared" si="41"/>
        <v>#DIV/0!</v>
      </c>
      <c r="P144" s="29" t="e">
        <f t="shared" si="41"/>
        <v>#DIV/0!</v>
      </c>
      <c r="Q144" s="29" t="e">
        <f t="shared" si="41"/>
        <v>#DIV/0!</v>
      </c>
      <c r="R144" s="29" t="e">
        <f t="shared" si="41"/>
        <v>#DIV/0!</v>
      </c>
      <c r="S144" s="29" t="e">
        <f t="shared" si="41"/>
        <v>#DIV/0!</v>
      </c>
      <c r="T144" s="29" t="e">
        <f t="shared" si="41"/>
        <v>#DIV/0!</v>
      </c>
      <c r="U144" s="29" t="e">
        <f t="shared" si="41"/>
        <v>#DIV/0!</v>
      </c>
      <c r="V144" s="29" t="e">
        <f t="shared" si="41"/>
        <v>#DIV/0!</v>
      </c>
      <c r="W144" s="29" t="e">
        <f t="shared" si="41"/>
        <v>#DIV/0!</v>
      </c>
      <c r="X144" s="29" t="e">
        <f t="shared" si="41"/>
        <v>#DIV/0!</v>
      </c>
      <c r="Y144" s="29" t="e">
        <f t="shared" si="41"/>
        <v>#DIV/0!</v>
      </c>
      <c r="Z144" s="29" t="e">
        <f t="shared" si="41"/>
        <v>#DIV/0!</v>
      </c>
    </row>
    <row r="145" spans="1:26" s="12" customFormat="1" ht="30" hidden="1" customHeight="1" x14ac:dyDescent="0.25">
      <c r="A145" s="32" t="s">
        <v>98</v>
      </c>
      <c r="B145" s="60" t="e">
        <f>B143/B139*10</f>
        <v>#DIV/0!</v>
      </c>
      <c r="C145" s="60" t="e">
        <f>C143/C139*10</f>
        <v>#DIV/0!</v>
      </c>
      <c r="D145" s="15" t="e">
        <f t="shared" si="38"/>
        <v>#DIV/0!</v>
      </c>
      <c r="E145" s="106"/>
      <c r="F145" s="58" t="e">
        <f t="shared" ref="F145:W145" si="42">F143/F139*10</f>
        <v>#DIV/0!</v>
      </c>
      <c r="G145" s="58" t="e">
        <f t="shared" si="42"/>
        <v>#DIV/0!</v>
      </c>
      <c r="H145" s="58" t="e">
        <f t="shared" si="42"/>
        <v>#DIV/0!</v>
      </c>
      <c r="I145" s="58" t="e">
        <f t="shared" si="42"/>
        <v>#DIV/0!</v>
      </c>
      <c r="J145" s="58" t="e">
        <f t="shared" si="42"/>
        <v>#DIV/0!</v>
      </c>
      <c r="K145" s="58" t="e">
        <f t="shared" si="42"/>
        <v>#DIV/0!</v>
      </c>
      <c r="L145" s="58" t="e">
        <f t="shared" si="42"/>
        <v>#DIV/0!</v>
      </c>
      <c r="M145" s="58" t="e">
        <f t="shared" si="42"/>
        <v>#DIV/0!</v>
      </c>
      <c r="N145" s="58" t="e">
        <f t="shared" si="42"/>
        <v>#DIV/0!</v>
      </c>
      <c r="O145" s="58" t="e">
        <f t="shared" si="42"/>
        <v>#DIV/0!</v>
      </c>
      <c r="P145" s="58" t="e">
        <f t="shared" si="42"/>
        <v>#DIV/0!</v>
      </c>
      <c r="Q145" s="58" t="e">
        <f t="shared" si="42"/>
        <v>#DIV/0!</v>
      </c>
      <c r="R145" s="58" t="e">
        <f t="shared" si="42"/>
        <v>#DIV/0!</v>
      </c>
      <c r="S145" s="58" t="e">
        <f t="shared" si="42"/>
        <v>#DIV/0!</v>
      </c>
      <c r="T145" s="58" t="e">
        <f t="shared" si="42"/>
        <v>#DIV/0!</v>
      </c>
      <c r="U145" s="58" t="e">
        <f t="shared" si="42"/>
        <v>#DIV/0!</v>
      </c>
      <c r="V145" s="58" t="e">
        <f t="shared" si="42"/>
        <v>#DIV/0!</v>
      </c>
      <c r="W145" s="58" t="e">
        <f t="shared" si="42"/>
        <v>#DIV/0!</v>
      </c>
      <c r="X145" s="58" t="e">
        <f>X143/X139*10</f>
        <v>#DIV/0!</v>
      </c>
      <c r="Y145" s="58" t="e">
        <f>Y143/Y139*10</f>
        <v>#DIV/0!</v>
      </c>
      <c r="Z145" s="58" t="e">
        <f>Z143/Z139*10</f>
        <v>#DIV/0!</v>
      </c>
    </row>
    <row r="146" spans="1:26" s="12" customFormat="1" ht="30" hidden="1" customHeight="1" outlineLevel="1" x14ac:dyDescent="0.25">
      <c r="A146" s="11" t="s">
        <v>107</v>
      </c>
      <c r="B146" s="8"/>
      <c r="C146" s="27">
        <f>F146+G146+H146+I146+J146+K146+L146+M146+N146+O146+P146+Q146+R146+S146+T146+U146+V146+W146+X146+Y146+Z146</f>
        <v>0</v>
      </c>
      <c r="D146" s="15"/>
      <c r="E146" s="106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12" customFormat="1" ht="30" hidden="1" customHeight="1" x14ac:dyDescent="0.25">
      <c r="A147" s="11" t="s">
        <v>108</v>
      </c>
      <c r="B147" s="57"/>
      <c r="C147" s="27">
        <f>SUM(F147:Z147)</f>
        <v>0</v>
      </c>
      <c r="D147" s="15"/>
      <c r="E147" s="106"/>
      <c r="F147" s="58"/>
      <c r="G147" s="58"/>
      <c r="H147" s="59"/>
      <c r="I147" s="58"/>
      <c r="J147" s="58"/>
      <c r="K147" s="58"/>
      <c r="L147" s="58"/>
      <c r="M147" s="26"/>
      <c r="N147" s="58"/>
      <c r="O147" s="58"/>
      <c r="P147" s="58"/>
      <c r="Q147" s="58"/>
      <c r="R147" s="58"/>
      <c r="S147" s="58"/>
      <c r="T147" s="58"/>
      <c r="U147" s="54"/>
      <c r="V147" s="58"/>
      <c r="W147" s="58"/>
      <c r="X147" s="58"/>
      <c r="Y147" s="57"/>
      <c r="Z147" s="58"/>
    </row>
    <row r="148" spans="1:26" s="12" customFormat="1" ht="30" hidden="1" customHeight="1" outlineLevel="1" x14ac:dyDescent="0.25">
      <c r="A148" s="11" t="s">
        <v>109</v>
      </c>
      <c r="B148" s="56"/>
      <c r="C148" s="56">
        <f>C146-C147</f>
        <v>0</v>
      </c>
      <c r="D148" s="15"/>
      <c r="E148" s="106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s="12" customFormat="1" ht="30" hidden="1" customHeight="1" outlineLevel="1" x14ac:dyDescent="0.25">
      <c r="A149" s="55" t="s">
        <v>180</v>
      </c>
      <c r="B149" s="23"/>
      <c r="C149" s="27">
        <f>SUM(F149:Z149)</f>
        <v>0</v>
      </c>
      <c r="D149" s="15" t="e">
        <f t="shared" si="38"/>
        <v>#DIV/0!</v>
      </c>
      <c r="E149" s="106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s="12" customFormat="1" ht="27" hidden="1" customHeight="1" x14ac:dyDescent="0.25">
      <c r="A150" s="13" t="s">
        <v>189</v>
      </c>
      <c r="B150" s="33" t="e">
        <f>B149/B148</f>
        <v>#DIV/0!</v>
      </c>
      <c r="C150" s="33" t="e">
        <f>C149/C148</f>
        <v>#DIV/0!</v>
      </c>
      <c r="D150" s="15"/>
      <c r="E150" s="106"/>
      <c r="F150" s="29" t="e">
        <f>F149/F148</f>
        <v>#DIV/0!</v>
      </c>
      <c r="G150" s="29" t="e">
        <f t="shared" ref="G150:Z150" si="43">G149/G148</f>
        <v>#DIV/0!</v>
      </c>
      <c r="H150" s="29" t="e">
        <f t="shared" si="43"/>
        <v>#DIV/0!</v>
      </c>
      <c r="I150" s="29" t="e">
        <f t="shared" si="43"/>
        <v>#DIV/0!</v>
      </c>
      <c r="J150" s="29" t="e">
        <f t="shared" si="43"/>
        <v>#DIV/0!</v>
      </c>
      <c r="K150" s="29" t="e">
        <f t="shared" si="43"/>
        <v>#DIV/0!</v>
      </c>
      <c r="L150" s="29" t="e">
        <f t="shared" si="43"/>
        <v>#DIV/0!</v>
      </c>
      <c r="M150" s="29" t="e">
        <f t="shared" si="43"/>
        <v>#DIV/0!</v>
      </c>
      <c r="N150" s="29" t="e">
        <f t="shared" si="43"/>
        <v>#DIV/0!</v>
      </c>
      <c r="O150" s="29" t="e">
        <f t="shared" si="43"/>
        <v>#DIV/0!</v>
      </c>
      <c r="P150" s="29" t="e">
        <f t="shared" si="43"/>
        <v>#DIV/0!</v>
      </c>
      <c r="Q150" s="29" t="e">
        <f t="shared" si="43"/>
        <v>#DIV/0!</v>
      </c>
      <c r="R150" s="29"/>
      <c r="S150" s="29" t="e">
        <f t="shared" si="43"/>
        <v>#DIV/0!</v>
      </c>
      <c r="T150" s="29" t="e">
        <f t="shared" si="43"/>
        <v>#DIV/0!</v>
      </c>
      <c r="U150" s="29" t="e">
        <f t="shared" si="43"/>
        <v>#DIV/0!</v>
      </c>
      <c r="V150" s="29" t="e">
        <f t="shared" si="43"/>
        <v>#DIV/0!</v>
      </c>
      <c r="W150" s="29" t="e">
        <f t="shared" si="43"/>
        <v>#DIV/0!</v>
      </c>
      <c r="X150" s="29" t="e">
        <f t="shared" si="43"/>
        <v>#DIV/0!</v>
      </c>
      <c r="Y150" s="29" t="e">
        <f t="shared" si="43"/>
        <v>#DIV/0!</v>
      </c>
      <c r="Z150" s="29" t="e">
        <f t="shared" si="43"/>
        <v>#DIV/0!</v>
      </c>
    </row>
    <row r="151" spans="1:26" s="12" customFormat="1" ht="31.2" hidden="1" customHeight="1" x14ac:dyDescent="0.25">
      <c r="A151" s="13" t="s">
        <v>193</v>
      </c>
      <c r="B151" s="39"/>
      <c r="C151" s="39"/>
      <c r="D151" s="16" t="e">
        <f t="shared" si="38"/>
        <v>#DIV/0!</v>
      </c>
      <c r="E151" s="106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12" customFormat="1" ht="30" hidden="1" customHeight="1" x14ac:dyDescent="0.25">
      <c r="A152" s="32" t="s">
        <v>110</v>
      </c>
      <c r="B152" s="23"/>
      <c r="C152" s="27">
        <f>SUM(F152:Z152)</f>
        <v>0</v>
      </c>
      <c r="D152" s="15" t="e">
        <f t="shared" si="38"/>
        <v>#DIV/0!</v>
      </c>
      <c r="E152" s="106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13" t="s">
        <v>52</v>
      </c>
      <c r="B153" s="30" t="e">
        <f>B152/B151</f>
        <v>#DIV/0!</v>
      </c>
      <c r="C153" s="30" t="e">
        <f>C152/C151</f>
        <v>#DIV/0!</v>
      </c>
      <c r="D153" s="9"/>
      <c r="E153" s="106"/>
      <c r="F153" s="30" t="e">
        <f t="shared" ref="F153:N153" si="44">F152/F151</f>
        <v>#DIV/0!</v>
      </c>
      <c r="G153" s="30" t="e">
        <f t="shared" si="44"/>
        <v>#DIV/0!</v>
      </c>
      <c r="H153" s="30" t="e">
        <f t="shared" si="44"/>
        <v>#DIV/0!</v>
      </c>
      <c r="I153" s="30" t="e">
        <f t="shared" si="44"/>
        <v>#DIV/0!</v>
      </c>
      <c r="J153" s="30" t="e">
        <f t="shared" si="44"/>
        <v>#DIV/0!</v>
      </c>
      <c r="K153" s="30" t="e">
        <f t="shared" si="44"/>
        <v>#DIV/0!</v>
      </c>
      <c r="L153" s="30" t="e">
        <f t="shared" si="44"/>
        <v>#DIV/0!</v>
      </c>
      <c r="M153" s="30" t="e">
        <f t="shared" si="44"/>
        <v>#DIV/0!</v>
      </c>
      <c r="N153" s="30" t="e">
        <f t="shared" si="44"/>
        <v>#DIV/0!</v>
      </c>
      <c r="O153" s="30"/>
      <c r="P153" s="30" t="e">
        <f>P152/P151</f>
        <v>#DIV/0!</v>
      </c>
      <c r="Q153" s="30" t="e">
        <f>Q152/Q151</f>
        <v>#DIV/0!</v>
      </c>
      <c r="R153" s="30"/>
      <c r="S153" s="30" t="e">
        <f>S152/S151</f>
        <v>#DIV/0!</v>
      </c>
      <c r="T153" s="30" t="e">
        <f>T152/T151</f>
        <v>#DIV/0!</v>
      </c>
      <c r="U153" s="30" t="e">
        <f>U152/U151</f>
        <v>#DIV/0!</v>
      </c>
      <c r="V153" s="30" t="e">
        <f>V152/V151</f>
        <v>#DIV/0!</v>
      </c>
      <c r="W153" s="30"/>
      <c r="X153" s="30" t="e">
        <f>X152/X151</f>
        <v>#DIV/0!</v>
      </c>
      <c r="Y153" s="30" t="e">
        <f>Y152/Y151</f>
        <v>#DIV/0!</v>
      </c>
      <c r="Z153" s="30" t="e">
        <f>Z152/Z151</f>
        <v>#DIV/0!</v>
      </c>
    </row>
    <row r="154" spans="1:26" s="12" customFormat="1" ht="30" hidden="1" customHeight="1" x14ac:dyDescent="0.25">
      <c r="A154" s="32" t="s">
        <v>98</v>
      </c>
      <c r="B154" s="60" t="e">
        <f>B152/B149*10</f>
        <v>#DIV/0!</v>
      </c>
      <c r="C154" s="60" t="e">
        <f>C152/C149*10</f>
        <v>#DIV/0!</v>
      </c>
      <c r="D154" s="15" t="e">
        <f t="shared" si="38"/>
        <v>#DIV/0!</v>
      </c>
      <c r="E154" s="106"/>
      <c r="F154" s="58" t="e">
        <f>F152/F149*10</f>
        <v>#DIV/0!</v>
      </c>
      <c r="G154" s="58" t="e">
        <f>G152/G149*10</f>
        <v>#DIV/0!</v>
      </c>
      <c r="H154" s="58" t="e">
        <f>H152/H149*10</f>
        <v>#DIV/0!</v>
      </c>
      <c r="I154" s="58" t="e">
        <f t="shared" ref="I154:O154" si="45">I152/I149*10</f>
        <v>#DIV/0!</v>
      </c>
      <c r="J154" s="58" t="e">
        <f t="shared" si="45"/>
        <v>#DIV/0!</v>
      </c>
      <c r="K154" s="58" t="e">
        <f t="shared" si="45"/>
        <v>#DIV/0!</v>
      </c>
      <c r="L154" s="58" t="e">
        <f t="shared" si="45"/>
        <v>#DIV/0!</v>
      </c>
      <c r="M154" s="58" t="e">
        <f t="shared" si="45"/>
        <v>#DIV/0!</v>
      </c>
      <c r="N154" s="58" t="e">
        <f t="shared" si="45"/>
        <v>#DIV/0!</v>
      </c>
      <c r="O154" s="58" t="e">
        <f t="shared" si="45"/>
        <v>#DIV/0!</v>
      </c>
      <c r="P154" s="58" t="e">
        <f>P152/P149*10</f>
        <v>#DIV/0!</v>
      </c>
      <c r="Q154" s="58" t="e">
        <f>Q152/Q149*10</f>
        <v>#DIV/0!</v>
      </c>
      <c r="R154" s="58"/>
      <c r="S154" s="58" t="e">
        <f t="shared" ref="S154:Z154" si="46">S152/S149*10</f>
        <v>#DIV/0!</v>
      </c>
      <c r="T154" s="58" t="e">
        <f t="shared" si="46"/>
        <v>#DIV/0!</v>
      </c>
      <c r="U154" s="58" t="e">
        <f t="shared" si="46"/>
        <v>#DIV/0!</v>
      </c>
      <c r="V154" s="58" t="e">
        <f t="shared" si="46"/>
        <v>#DIV/0!</v>
      </c>
      <c r="W154" s="58" t="e">
        <f t="shared" si="46"/>
        <v>#DIV/0!</v>
      </c>
      <c r="X154" s="58" t="e">
        <f t="shared" si="46"/>
        <v>#DIV/0!</v>
      </c>
      <c r="Y154" s="58" t="e">
        <f t="shared" si="46"/>
        <v>#DIV/0!</v>
      </c>
      <c r="Z154" s="58" t="e">
        <f t="shared" si="46"/>
        <v>#DIV/0!</v>
      </c>
    </row>
    <row r="155" spans="1:26" s="12" customFormat="1" ht="30" hidden="1" customHeight="1" outlineLevel="1" x14ac:dyDescent="0.25">
      <c r="A155" s="55" t="s">
        <v>181</v>
      </c>
      <c r="B155" s="23"/>
      <c r="C155" s="27">
        <f>SUM(F155:Z155)</f>
        <v>0</v>
      </c>
      <c r="D155" s="15" t="e">
        <f t="shared" si="38"/>
        <v>#DIV/0!</v>
      </c>
      <c r="E155" s="106"/>
      <c r="F155" s="38"/>
      <c r="G155" s="37"/>
      <c r="H155" s="5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61"/>
      <c r="U155" s="37"/>
      <c r="V155" s="37"/>
      <c r="W155" s="37"/>
      <c r="X155" s="37"/>
      <c r="Y155" s="37"/>
      <c r="Z155" s="37"/>
    </row>
    <row r="156" spans="1:26" s="12" customFormat="1" ht="30" hidden="1" customHeight="1" x14ac:dyDescent="0.25">
      <c r="A156" s="32" t="s">
        <v>182</v>
      </c>
      <c r="B156" s="23"/>
      <c r="C156" s="27">
        <f>SUM(F156:Z156)</f>
        <v>0</v>
      </c>
      <c r="D156" s="15" t="e">
        <f t="shared" si="38"/>
        <v>#DIV/0!</v>
      </c>
      <c r="E156" s="106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8"/>
        <v>#DIV/0!</v>
      </c>
      <c r="E157" s="106"/>
      <c r="F157" s="38"/>
      <c r="G157" s="58"/>
      <c r="H157" s="58" t="e">
        <f>H156/H155*10</f>
        <v>#DIV/0!</v>
      </c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/>
      <c r="U157" s="58"/>
      <c r="V157" s="58"/>
      <c r="W157" s="38"/>
      <c r="X157" s="58"/>
      <c r="Y157" s="38"/>
      <c r="Z157" s="58" t="e">
        <f>Z156/Z155*10</f>
        <v>#DIV/0!</v>
      </c>
    </row>
    <row r="158" spans="1:26" s="12" customFormat="1" ht="30" hidden="1" customHeight="1" outlineLevel="1" x14ac:dyDescent="0.25">
      <c r="A158" s="55" t="s">
        <v>111</v>
      </c>
      <c r="B158" s="19"/>
      <c r="C158" s="53">
        <f>SUM(F158:Z158)</f>
        <v>0</v>
      </c>
      <c r="D158" s="15" t="e">
        <f t="shared" si="38"/>
        <v>#DIV/0!</v>
      </c>
      <c r="E158" s="106"/>
      <c r="F158" s="38"/>
      <c r="G158" s="37"/>
      <c r="H158" s="58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61"/>
      <c r="U158" s="37"/>
      <c r="V158" s="37"/>
      <c r="W158" s="37"/>
      <c r="X158" s="37"/>
      <c r="Y158" s="37"/>
      <c r="Z158" s="37"/>
    </row>
    <row r="159" spans="1:26" s="12" customFormat="1" ht="30" hidden="1" customHeight="1" x14ac:dyDescent="0.25">
      <c r="A159" s="32" t="s">
        <v>112</v>
      </c>
      <c r="B159" s="19"/>
      <c r="C159" s="53">
        <f>SUM(F159:Z159)</f>
        <v>0</v>
      </c>
      <c r="D159" s="15" t="e">
        <f t="shared" si="38"/>
        <v>#DIV/0!</v>
      </c>
      <c r="E159" s="106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1"/>
      <c r="U159" s="37"/>
      <c r="V159" s="37"/>
      <c r="W159" s="37"/>
      <c r="X159" s="61"/>
      <c r="Y159" s="37"/>
      <c r="Z159" s="37"/>
    </row>
    <row r="160" spans="1:26" s="12" customFormat="1" ht="30" hidden="1" customHeight="1" x14ac:dyDescent="0.25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8"/>
        <v>#DIV/0!</v>
      </c>
      <c r="E160" s="106"/>
      <c r="F160" s="38"/>
      <c r="G160" s="58"/>
      <c r="H160" s="58"/>
      <c r="I160" s="58" t="e">
        <f>I159/I158*10</f>
        <v>#DIV/0!</v>
      </c>
      <c r="J160" s="58"/>
      <c r="K160" s="58"/>
      <c r="L160" s="58"/>
      <c r="M160" s="58"/>
      <c r="N160" s="58"/>
      <c r="O160" s="58" t="e">
        <f>O159/O158*10</f>
        <v>#DIV/0!</v>
      </c>
      <c r="P160" s="58"/>
      <c r="Q160" s="58"/>
      <c r="R160" s="58"/>
      <c r="S160" s="58" t="e">
        <f>S159/S158*10</f>
        <v>#DIV/0!</v>
      </c>
      <c r="T160" s="58" t="e">
        <f>T159/T158*10</f>
        <v>#DIV/0!</v>
      </c>
      <c r="U160" s="58"/>
      <c r="V160" s="58"/>
      <c r="W160" s="58"/>
      <c r="X160" s="58" t="e">
        <f>X159/X158*10</f>
        <v>#DIV/0!</v>
      </c>
      <c r="Y160" s="38"/>
      <c r="Z160" s="38"/>
    </row>
    <row r="161" spans="1:26" s="12" customFormat="1" ht="30" hidden="1" customHeight="1" x14ac:dyDescent="0.25">
      <c r="A161" s="55" t="s">
        <v>156</v>
      </c>
      <c r="B161" s="60"/>
      <c r="C161" s="53">
        <f>SUM(F161:Z161)</f>
        <v>0</v>
      </c>
      <c r="D161" s="15" t="e">
        <f t="shared" si="38"/>
        <v>#DIV/0!</v>
      </c>
      <c r="E161" s="106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7"/>
      <c r="W161" s="38"/>
      <c r="X161" s="58"/>
      <c r="Y161" s="38"/>
      <c r="Z161" s="38"/>
    </row>
    <row r="162" spans="1:26" s="12" customFormat="1" ht="30" hidden="1" customHeight="1" x14ac:dyDescent="0.25">
      <c r="A162" s="32" t="s">
        <v>157</v>
      </c>
      <c r="B162" s="60"/>
      <c r="C162" s="53">
        <f>SUM(F162:Z162)</f>
        <v>0</v>
      </c>
      <c r="D162" s="15" t="e">
        <f t="shared" si="38"/>
        <v>#DIV/0!</v>
      </c>
      <c r="E162" s="106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7"/>
      <c r="W162" s="38"/>
      <c r="X162" s="58"/>
      <c r="Y162" s="38"/>
      <c r="Z162" s="38"/>
    </row>
    <row r="163" spans="1:26" s="12" customFormat="1" ht="30" hidden="1" customHeight="1" x14ac:dyDescent="0.25">
      <c r="A163" s="32" t="s">
        <v>98</v>
      </c>
      <c r="B163" s="60" t="e">
        <f>B162/B161*10</f>
        <v>#DIV/0!</v>
      </c>
      <c r="C163" s="60" t="e">
        <f>C162/C161*10</f>
        <v>#DIV/0!</v>
      </c>
      <c r="D163" s="15" t="e">
        <f t="shared" si="38"/>
        <v>#DIV/0!</v>
      </c>
      <c r="E163" s="106"/>
      <c r="F163" s="38"/>
      <c r="G163" s="58"/>
      <c r="H163" s="58"/>
      <c r="I163" s="58"/>
      <c r="J163" s="58"/>
      <c r="K163" s="58"/>
      <c r="L163" s="58"/>
      <c r="M163" s="58"/>
      <c r="N163" s="58" t="e">
        <f>N162/N161*10</f>
        <v>#DIV/0!</v>
      </c>
      <c r="O163" s="58"/>
      <c r="P163" s="58"/>
      <c r="Q163" s="58"/>
      <c r="R163" s="58"/>
      <c r="S163" s="58"/>
      <c r="T163" s="58"/>
      <c r="U163" s="58" t="e">
        <f>U162/U161*10</f>
        <v>#DIV/0!</v>
      </c>
      <c r="V163" s="58" t="e">
        <f>V162/V161*10</f>
        <v>#DIV/0!</v>
      </c>
      <c r="W163" s="38"/>
      <c r="X163" s="58"/>
      <c r="Y163" s="38"/>
      <c r="Z163" s="38"/>
    </row>
    <row r="164" spans="1:26" s="12" customFormat="1" ht="30" hidden="1" customHeight="1" x14ac:dyDescent="0.25">
      <c r="A164" s="55" t="s">
        <v>113</v>
      </c>
      <c r="B164" s="27"/>
      <c r="C164" s="27">
        <f>SUM(F164:Z164)</f>
        <v>0</v>
      </c>
      <c r="D164" s="15" t="e">
        <f t="shared" si="38"/>
        <v>#DIV/0!</v>
      </c>
      <c r="E164" s="106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s="12" customFormat="1" ht="30" hidden="1" customHeight="1" x14ac:dyDescent="0.25">
      <c r="A165" s="32" t="s">
        <v>114</v>
      </c>
      <c r="B165" s="27"/>
      <c r="C165" s="27">
        <f>SUM(F165:Z165)</f>
        <v>0</v>
      </c>
      <c r="D165" s="15" t="e">
        <f t="shared" si="38"/>
        <v>#DIV/0!</v>
      </c>
      <c r="E165" s="106"/>
      <c r="F165" s="37"/>
      <c r="G165" s="35"/>
      <c r="H165" s="58"/>
      <c r="I165" s="26"/>
      <c r="J165" s="26"/>
      <c r="K165" s="26"/>
      <c r="L165" s="26"/>
      <c r="M165" s="38"/>
      <c r="N165" s="38"/>
      <c r="O165" s="35"/>
      <c r="P165" s="35"/>
      <c r="Q165" s="38"/>
      <c r="R165" s="38"/>
      <c r="S165" s="38"/>
      <c r="T165" s="38"/>
      <c r="U165" s="38"/>
      <c r="V165" s="38"/>
      <c r="W165" s="38"/>
      <c r="X165" s="38"/>
      <c r="Y165" s="38"/>
      <c r="Z165" s="35"/>
    </row>
    <row r="166" spans="1:26" s="12" customFormat="1" ht="30" hidden="1" customHeight="1" x14ac:dyDescent="0.25">
      <c r="A166" s="32" t="s">
        <v>98</v>
      </c>
      <c r="B166" s="53" t="e">
        <f>B165/B164*10</f>
        <v>#DIV/0!</v>
      </c>
      <c r="C166" s="53" t="e">
        <f>C165/C164*10</f>
        <v>#DIV/0!</v>
      </c>
      <c r="D166" s="15" t="e">
        <f t="shared" si="38"/>
        <v>#DIV/0!</v>
      </c>
      <c r="E166" s="106"/>
      <c r="F166" s="54" t="e">
        <f>F165/F164*10</f>
        <v>#DIV/0!</v>
      </c>
      <c r="G166" s="54"/>
      <c r="H166" s="54"/>
      <c r="I166" s="54" t="e">
        <f t="shared" ref="I166:N166" si="47">I165/I164*10</f>
        <v>#DIV/0!</v>
      </c>
      <c r="J166" s="54" t="e">
        <f t="shared" si="47"/>
        <v>#DIV/0!</v>
      </c>
      <c r="K166" s="54" t="e">
        <f t="shared" si="47"/>
        <v>#DIV/0!</v>
      </c>
      <c r="L166" s="54" t="e">
        <f t="shared" si="47"/>
        <v>#DIV/0!</v>
      </c>
      <c r="M166" s="54" t="e">
        <f t="shared" si="47"/>
        <v>#DIV/0!</v>
      </c>
      <c r="N166" s="54" t="e">
        <f t="shared" si="47"/>
        <v>#DIV/0!</v>
      </c>
      <c r="O166" s="26"/>
      <c r="P166" s="26"/>
      <c r="Q166" s="54" t="e">
        <f>Q165/Q164*10</f>
        <v>#DIV/0!</v>
      </c>
      <c r="R166" s="54" t="e">
        <f>R165/R164*10</f>
        <v>#DIV/0!</v>
      </c>
      <c r="S166" s="54"/>
      <c r="T166" s="54" t="e">
        <f t="shared" ref="T166:Y166" si="48">T165/T164*10</f>
        <v>#DIV/0!</v>
      </c>
      <c r="U166" s="54" t="e">
        <f t="shared" si="48"/>
        <v>#DIV/0!</v>
      </c>
      <c r="V166" s="54" t="e">
        <f t="shared" si="48"/>
        <v>#DIV/0!</v>
      </c>
      <c r="W166" s="54" t="e">
        <f t="shared" si="48"/>
        <v>#DIV/0!</v>
      </c>
      <c r="X166" s="54" t="e">
        <f t="shared" si="48"/>
        <v>#DIV/0!</v>
      </c>
      <c r="Y166" s="54" t="e">
        <f t="shared" si="48"/>
        <v>#DIV/0!</v>
      </c>
      <c r="Z166" s="26"/>
    </row>
    <row r="167" spans="1:26" s="12" customFormat="1" ht="30" hidden="1" customHeight="1" x14ac:dyDescent="0.25">
      <c r="A167" s="55" t="s">
        <v>187</v>
      </c>
      <c r="B167" s="27"/>
      <c r="C167" s="27">
        <f>SUM(F167:Z167)</f>
        <v>0</v>
      </c>
      <c r="D167" s="15"/>
      <c r="E167" s="106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s="12" customFormat="1" ht="30" hidden="1" customHeight="1" x14ac:dyDescent="0.25">
      <c r="A168" s="32" t="s">
        <v>188</v>
      </c>
      <c r="B168" s="27"/>
      <c r="C168" s="27">
        <f>SUM(F168:Z168)</f>
        <v>0</v>
      </c>
      <c r="D168" s="15"/>
      <c r="E168" s="106"/>
      <c r="F168" s="37"/>
      <c r="G168" s="35"/>
      <c r="H168" s="58"/>
      <c r="I168" s="26"/>
      <c r="J168" s="26"/>
      <c r="K168" s="26"/>
      <c r="L168" s="26"/>
      <c r="M168" s="38"/>
      <c r="N168" s="38"/>
      <c r="O168" s="26"/>
      <c r="P168" s="35"/>
      <c r="Q168" s="35"/>
      <c r="R168" s="38"/>
      <c r="S168" s="38"/>
      <c r="T168" s="38"/>
      <c r="U168" s="35"/>
      <c r="V168" s="35"/>
      <c r="W168" s="38"/>
      <c r="X168" s="35"/>
      <c r="Y168" s="38"/>
      <c r="Z168" s="35"/>
    </row>
    <row r="169" spans="1:26" s="12" customFormat="1" ht="30" hidden="1" customHeight="1" x14ac:dyDescent="0.25">
      <c r="A169" s="32" t="s">
        <v>98</v>
      </c>
      <c r="B169" s="53"/>
      <c r="C169" s="53" t="e">
        <f>C168/C167*10</f>
        <v>#DIV/0!</v>
      </c>
      <c r="D169" s="15"/>
      <c r="E169" s="106"/>
      <c r="F169" s="54"/>
      <c r="G169" s="54"/>
      <c r="H169" s="54"/>
      <c r="I169" s="54" t="e">
        <f>I168/I167*10</f>
        <v>#DIV/0!</v>
      </c>
      <c r="J169" s="54" t="e">
        <f>J168/J167*10</f>
        <v>#DIV/0!</v>
      </c>
      <c r="K169" s="54" t="e">
        <f>K168/K167*10</f>
        <v>#DIV/0!</v>
      </c>
      <c r="L169" s="54" t="e">
        <f>L168/L167*10</f>
        <v>#DIV/0!</v>
      </c>
      <c r="M169" s="54"/>
      <c r="N169" s="54" t="e">
        <f>N168/N167*10</f>
        <v>#DIV/0!</v>
      </c>
      <c r="O169" s="54"/>
      <c r="P169" s="26"/>
      <c r="Q169" s="26"/>
      <c r="R169" s="54" t="e">
        <f>R168/R167*10</f>
        <v>#DIV/0!</v>
      </c>
      <c r="S169" s="54" t="e">
        <f>S168/S167*10</f>
        <v>#DIV/0!</v>
      </c>
      <c r="T169" s="54"/>
      <c r="U169" s="26"/>
      <c r="V169" s="26"/>
      <c r="W169" s="54" t="e">
        <f>W168/W167*10</f>
        <v>#DIV/0!</v>
      </c>
      <c r="X169" s="54"/>
      <c r="Y169" s="54" t="e">
        <f>Y168/Y167*10</f>
        <v>#DIV/0!</v>
      </c>
      <c r="Z169" s="26"/>
    </row>
    <row r="170" spans="1:26" s="12" customFormat="1" ht="30" hidden="1" customHeight="1" x14ac:dyDescent="0.25">
      <c r="A170" s="55" t="s">
        <v>183</v>
      </c>
      <c r="B170" s="27">
        <v>75</v>
      </c>
      <c r="C170" s="27">
        <f>SUM(F170:Z170)</f>
        <v>165</v>
      </c>
      <c r="D170" s="15">
        <f>C170/B170</f>
        <v>2.2000000000000002</v>
      </c>
      <c r="E170" s="106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50</v>
      </c>
      <c r="S170" s="37"/>
      <c r="T170" s="37"/>
      <c r="U170" s="37">
        <v>115</v>
      </c>
      <c r="V170" s="37"/>
      <c r="W170" s="37"/>
      <c r="X170" s="37"/>
      <c r="Y170" s="37"/>
      <c r="Z170" s="37"/>
    </row>
    <row r="171" spans="1:26" s="12" customFormat="1" ht="30" hidden="1" customHeight="1" x14ac:dyDescent="0.25">
      <c r="A171" s="32" t="s">
        <v>184</v>
      </c>
      <c r="B171" s="27">
        <v>83</v>
      </c>
      <c r="C171" s="27">
        <f>SUM(F171:Z171)</f>
        <v>104</v>
      </c>
      <c r="D171" s="15">
        <f t="shared" si="38"/>
        <v>1.2530120481927711</v>
      </c>
      <c r="E171" s="106"/>
      <c r="F171" s="37"/>
      <c r="G171" s="35"/>
      <c r="H171" s="58"/>
      <c r="I171" s="35"/>
      <c r="J171" s="35"/>
      <c r="K171" s="35"/>
      <c r="L171" s="38"/>
      <c r="M171" s="38"/>
      <c r="N171" s="38"/>
      <c r="O171" s="35"/>
      <c r="P171" s="35"/>
      <c r="Q171" s="35"/>
      <c r="R171" s="38">
        <v>20</v>
      </c>
      <c r="S171" s="38"/>
      <c r="T171" s="38"/>
      <c r="U171" s="38">
        <v>84</v>
      </c>
      <c r="V171" s="35"/>
      <c r="W171" s="38"/>
      <c r="X171" s="35"/>
      <c r="Y171" s="38"/>
      <c r="Z171" s="35"/>
    </row>
    <row r="172" spans="1:26" s="12" customFormat="1" ht="30" hidden="1" customHeight="1" x14ac:dyDescent="0.25">
      <c r="A172" s="32" t="s">
        <v>98</v>
      </c>
      <c r="B172" s="53">
        <f>B171/B170*10</f>
        <v>11.066666666666666</v>
      </c>
      <c r="C172" s="53">
        <f>C171/C170*10</f>
        <v>6.3030303030303028</v>
      </c>
      <c r="D172" s="15">
        <f t="shared" si="38"/>
        <v>0.56955093099671417</v>
      </c>
      <c r="E172" s="106"/>
      <c r="F172" s="54"/>
      <c r="G172" s="54"/>
      <c r="H172" s="54"/>
      <c r="I172" s="26"/>
      <c r="J172" s="26"/>
      <c r="K172" s="26"/>
      <c r="L172" s="54"/>
      <c r="M172" s="54"/>
      <c r="N172" s="54"/>
      <c r="O172" s="26"/>
      <c r="P172" s="26"/>
      <c r="Q172" s="26"/>
      <c r="R172" s="54">
        <f>R171/R170*10</f>
        <v>4</v>
      </c>
      <c r="S172" s="54"/>
      <c r="T172" s="54"/>
      <c r="U172" s="54">
        <f>U171/U170*10</f>
        <v>7.304347826086957</v>
      </c>
      <c r="V172" s="26"/>
      <c r="W172" s="54"/>
      <c r="X172" s="54"/>
      <c r="Y172" s="54"/>
      <c r="Z172" s="26"/>
    </row>
    <row r="173" spans="1:26" s="12" customFormat="1" ht="30" hidden="1" customHeight="1" outlineLevel="1" x14ac:dyDescent="0.25">
      <c r="A173" s="55" t="s">
        <v>115</v>
      </c>
      <c r="B173" s="27"/>
      <c r="C173" s="27">
        <f>SUM(F173:Z173)</f>
        <v>0</v>
      </c>
      <c r="D173" s="15" t="e">
        <f t="shared" si="38"/>
        <v>#DIV/0!</v>
      </c>
      <c r="E173" s="106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12" customFormat="1" ht="30" hidden="1" customHeight="1" outlineLevel="1" x14ac:dyDescent="0.25">
      <c r="A174" s="32" t="s">
        <v>116</v>
      </c>
      <c r="B174" s="27"/>
      <c r="C174" s="27">
        <f>SUM(F174:Z174)</f>
        <v>0</v>
      </c>
      <c r="D174" s="15" t="e">
        <f t="shared" si="38"/>
        <v>#DIV/0!</v>
      </c>
      <c r="E174" s="106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8"/>
        <v>#DIV/0!</v>
      </c>
      <c r="E175" s="106"/>
      <c r="F175" s="58"/>
      <c r="G175" s="58"/>
      <c r="H175" s="58" t="e">
        <f>H174/H173*10</f>
        <v>#DIV/0!</v>
      </c>
      <c r="I175" s="58"/>
      <c r="J175" s="58"/>
      <c r="K175" s="58"/>
      <c r="L175" s="58"/>
      <c r="M175" s="58" t="e">
        <f>M174/M173*10</f>
        <v>#DIV/0!</v>
      </c>
      <c r="N175" s="58"/>
      <c r="O175" s="58"/>
      <c r="P175" s="58"/>
      <c r="Q175" s="58"/>
      <c r="R175" s="58"/>
      <c r="S175" s="58"/>
      <c r="T175" s="58"/>
      <c r="U175" s="58"/>
      <c r="V175" s="58" t="e">
        <f>V174/V173*10</f>
        <v>#DIV/0!</v>
      </c>
      <c r="W175" s="58"/>
      <c r="X175" s="58"/>
      <c r="Y175" s="58"/>
      <c r="Z175" s="58"/>
    </row>
    <row r="176" spans="1:26" s="12" customFormat="1" ht="30" hidden="1" customHeight="1" outlineLevel="1" x14ac:dyDescent="0.25">
      <c r="A176" s="55" t="s">
        <v>117</v>
      </c>
      <c r="B176" s="27"/>
      <c r="C176" s="27">
        <f>SUM(F176:Z176)</f>
        <v>0</v>
      </c>
      <c r="D176" s="15"/>
      <c r="E176" s="106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outlineLevel="1" x14ac:dyDescent="0.25">
      <c r="A177" s="32" t="s">
        <v>118</v>
      </c>
      <c r="B177" s="27"/>
      <c r="C177" s="27">
        <f>SUM(F177:Z177)</f>
        <v>0</v>
      </c>
      <c r="D177" s="15"/>
      <c r="E177" s="106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x14ac:dyDescent="0.25">
      <c r="A178" s="32" t="s">
        <v>98</v>
      </c>
      <c r="B178" s="60" t="e">
        <f>B177/B176*10</f>
        <v>#DIV/0!</v>
      </c>
      <c r="C178" s="60" t="e">
        <f>C177/C176*10</f>
        <v>#DIV/0!</v>
      </c>
      <c r="D178" s="15" t="e">
        <f t="shared" si="38"/>
        <v>#DIV/0!</v>
      </c>
      <c r="E178" s="106"/>
      <c r="F178" s="60"/>
      <c r="G178" s="60"/>
      <c r="H178" s="58" t="e">
        <f>H177/H176*10</f>
        <v>#DIV/0!</v>
      </c>
      <c r="I178" s="60"/>
      <c r="J178" s="60"/>
      <c r="K178" s="58" t="e">
        <f>K177/K176*10</f>
        <v>#DIV/0!</v>
      </c>
      <c r="L178" s="58" t="e">
        <f>L177/L176*10</f>
        <v>#DIV/0!</v>
      </c>
      <c r="M178" s="58" t="e">
        <f>M177/M176*10</f>
        <v>#DIV/0!</v>
      </c>
      <c r="N178" s="58"/>
      <c r="O178" s="58"/>
      <c r="P178" s="58"/>
      <c r="Q178" s="58"/>
      <c r="R178" s="58"/>
      <c r="S178" s="58" t="e">
        <f>S177/S176*10</f>
        <v>#DIV/0!</v>
      </c>
      <c r="T178" s="58"/>
      <c r="U178" s="58"/>
      <c r="V178" s="58" t="e">
        <f>V177/V176*10</f>
        <v>#DIV/0!</v>
      </c>
      <c r="W178" s="58"/>
      <c r="X178" s="58"/>
      <c r="Y178" s="58" t="e">
        <f>Y177/Y176*10</f>
        <v>#DIV/0!</v>
      </c>
      <c r="Z178" s="58"/>
    </row>
    <row r="179" spans="1:26" s="12" customFormat="1" ht="30" hidden="1" customHeight="1" x14ac:dyDescent="0.25">
      <c r="A179" s="55" t="s">
        <v>119</v>
      </c>
      <c r="B179" s="23"/>
      <c r="C179" s="27">
        <f>SUM(F179:Z179)</f>
        <v>0</v>
      </c>
      <c r="D179" s="15" t="e">
        <f t="shared" si="38"/>
        <v>#DIV/0!</v>
      </c>
      <c r="E179" s="106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5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12" customFormat="1" ht="30" hidden="1" customHeight="1" x14ac:dyDescent="0.25">
      <c r="A180" s="55" t="s">
        <v>120</v>
      </c>
      <c r="B180" s="23"/>
      <c r="C180" s="27"/>
      <c r="D180" s="15" t="e">
        <f>C180/B180</f>
        <v>#DIV/0!</v>
      </c>
      <c r="E180" s="106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121</v>
      </c>
      <c r="B181" s="23"/>
      <c r="C181" s="27"/>
      <c r="D181" s="15" t="e">
        <f>C181/B181</f>
        <v>#DIV/0!</v>
      </c>
      <c r="E181" s="106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50" customFormat="1" ht="30" hidden="1" customHeight="1" x14ac:dyDescent="0.25">
      <c r="A182" s="32" t="s">
        <v>122</v>
      </c>
      <c r="B182" s="23"/>
      <c r="C182" s="27">
        <f>SUM(F182:Z182)</f>
        <v>0</v>
      </c>
      <c r="D182" s="15" t="e">
        <f>C182/B182</f>
        <v>#DIV/0!</v>
      </c>
      <c r="E182" s="106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s="50" customFormat="1" ht="30" hidden="1" customHeight="1" x14ac:dyDescent="0.25">
      <c r="A183" s="13" t="s">
        <v>123</v>
      </c>
      <c r="B183" s="91"/>
      <c r="C183" s="91" t="e">
        <f>C182/C185</f>
        <v>#DIV/0!</v>
      </c>
      <c r="D183" s="9"/>
      <c r="E183" s="106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s="12" customFormat="1" ht="30" hidden="1" customHeight="1" x14ac:dyDescent="0.25">
      <c r="A184" s="32" t="s">
        <v>124</v>
      </c>
      <c r="B184" s="23"/>
      <c r="C184" s="27">
        <f>SUM(F184:Z184)</f>
        <v>0</v>
      </c>
      <c r="D184" s="15" t="e">
        <f t="shared" ref="D184:D196" si="49">C184/B184</f>
        <v>#DIV/0!</v>
      </c>
      <c r="E184" s="106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outlineLevel="1" x14ac:dyDescent="0.25">
      <c r="A185" s="32" t="s">
        <v>125</v>
      </c>
      <c r="B185" s="23"/>
      <c r="C185" s="23"/>
      <c r="D185" s="15"/>
      <c r="E185" s="106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126</v>
      </c>
      <c r="B186" s="23"/>
      <c r="C186" s="27">
        <f>SUM(F186:Z186)</f>
        <v>0</v>
      </c>
      <c r="D186" s="15" t="e">
        <f t="shared" si="49"/>
        <v>#DIV/0!</v>
      </c>
      <c r="E186" s="106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s="12" customFormat="1" ht="30" hidden="1" customHeight="1" x14ac:dyDescent="0.25">
      <c r="A187" s="13" t="s">
        <v>52</v>
      </c>
      <c r="B187" s="92" t="e">
        <f>B186/B185</f>
        <v>#DIV/0!</v>
      </c>
      <c r="C187" s="92" t="e">
        <f>C186/C185</f>
        <v>#DIV/0!</v>
      </c>
      <c r="D187" s="15"/>
      <c r="E187" s="106"/>
      <c r="F187" s="16" t="e">
        <f>F186/F185</f>
        <v>#DIV/0!</v>
      </c>
      <c r="G187" s="16" t="e">
        <f t="shared" ref="G187:Z187" si="50">G186/G185</f>
        <v>#DIV/0!</v>
      </c>
      <c r="H187" s="16" t="e">
        <f t="shared" si="50"/>
        <v>#DIV/0!</v>
      </c>
      <c r="I187" s="16" t="e">
        <f t="shared" si="50"/>
        <v>#DIV/0!</v>
      </c>
      <c r="J187" s="16" t="e">
        <f t="shared" si="50"/>
        <v>#DIV/0!</v>
      </c>
      <c r="K187" s="16" t="e">
        <f t="shared" si="50"/>
        <v>#DIV/0!</v>
      </c>
      <c r="L187" s="16" t="e">
        <f t="shared" si="50"/>
        <v>#DIV/0!</v>
      </c>
      <c r="M187" s="16" t="e">
        <f t="shared" si="50"/>
        <v>#DIV/0!</v>
      </c>
      <c r="N187" s="16" t="e">
        <f t="shared" si="50"/>
        <v>#DIV/0!</v>
      </c>
      <c r="O187" s="16" t="e">
        <f t="shared" si="50"/>
        <v>#DIV/0!</v>
      </c>
      <c r="P187" s="16" t="e">
        <f t="shared" si="50"/>
        <v>#DIV/0!</v>
      </c>
      <c r="Q187" s="16" t="e">
        <f t="shared" si="50"/>
        <v>#DIV/0!</v>
      </c>
      <c r="R187" s="16" t="e">
        <f t="shared" si="50"/>
        <v>#DIV/0!</v>
      </c>
      <c r="S187" s="16" t="e">
        <f t="shared" si="50"/>
        <v>#DIV/0!</v>
      </c>
      <c r="T187" s="16" t="e">
        <f t="shared" si="50"/>
        <v>#DIV/0!</v>
      </c>
      <c r="U187" s="16" t="e">
        <f t="shared" si="50"/>
        <v>#DIV/0!</v>
      </c>
      <c r="V187" s="16" t="e">
        <f t="shared" si="50"/>
        <v>#DIV/0!</v>
      </c>
      <c r="W187" s="16" t="e">
        <f t="shared" si="50"/>
        <v>#DIV/0!</v>
      </c>
      <c r="X187" s="16" t="e">
        <f t="shared" si="50"/>
        <v>#DIV/0!</v>
      </c>
      <c r="Y187" s="16" t="e">
        <f t="shared" si="50"/>
        <v>#DIV/0!</v>
      </c>
      <c r="Z187" s="16" t="e">
        <f t="shared" si="50"/>
        <v>#DIV/0!</v>
      </c>
    </row>
    <row r="188" spans="1:26" s="12" customFormat="1" ht="30" hidden="1" customHeight="1" x14ac:dyDescent="0.25">
      <c r="A188" s="11" t="s">
        <v>127</v>
      </c>
      <c r="B188" s="26"/>
      <c r="C188" s="26">
        <f>SUM(F188:Z188)</f>
        <v>0</v>
      </c>
      <c r="D188" s="15" t="e">
        <f t="shared" si="49"/>
        <v>#DIV/0!</v>
      </c>
      <c r="E188" s="106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s="12" customFormat="1" ht="30" hidden="1" customHeight="1" x14ac:dyDescent="0.25">
      <c r="A189" s="11" t="s">
        <v>128</v>
      </c>
      <c r="B189" s="26"/>
      <c r="C189" s="26">
        <f>SUM(F189:Z189)</f>
        <v>0</v>
      </c>
      <c r="D189" s="15" t="e">
        <f t="shared" si="49"/>
        <v>#DIV/0!</v>
      </c>
      <c r="E189" s="106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32" t="s">
        <v>151</v>
      </c>
      <c r="B190" s="23"/>
      <c r="C190" s="27">
        <f>SUM(F190:Z190)</f>
        <v>0</v>
      </c>
      <c r="D190" s="15" t="e">
        <f t="shared" si="49"/>
        <v>#DIV/0!</v>
      </c>
      <c r="E190" s="106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s="50" customFormat="1" ht="30" hidden="1" customHeight="1" outlineLevel="1" x14ac:dyDescent="0.25">
      <c r="A191" s="11" t="s">
        <v>173</v>
      </c>
      <c r="B191" s="27"/>
      <c r="C191" s="27">
        <f>SUM(F191:Z191)</f>
        <v>101088</v>
      </c>
      <c r="D191" s="15" t="e">
        <f t="shared" si="49"/>
        <v>#DIV/0!</v>
      </c>
      <c r="E191" s="106"/>
      <c r="F191" s="31">
        <v>1366</v>
      </c>
      <c r="G191" s="31">
        <v>2847</v>
      </c>
      <c r="H191" s="31">
        <v>5196</v>
      </c>
      <c r="I191" s="31">
        <v>6543</v>
      </c>
      <c r="J191" s="31">
        <v>7357</v>
      </c>
      <c r="K191" s="31">
        <v>5788</v>
      </c>
      <c r="L191" s="31">
        <v>3545</v>
      </c>
      <c r="M191" s="31">
        <v>5170</v>
      </c>
      <c r="N191" s="31">
        <v>3029</v>
      </c>
      <c r="O191" s="31">
        <v>3517</v>
      </c>
      <c r="P191" s="31">
        <v>3888</v>
      </c>
      <c r="Q191" s="31">
        <v>6744</v>
      </c>
      <c r="R191" s="31">
        <v>6037</v>
      </c>
      <c r="S191" s="31">
        <v>3845</v>
      </c>
      <c r="T191" s="31">
        <v>3946</v>
      </c>
      <c r="U191" s="31">
        <v>5043</v>
      </c>
      <c r="V191" s="31">
        <v>2005</v>
      </c>
      <c r="W191" s="31">
        <v>1351</v>
      </c>
      <c r="X191" s="31">
        <v>8708</v>
      </c>
      <c r="Y191" s="31">
        <v>9901</v>
      </c>
      <c r="Z191" s="31">
        <v>5262</v>
      </c>
    </row>
    <row r="192" spans="1:26" s="63" customFormat="1" ht="30" customHeight="1" outlineLevel="1" x14ac:dyDescent="0.25">
      <c r="A192" s="32" t="s">
        <v>129</v>
      </c>
      <c r="B192" s="27"/>
      <c r="C192" s="27">
        <f>SUM(F192:Z192)</f>
        <v>63</v>
      </c>
      <c r="D192" s="15"/>
      <c r="E192" s="106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>
        <v>63</v>
      </c>
      <c r="U192" s="37"/>
      <c r="V192" s="37"/>
      <c r="W192" s="37"/>
      <c r="X192" s="37"/>
      <c r="Y192" s="37"/>
      <c r="Z192" s="37"/>
    </row>
    <row r="193" spans="1:36" s="50" customFormat="1" ht="30" hidden="1" customHeight="1" x14ac:dyDescent="0.25">
      <c r="A193" s="11" t="s">
        <v>130</v>
      </c>
      <c r="B193" s="52"/>
      <c r="C193" s="52">
        <f>C192/C191</f>
        <v>6.2321937321937321E-4</v>
      </c>
      <c r="D193" s="15" t="e">
        <f t="shared" si="49"/>
        <v>#DIV/0!</v>
      </c>
      <c r="E193" s="15"/>
      <c r="F193" s="73">
        <f t="shared" ref="F193:Z193" si="51">F192/F191</f>
        <v>0</v>
      </c>
      <c r="G193" s="73">
        <f t="shared" si="51"/>
        <v>0</v>
      </c>
      <c r="H193" s="73">
        <f t="shared" si="51"/>
        <v>0</v>
      </c>
      <c r="I193" s="73">
        <f t="shared" si="51"/>
        <v>0</v>
      </c>
      <c r="J193" s="73">
        <f t="shared" si="51"/>
        <v>0</v>
      </c>
      <c r="K193" s="73">
        <f t="shared" si="51"/>
        <v>0</v>
      </c>
      <c r="L193" s="73">
        <f t="shared" si="51"/>
        <v>0</v>
      </c>
      <c r="M193" s="73">
        <f t="shared" si="51"/>
        <v>0</v>
      </c>
      <c r="N193" s="73">
        <f t="shared" si="51"/>
        <v>0</v>
      </c>
      <c r="O193" s="73">
        <f t="shared" si="51"/>
        <v>0</v>
      </c>
      <c r="P193" s="73">
        <f t="shared" si="51"/>
        <v>0</v>
      </c>
      <c r="Q193" s="73">
        <f t="shared" si="51"/>
        <v>0</v>
      </c>
      <c r="R193" s="73">
        <f t="shared" si="51"/>
        <v>0</v>
      </c>
      <c r="S193" s="73">
        <f t="shared" si="51"/>
        <v>0</v>
      </c>
      <c r="T193" s="73">
        <f t="shared" si="51"/>
        <v>1.5965534718702483E-2</v>
      </c>
      <c r="U193" s="73">
        <f t="shared" si="51"/>
        <v>0</v>
      </c>
      <c r="V193" s="73">
        <f t="shared" si="51"/>
        <v>0</v>
      </c>
      <c r="W193" s="73">
        <f t="shared" si="51"/>
        <v>0</v>
      </c>
      <c r="X193" s="73">
        <f t="shared" si="51"/>
        <v>0</v>
      </c>
      <c r="Y193" s="73">
        <f t="shared" si="51"/>
        <v>0</v>
      </c>
      <c r="Z193" s="73">
        <f t="shared" si="51"/>
        <v>0</v>
      </c>
    </row>
    <row r="194" spans="1:36" s="50" customFormat="1" ht="30" hidden="1" customHeight="1" outlineLevel="1" x14ac:dyDescent="0.25">
      <c r="A194" s="11" t="s">
        <v>131</v>
      </c>
      <c r="B194" s="27"/>
      <c r="C194" s="27">
        <f>SUM(F194:Z194)</f>
        <v>0</v>
      </c>
      <c r="D194" s="15" t="e">
        <f t="shared" si="49"/>
        <v>#DIV/0!</v>
      </c>
      <c r="E194" s="15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36" s="63" customFormat="1" ht="30" hidden="1" customHeight="1" outlineLevel="1" x14ac:dyDescent="0.25">
      <c r="A195" s="32" t="s">
        <v>132</v>
      </c>
      <c r="B195" s="23"/>
      <c r="C195" s="27">
        <f>SUM(F195:Z195)</f>
        <v>15599</v>
      </c>
      <c r="D195" s="15" t="e">
        <f t="shared" si="49"/>
        <v>#DIV/0!</v>
      </c>
      <c r="E195" s="15"/>
      <c r="F195" s="49">
        <v>17</v>
      </c>
      <c r="G195" s="37">
        <v>360</v>
      </c>
      <c r="H195" s="37">
        <v>2381</v>
      </c>
      <c r="I195" s="37">
        <v>435</v>
      </c>
      <c r="J195" s="37">
        <v>387</v>
      </c>
      <c r="K195" s="37">
        <v>1130</v>
      </c>
      <c r="L195" s="37"/>
      <c r="M195" s="37">
        <v>1360</v>
      </c>
      <c r="N195" s="37">
        <v>202</v>
      </c>
      <c r="O195" s="37">
        <v>581</v>
      </c>
      <c r="P195" s="49">
        <v>217</v>
      </c>
      <c r="Q195" s="37">
        <v>663</v>
      </c>
      <c r="R195" s="37">
        <v>1813</v>
      </c>
      <c r="S195" s="37">
        <v>170</v>
      </c>
      <c r="T195" s="37">
        <v>630</v>
      </c>
      <c r="U195" s="37"/>
      <c r="V195" s="37">
        <v>110</v>
      </c>
      <c r="W195" s="37"/>
      <c r="X195" s="37">
        <v>1225</v>
      </c>
      <c r="Y195" s="37">
        <v>3778</v>
      </c>
      <c r="Z195" s="37">
        <v>140</v>
      </c>
    </row>
    <row r="196" spans="1:36" s="50" customFormat="1" ht="30" hidden="1" customHeight="1" x14ac:dyDescent="0.25">
      <c r="A196" s="11" t="s">
        <v>133</v>
      </c>
      <c r="B196" s="15"/>
      <c r="C196" s="15" t="e">
        <f>C195/C194</f>
        <v>#DIV/0!</v>
      </c>
      <c r="D196" s="15" t="e">
        <f t="shared" si="49"/>
        <v>#DIV/0!</v>
      </c>
      <c r="E196" s="1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36" s="50" customFormat="1" ht="30" hidden="1" customHeight="1" x14ac:dyDescent="0.25">
      <c r="A197" s="13" t="s">
        <v>134</v>
      </c>
      <c r="B197" s="23"/>
      <c r="C197" s="27"/>
      <c r="D197" s="27"/>
      <c r="E197" s="2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36" s="63" customFormat="1" ht="30" hidden="1" customHeight="1" outlineLevel="1" x14ac:dyDescent="0.25">
      <c r="A198" s="55" t="s">
        <v>135</v>
      </c>
      <c r="B198" s="23"/>
      <c r="C198" s="27">
        <f>SUM(F198:Z198)</f>
        <v>0</v>
      </c>
      <c r="D198" s="9" t="e">
        <f t="shared" ref="D198:D217" si="52">C198/B198</f>
        <v>#DIV/0!</v>
      </c>
      <c r="E198" s="9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36" s="50" customFormat="1" ht="30" hidden="1" customHeight="1" outlineLevel="1" x14ac:dyDescent="0.25">
      <c r="A199" s="13" t="s">
        <v>136</v>
      </c>
      <c r="B199" s="23"/>
      <c r="C199" s="27">
        <f>SUM(F199:Z199)</f>
        <v>0</v>
      </c>
      <c r="D199" s="9" t="e">
        <f t="shared" si="52"/>
        <v>#DIV/0!</v>
      </c>
      <c r="E199" s="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J199" s="50" t="s">
        <v>0</v>
      </c>
    </row>
    <row r="200" spans="1:36" s="50" customFormat="1" ht="30" hidden="1" customHeight="1" outlineLevel="1" x14ac:dyDescent="0.25">
      <c r="A200" s="13" t="s">
        <v>137</v>
      </c>
      <c r="B200" s="27">
        <f>B198*0.45</f>
        <v>0</v>
      </c>
      <c r="C200" s="27">
        <f>C198*0.45</f>
        <v>0</v>
      </c>
      <c r="D200" s="9" t="e">
        <f t="shared" si="52"/>
        <v>#DIV/0!</v>
      </c>
      <c r="E200" s="9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64"/>
    </row>
    <row r="201" spans="1:36" s="50" customFormat="1" ht="30" hidden="1" customHeight="1" x14ac:dyDescent="0.25">
      <c r="A201" s="13" t="s">
        <v>138</v>
      </c>
      <c r="B201" s="52" t="e">
        <f>B198/B199</f>
        <v>#DIV/0!</v>
      </c>
      <c r="C201" s="52" t="e">
        <f>C198/C199</f>
        <v>#DIV/0!</v>
      </c>
      <c r="D201" s="9"/>
      <c r="E201" s="9"/>
      <c r="F201" s="73" t="e">
        <f t="shared" ref="F201:Z201" si="53">F198/F199</f>
        <v>#DIV/0!</v>
      </c>
      <c r="G201" s="73" t="e">
        <f t="shared" si="53"/>
        <v>#DIV/0!</v>
      </c>
      <c r="H201" s="73" t="e">
        <f t="shared" si="53"/>
        <v>#DIV/0!</v>
      </c>
      <c r="I201" s="73" t="e">
        <f t="shared" si="53"/>
        <v>#DIV/0!</v>
      </c>
      <c r="J201" s="73" t="e">
        <f t="shared" si="53"/>
        <v>#DIV/0!</v>
      </c>
      <c r="K201" s="73" t="e">
        <f t="shared" si="53"/>
        <v>#DIV/0!</v>
      </c>
      <c r="L201" s="73" t="e">
        <f t="shared" si="53"/>
        <v>#DIV/0!</v>
      </c>
      <c r="M201" s="73" t="e">
        <f t="shared" si="53"/>
        <v>#DIV/0!</v>
      </c>
      <c r="N201" s="73" t="e">
        <f t="shared" si="53"/>
        <v>#DIV/0!</v>
      </c>
      <c r="O201" s="73" t="e">
        <f t="shared" si="53"/>
        <v>#DIV/0!</v>
      </c>
      <c r="P201" s="73" t="e">
        <f t="shared" si="53"/>
        <v>#DIV/0!</v>
      </c>
      <c r="Q201" s="73" t="e">
        <f t="shared" si="53"/>
        <v>#DIV/0!</v>
      </c>
      <c r="R201" s="73" t="e">
        <f t="shared" si="53"/>
        <v>#DIV/0!</v>
      </c>
      <c r="S201" s="73" t="e">
        <f t="shared" si="53"/>
        <v>#DIV/0!</v>
      </c>
      <c r="T201" s="73" t="e">
        <f t="shared" si="53"/>
        <v>#DIV/0!</v>
      </c>
      <c r="U201" s="73" t="e">
        <f t="shared" si="53"/>
        <v>#DIV/0!</v>
      </c>
      <c r="V201" s="73" t="e">
        <f t="shared" si="53"/>
        <v>#DIV/0!</v>
      </c>
      <c r="W201" s="73" t="e">
        <f t="shared" si="53"/>
        <v>#DIV/0!</v>
      </c>
      <c r="X201" s="73" t="e">
        <f t="shared" si="53"/>
        <v>#DIV/0!</v>
      </c>
      <c r="Y201" s="73" t="e">
        <f t="shared" si="53"/>
        <v>#DIV/0!</v>
      </c>
      <c r="Z201" s="73" t="e">
        <f t="shared" si="53"/>
        <v>#DIV/0!</v>
      </c>
    </row>
    <row r="202" spans="1:36" s="63" customFormat="1" ht="30" hidden="1" customHeight="1" outlineLevel="1" x14ac:dyDescent="0.25">
      <c r="A202" s="55" t="s">
        <v>139</v>
      </c>
      <c r="B202" s="23"/>
      <c r="C202" s="27">
        <f>SUM(F202:Z202)</f>
        <v>0</v>
      </c>
      <c r="D202" s="9" t="e">
        <f t="shared" si="52"/>
        <v>#DIV/0!</v>
      </c>
      <c r="E202" s="9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36" s="50" customFormat="1" ht="28.2" hidden="1" customHeight="1" outlineLevel="1" x14ac:dyDescent="0.25">
      <c r="A203" s="13" t="s">
        <v>136</v>
      </c>
      <c r="B203" s="23"/>
      <c r="C203" s="27">
        <f>SUM(F203:Z203)</f>
        <v>0</v>
      </c>
      <c r="D203" s="9" t="e">
        <f t="shared" si="52"/>
        <v>#DIV/0!</v>
      </c>
      <c r="E203" s="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36" s="50" customFormat="1" ht="27" hidden="1" customHeight="1" outlineLevel="1" x14ac:dyDescent="0.25">
      <c r="A204" s="13" t="s">
        <v>137</v>
      </c>
      <c r="B204" s="27">
        <f>B202*0.3</f>
        <v>0</v>
      </c>
      <c r="C204" s="27">
        <f>C202*0.3</f>
        <v>0</v>
      </c>
      <c r="D204" s="9" t="e">
        <f t="shared" si="52"/>
        <v>#DIV/0!</v>
      </c>
      <c r="E204" s="9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36" s="63" customFormat="1" ht="30" hidden="1" customHeight="1" x14ac:dyDescent="0.25">
      <c r="A205" s="13" t="s">
        <v>138</v>
      </c>
      <c r="B205" s="9" t="e">
        <f>B202/B203</f>
        <v>#DIV/0!</v>
      </c>
      <c r="C205" s="9" t="e">
        <f>C202/C203</f>
        <v>#DIV/0!</v>
      </c>
      <c r="D205" s="9"/>
      <c r="E205" s="9"/>
      <c r="F205" s="30" t="e">
        <f t="shared" ref="F205:Z205" si="54">F202/F203</f>
        <v>#DIV/0!</v>
      </c>
      <c r="G205" s="30" t="e">
        <f t="shared" si="54"/>
        <v>#DIV/0!</v>
      </c>
      <c r="H205" s="30" t="e">
        <f t="shared" si="54"/>
        <v>#DIV/0!</v>
      </c>
      <c r="I205" s="30" t="e">
        <f t="shared" si="54"/>
        <v>#DIV/0!</v>
      </c>
      <c r="J205" s="30" t="e">
        <f t="shared" si="54"/>
        <v>#DIV/0!</v>
      </c>
      <c r="K205" s="30" t="e">
        <f t="shared" si="54"/>
        <v>#DIV/0!</v>
      </c>
      <c r="L205" s="30" t="e">
        <f t="shared" si="54"/>
        <v>#DIV/0!</v>
      </c>
      <c r="M205" s="30" t="e">
        <f t="shared" si="54"/>
        <v>#DIV/0!</v>
      </c>
      <c r="N205" s="30" t="e">
        <f t="shared" si="54"/>
        <v>#DIV/0!</v>
      </c>
      <c r="O205" s="30" t="e">
        <f t="shared" si="54"/>
        <v>#DIV/0!</v>
      </c>
      <c r="P205" s="30" t="e">
        <f t="shared" si="54"/>
        <v>#DIV/0!</v>
      </c>
      <c r="Q205" s="30" t="e">
        <f t="shared" si="54"/>
        <v>#DIV/0!</v>
      </c>
      <c r="R205" s="30" t="e">
        <f t="shared" si="54"/>
        <v>#DIV/0!</v>
      </c>
      <c r="S205" s="30" t="e">
        <f t="shared" si="54"/>
        <v>#DIV/0!</v>
      </c>
      <c r="T205" s="30" t="e">
        <f t="shared" si="54"/>
        <v>#DIV/0!</v>
      </c>
      <c r="U205" s="30" t="e">
        <f t="shared" si="54"/>
        <v>#DIV/0!</v>
      </c>
      <c r="V205" s="30" t="e">
        <f t="shared" si="54"/>
        <v>#DIV/0!</v>
      </c>
      <c r="W205" s="30" t="e">
        <f t="shared" si="54"/>
        <v>#DIV/0!</v>
      </c>
      <c r="X205" s="30" t="e">
        <f t="shared" si="54"/>
        <v>#DIV/0!</v>
      </c>
      <c r="Y205" s="30" t="e">
        <f t="shared" si="54"/>
        <v>#DIV/0!</v>
      </c>
      <c r="Z205" s="30" t="e">
        <f t="shared" si="54"/>
        <v>#DIV/0!</v>
      </c>
    </row>
    <row r="206" spans="1:36" s="63" customFormat="1" ht="30" hidden="1" customHeight="1" outlineLevel="1" x14ac:dyDescent="0.25">
      <c r="A206" s="55" t="s">
        <v>140</v>
      </c>
      <c r="B206" s="23"/>
      <c r="C206" s="27">
        <f>SUM(F206:Z206)</f>
        <v>0</v>
      </c>
      <c r="D206" s="9" t="e">
        <f t="shared" si="52"/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outlineLevel="1" x14ac:dyDescent="0.25">
      <c r="A207" s="13" t="s">
        <v>136</v>
      </c>
      <c r="B207" s="23"/>
      <c r="C207" s="27">
        <f>SUM(F207:Z207)</f>
        <v>0</v>
      </c>
      <c r="D207" s="9" t="e">
        <f t="shared" si="52"/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outlineLevel="1" x14ac:dyDescent="0.25">
      <c r="A208" s="13" t="s">
        <v>141</v>
      </c>
      <c r="B208" s="27">
        <f>B206*0.19</f>
        <v>0</v>
      </c>
      <c r="C208" s="27">
        <f>C206*0.19</f>
        <v>0</v>
      </c>
      <c r="D208" s="9" t="e">
        <f t="shared" si="52"/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63" customFormat="1" ht="30" hidden="1" customHeight="1" x14ac:dyDescent="0.25">
      <c r="A209" s="13" t="s">
        <v>142</v>
      </c>
      <c r="B209" s="9" t="e">
        <f>B206/B207</f>
        <v>#DIV/0!</v>
      </c>
      <c r="C209" s="9" t="e">
        <f>C206/C207</f>
        <v>#DIV/0!</v>
      </c>
      <c r="D209" s="9"/>
      <c r="E209" s="9"/>
      <c r="F209" s="30" t="e">
        <f>F206/F207</f>
        <v>#DIV/0!</v>
      </c>
      <c r="G209" s="30" t="e">
        <f>G206/G207</f>
        <v>#DIV/0!</v>
      </c>
      <c r="H209" s="30" t="e">
        <f t="shared" ref="H209:Z209" si="55">H206/H207</f>
        <v>#DIV/0!</v>
      </c>
      <c r="I209" s="30" t="e">
        <f t="shared" si="55"/>
        <v>#DIV/0!</v>
      </c>
      <c r="J209" s="30" t="e">
        <f t="shared" si="55"/>
        <v>#DIV/0!</v>
      </c>
      <c r="K209" s="30" t="e">
        <f t="shared" si="55"/>
        <v>#DIV/0!</v>
      </c>
      <c r="L209" s="30" t="e">
        <f t="shared" si="55"/>
        <v>#DIV/0!</v>
      </c>
      <c r="M209" s="30" t="e">
        <f t="shared" si="55"/>
        <v>#DIV/0!</v>
      </c>
      <c r="N209" s="30" t="e">
        <f t="shared" si="55"/>
        <v>#DIV/0!</v>
      </c>
      <c r="O209" s="30" t="e">
        <f t="shared" si="55"/>
        <v>#DIV/0!</v>
      </c>
      <c r="P209" s="30" t="e">
        <f t="shared" si="55"/>
        <v>#DIV/0!</v>
      </c>
      <c r="Q209" s="30" t="e">
        <f t="shared" si="55"/>
        <v>#DIV/0!</v>
      </c>
      <c r="R209" s="30" t="e">
        <f t="shared" si="55"/>
        <v>#DIV/0!</v>
      </c>
      <c r="S209" s="30" t="e">
        <f t="shared" si="55"/>
        <v>#DIV/0!</v>
      </c>
      <c r="T209" s="30" t="e">
        <f t="shared" si="55"/>
        <v>#DIV/0!</v>
      </c>
      <c r="U209" s="30" t="e">
        <f t="shared" si="55"/>
        <v>#DIV/0!</v>
      </c>
      <c r="V209" s="30" t="e">
        <f t="shared" si="55"/>
        <v>#DIV/0!</v>
      </c>
      <c r="W209" s="30" t="e">
        <f t="shared" si="55"/>
        <v>#DIV/0!</v>
      </c>
      <c r="X209" s="30" t="e">
        <f t="shared" si="55"/>
        <v>#DIV/0!</v>
      </c>
      <c r="Y209" s="30" t="e">
        <f t="shared" si="55"/>
        <v>#DIV/0!</v>
      </c>
      <c r="Z209" s="30" t="e">
        <f t="shared" si="55"/>
        <v>#DIV/0!</v>
      </c>
    </row>
    <row r="210" spans="1:26" s="50" customFormat="1" ht="30" hidden="1" customHeight="1" x14ac:dyDescent="0.25">
      <c r="A210" s="55" t="s">
        <v>143</v>
      </c>
      <c r="B210" s="27"/>
      <c r="C210" s="27">
        <f>SUM(F210:Z210)</f>
        <v>0</v>
      </c>
      <c r="D210" s="9" t="e">
        <f t="shared" si="52"/>
        <v>#DIV/0!</v>
      </c>
      <c r="E210" s="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50" customFormat="1" ht="30" hidden="1" customHeight="1" x14ac:dyDescent="0.25">
      <c r="A211" s="13" t="s">
        <v>141</v>
      </c>
      <c r="B211" s="27"/>
      <c r="C211" s="27">
        <f>C210*0.7</f>
        <v>0</v>
      </c>
      <c r="D211" s="9" t="e">
        <f t="shared" si="52"/>
        <v>#DIV/0!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30" hidden="1" customHeight="1" x14ac:dyDescent="0.25">
      <c r="A212" s="32" t="s">
        <v>144</v>
      </c>
      <c r="B212" s="27"/>
      <c r="C212" s="27">
        <f>SUM(F212:Z212)</f>
        <v>0</v>
      </c>
      <c r="D212" s="9" t="e">
        <f t="shared" si="52"/>
        <v>#DIV/0!</v>
      </c>
      <c r="E212" s="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s="50" customFormat="1" ht="30" hidden="1" customHeight="1" x14ac:dyDescent="0.25">
      <c r="A213" s="13" t="s">
        <v>141</v>
      </c>
      <c r="B213" s="27">
        <f>B212*0.2</f>
        <v>0</v>
      </c>
      <c r="C213" s="27">
        <f>C212*0.2</f>
        <v>0</v>
      </c>
      <c r="D213" s="9" t="e">
        <f t="shared" si="52"/>
        <v>#DIV/0!</v>
      </c>
      <c r="E213" s="9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s="50" customFormat="1" ht="30" hidden="1" customHeight="1" x14ac:dyDescent="0.25">
      <c r="A214" s="32" t="s">
        <v>166</v>
      </c>
      <c r="B214" s="27"/>
      <c r="C214" s="27">
        <f>SUM(F214:Z214)</f>
        <v>0</v>
      </c>
      <c r="D214" s="9"/>
      <c r="E214" s="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s="50" customFormat="1" ht="30" hidden="1" customHeight="1" x14ac:dyDescent="0.25">
      <c r="A215" s="32" t="s">
        <v>145</v>
      </c>
      <c r="B215" s="27">
        <f>B213+B211+B208+B204+B200</f>
        <v>0</v>
      </c>
      <c r="C215" s="27">
        <f>C213+C211+C208+C204+C200</f>
        <v>0</v>
      </c>
      <c r="D215" s="9" t="e">
        <f t="shared" si="52"/>
        <v>#DIV/0!</v>
      </c>
      <c r="E215" s="9"/>
      <c r="F215" s="26">
        <f>F213+F211+F208+F204+F200</f>
        <v>0</v>
      </c>
      <c r="G215" s="26">
        <f t="shared" ref="G215:Z215" si="56">G213+G211+G208+G204+G200</f>
        <v>0</v>
      </c>
      <c r="H215" s="26">
        <f t="shared" si="56"/>
        <v>0</v>
      </c>
      <c r="I215" s="26">
        <f t="shared" si="56"/>
        <v>0</v>
      </c>
      <c r="J215" s="26">
        <f t="shared" si="56"/>
        <v>0</v>
      </c>
      <c r="K215" s="26">
        <f t="shared" si="56"/>
        <v>0</v>
      </c>
      <c r="L215" s="26">
        <f t="shared" si="56"/>
        <v>0</v>
      </c>
      <c r="M215" s="26">
        <f t="shared" si="56"/>
        <v>0</v>
      </c>
      <c r="N215" s="26">
        <f t="shared" si="56"/>
        <v>0</v>
      </c>
      <c r="O215" s="26">
        <f t="shared" si="56"/>
        <v>0</v>
      </c>
      <c r="P215" s="26">
        <f t="shared" si="56"/>
        <v>0</v>
      </c>
      <c r="Q215" s="26">
        <f t="shared" si="56"/>
        <v>0</v>
      </c>
      <c r="R215" s="26">
        <f t="shared" si="56"/>
        <v>0</v>
      </c>
      <c r="S215" s="26">
        <f t="shared" si="56"/>
        <v>0</v>
      </c>
      <c r="T215" s="26">
        <f t="shared" si="56"/>
        <v>0</v>
      </c>
      <c r="U215" s="26">
        <f t="shared" si="56"/>
        <v>0</v>
      </c>
      <c r="V215" s="26">
        <f t="shared" si="56"/>
        <v>0</v>
      </c>
      <c r="W215" s="26">
        <f t="shared" si="56"/>
        <v>0</v>
      </c>
      <c r="X215" s="26">
        <f t="shared" si="56"/>
        <v>0</v>
      </c>
      <c r="Y215" s="26">
        <f t="shared" si="56"/>
        <v>0</v>
      </c>
      <c r="Z215" s="26">
        <f t="shared" si="56"/>
        <v>0</v>
      </c>
    </row>
    <row r="216" spans="1:26" s="50" customFormat="1" ht="6" hidden="1" customHeight="1" x14ac:dyDescent="0.25">
      <c r="A216" s="13" t="s">
        <v>172</v>
      </c>
      <c r="B216" s="26"/>
      <c r="C216" s="26">
        <f>SUM(F216:Z216)</f>
        <v>0</v>
      </c>
      <c r="D216" s="9" t="e">
        <f t="shared" si="52"/>
        <v>#DIV/0!</v>
      </c>
      <c r="E216" s="9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s="50" customFormat="1" ht="0.6" hidden="1" customHeight="1" x14ac:dyDescent="0.25">
      <c r="A217" s="55" t="s">
        <v>165</v>
      </c>
      <c r="B217" s="53" t="e">
        <f>B215/B216*10</f>
        <v>#DIV/0!</v>
      </c>
      <c r="C217" s="53" t="e">
        <f>C215/C216*10</f>
        <v>#DIV/0!</v>
      </c>
      <c r="D217" s="9" t="e">
        <f t="shared" si="52"/>
        <v>#DIV/0!</v>
      </c>
      <c r="E217" s="9"/>
      <c r="F217" s="54" t="e">
        <f>F215/F216*10</f>
        <v>#DIV/0!</v>
      </c>
      <c r="G217" s="54" t="e">
        <f t="shared" ref="G217:Z217" si="57">G215/G216*10</f>
        <v>#DIV/0!</v>
      </c>
      <c r="H217" s="54" t="e">
        <f t="shared" si="57"/>
        <v>#DIV/0!</v>
      </c>
      <c r="I217" s="54" t="e">
        <f t="shared" si="57"/>
        <v>#DIV/0!</v>
      </c>
      <c r="J217" s="54" t="e">
        <f t="shared" si="57"/>
        <v>#DIV/0!</v>
      </c>
      <c r="K217" s="54" t="e">
        <f t="shared" si="57"/>
        <v>#DIV/0!</v>
      </c>
      <c r="L217" s="54" t="e">
        <f t="shared" si="57"/>
        <v>#DIV/0!</v>
      </c>
      <c r="M217" s="54" t="e">
        <f t="shared" si="57"/>
        <v>#DIV/0!</v>
      </c>
      <c r="N217" s="54" t="e">
        <f t="shared" si="57"/>
        <v>#DIV/0!</v>
      </c>
      <c r="O217" s="54" t="e">
        <f t="shared" si="57"/>
        <v>#DIV/0!</v>
      </c>
      <c r="P217" s="54" t="e">
        <f t="shared" si="57"/>
        <v>#DIV/0!</v>
      </c>
      <c r="Q217" s="54" t="e">
        <f t="shared" si="57"/>
        <v>#DIV/0!</v>
      </c>
      <c r="R217" s="54" t="e">
        <f t="shared" si="57"/>
        <v>#DIV/0!</v>
      </c>
      <c r="S217" s="54" t="e">
        <f t="shared" si="57"/>
        <v>#DIV/0!</v>
      </c>
      <c r="T217" s="54" t="e">
        <f t="shared" si="57"/>
        <v>#DIV/0!</v>
      </c>
      <c r="U217" s="54" t="e">
        <f t="shared" si="57"/>
        <v>#DIV/0!</v>
      </c>
      <c r="V217" s="54" t="e">
        <f t="shared" si="57"/>
        <v>#DIV/0!</v>
      </c>
      <c r="W217" s="54" t="e">
        <f t="shared" si="57"/>
        <v>#DIV/0!</v>
      </c>
      <c r="X217" s="54" t="e">
        <f t="shared" si="57"/>
        <v>#DIV/0!</v>
      </c>
      <c r="Y217" s="54" t="e">
        <f t="shared" si="57"/>
        <v>#DIV/0!</v>
      </c>
      <c r="Z217" s="54" t="e">
        <f t="shared" si="57"/>
        <v>#DIV/0!</v>
      </c>
    </row>
    <row r="218" spans="1:26" ht="18" hidden="1" customHeight="1" x14ac:dyDescent="0.3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27" hidden="1" customHeight="1" x14ac:dyDescent="0.3">
      <c r="A219" s="13" t="s">
        <v>186</v>
      </c>
      <c r="B219" s="85"/>
      <c r="C219" s="85">
        <f>SUM(F219:Z219)</f>
        <v>273</v>
      </c>
      <c r="D219" s="85"/>
      <c r="E219" s="85"/>
      <c r="F219" s="85">
        <v>11</v>
      </c>
      <c r="G219" s="85">
        <v>12</v>
      </c>
      <c r="H219" s="85">
        <v>15</v>
      </c>
      <c r="I219" s="85">
        <v>20</v>
      </c>
      <c r="J219" s="85">
        <v>12</v>
      </c>
      <c r="K219" s="85">
        <v>36</v>
      </c>
      <c r="L219" s="85">
        <v>18</v>
      </c>
      <c r="M219" s="85">
        <v>20</v>
      </c>
      <c r="N219" s="85">
        <v>5</v>
      </c>
      <c r="O219" s="85">
        <v>4</v>
      </c>
      <c r="P219" s="85">
        <v>5</v>
      </c>
      <c r="Q219" s="85">
        <v>16</v>
      </c>
      <c r="R219" s="85">
        <v>16</v>
      </c>
      <c r="S219" s="85">
        <v>13</v>
      </c>
      <c r="T219" s="85">
        <v>18</v>
      </c>
      <c r="U219" s="85">
        <v>10</v>
      </c>
      <c r="V219" s="85">
        <v>3</v>
      </c>
      <c r="W219" s="85">
        <v>4</v>
      </c>
      <c r="X219" s="85">
        <v>3</v>
      </c>
      <c r="Y219" s="85">
        <v>23</v>
      </c>
      <c r="Z219" s="85">
        <v>9</v>
      </c>
    </row>
    <row r="220" spans="1:26" ht="18" hidden="1" customHeight="1" x14ac:dyDescent="0.3">
      <c r="A220" s="13" t="s">
        <v>190</v>
      </c>
      <c r="B220" s="85">
        <v>108</v>
      </c>
      <c r="C220" s="85">
        <f>SUM(F220:Z220)</f>
        <v>450</v>
      </c>
      <c r="D220" s="85"/>
      <c r="E220" s="85"/>
      <c r="F220" s="85">
        <v>20</v>
      </c>
      <c r="G220" s="85">
        <v>5</v>
      </c>
      <c r="H220" s="85">
        <v>59</v>
      </c>
      <c r="I220" s="85">
        <v>16</v>
      </c>
      <c r="J220" s="85">
        <v>21</v>
      </c>
      <c r="K220" s="85">
        <v>28</v>
      </c>
      <c r="L220" s="85">
        <v>9</v>
      </c>
      <c r="M220" s="85">
        <v>20</v>
      </c>
      <c r="N220" s="85">
        <v>22</v>
      </c>
      <c r="O220" s="85">
        <v>5</v>
      </c>
      <c r="P220" s="85">
        <v>5</v>
      </c>
      <c r="Q220" s="85">
        <v>28</v>
      </c>
      <c r="R220" s="85">
        <v>25</v>
      </c>
      <c r="S220" s="85">
        <v>57</v>
      </c>
      <c r="T220" s="85">
        <v>7</v>
      </c>
      <c r="U220" s="85">
        <v>17</v>
      </c>
      <c r="V220" s="85">
        <v>25</v>
      </c>
      <c r="W220" s="85">
        <v>11</v>
      </c>
      <c r="X220" s="85">
        <v>5</v>
      </c>
      <c r="Y220" s="85">
        <v>50</v>
      </c>
      <c r="Z220" s="85">
        <v>15</v>
      </c>
    </row>
    <row r="221" spans="1:26" ht="24.6" hidden="1" customHeight="1" x14ac:dyDescent="0.4">
      <c r="A221" s="86" t="s">
        <v>146</v>
      </c>
      <c r="B221" s="66"/>
      <c r="C221" s="66">
        <f>SUM(F221:Z221)</f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s="68" customFormat="1" ht="21.6" hidden="1" customHeight="1" x14ac:dyDescent="0.4">
      <c r="A222" s="67" t="s">
        <v>147</v>
      </c>
      <c r="B222" s="67"/>
      <c r="C222" s="67">
        <f>SUM(F222:Z222)</f>
        <v>0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s="68" customFormat="1" ht="21.6" hidden="1" customHeight="1" x14ac:dyDescent="0.4">
      <c r="A223" s="67" t="s">
        <v>148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s="68" customFormat="1" ht="21.6" hidden="1" customHeight="1" x14ac:dyDescent="0.4">
      <c r="A225" s="69" t="s">
        <v>149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6.95" hidden="1" customHeight="1" x14ac:dyDescent="0.3">
      <c r="A226" s="87"/>
      <c r="B226" s="88"/>
      <c r="C226" s="88"/>
      <c r="D226" s="88"/>
      <c r="E226" s="8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41.4" hidden="1" customHeight="1" x14ac:dyDescent="0.4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</row>
    <row r="228" spans="1:26" ht="20.399999999999999" hidden="1" customHeight="1" x14ac:dyDescent="0.3">
      <c r="A228" s="120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95" hidden="1" customHeight="1" x14ac:dyDescent="0.3">
      <c r="A229" s="89"/>
      <c r="B229" s="6"/>
      <c r="C229" s="6"/>
      <c r="D229" s="6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" hidden="1" customHeight="1" x14ac:dyDescent="0.3">
      <c r="A230" s="70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s="12" customFormat="1" ht="49.2" hidden="1" customHeight="1" x14ac:dyDescent="0.25">
      <c r="A231" s="32" t="s">
        <v>150</v>
      </c>
      <c r="B231" s="27"/>
      <c r="C231" s="27">
        <f>SUM(F231:Z231)</f>
        <v>259083</v>
      </c>
      <c r="D231" s="27"/>
      <c r="E231" s="23"/>
      <c r="F231" s="39">
        <v>9345</v>
      </c>
      <c r="G231" s="39">
        <v>9100</v>
      </c>
      <c r="H231" s="39">
        <v>16579</v>
      </c>
      <c r="I231" s="39">
        <v>16195</v>
      </c>
      <c r="J231" s="39">
        <v>7250</v>
      </c>
      <c r="K231" s="39">
        <v>17539</v>
      </c>
      <c r="L231" s="39">
        <v>12001</v>
      </c>
      <c r="M231" s="39">
        <v>14609</v>
      </c>
      <c r="N231" s="39">
        <v>13004</v>
      </c>
      <c r="O231" s="39">
        <v>3780</v>
      </c>
      <c r="P231" s="39">
        <v>8536</v>
      </c>
      <c r="Q231" s="39">
        <v>11438</v>
      </c>
      <c r="R231" s="39">
        <v>16561</v>
      </c>
      <c r="S231" s="39">
        <v>15418</v>
      </c>
      <c r="T231" s="39">
        <v>18986</v>
      </c>
      <c r="U231" s="39">
        <v>13238</v>
      </c>
      <c r="V231" s="39">
        <v>7143</v>
      </c>
      <c r="W231" s="39">
        <v>4504</v>
      </c>
      <c r="X231" s="39">
        <v>11688</v>
      </c>
      <c r="Y231" s="39">
        <v>21385</v>
      </c>
      <c r="Z231" s="39">
        <v>10784</v>
      </c>
    </row>
    <row r="232" spans="1:26" ht="21" hidden="1" customHeight="1" x14ac:dyDescent="0.3">
      <c r="A232" s="65" t="s">
        <v>152</v>
      </c>
      <c r="B232" s="72"/>
      <c r="C232" s="27">
        <f>SUM(F232:Z232)</f>
        <v>380</v>
      </c>
      <c r="D232" s="27"/>
      <c r="E232" s="27"/>
      <c r="F232" s="65">
        <v>16</v>
      </c>
      <c r="G232" s="65">
        <v>21</v>
      </c>
      <c r="H232" s="65">
        <v>32</v>
      </c>
      <c r="I232" s="65">
        <v>25</v>
      </c>
      <c r="J232" s="65">
        <v>16</v>
      </c>
      <c r="K232" s="65">
        <v>31</v>
      </c>
      <c r="L232" s="65">
        <v>14</v>
      </c>
      <c r="M232" s="65">
        <v>29</v>
      </c>
      <c r="N232" s="65">
        <v>18</v>
      </c>
      <c r="O232" s="65">
        <v>8</v>
      </c>
      <c r="P232" s="65">
        <v>7</v>
      </c>
      <c r="Q232" s="65">
        <v>15</v>
      </c>
      <c r="R232" s="65">
        <v>25</v>
      </c>
      <c r="S232" s="65">
        <v>31</v>
      </c>
      <c r="T232" s="65">
        <v>10</v>
      </c>
      <c r="U232" s="65">
        <v>8</v>
      </c>
      <c r="V232" s="65">
        <v>8</v>
      </c>
      <c r="W232" s="65">
        <v>6</v>
      </c>
      <c r="X232" s="65">
        <v>12</v>
      </c>
      <c r="Y232" s="65">
        <v>35</v>
      </c>
      <c r="Z232" s="65">
        <v>13</v>
      </c>
    </row>
    <row r="233" spans="1:26" ht="0.6" hidden="1" customHeight="1" x14ac:dyDescent="0.3">
      <c r="A233" s="65" t="s">
        <v>153</v>
      </c>
      <c r="B233" s="72"/>
      <c r="C233" s="27">
        <f>SUM(F233:Z233)</f>
        <v>208</v>
      </c>
      <c r="D233" s="27"/>
      <c r="E233" s="27"/>
      <c r="F233" s="65">
        <v>10</v>
      </c>
      <c r="G233" s="65">
        <v>2</v>
      </c>
      <c r="H233" s="65">
        <v>42</v>
      </c>
      <c r="I233" s="65">
        <v>11</v>
      </c>
      <c r="J233" s="65">
        <v>9</v>
      </c>
      <c r="K233" s="65">
        <v>30</v>
      </c>
      <c r="L233" s="65">
        <v>9</v>
      </c>
      <c r="M233" s="65">
        <v>15</v>
      </c>
      <c r="N233" s="65">
        <v>1</v>
      </c>
      <c r="O233" s="65">
        <v>2</v>
      </c>
      <c r="P233" s="65">
        <v>5</v>
      </c>
      <c r="Q233" s="65">
        <v>1</v>
      </c>
      <c r="R233" s="65">
        <v>4</v>
      </c>
      <c r="S233" s="65">
        <v>8</v>
      </c>
      <c r="T233" s="65">
        <v>14</v>
      </c>
      <c r="U233" s="65">
        <v>2</v>
      </c>
      <c r="V233" s="65">
        <v>1</v>
      </c>
      <c r="W233" s="65">
        <v>2</v>
      </c>
      <c r="X233" s="65">
        <v>16</v>
      </c>
      <c r="Y233" s="65">
        <v>16</v>
      </c>
      <c r="Z233" s="65">
        <v>8</v>
      </c>
    </row>
    <row r="234" spans="1:26" ht="2.4" hidden="1" customHeight="1" x14ac:dyDescent="0.3">
      <c r="A234" s="65" t="s">
        <v>153</v>
      </c>
      <c r="B234" s="72"/>
      <c r="C234" s="27">
        <f>SUM(F234:Z234)</f>
        <v>194</v>
      </c>
      <c r="D234" s="27"/>
      <c r="E234" s="27"/>
      <c r="F234" s="65">
        <v>10</v>
      </c>
      <c r="G234" s="65">
        <v>2</v>
      </c>
      <c r="H234" s="65">
        <v>42</v>
      </c>
      <c r="I234" s="65">
        <v>11</v>
      </c>
      <c r="J234" s="65">
        <v>2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1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4" hidden="1" customHeight="1" x14ac:dyDescent="0.3">
      <c r="A235" s="65" t="s">
        <v>78</v>
      </c>
      <c r="B235" s="27">
        <v>554</v>
      </c>
      <c r="C235" s="27">
        <f>SUM(F235:Z235)</f>
        <v>574</v>
      </c>
      <c r="D235" s="27"/>
      <c r="E235" s="27"/>
      <c r="F235" s="82">
        <v>11</v>
      </c>
      <c r="G235" s="82">
        <v>15</v>
      </c>
      <c r="H235" s="82">
        <v>93</v>
      </c>
      <c r="I235" s="82">
        <v>30</v>
      </c>
      <c r="J235" s="82">
        <v>15</v>
      </c>
      <c r="K235" s="82">
        <v>55</v>
      </c>
      <c r="L235" s="82">
        <v>16</v>
      </c>
      <c r="M235" s="82">
        <v>18</v>
      </c>
      <c r="N235" s="82">
        <v>16</v>
      </c>
      <c r="O235" s="82">
        <v>10</v>
      </c>
      <c r="P235" s="82">
        <v>11</v>
      </c>
      <c r="Q235" s="82">
        <v>40</v>
      </c>
      <c r="R235" s="82">
        <v>22</v>
      </c>
      <c r="S235" s="82">
        <v>55</v>
      </c>
      <c r="T235" s="82">
        <v>14</v>
      </c>
      <c r="U235" s="82">
        <v>29</v>
      </c>
      <c r="V235" s="82">
        <v>22</v>
      </c>
      <c r="W235" s="82">
        <v>9</v>
      </c>
      <c r="X235" s="82">
        <v>7</v>
      </c>
      <c r="Y235" s="82">
        <v>60</v>
      </c>
      <c r="Z235" s="82">
        <v>26</v>
      </c>
    </row>
    <row r="236" spans="1:26" hidden="1" x14ac:dyDescent="0.3"/>
    <row r="237" spans="1:26" s="65" customFormat="1" hidden="1" x14ac:dyDescent="0.3">
      <c r="A237" s="65" t="s">
        <v>160</v>
      </c>
      <c r="B237" s="72"/>
      <c r="C237" s="65">
        <f>SUM(F237:Z237)</f>
        <v>40</v>
      </c>
      <c r="F237" s="65">
        <v>3</v>
      </c>
      <c r="H237" s="65">
        <v>1</v>
      </c>
      <c r="I237" s="65">
        <v>6</v>
      </c>
      <c r="K237" s="65">
        <v>1</v>
      </c>
      <c r="N237" s="65">
        <v>1</v>
      </c>
      <c r="P237" s="65">
        <v>2</v>
      </c>
      <c r="Q237" s="65">
        <v>1</v>
      </c>
      <c r="R237" s="65">
        <v>3</v>
      </c>
      <c r="S237" s="65">
        <v>1</v>
      </c>
      <c r="T237" s="65">
        <v>3</v>
      </c>
      <c r="U237" s="65">
        <v>7</v>
      </c>
      <c r="V237" s="65">
        <v>1</v>
      </c>
      <c r="W237" s="65">
        <v>1</v>
      </c>
      <c r="X237" s="65">
        <v>1</v>
      </c>
      <c r="Y237" s="65">
        <v>4</v>
      </c>
      <c r="Z237" s="65">
        <v>4</v>
      </c>
    </row>
    <row r="238" spans="1:26" hidden="1" x14ac:dyDescent="0.3"/>
    <row r="239" spans="1:26" ht="21.6" hidden="1" customHeight="1" x14ac:dyDescent="0.3">
      <c r="A239" s="65" t="s">
        <v>164</v>
      </c>
      <c r="B239" s="27">
        <v>45</v>
      </c>
      <c r="C239" s="27">
        <f>SUM(F239:Z239)</f>
        <v>58</v>
      </c>
      <c r="D239" s="27"/>
      <c r="E239" s="27"/>
      <c r="F239" s="82">
        <v>5</v>
      </c>
      <c r="G239" s="82">
        <v>3</v>
      </c>
      <c r="H239" s="82"/>
      <c r="I239" s="82">
        <v>5</v>
      </c>
      <c r="J239" s="82">
        <v>2</v>
      </c>
      <c r="K239" s="82"/>
      <c r="L239" s="82">
        <v>2</v>
      </c>
      <c r="M239" s="82">
        <v>0</v>
      </c>
      <c r="N239" s="82">
        <v>3</v>
      </c>
      <c r="O239" s="82">
        <v>3</v>
      </c>
      <c r="P239" s="82">
        <v>3</v>
      </c>
      <c r="Q239" s="82">
        <v>2</v>
      </c>
      <c r="R239" s="82">
        <v>2</v>
      </c>
      <c r="S239" s="82">
        <v>10</v>
      </c>
      <c r="T239" s="82">
        <v>6</v>
      </c>
      <c r="U239" s="82">
        <v>6</v>
      </c>
      <c r="V239" s="82">
        <v>1</v>
      </c>
      <c r="W239" s="82">
        <v>1</v>
      </c>
      <c r="X239" s="82">
        <v>4</v>
      </c>
      <c r="Y239" s="82"/>
      <c r="Z239" s="82"/>
    </row>
    <row r="240" spans="1:26" hidden="1" x14ac:dyDescent="0.3"/>
    <row r="241" spans="1:26" hidden="1" x14ac:dyDescent="0.3"/>
    <row r="242" spans="1:26" ht="13.8" hidden="1" customHeight="1" x14ac:dyDescent="0.3"/>
    <row r="243" spans="1:26" hidden="1" x14ac:dyDescent="0.3">
      <c r="K243" s="1" t="s">
        <v>175</v>
      </c>
      <c r="T243" s="1" t="s">
        <v>178</v>
      </c>
      <c r="V243" s="1" t="s">
        <v>176</v>
      </c>
      <c r="Y243" s="1" t="s">
        <v>177</v>
      </c>
      <c r="Z243" s="1" t="s">
        <v>174</v>
      </c>
    </row>
    <row r="245" spans="1:26" ht="21.6" hidden="1" x14ac:dyDescent="0.3">
      <c r="A245" s="13" t="s">
        <v>191</v>
      </c>
      <c r="B245" s="72"/>
      <c r="C245" s="85">
        <f>SUM(F245:Z245)</f>
        <v>49</v>
      </c>
      <c r="D245" s="72"/>
      <c r="E245" s="72"/>
      <c r="F245" s="65">
        <v>1</v>
      </c>
      <c r="G245" s="65">
        <v>2</v>
      </c>
      <c r="H245" s="65"/>
      <c r="I245" s="65">
        <v>2</v>
      </c>
      <c r="J245" s="65"/>
      <c r="K245" s="65">
        <v>3</v>
      </c>
      <c r="L245" s="65">
        <v>1</v>
      </c>
      <c r="M245" s="65">
        <v>1</v>
      </c>
      <c r="N245" s="65">
        <v>8</v>
      </c>
      <c r="O245" s="65">
        <v>6</v>
      </c>
      <c r="P245" s="65">
        <v>1</v>
      </c>
      <c r="Q245" s="65">
        <v>0</v>
      </c>
      <c r="R245" s="65">
        <v>1</v>
      </c>
      <c r="S245" s="65">
        <v>4</v>
      </c>
      <c r="T245" s="65">
        <v>3</v>
      </c>
      <c r="U245" s="65">
        <v>2</v>
      </c>
      <c r="V245" s="65">
        <v>1</v>
      </c>
      <c r="W245" s="65">
        <v>1</v>
      </c>
      <c r="X245" s="65">
        <v>7</v>
      </c>
      <c r="Y245" s="65"/>
      <c r="Z245" s="65">
        <v>5</v>
      </c>
    </row>
  </sheetData>
  <dataConsolidate/>
  <mergeCells count="30">
    <mergeCell ref="A228:K228"/>
    <mergeCell ref="V5:V6"/>
    <mergeCell ref="W5:W6"/>
    <mergeCell ref="X5:X6"/>
    <mergeCell ref="Y5:Y6"/>
    <mergeCell ref="E4:E6"/>
    <mergeCell ref="A227:Z227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2019-05-21T13:07:50Z</cp:lastPrinted>
  <dcterms:created xsi:type="dcterms:W3CDTF">2017-06-08T05:54:08Z</dcterms:created>
  <dcterms:modified xsi:type="dcterms:W3CDTF">2019-05-21T13:19:16Z</dcterms:modified>
</cp:coreProperties>
</file>