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<sst xmlns="http://schemas.openxmlformats.org/spreadsheetml/2006/main" count="109" uniqueCount="58">
  <si>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</si>
  <si>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</si>
  <si>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</si>
  <si>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</si>
  <si>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</si>
  <si>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</si>
  <si>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</si>
  <si>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</si>
  <si>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</si>
  <si>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</si>
  <si>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</si>
  <si>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</si>
  <si>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</si>
  <si>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</si>
  <si>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</si>
  <si>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</si>
  <si>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</si>
  <si>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</si>
  <si>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</si>
  <si>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</si>
  <si>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</si>
  <si>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</si>
  <si>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</si>
  <si>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</si>
  <si>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</si>
  <si>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</si>
  <si>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</si>
  <si>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</si>
  <si>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</si>
  <si>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</si>
  <si>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</si>
  <si>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</si>
  <si>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</si>
  <si>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</si>
  <si>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</si>
  <si>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</si>
  <si>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</si>
  <si>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</si>
  <si>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</si>
  <si>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</si>
  <si>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</si>
  <si>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</si>
  <si>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</si>
  <si>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</si>
  <si>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</si>
  <si>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</si>
  <si>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</si>
  <si>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</si>
  <si>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</si>
  <si>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</si>
  <si>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</si>
  <si>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</si>
  <si>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</si>
  <si>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</si>
  <si>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</si>
  <si>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</si>
  <si>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</si>
  <si>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29.08.2019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</si>
</sst>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0" fillId="0" borderId="13" xfId="43" applyFont="1" applyBorder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I19" sqref="BI19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69" t="s">
        <v>57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71" s="3" customFormat="1" ht="95.25" customHeight="1">
      <c r="A2" s="43" t="s">
        <v>20</v>
      </c>
      <c r="B2" s="45" t="s">
        <v>18</v>
      </c>
      <c r="C2" s="51" t="s">
        <v>27</v>
      </c>
      <c r="D2" s="52"/>
      <c r="E2" s="52"/>
      <c r="F2" s="52"/>
      <c r="G2" s="52"/>
      <c r="H2" s="53"/>
      <c r="I2" s="48" t="s">
        <v>35</v>
      </c>
      <c r="J2" s="49"/>
      <c r="K2" s="49"/>
      <c r="L2" s="49"/>
      <c r="M2" s="49"/>
      <c r="N2" s="49"/>
      <c r="O2" s="49"/>
      <c r="P2" s="49"/>
      <c r="Q2" s="49"/>
      <c r="R2" s="49"/>
      <c r="S2" s="50"/>
      <c r="T2" s="48" t="s">
        <v>47</v>
      </c>
      <c r="U2" s="63"/>
      <c r="V2" s="63"/>
      <c r="W2" s="63"/>
      <c r="X2" s="63"/>
      <c r="Y2" s="63"/>
      <c r="Z2" s="63"/>
      <c r="AA2" s="63"/>
      <c r="AB2" s="63"/>
      <c r="AC2" s="64"/>
      <c r="AD2" s="49" t="s">
        <v>36</v>
      </c>
      <c r="AE2" s="49"/>
      <c r="AF2" s="49"/>
      <c r="AG2" s="49"/>
      <c r="AH2" s="49"/>
      <c r="AI2" s="49"/>
      <c r="AJ2" s="49"/>
      <c r="AK2" s="49"/>
      <c r="AL2" s="50"/>
      <c r="AM2" s="73" t="s">
        <v>33</v>
      </c>
      <c r="AN2" s="73"/>
      <c r="AO2" s="73"/>
      <c r="AP2" s="73"/>
      <c r="AQ2" s="73"/>
      <c r="AR2" s="73"/>
      <c r="AS2" s="73"/>
      <c r="AT2" s="73"/>
      <c r="AU2" s="73"/>
      <c r="AV2" s="62" t="s">
        <v>29</v>
      </c>
      <c r="AW2" s="74"/>
      <c r="AX2" s="74"/>
      <c r="AY2" s="74"/>
      <c r="AZ2" s="75"/>
      <c r="BA2" s="76" t="s">
        <v>49</v>
      </c>
      <c r="BB2" s="90"/>
      <c r="BC2" s="91"/>
      <c r="BD2" s="76" t="s">
        <v>48</v>
      </c>
      <c r="BE2" s="77"/>
      <c r="BF2" s="59"/>
      <c r="BG2" s="62" t="s">
        <v>52</v>
      </c>
      <c r="BH2" s="74"/>
      <c r="BI2" s="74"/>
      <c r="BJ2" s="74"/>
      <c r="BK2" s="74"/>
      <c r="BL2" s="75"/>
      <c r="BM2" s="62" t="s">
        <v>56</v>
      </c>
      <c r="BN2" s="63"/>
      <c r="BO2" s="64"/>
      <c r="BP2" s="65" t="s">
        <v>50</v>
      </c>
      <c r="BQ2" s="66"/>
      <c r="BR2" s="59" t="s">
        <v>51</v>
      </c>
      <c r="BS2" s="54" t="s">
        <v>33</v>
      </c>
    </row>
    <row r="3" spans="1:71" s="3" customFormat="1" ht="84.75" customHeight="1">
      <c r="A3" s="56"/>
      <c r="B3" s="46"/>
      <c r="C3" s="51" t="s">
        <v>21</v>
      </c>
      <c r="D3" s="52"/>
      <c r="E3" s="53"/>
      <c r="F3" s="51" t="s">
        <v>22</v>
      </c>
      <c r="G3" s="52"/>
      <c r="H3" s="53"/>
      <c r="I3" s="43" t="s">
        <v>37</v>
      </c>
      <c r="J3" s="43" t="s">
        <v>38</v>
      </c>
      <c r="K3" s="67" t="s">
        <v>39</v>
      </c>
      <c r="L3" s="48" t="s">
        <v>40</v>
      </c>
      <c r="M3" s="49"/>
      <c r="N3" s="49"/>
      <c r="O3" s="49"/>
      <c r="P3" s="49"/>
      <c r="Q3" s="49"/>
      <c r="R3" s="49"/>
      <c r="S3" s="50"/>
      <c r="T3" s="43" t="s">
        <v>38</v>
      </c>
      <c r="U3" s="43" t="s">
        <v>39</v>
      </c>
      <c r="V3" s="48" t="s">
        <v>40</v>
      </c>
      <c r="W3" s="49"/>
      <c r="X3" s="49"/>
      <c r="Y3" s="49"/>
      <c r="Z3" s="49"/>
      <c r="AA3" s="49"/>
      <c r="AB3" s="49"/>
      <c r="AC3" s="50"/>
      <c r="AD3" s="43" t="s">
        <v>38</v>
      </c>
      <c r="AE3" s="48" t="s">
        <v>40</v>
      </c>
      <c r="AF3" s="49"/>
      <c r="AG3" s="49"/>
      <c r="AH3" s="49"/>
      <c r="AI3" s="49"/>
      <c r="AJ3" s="49"/>
      <c r="AK3" s="49"/>
      <c r="AL3" s="50"/>
      <c r="AM3" s="45" t="s">
        <v>38</v>
      </c>
      <c r="AN3" s="73" t="s">
        <v>41</v>
      </c>
      <c r="AO3" s="73"/>
      <c r="AP3" s="73"/>
      <c r="AQ3" s="73"/>
      <c r="AR3" s="73"/>
      <c r="AS3" s="73"/>
      <c r="AT3" s="73"/>
      <c r="AU3" s="73"/>
      <c r="AV3" s="80" t="s">
        <v>23</v>
      </c>
      <c r="AW3" s="82" t="s">
        <v>28</v>
      </c>
      <c r="AX3" s="84" t="s">
        <v>24</v>
      </c>
      <c r="AY3" s="54" t="s">
        <v>32</v>
      </c>
      <c r="AZ3" s="71" t="s">
        <v>33</v>
      </c>
      <c r="BA3" s="92"/>
      <c r="BB3" s="93"/>
      <c r="BC3" s="61"/>
      <c r="BD3" s="78"/>
      <c r="BE3" s="79"/>
      <c r="BF3" s="72"/>
      <c r="BG3" s="86" t="s">
        <v>23</v>
      </c>
      <c r="BH3" s="86" t="s">
        <v>28</v>
      </c>
      <c r="BI3" s="88" t="s">
        <v>24</v>
      </c>
      <c r="BJ3" s="62" t="s">
        <v>53</v>
      </c>
      <c r="BK3" s="74"/>
      <c r="BL3" s="75"/>
      <c r="BM3" s="43" t="s">
        <v>37</v>
      </c>
      <c r="BN3" s="43" t="s">
        <v>38</v>
      </c>
      <c r="BO3" s="67" t="s">
        <v>39</v>
      </c>
      <c r="BP3" s="43" t="s">
        <v>38</v>
      </c>
      <c r="BQ3" s="43" t="s">
        <v>39</v>
      </c>
      <c r="BR3" s="60"/>
      <c r="BS3" s="57"/>
    </row>
    <row r="4" spans="1:71" s="10" customFormat="1" ht="174.75" customHeight="1" outlineLevel="1">
      <c r="A4" s="44"/>
      <c r="B4" s="4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44"/>
      <c r="J4" s="44"/>
      <c r="K4" s="6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44"/>
      <c r="U4" s="44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44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4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81"/>
      <c r="AW4" s="83"/>
      <c r="AX4" s="85"/>
      <c r="AY4" s="55"/>
      <c r="AZ4" s="72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87"/>
      <c r="BH4" s="87"/>
      <c r="BI4" s="89"/>
      <c r="BJ4" s="38" t="s">
        <v>54</v>
      </c>
      <c r="BK4" s="37" t="s">
        <v>55</v>
      </c>
      <c r="BL4" s="37" t="s">
        <v>45</v>
      </c>
      <c r="BM4" s="44"/>
      <c r="BN4" s="44"/>
      <c r="BO4" s="68"/>
      <c r="BP4" s="44"/>
      <c r="BQ4" s="44"/>
      <c r="BR4" s="61"/>
      <c r="BS4" s="5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1768</v>
      </c>
      <c r="K5" s="15">
        <f>J5/I5*100</f>
        <v>91.22807017543859</v>
      </c>
      <c r="L5" s="13"/>
      <c r="M5" s="13">
        <v>380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1576</v>
      </c>
      <c r="U5" s="15">
        <f aca="true" t="shared" si="0" ref="U5:U23">T5/J5*100</f>
        <v>89.14027149321268</v>
      </c>
      <c r="V5" s="13"/>
      <c r="W5" s="13">
        <v>225</v>
      </c>
      <c r="X5" s="13"/>
      <c r="Y5" s="13">
        <v>869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52871.8</v>
      </c>
      <c r="AE5" s="13"/>
      <c r="AF5" s="13">
        <v>6824</v>
      </c>
      <c r="AG5" s="13"/>
      <c r="AH5" s="13">
        <v>33472</v>
      </c>
      <c r="AI5" s="13">
        <v>2742.8</v>
      </c>
      <c r="AJ5" s="13">
        <v>1213</v>
      </c>
      <c r="AK5" s="13">
        <v>8620</v>
      </c>
      <c r="AL5" s="13"/>
      <c r="AM5" s="19">
        <f>AD5/T5</f>
        <v>33.54809644670051</v>
      </c>
      <c r="AN5" s="13" t="e">
        <f aca="true" t="shared" si="1" ref="AN5:AU20">AE5/V5</f>
        <v>#DIV/0!</v>
      </c>
      <c r="AO5" s="13">
        <f t="shared" si="1"/>
        <v>30.32888888888889</v>
      </c>
      <c r="AP5" s="13" t="e">
        <f t="shared" si="1"/>
        <v>#DIV/0!</v>
      </c>
      <c r="AQ5" s="13">
        <f t="shared" si="1"/>
        <v>38.51783659378596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613</v>
      </c>
      <c r="BC5" s="15">
        <f>BB5/BA5*100</f>
        <v>20.217678100263853</v>
      </c>
      <c r="BD5" s="15">
        <v>1000</v>
      </c>
      <c r="BE5" s="15">
        <v>800</v>
      </c>
      <c r="BF5" s="15">
        <f>BE5/BD5*100</f>
        <v>80</v>
      </c>
      <c r="BG5" s="15">
        <v>1000</v>
      </c>
      <c r="BH5" s="15">
        <f>BJ5+BK5+BL5</f>
        <v>286</v>
      </c>
      <c r="BI5" s="15">
        <f>BH5/BG5*100</f>
        <v>28.599999999999998</v>
      </c>
      <c r="BJ5" s="15"/>
      <c r="BK5" s="15"/>
      <c r="BL5" s="15">
        <v>286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767</v>
      </c>
      <c r="K6" s="15">
        <f aca="true" t="shared" si="5" ref="K6:K23">J6/I6*100</f>
        <v>67.28070175438596</v>
      </c>
      <c r="L6" s="13"/>
      <c r="M6" s="13">
        <v>300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548</v>
      </c>
      <c r="U6" s="15">
        <f t="shared" si="0"/>
        <v>71.4471968709257</v>
      </c>
      <c r="V6" s="13"/>
      <c r="W6" s="13">
        <v>200</v>
      </c>
      <c r="X6" s="13"/>
      <c r="Y6" s="13">
        <v>348</v>
      </c>
      <c r="Z6" s="13"/>
      <c r="AA6" s="13"/>
      <c r="AB6" s="13"/>
      <c r="AC6" s="13"/>
      <c r="AD6" s="13">
        <f aca="true" t="shared" si="7" ref="AD6:AD20">AE6+AF6+AG6+AH6+AI6+AJ6+AK6+AL6</f>
        <v>17346.2</v>
      </c>
      <c r="AE6" s="13"/>
      <c r="AF6" s="13">
        <v>6533</v>
      </c>
      <c r="AG6" s="13"/>
      <c r="AH6" s="13">
        <v>10813.2</v>
      </c>
      <c r="AI6" s="13"/>
      <c r="AJ6" s="13"/>
      <c r="AK6" s="13"/>
      <c r="AL6" s="13"/>
      <c r="AM6" s="19">
        <f aca="true" t="shared" si="8" ref="AM6:AM23">AD6/T6</f>
        <v>31.653649635036498</v>
      </c>
      <c r="AN6" s="13" t="e">
        <f t="shared" si="1"/>
        <v>#DIV/0!</v>
      </c>
      <c r="AO6" s="13">
        <f t="shared" si="1"/>
        <v>32.665</v>
      </c>
      <c r="AP6" s="13" t="e">
        <f t="shared" si="1"/>
        <v>#DIV/0!</v>
      </c>
      <c r="AQ6" s="13">
        <f t="shared" si="1"/>
        <v>31.07241379310345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250</v>
      </c>
      <c r="BC6" s="15">
        <f aca="true" t="shared" si="9" ref="BC6:BC23">BB6/BA6*100</f>
        <v>22.321428571428573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0</v>
      </c>
      <c r="BI6" s="15">
        <f aca="true" t="shared" si="11" ref="BI6:BI23">BH6/BG6*100</f>
        <v>0</v>
      </c>
      <c r="BJ6" s="15"/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621</v>
      </c>
      <c r="K7" s="15">
        <f t="shared" si="5"/>
        <v>96.8798751950078</v>
      </c>
      <c r="L7" s="11"/>
      <c r="M7" s="13">
        <v>275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621</v>
      </c>
      <c r="U7" s="15">
        <f t="shared" si="0"/>
        <v>100</v>
      </c>
      <c r="V7" s="11"/>
      <c r="W7" s="13">
        <v>275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19166</v>
      </c>
      <c r="AE7" s="11"/>
      <c r="AF7" s="13">
        <v>8656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30.863123993558776</v>
      </c>
      <c r="AN7" s="13" t="e">
        <f t="shared" si="1"/>
        <v>#DIV/0!</v>
      </c>
      <c r="AO7" s="13">
        <f t="shared" si="1"/>
        <v>31.476363636363637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95</v>
      </c>
      <c r="BC7" s="15">
        <f t="shared" si="9"/>
        <v>11.44578313253012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668</v>
      </c>
      <c r="K8" s="15">
        <f t="shared" si="5"/>
        <v>89.18558077436583</v>
      </c>
      <c r="L8" s="13"/>
      <c r="M8" s="13">
        <v>443</v>
      </c>
      <c r="N8" s="13"/>
      <c r="O8" s="13">
        <v>225</v>
      </c>
      <c r="P8" s="13"/>
      <c r="Q8" s="13"/>
      <c r="R8" s="13"/>
      <c r="S8" s="13"/>
      <c r="T8" s="13">
        <f t="shared" si="6"/>
        <v>668</v>
      </c>
      <c r="U8" s="15">
        <f t="shared" si="0"/>
        <v>100</v>
      </c>
      <c r="V8" s="13"/>
      <c r="W8" s="13">
        <v>443</v>
      </c>
      <c r="X8" s="13"/>
      <c r="Y8" s="13">
        <v>225</v>
      </c>
      <c r="Z8" s="13"/>
      <c r="AA8" s="13"/>
      <c r="AB8" s="13"/>
      <c r="AC8" s="13"/>
      <c r="AD8" s="13">
        <f t="shared" si="7"/>
        <v>27220</v>
      </c>
      <c r="AE8" s="13"/>
      <c r="AF8" s="13">
        <v>18180</v>
      </c>
      <c r="AG8" s="13"/>
      <c r="AH8" s="13">
        <v>9040</v>
      </c>
      <c r="AI8" s="13"/>
      <c r="AJ8" s="13"/>
      <c r="AK8" s="13"/>
      <c r="AL8" s="13"/>
      <c r="AM8" s="19">
        <f t="shared" si="8"/>
        <v>40.74850299401198</v>
      </c>
      <c r="AN8" s="13" t="e">
        <f t="shared" si="1"/>
        <v>#DIV/0!</v>
      </c>
      <c r="AO8" s="13">
        <f t="shared" si="1"/>
        <v>41.03837471783296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56</v>
      </c>
      <c r="AX8" s="15">
        <f>AW8/AV8*100</f>
        <v>22.400000000000002</v>
      </c>
      <c r="AY8" s="13">
        <v>1455</v>
      </c>
      <c r="AZ8" s="19">
        <f>AY8/AW8*10</f>
        <v>259.82142857142856</v>
      </c>
      <c r="BA8" s="15">
        <v>1000</v>
      </c>
      <c r="BB8" s="13">
        <v>265</v>
      </c>
      <c r="BC8" s="15">
        <f t="shared" si="9"/>
        <v>26.5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30</v>
      </c>
      <c r="BI8" s="15">
        <f t="shared" si="11"/>
        <v>12</v>
      </c>
      <c r="BJ8" s="15"/>
      <c r="BK8" s="15">
        <v>30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1030</v>
      </c>
      <c r="K9" s="15">
        <f t="shared" si="5"/>
        <v>83.73983739837398</v>
      </c>
      <c r="L9" s="13"/>
      <c r="M9" s="13">
        <v>530</v>
      </c>
      <c r="N9" s="13"/>
      <c r="O9" s="13">
        <v>500</v>
      </c>
      <c r="P9" s="13"/>
      <c r="Q9" s="13"/>
      <c r="R9" s="13"/>
      <c r="S9" s="13"/>
      <c r="T9" s="13">
        <f t="shared" si="6"/>
        <v>1030</v>
      </c>
      <c r="U9" s="15">
        <f t="shared" si="0"/>
        <v>100</v>
      </c>
      <c r="V9" s="13"/>
      <c r="W9" s="13">
        <v>530</v>
      </c>
      <c r="X9" s="13"/>
      <c r="Y9" s="13">
        <v>500</v>
      </c>
      <c r="Z9" s="13"/>
      <c r="AA9" s="13"/>
      <c r="AB9" s="13"/>
      <c r="AC9" s="13"/>
      <c r="AD9" s="13">
        <f t="shared" si="7"/>
        <v>27668</v>
      </c>
      <c r="AE9" s="13"/>
      <c r="AF9" s="13">
        <v>14550</v>
      </c>
      <c r="AG9" s="13"/>
      <c r="AH9" s="13">
        <v>13118</v>
      </c>
      <c r="AI9" s="13"/>
      <c r="AJ9" s="13"/>
      <c r="AK9" s="13"/>
      <c r="AL9" s="13"/>
      <c r="AM9" s="19">
        <f t="shared" si="8"/>
        <v>26.862135922330097</v>
      </c>
      <c r="AN9" s="13" t="e">
        <f t="shared" si="1"/>
        <v>#DIV/0!</v>
      </c>
      <c r="AO9" s="13">
        <f t="shared" si="1"/>
        <v>27.452830188679247</v>
      </c>
      <c r="AP9" s="13" t="e">
        <f t="shared" si="1"/>
        <v>#DIV/0!</v>
      </c>
      <c r="AQ9" s="13">
        <f t="shared" si="1"/>
        <v>26.236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560</v>
      </c>
      <c r="BC9" s="15">
        <f t="shared" si="9"/>
        <v>54.36893203883495</v>
      </c>
      <c r="BD9" s="15">
        <v>400</v>
      </c>
      <c r="BE9" s="15">
        <v>300</v>
      </c>
      <c r="BF9" s="15">
        <f t="shared" si="12"/>
        <v>75</v>
      </c>
      <c r="BG9" s="15">
        <v>400</v>
      </c>
      <c r="BH9" s="15">
        <f t="shared" si="10"/>
        <v>150</v>
      </c>
      <c r="BI9" s="15">
        <f t="shared" si="11"/>
        <v>37.5</v>
      </c>
      <c r="BJ9" s="15"/>
      <c r="BK9" s="15">
        <v>150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9.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1316</v>
      </c>
      <c r="K10" s="15">
        <f t="shared" si="5"/>
        <v>77.91592658377738</v>
      </c>
      <c r="L10" s="13">
        <v>45</v>
      </c>
      <c r="M10" s="13">
        <v>196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1316</v>
      </c>
      <c r="U10" s="15">
        <f t="shared" si="0"/>
        <v>100</v>
      </c>
      <c r="V10" s="13">
        <v>45</v>
      </c>
      <c r="W10" s="13">
        <v>196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37242</v>
      </c>
      <c r="AE10" s="13">
        <v>1764</v>
      </c>
      <c r="AF10" s="13">
        <v>5600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28.299392097264437</v>
      </c>
      <c r="AN10" s="13">
        <f t="shared" si="1"/>
        <v>39.2</v>
      </c>
      <c r="AO10" s="13">
        <f t="shared" si="1"/>
        <v>28.571428571428573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455</v>
      </c>
      <c r="BC10" s="15">
        <f t="shared" si="9"/>
        <v>26.764705882352942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335</v>
      </c>
      <c r="BI10" s="15">
        <f t="shared" si="11"/>
        <v>55.833333333333336</v>
      </c>
      <c r="BJ10" s="15">
        <v>45</v>
      </c>
      <c r="BK10" s="15">
        <v>290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410</v>
      </c>
      <c r="BC12" s="15">
        <f t="shared" si="9"/>
        <v>51.24999999999999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0</v>
      </c>
      <c r="BI12" s="15">
        <f t="shared" si="11"/>
        <v>0</v>
      </c>
      <c r="BJ12" s="15"/>
      <c r="BK12" s="15"/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550</v>
      </c>
      <c r="K13" s="15">
        <f t="shared" si="5"/>
        <v>84.61538461538461</v>
      </c>
      <c r="L13" s="13"/>
      <c r="M13" s="13">
        <v>220</v>
      </c>
      <c r="N13" s="13"/>
      <c r="O13" s="13">
        <v>305</v>
      </c>
      <c r="P13" s="13"/>
      <c r="Q13" s="13"/>
      <c r="R13" s="13"/>
      <c r="S13" s="13">
        <v>25</v>
      </c>
      <c r="T13" s="13">
        <f t="shared" si="6"/>
        <v>550</v>
      </c>
      <c r="U13" s="15">
        <f t="shared" si="0"/>
        <v>100</v>
      </c>
      <c r="V13" s="13"/>
      <c r="W13" s="13">
        <v>220</v>
      </c>
      <c r="X13" s="13"/>
      <c r="Y13" s="13">
        <v>305</v>
      </c>
      <c r="Z13" s="13"/>
      <c r="AA13" s="13"/>
      <c r="AB13" s="13"/>
      <c r="AC13" s="13">
        <v>25</v>
      </c>
      <c r="AD13" s="13">
        <f t="shared" si="7"/>
        <v>16125</v>
      </c>
      <c r="AE13" s="13"/>
      <c r="AF13" s="13">
        <v>6600</v>
      </c>
      <c r="AG13" s="13"/>
      <c r="AH13" s="13">
        <v>9150</v>
      </c>
      <c r="AI13" s="13"/>
      <c r="AJ13" s="13"/>
      <c r="AK13" s="13"/>
      <c r="AL13" s="13">
        <v>375</v>
      </c>
      <c r="AM13" s="19">
        <f t="shared" si="8"/>
        <v>29.318181818181817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220</v>
      </c>
      <c r="BC13" s="15">
        <f t="shared" si="9"/>
        <v>31.428571428571427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0</v>
      </c>
      <c r="BI13" s="15">
        <f t="shared" si="11"/>
        <v>0</v>
      </c>
      <c r="BJ13" s="15"/>
      <c r="BK13" s="15"/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649</v>
      </c>
      <c r="K14" s="15">
        <f t="shared" si="5"/>
        <v>83.31193838254171</v>
      </c>
      <c r="L14" s="13"/>
      <c r="M14" s="13">
        <v>279</v>
      </c>
      <c r="N14" s="13"/>
      <c r="O14" s="13">
        <v>370</v>
      </c>
      <c r="P14" s="13"/>
      <c r="Q14" s="13"/>
      <c r="R14" s="13"/>
      <c r="S14" s="13"/>
      <c r="T14" s="13">
        <f t="shared" si="6"/>
        <v>649</v>
      </c>
      <c r="U14" s="15">
        <f t="shared" si="0"/>
        <v>100</v>
      </c>
      <c r="V14" s="13"/>
      <c r="W14" s="13">
        <v>279</v>
      </c>
      <c r="X14" s="13"/>
      <c r="Y14" s="13">
        <v>370</v>
      </c>
      <c r="Z14" s="13"/>
      <c r="AA14" s="13"/>
      <c r="AB14" s="13"/>
      <c r="AC14" s="13"/>
      <c r="AD14" s="13">
        <f t="shared" si="7"/>
        <v>18294</v>
      </c>
      <c r="AE14" s="13"/>
      <c r="AF14" s="13">
        <v>8042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28.18798151001541</v>
      </c>
      <c r="AN14" s="13" t="e">
        <f t="shared" si="1"/>
        <v>#DIV/0!</v>
      </c>
      <c r="AO14" s="13">
        <f t="shared" si="1"/>
        <v>28.82437275985663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210</v>
      </c>
      <c r="BC14" s="15">
        <f t="shared" si="9"/>
        <v>27.27272727272727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687</v>
      </c>
      <c r="K15" s="15">
        <f t="shared" si="5"/>
        <v>81.88319427890346</v>
      </c>
      <c r="L15" s="13"/>
      <c r="M15" s="13">
        <v>370</v>
      </c>
      <c r="N15" s="13"/>
      <c r="O15" s="13">
        <v>317</v>
      </c>
      <c r="P15" s="13"/>
      <c r="Q15" s="13"/>
      <c r="R15" s="13"/>
      <c r="S15" s="13"/>
      <c r="T15" s="13">
        <f t="shared" si="6"/>
        <v>687</v>
      </c>
      <c r="U15" s="15">
        <f t="shared" si="0"/>
        <v>100</v>
      </c>
      <c r="V15" s="13"/>
      <c r="W15" s="13">
        <v>370</v>
      </c>
      <c r="X15" s="13"/>
      <c r="Y15" s="13">
        <v>317</v>
      </c>
      <c r="Z15" s="13"/>
      <c r="AA15" s="13"/>
      <c r="AB15" s="13"/>
      <c r="AC15" s="13"/>
      <c r="AD15" s="13">
        <f t="shared" si="7"/>
        <v>21550</v>
      </c>
      <c r="AE15" s="13"/>
      <c r="AF15" s="13">
        <v>11000</v>
      </c>
      <c r="AG15" s="13"/>
      <c r="AH15" s="13">
        <v>10550</v>
      </c>
      <c r="AI15" s="13"/>
      <c r="AJ15" s="13"/>
      <c r="AK15" s="13"/>
      <c r="AL15" s="13"/>
      <c r="AM15" s="19">
        <f t="shared" si="8"/>
        <v>31.36826783114993</v>
      </c>
      <c r="AN15" s="13" t="e">
        <f t="shared" si="1"/>
        <v>#DIV/0!</v>
      </c>
      <c r="AO15" s="13">
        <f t="shared" si="1"/>
        <v>29.72972972972973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170</v>
      </c>
      <c r="BC15" s="15">
        <f t="shared" si="9"/>
        <v>24.637681159420293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1200</v>
      </c>
      <c r="U18" s="15">
        <f t="shared" si="0"/>
        <v>88.56088560885608</v>
      </c>
      <c r="V18" s="13"/>
      <c r="W18" s="13">
        <v>405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42497</v>
      </c>
      <c r="AE18" s="13"/>
      <c r="AF18" s="13">
        <v>12537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35.41416666666667</v>
      </c>
      <c r="AN18" s="13" t="e">
        <f t="shared" si="1"/>
        <v>#DIV/0!</v>
      </c>
      <c r="AO18" s="13">
        <f t="shared" si="1"/>
        <v>30.955555555555556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573</v>
      </c>
      <c r="BC18" s="15">
        <f t="shared" si="9"/>
        <v>38.71621621621622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0</v>
      </c>
      <c r="BI18" s="15">
        <f t="shared" si="11"/>
        <v>0</v>
      </c>
      <c r="BJ18" s="15"/>
      <c r="BK18" s="15"/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715</v>
      </c>
      <c r="K19" s="15">
        <f t="shared" si="5"/>
        <v>77.71739130434783</v>
      </c>
      <c r="L19" s="13">
        <v>60</v>
      </c>
      <c r="M19" s="13">
        <v>95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695</v>
      </c>
      <c r="U19" s="15">
        <f t="shared" si="0"/>
        <v>97.2027972027972</v>
      </c>
      <c r="V19" s="13">
        <v>60</v>
      </c>
      <c r="W19" s="13">
        <v>75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23830</v>
      </c>
      <c r="AE19" s="13">
        <v>3000</v>
      </c>
      <c r="AF19" s="13">
        <v>2050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34.28776978417266</v>
      </c>
      <c r="AN19" s="13">
        <f t="shared" si="1"/>
        <v>50</v>
      </c>
      <c r="AO19" s="13">
        <f t="shared" si="1"/>
        <v>27.333333333333332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320</v>
      </c>
      <c r="BC19" s="15">
        <f t="shared" si="9"/>
        <v>36.36363636363637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110</v>
      </c>
      <c r="BI19" s="15">
        <f t="shared" si="11"/>
        <v>36.666666666666664</v>
      </c>
      <c r="BJ19" s="15">
        <v>110</v>
      </c>
      <c r="BK19" s="15"/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222</v>
      </c>
      <c r="K20" s="15">
        <f t="shared" si="5"/>
        <v>28.06573957016435</v>
      </c>
      <c r="L20" s="11"/>
      <c r="M20" s="11"/>
      <c r="N20" s="11"/>
      <c r="O20" s="11">
        <v>222</v>
      </c>
      <c r="P20" s="11"/>
      <c r="Q20" s="11"/>
      <c r="R20" s="11"/>
      <c r="S20" s="11"/>
      <c r="T20" s="13">
        <f>V20+W20+X20+Y20+Z20+AA20+AB20+AC20</f>
        <v>222</v>
      </c>
      <c r="U20" s="15">
        <f t="shared" si="0"/>
        <v>100</v>
      </c>
      <c r="V20" s="11"/>
      <c r="W20" s="11"/>
      <c r="X20" s="11"/>
      <c r="Y20" s="11">
        <v>222</v>
      </c>
      <c r="Z20" s="11"/>
      <c r="AA20" s="11"/>
      <c r="AB20" s="11"/>
      <c r="AC20" s="11"/>
      <c r="AD20" s="13">
        <f t="shared" si="7"/>
        <v>9324</v>
      </c>
      <c r="AE20" s="11"/>
      <c r="AF20" s="11"/>
      <c r="AG20" s="11"/>
      <c r="AH20" s="11">
        <v>9324</v>
      </c>
      <c r="AI20" s="11"/>
      <c r="AJ20" s="11"/>
      <c r="AK20" s="11"/>
      <c r="AL20" s="11"/>
      <c r="AM20" s="19">
        <f t="shared" si="8"/>
        <v>42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>
        <f t="shared" si="1"/>
        <v>42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260</v>
      </c>
      <c r="BI20" s="15">
        <f t="shared" si="11"/>
        <v>70.27027027027027</v>
      </c>
      <c r="BJ20" s="15"/>
      <c r="BK20" s="15">
        <v>260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12203</v>
      </c>
      <c r="K21" s="16">
        <f t="shared" si="5"/>
        <v>81.33164489469475</v>
      </c>
      <c r="L21" s="11">
        <f aca="true" t="shared" si="13" ref="L21:AL21">SUM(L5:L20)</f>
        <v>105</v>
      </c>
      <c r="M21" s="11">
        <f t="shared" si="13"/>
        <v>4411</v>
      </c>
      <c r="N21" s="11">
        <f t="shared" si="13"/>
        <v>150</v>
      </c>
      <c r="O21" s="11">
        <f t="shared" si="13"/>
        <v>6007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11617</v>
      </c>
      <c r="U21" s="16">
        <f t="shared" si="0"/>
        <v>95.19790215520774</v>
      </c>
      <c r="V21" s="11">
        <f t="shared" si="13"/>
        <v>105</v>
      </c>
      <c r="W21" s="11">
        <f t="shared" si="13"/>
        <v>3981</v>
      </c>
      <c r="X21" s="11">
        <f t="shared" si="13"/>
        <v>150</v>
      </c>
      <c r="Y21" s="11">
        <f t="shared" si="13"/>
        <v>5851</v>
      </c>
      <c r="Z21" s="11">
        <f t="shared" si="13"/>
        <v>500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383600</v>
      </c>
      <c r="AE21" s="11">
        <f t="shared" si="13"/>
        <v>4764</v>
      </c>
      <c r="AF21" s="11">
        <f t="shared" si="13"/>
        <v>130615</v>
      </c>
      <c r="AG21" s="11">
        <f t="shared" si="13"/>
        <v>3333</v>
      </c>
      <c r="AH21" s="11">
        <f t="shared" si="13"/>
        <v>201167.2</v>
      </c>
      <c r="AI21" s="11">
        <f t="shared" si="13"/>
        <v>16774.8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9">
        <f t="shared" si="8"/>
        <v>33.020573297753295</v>
      </c>
      <c r="AN21" s="11">
        <f aca="true" t="shared" si="14" ref="AN21:AU23">AE21/V21</f>
        <v>45.371428571428574</v>
      </c>
      <c r="AO21" s="11">
        <f t="shared" si="14"/>
        <v>32.80959557900025</v>
      </c>
      <c r="AP21" s="11">
        <f t="shared" si="14"/>
        <v>22.22</v>
      </c>
      <c r="AQ21" s="11">
        <f t="shared" si="14"/>
        <v>34.38167834558195</v>
      </c>
      <c r="AR21" s="11">
        <f t="shared" si="14"/>
        <v>33.5496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56</v>
      </c>
      <c r="AX21" s="16">
        <f>AW21/AV21*100</f>
        <v>22.400000000000002</v>
      </c>
      <c r="AY21" s="11">
        <f>SUM(AY5:AY20)</f>
        <v>1455</v>
      </c>
      <c r="AZ21" s="39">
        <f>AY21/AW21*10</f>
        <v>259.82142857142856</v>
      </c>
      <c r="BA21" s="16">
        <f>SUM(BA5:BA20)</f>
        <v>17392</v>
      </c>
      <c r="BB21" s="11">
        <f>SUM(BB5:BB20)</f>
        <v>4566</v>
      </c>
      <c r="BC21" s="16">
        <f t="shared" si="9"/>
        <v>26.253449862005517</v>
      </c>
      <c r="BD21" s="16">
        <v>5460</v>
      </c>
      <c r="BE21" s="16">
        <f>SUM(BE5:BE20)</f>
        <v>4600</v>
      </c>
      <c r="BF21" s="16">
        <f>BE21/BD21*100</f>
        <v>84.24908424908425</v>
      </c>
      <c r="BG21" s="16">
        <f>SUM(BG5:BG20)</f>
        <v>5460</v>
      </c>
      <c r="BH21" s="16">
        <f>BJ21+BK21+BL21</f>
        <v>1171</v>
      </c>
      <c r="BI21" s="16">
        <f t="shared" si="11"/>
        <v>21.446886446886445</v>
      </c>
      <c r="BJ21" s="16">
        <f>SUM(BJ5:BJ20)</f>
        <v>155</v>
      </c>
      <c r="BK21" s="16">
        <f>SUM(BK5:BK20)</f>
        <v>730</v>
      </c>
      <c r="BL21" s="16">
        <f>SUM(BL5:BL20)</f>
        <v>286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40">
        <f>BR21/BP21</f>
        <v>6.970833333333333</v>
      </c>
      <c r="BT21" s="41"/>
    </row>
    <row r="22" spans="1:71" s="9" customFormat="1" ht="49.5" customHeight="1" outlineLevel="1">
      <c r="A22" s="14"/>
      <c r="B22" s="42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5769</v>
      </c>
      <c r="K22" s="15">
        <f t="shared" si="5"/>
        <v>80.0138696255201</v>
      </c>
      <c r="L22" s="13"/>
      <c r="M22" s="13">
        <v>2712</v>
      </c>
      <c r="N22" s="13">
        <v>37</v>
      </c>
      <c r="O22" s="13">
        <v>2299</v>
      </c>
      <c r="P22" s="13">
        <v>611</v>
      </c>
      <c r="Q22" s="13">
        <v>80</v>
      </c>
      <c r="R22" s="13"/>
      <c r="S22" s="13">
        <v>30</v>
      </c>
      <c r="T22" s="13">
        <f>V22+W22+X22+Y22+Z22+AA22+AB22+AC22</f>
        <v>5730</v>
      </c>
      <c r="U22" s="15">
        <f t="shared" si="0"/>
        <v>99.32397295891836</v>
      </c>
      <c r="V22" s="13"/>
      <c r="W22" s="13">
        <v>2712</v>
      </c>
      <c r="X22" s="13">
        <v>37</v>
      </c>
      <c r="Y22" s="13">
        <v>2275</v>
      </c>
      <c r="Z22" s="13">
        <v>596</v>
      </c>
      <c r="AA22" s="13">
        <v>80</v>
      </c>
      <c r="AB22" s="13"/>
      <c r="AC22" s="13">
        <v>30</v>
      </c>
      <c r="AD22" s="13">
        <f>AE22+AF22+AG22+AH22+AI22+AJ22+AK22+AL22</f>
        <v>159154</v>
      </c>
      <c r="AE22" s="13"/>
      <c r="AF22" s="13">
        <v>76526</v>
      </c>
      <c r="AG22" s="13">
        <v>380</v>
      </c>
      <c r="AH22" s="13">
        <v>63535</v>
      </c>
      <c r="AI22" s="13">
        <v>16328</v>
      </c>
      <c r="AJ22" s="13">
        <v>1785</v>
      </c>
      <c r="AK22" s="13"/>
      <c r="AL22" s="13">
        <v>600</v>
      </c>
      <c r="AM22" s="19">
        <f t="shared" si="8"/>
        <v>27.775567190226877</v>
      </c>
      <c r="AN22" s="13" t="e">
        <f t="shared" si="14"/>
        <v>#DIV/0!</v>
      </c>
      <c r="AO22" s="13">
        <f t="shared" si="14"/>
        <v>28.217551622418878</v>
      </c>
      <c r="AP22" s="13">
        <f t="shared" si="14"/>
        <v>10.27027027027027</v>
      </c>
      <c r="AQ22" s="13">
        <f t="shared" si="14"/>
        <v>27.927472527472528</v>
      </c>
      <c r="AR22" s="13">
        <f t="shared" si="14"/>
        <v>27.395973154362416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795</v>
      </c>
      <c r="BC22" s="15">
        <f t="shared" si="9"/>
        <v>12.979591836734695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350</v>
      </c>
      <c r="BI22" s="15">
        <f t="shared" si="11"/>
        <v>22.435897435897438</v>
      </c>
      <c r="BJ22" s="15">
        <v>210</v>
      </c>
      <c r="BK22" s="15">
        <v>140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17972</v>
      </c>
      <c r="K23" s="16">
        <f t="shared" si="5"/>
        <v>80.90393445574863</v>
      </c>
      <c r="L23" s="11">
        <f aca="true" t="shared" si="15" ref="L23:AL23">SUM(L21:L22)</f>
        <v>105</v>
      </c>
      <c r="M23" s="11">
        <f t="shared" si="15"/>
        <v>7123</v>
      </c>
      <c r="N23" s="11">
        <f t="shared" si="15"/>
        <v>187</v>
      </c>
      <c r="O23" s="11">
        <f t="shared" si="15"/>
        <v>8306</v>
      </c>
      <c r="P23" s="11">
        <f t="shared" si="15"/>
        <v>1111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17347</v>
      </c>
      <c r="U23" s="16">
        <f t="shared" si="0"/>
        <v>96.52236812819942</v>
      </c>
      <c r="V23" s="11">
        <f t="shared" si="15"/>
        <v>105</v>
      </c>
      <c r="W23" s="11">
        <f t="shared" si="15"/>
        <v>6693</v>
      </c>
      <c r="X23" s="11">
        <f t="shared" si="15"/>
        <v>187</v>
      </c>
      <c r="Y23" s="11">
        <f t="shared" si="15"/>
        <v>8126</v>
      </c>
      <c r="Z23" s="11">
        <f t="shared" si="15"/>
        <v>1096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542754</v>
      </c>
      <c r="AE23" s="11">
        <f t="shared" si="15"/>
        <v>4764</v>
      </c>
      <c r="AF23" s="11">
        <f t="shared" si="15"/>
        <v>207141</v>
      </c>
      <c r="AG23" s="11">
        <f t="shared" si="15"/>
        <v>3713</v>
      </c>
      <c r="AH23" s="11">
        <f t="shared" si="15"/>
        <v>264702.2</v>
      </c>
      <c r="AI23" s="11">
        <f t="shared" si="15"/>
        <v>33102.8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9">
        <f t="shared" si="8"/>
        <v>31.288061336254106</v>
      </c>
      <c r="AN23" s="11">
        <f t="shared" si="14"/>
        <v>45.371428571428574</v>
      </c>
      <c r="AO23" s="11">
        <f t="shared" si="14"/>
        <v>30.948901837740923</v>
      </c>
      <c r="AP23" s="11">
        <f t="shared" si="14"/>
        <v>19.855614973262032</v>
      </c>
      <c r="AQ23" s="11">
        <f t="shared" si="14"/>
        <v>32.574723111001724</v>
      </c>
      <c r="AR23" s="11">
        <f t="shared" si="14"/>
        <v>30.20328467153285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83</v>
      </c>
      <c r="AX23" s="16">
        <f>AW23/AV23*100</f>
        <v>15.839694656488549</v>
      </c>
      <c r="AY23" s="11">
        <f>SUM(AY21:AY22)</f>
        <v>2015</v>
      </c>
      <c r="AZ23" s="39">
        <f>AY23/AW23*10</f>
        <v>242.7710843373494</v>
      </c>
      <c r="BA23" s="16">
        <f>SUM(BA21:BA22)</f>
        <v>23517</v>
      </c>
      <c r="BB23" s="11">
        <f>SUM(BB21:BB22)</f>
        <v>5361</v>
      </c>
      <c r="BC23" s="16">
        <f t="shared" si="9"/>
        <v>22.796275035081003</v>
      </c>
      <c r="BD23" s="11">
        <f>SUM(BD21:BD22)</f>
        <v>7020</v>
      </c>
      <c r="BE23" s="11">
        <f>SUM(BE21:BE22)</f>
        <v>5604</v>
      </c>
      <c r="BF23" s="16">
        <f>BE23/BD23*100</f>
        <v>79.82905982905983</v>
      </c>
      <c r="BG23" s="11">
        <f>SUM(BG21:BG22)</f>
        <v>7020</v>
      </c>
      <c r="BH23" s="16">
        <f>BJ23+BK23+BL23</f>
        <v>1521</v>
      </c>
      <c r="BI23" s="16">
        <f t="shared" si="11"/>
        <v>21.666666666666668</v>
      </c>
      <c r="BJ23" s="16">
        <f>SUM(BJ21:BJ22)</f>
        <v>365</v>
      </c>
      <c r="BK23" s="16">
        <f>SUM(BK21:BK22)</f>
        <v>870</v>
      </c>
      <c r="BL23" s="16">
        <f>SUM(BL21:BL22)</f>
        <v>286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40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G3:BG4"/>
    <mergeCell ref="BH3:BH4"/>
    <mergeCell ref="BI3:BI4"/>
    <mergeCell ref="BA2:BC3"/>
    <mergeCell ref="BG2:BL2"/>
    <mergeCell ref="BJ3:BL3"/>
    <mergeCell ref="AM3:AM4"/>
    <mergeCell ref="AN3:AU3"/>
    <mergeCell ref="AV2:AZ2"/>
    <mergeCell ref="BD2:BF3"/>
    <mergeCell ref="AV3:AV4"/>
    <mergeCell ref="AW3:AW4"/>
    <mergeCell ref="AX3:AX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пресса</cp:lastModifiedBy>
  <cp:lastPrinted>2019-08-29T04:46:54Z</cp:lastPrinted>
  <dcterms:created xsi:type="dcterms:W3CDTF">2001-05-07T11:51:26Z</dcterms:created>
  <dcterms:modified xsi:type="dcterms:W3CDTF">2019-08-29T06:00:58Z</dcterms:modified>
  <cp:category/>
  <cp:version/>
  <cp:contentType/>
  <cp:contentStatus/>
</cp:coreProperties>
</file>