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20775" windowHeight="9405" activeTab="0"/>
  </bookViews>
  <sheets>
    <sheet name="Доход район" sheetId="1" r:id="rId1"/>
    <sheet name="Расход район" sheetId="2" r:id="rId2"/>
    <sheet name=" Источник район" sheetId="3" r:id="rId3"/>
  </sheets>
  <definedNames>
    <definedName name="_xlnm.Print_Titles" localSheetId="0">'Доход район'!$8:$9</definedName>
    <definedName name="_xlnm.Print_Titles" localSheetId="1">'Расход район'!$6:$7</definedName>
    <definedName name="_xlnm.Print_Area" localSheetId="2">' Источник район'!$A$1:$E$13</definedName>
    <definedName name="_xlnm.Print_Area" localSheetId="0">'Доход район'!$B$1:$AK$113</definedName>
    <definedName name="_xlnm.Print_Area" localSheetId="1">'Расход район'!$A$1:$AP$162</definedName>
  </definedNames>
  <calcPr fullCalcOnLoad="1"/>
</workbook>
</file>

<file path=xl/sharedStrings.xml><?xml version="1.0" encoding="utf-8"?>
<sst xmlns="http://schemas.openxmlformats.org/spreadsheetml/2006/main" count="1304" uniqueCount="391">
  <si>
    <t>за период с 01.01.2020г. по 31.03.2020г.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</si>
  <si>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</si>
  <si>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</si>
  <si>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</si>
  <si>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</si>
  <si>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</si>
  <si>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</si>
  <si>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</si>
  <si>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</si>
  <si>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</si>
  <si>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</si>
  <si>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</si>
  <si>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</si>
  <si>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</si>
  <si>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</si>
  <si>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</si>
  <si>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</si>
  <si>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</si>
  <si>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</si>
  <si>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</si>
  <si>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</si>
  <si>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</si>
  <si>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</si>
  <si>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</si>
  <si>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</si>
  <si>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</si>
  <si>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</si>
  <si>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</si>
  <si>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</si>
  <si>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</si>
  <si>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</si>
  <si>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</si>
  <si>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</si>
  <si>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</si>
  <si>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</si>
  <si>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</si>
  <si>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</si>
  <si>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</si>
  <si>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</si>
  <si>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</si>
  <si>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00010501011010000110</t>
  </si>
  <si>
    <t xml:space="preserve">              Налог, взимаемый с налогоплательщиков, выбравших в качестве объекта налогообложения доходы</t>
  </si>
  <si>
    <t>00010501021010000110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</si>
  <si>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</si>
  <si>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00010502000000000000</t>
  </si>
  <si>
    <t xml:space="preserve">            Единый налог на вмененный доход для отдельных видов деятельности</t>
  </si>
  <si>
    <t>00010502010020000110</t>
  </si>
  <si>
    <t xml:space="preserve">  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</si>
  <si>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</si>
  <si>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</si>
  <si>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</si>
  <si>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</si>
  <si>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</si>
  <si>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</si>
  <si>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</si>
  <si>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</si>
  <si>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</si>
  <si>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</si>
  <si>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</si>
  <si>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</si>
  <si>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</si>
  <si>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</si>
  <si>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</si>
  <si>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</si>
  <si>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00010700000000000000</t>
  </si>
  <si>
    <t xml:space="preserve">        НАЛОГИ, СБОРЫ И РЕГУЛЯРНЫЕ ПЛАТЕЖИ ЗА ПОЛЬЗОВАНИЕ ПРИРОДНЫМИ РЕСУРСАМИ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</si>
  <si>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</si>
  <si>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</si>
  <si>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</si>
  <si>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</si>
  <si>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</si>
  <si>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</si>
  <si>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</si>
  <si>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</si>
  <si>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</si>
  <si>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</si>
  <si>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</si>
  <si>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</si>
  <si>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</si>
  <si>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</si>
  <si>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</si>
  <si>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</si>
  <si>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00011101000000000000</t>
  </si>
  <si>
    <t xml:space="preserve">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</si>
  <si>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</si>
  <si>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</si>
  <si>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</si>
  <si>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</si>
  <si>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</si>
  <si>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</si>
  <si>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</si>
  <si>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</si>
  <si>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</si>
  <si>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</si>
  <si>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00011109000000000000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</si>
  <si>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</si>
  <si>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00011109045050000120</t>
  </si>
  <si>
    <t xml:space="preserve">    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</si>
  <si>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</si>
  <si>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</si>
  <si>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</si>
  <si>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</si>
  <si>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</si>
  <si>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</si>
  <si>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</si>
  <si>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</si>
  <si>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</si>
  <si>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</si>
  <si>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</si>
  <si>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</si>
  <si>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</si>
  <si>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</si>
  <si>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00011302995050000130</t>
  </si>
  <si>
    <t xml:space="preserve">              Прочие доходы от компенсации затрат бюджетов муниципальных районов</t>
  </si>
  <si>
    <t>00011400000000000000</t>
  </si>
  <si>
    <t xml:space="preserve">        ДОХОДЫ ОТ ПРОДАЖИ МАТЕРИАЛЬНЫХ И НЕМАТЕРИАЛЬНЫХ АКТИВОВ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</si>
  <si>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</si>
  <si>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</si>
  <si>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</si>
  <si>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</si>
  <si>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</si>
  <si>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</si>
  <si>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00011601203010000140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</si>
  <si>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</si>
  <si>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00011610123010000140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</si>
  <si>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</si>
  <si>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00011610129010000140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</si>
  <si>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</si>
  <si>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</si>
  <si>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</si>
  <si>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</si>
  <si>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</si>
  <si>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00011701050050000180</t>
  </si>
  <si>
    <t xml:space="preserve">              Невыясненные поступления, зачисляемые в бюджеты муниципальных районов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</si>
  <si>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</si>
  <si>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</si>
  <si>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</si>
  <si>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</si>
  <si>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</si>
  <si>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</si>
  <si>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</si>
  <si>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</si>
  <si>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</si>
  <si>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</si>
  <si>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</si>
  <si>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</si>
  <si>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</si>
  <si>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</si>
  <si>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</si>
  <si>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</si>
  <si>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</si>
  <si>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</si>
  <si>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00020225509050000150</t>
  </si>
  <si>
    <t xml:space="preserve">    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</si>
  <si>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00020225519050000150</t>
  </si>
  <si>
    <t xml:space="preserve">              Субсидии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</si>
  <si>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</si>
  <si>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</si>
  <si>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</si>
  <si>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</si>
  <si>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00020227112050000150</t>
  </si>
  <si>
    <t xml:space="preserve">              Субсидии бюджетам муниципальных районов на софинансирование капитальных вложений в объекты муниципальной собственности</t>
  </si>
  <si>
    <t>00020229999050000150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</si>
  <si>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</si>
  <si>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</si>
  <si>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</si>
  <si>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</si>
  <si>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</si>
  <si>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</si>
  <si>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</si>
  <si>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</si>
  <si>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</si>
  <si>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</si>
  <si>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</si>
  <si>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</si>
  <si>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</si>
  <si>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</si>
  <si>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</si>
  <si>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00020235469050000150</t>
  </si>
  <si>
    <t xml:space="preserve">              Субвенции бюджетам муниципальных районов на проведение Всероссийской переписи населения 2020 года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</si>
  <si>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</si>
  <si>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</si>
  <si>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</si>
  <si>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</si>
  <si>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00020240014050000150</t>
  </si>
  <si>
    <t xml:space="preserve">  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</si>
  <si>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</si>
  <si>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</si>
  <si>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00021800000000000000</t>
  </si>
  <si>
    <t xml:space="preserve">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</si>
  <si>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00021860010050000150</t>
  </si>
  <si>
    <t xml:space="preserve">   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</si>
  <si>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</si>
  <si>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</si>
  <si>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</si>
  <si>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</si>
  <si>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</si>
  <si>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Отчет об исполнении бюджета  Красноармейского района Чувашской Республики
1. ДОХОД
</t>
  </si>
  <si>
    <t>Исполнение на 01.04.2019</t>
  </si>
  <si>
    <t>Темп роста 01.04.2020/01.04.2019</t>
  </si>
  <si>
    <t xml:space="preserve">          Государственная пошлина за повторную выдачу свидетельства о постановке на учет в налоговом органе</t>
  </si>
  <si>
    <t>00010807310010000110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</si>
  <si>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</si>
  <si>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00011603010010000100</t>
  </si>
  <si>
    <t>00011603030010000140</t>
  </si>
  <si>
    <t>00011606000010000140</t>
  </si>
  <si>
    <t>00011621050050000140</t>
  </si>
  <si>
    <t>00011628000010000140</t>
  </si>
  <si>
    <t>00011643000010000140</t>
  </si>
  <si>
    <t>00011690050050000140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</si>
  <si>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</si>
  <si>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</si>
  <si>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</si>
  <si>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</si>
  <si>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</si>
  <si>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</si>
  <si>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Исполнение </t>
  </si>
  <si>
    <t>ВСЕГО РАСХОДОВ:</t>
  </si>
  <si>
    <t>251</t>
  </si>
  <si>
    <t>000</t>
  </si>
  <si>
    <t>0000000000</t>
  </si>
  <si>
    <t>1403</t>
  </si>
  <si>
    <t xml:space="preserve">        Перечисления другим бюджетам бюджетной системы Российской Федерации</t>
  </si>
  <si>
    <t xml:space="preserve">      Прочие межбюджетные трансферты общего характера</t>
  </si>
  <si>
    <t>1402</t>
  </si>
  <si>
    <t xml:space="preserve">      Иные дотации</t>
  </si>
  <si>
    <t>1401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</si>
  <si>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</si>
  <si>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1400</t>
  </si>
  <si>
    <t xml:space="preserve">    МЕЖБЮДЖЕТНЫЕ ТРАНСФЕРТЫ ОБЩЕГО ХАРАКТЕРА БЮДЖЕТАМ БЮДЖЕТНОЙ СИСТЕМЫ РОССИЙСКОЙ ФЕДЕРАЦИИ</t>
  </si>
  <si>
    <t>349</t>
  </si>
  <si>
    <t>1105</t>
  </si>
  <si>
    <t xml:space="preserve">        Увеличение стоимости прочих материальных запасов однократного применения</t>
  </si>
  <si>
    <t>296</t>
  </si>
  <si>
    <t xml:space="preserve">        Иные выплаты текущего характера физическим лицам</t>
  </si>
  <si>
    <t>226</t>
  </si>
  <si>
    <t xml:space="preserve">        Прочие работы, услуги</t>
  </si>
  <si>
    <t xml:space="preserve">      Другие вопросы в области физической культуры и спорта</t>
  </si>
  <si>
    <t>1100</t>
  </si>
  <si>
    <t xml:space="preserve">    ФИЗИЧЕСКАЯ КУЛЬТУРА И СПОРТ</t>
  </si>
  <si>
    <t>346</t>
  </si>
  <si>
    <t>1006</t>
  </si>
  <si>
    <t xml:space="preserve">        Увеличение стоимости прочих оборотных запасов (материалов)</t>
  </si>
  <si>
    <t>213</t>
  </si>
  <si>
    <t xml:space="preserve">        Начисления на выплаты по оплате труда</t>
  </si>
  <si>
    <t>211</t>
  </si>
  <si>
    <t xml:space="preserve">        Заработная плата</t>
  </si>
  <si>
    <t xml:space="preserve">      Другие вопросы в области социальной политики</t>
  </si>
  <si>
    <t>310</t>
  </si>
  <si>
    <t>1004</t>
  </si>
  <si>
    <t xml:space="preserve">        Увеличение стоимости основных средств</t>
  </si>
  <si>
    <t>262</t>
  </si>
  <si>
    <t xml:space="preserve">        Пособия по социальной помощи населению в денежной форме</t>
  </si>
  <si>
    <t xml:space="preserve">      Охрана семьи и детства</t>
  </si>
  <si>
    <t>1003</t>
  </si>
  <si>
    <t xml:space="preserve">      Социальное обеспечение населения</t>
  </si>
  <si>
    <t>264</t>
  </si>
  <si>
    <t>1001</t>
  </si>
  <si>
    <t xml:space="preserve">        Пенсии, пособия, выплачиваемые работодателями, нанимателями бывшим работникам</t>
  </si>
  <si>
    <t xml:space="preserve">      Пенсионное обеспечение</t>
  </si>
  <si>
    <t>1000</t>
  </si>
  <si>
    <t xml:space="preserve">    СОЦИАЛЬНАЯ ПОЛИТИКА</t>
  </si>
  <si>
    <t>0804</t>
  </si>
  <si>
    <t>342</t>
  </si>
  <si>
    <t xml:space="preserve">        Увеличение стоимости продуктов питания</t>
  </si>
  <si>
    <t xml:space="preserve">      Другие вопросы в области культуры, кинематографии</t>
  </si>
  <si>
    <t>291</t>
  </si>
  <si>
    <t>0801</t>
  </si>
  <si>
    <t xml:space="preserve">        Налоги, пошлины и сборы</t>
  </si>
  <si>
    <t>241</t>
  </si>
  <si>
    <t xml:space="preserve">        Безвозмездные перечисления государственным (муниципальным) бюджетным и автономным учреждениям</t>
  </si>
  <si>
    <t>223</t>
  </si>
  <si>
    <t xml:space="preserve">        Коммунальные услуги</t>
  </si>
  <si>
    <t xml:space="preserve">      Культура</t>
  </si>
  <si>
    <t>0800</t>
  </si>
  <si>
    <t xml:space="preserve">    КУЛЬТУРА, КИНЕМАТОГРАФИЯ</t>
  </si>
  <si>
    <t>0709</t>
  </si>
  <si>
    <t>345</t>
  </si>
  <si>
    <t xml:space="preserve">        Увеличение стоимости мягкого инвентаря</t>
  </si>
  <si>
    <t>343</t>
  </si>
  <si>
    <t xml:space="preserve">        Увеличение стоимости горюче-смазочных материалов</t>
  </si>
  <si>
    <t>266</t>
  </si>
  <si>
    <t xml:space="preserve">        Социальные пособия и компенсации персоналу в денежной форме</t>
  </si>
  <si>
    <t>227</t>
  </si>
  <si>
    <t xml:space="preserve">        Страхование</t>
  </si>
  <si>
    <t>225</t>
  </si>
  <si>
    <t xml:space="preserve">        Работы, услуги по содержанию имущества</t>
  </si>
  <si>
    <t>221</t>
  </si>
  <si>
    <t xml:space="preserve">        Услуги связи</t>
  </si>
  <si>
    <t xml:space="preserve">      Другие вопросы в области образования</t>
  </si>
  <si>
    <t>0707</t>
  </si>
  <si>
    <t>263</t>
  </si>
  <si>
    <t xml:space="preserve">        Пособия по социальной помощи населению в натуральной форме</t>
  </si>
  <si>
    <t xml:space="preserve">      Молодежная политика</t>
  </si>
  <si>
    <t>0705</t>
  </si>
  <si>
    <t xml:space="preserve">        Профессиональная подготовка, переподготовка и повышение квалификации</t>
  </si>
  <si>
    <t>0703</t>
  </si>
  <si>
    <t xml:space="preserve">      Дополнительное образование детей</t>
  </si>
  <si>
    <t>0702</t>
  </si>
  <si>
    <t xml:space="preserve">      Общее образование</t>
  </si>
  <si>
    <t>0701</t>
  </si>
  <si>
    <t xml:space="preserve">      Дошкольное образование</t>
  </si>
  <si>
    <t>0700</t>
  </si>
  <si>
    <t xml:space="preserve">    ОБРАЗОВАНИЕ</t>
  </si>
  <si>
    <t>0605</t>
  </si>
  <si>
    <t xml:space="preserve">      Другие вопросы в области охраны окружающей среды</t>
  </si>
  <si>
    <t>0600</t>
  </si>
  <si>
    <t xml:space="preserve">    ОХРАНА ОКРУЖАЮЩЕЙ СРЕДЫ</t>
  </si>
  <si>
    <t>0503</t>
  </si>
  <si>
    <t xml:space="preserve">      Благоустройство</t>
  </si>
  <si>
    <t>0502</t>
  </si>
  <si>
    <t>228</t>
  </si>
  <si>
    <t xml:space="preserve">        Услуги, работы для целей капитальных вложений</t>
  </si>
  <si>
    <t xml:space="preserve">      Коммунальное хозяйство</t>
  </si>
  <si>
    <t>0501</t>
  </si>
  <si>
    <t xml:space="preserve">      Жилищное хозяйство</t>
  </si>
  <si>
    <t>0500</t>
  </si>
  <si>
    <t xml:space="preserve">    ЖИЛИЩНО-КОММУНАЛЬНОЕ ХОЗЯЙСТВО</t>
  </si>
  <si>
    <t>0409</t>
  </si>
  <si>
    <t xml:space="preserve">      Дорожное хозяйство (дорожные фонды)</t>
  </si>
  <si>
    <t>0405</t>
  </si>
  <si>
    <t xml:space="preserve">      Сельское хозяйство и рыболовство</t>
  </si>
  <si>
    <t>0400</t>
  </si>
  <si>
    <t xml:space="preserve">    НАЦИОНАЛЬНАЯ ЭКОНОМИКА</t>
  </si>
  <si>
    <t>0314</t>
  </si>
  <si>
    <t xml:space="preserve">      Другие вопросы в области национальной безопасности и правоохранительной деятельности</t>
  </si>
  <si>
    <t>0309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</si>
  <si>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</si>
  <si>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0304</t>
  </si>
  <si>
    <t>212</t>
  </si>
  <si>
    <t xml:space="preserve">        Прочие несоциальные выплаты персоналу в денежной форме</t>
  </si>
  <si>
    <t xml:space="preserve">      Органы юстиции</t>
  </si>
  <si>
    <t>0300</t>
  </si>
  <si>
    <t xml:space="preserve">    НАЦИОНАЛЬНАЯ БЕЗОПАСНОСТЬ И ПРАВООХРАНИТЕЛЬНАЯ ДЕЯТЕЛЬНОСТЬ</t>
  </si>
  <si>
    <t>0203</t>
  </si>
  <si>
    <t xml:space="preserve">      Мобилизационная и вневойсковая подготовка</t>
  </si>
  <si>
    <t>0200</t>
  </si>
  <si>
    <t xml:space="preserve">    НАЦИОНАЛЬНАЯ ОБОРОНА</t>
  </si>
  <si>
    <t>352</t>
  </si>
  <si>
    <t>0113</t>
  </si>
  <si>
    <t xml:space="preserve">  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</si>
  <si>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297</t>
  </si>
  <si>
    <t xml:space="preserve">        Иные выплаты текущего характера организациям</t>
  </si>
  <si>
    <t>295</t>
  </si>
  <si>
    <t xml:space="preserve">        Другие экономические санкции</t>
  </si>
  <si>
    <t xml:space="preserve">      Другие общегосударственные вопросы</t>
  </si>
  <si>
    <t>0111</t>
  </si>
  <si>
    <t xml:space="preserve">      Резервные фонды</t>
  </si>
  <si>
    <t>0107</t>
  </si>
  <si>
    <t xml:space="preserve">      Обеспечение проведения выборов и референдумов</t>
  </si>
  <si>
    <t>0106</t>
  </si>
  <si>
    <t xml:space="preserve">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</si>
  <si>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</si>
  <si>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</si>
  <si>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 xml:space="preserve">      Судебная система</t>
  </si>
  <si>
    <t>0104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</si>
  <si>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</si>
  <si>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</t>
  </si>
  <si>
    <t xml:space="preserve">    ОБЩЕГОСУДАРСТВЕННЫЕ ВОПРОСЫ</t>
  </si>
  <si>
    <t>Остаток росписи/плана</t>
  </si>
  <si>
    <t>Исполнение на 01.04.2020</t>
  </si>
  <si>
    <t>Уточненная роспись/план</t>
  </si>
  <si>
    <t>КОСГУ</t>
  </si>
  <si>
    <t>Разд.</t>
  </si>
  <si>
    <t xml:space="preserve">                       2. РАСХОД</t>
  </si>
  <si>
    <t xml:space="preserve">
Руководитель ________________ 
Главный бухгалтер ________________</t>
  </si>
  <si>
    <t>00001050201050000610</t>
  </si>
  <si>
    <t>720</t>
  </si>
  <si>
    <t>Уменьшение прочих остатков денежных средств бюджетов муниципальных районов</t>
  </si>
  <si>
    <t xml:space="preserve">  уменьшение остатков средств, всего 
  в том числе:</t>
  </si>
  <si>
    <t>00001050201050000510</t>
  </si>
  <si>
    <t>710</t>
  </si>
  <si>
    <t>Увеличение прочих остатков денежных средств бюджетов муниципальных районов</t>
  </si>
  <si>
    <t xml:space="preserve">  увеличение остатков средств, всего 
  в том числе:</t>
  </si>
  <si>
    <t>700</t>
  </si>
  <si>
    <t>Изменение остатков средств</t>
  </si>
  <si>
    <t>x</t>
  </si>
  <si>
    <t>620</t>
  </si>
  <si>
    <t xml:space="preserve">  источники внешнего финансирования 
  из них:</t>
  </si>
  <si>
    <t>520</t>
  </si>
  <si>
    <t xml:space="preserve">  в том числе:
  источники внутреннего финансирования
  из них:</t>
  </si>
  <si>
    <t>500</t>
  </si>
  <si>
    <t>Источники финансирования дефицита бюджетов - всего</t>
  </si>
  <si>
    <t>Исполнено</t>
  </si>
  <si>
    <t>Утвержденные бюджетные назначения</t>
  </si>
  <si>
    <t>Код источника финансирования по бюджетной классификации</t>
  </si>
  <si>
    <t>Код строки</t>
  </si>
  <si>
    <t>3. ИСТОЧНИКИ ФИНАНСИРОВАНИЯ ДЕФИЦИТА БЮДЖЕТА</t>
  </si>
  <si>
    <t xml:space="preserve">Утвержден постановлением администрации Красноармейского района Чувашской Республики от         №          </t>
  </si>
  <si>
    <t>00020225576050000150</t>
  </si>
  <si>
    <t xml:space="preserve">            Субсидии бюджетам муниципальных районов на обеспечение комплексного развития сельских территорий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</si>
</sst>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sz val="9"/>
      <color indexed="8"/>
      <name val="Cambria"/>
      <family val="1"/>
    </font>
    <font>
      <b/>
      <sz val="10"/>
      <color indexed="8"/>
      <name val="Arial Cyr"/>
      <family val="0"/>
    </font>
    <font>
      <i/>
      <sz val="9"/>
      <color indexed="8"/>
      <name val="Cambria"/>
      <family val="1"/>
    </font>
    <font>
      <b/>
      <sz val="12"/>
      <color indexed="8"/>
      <name val="Arial Cyr"/>
      <family val="0"/>
    </font>
    <font>
      <sz val="11"/>
      <color indexed="8"/>
      <name val="Cambria"/>
      <family val="1"/>
    </font>
    <font>
      <sz val="7"/>
      <color indexed="8"/>
      <name val="Cambria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1"/>
      <name val="Calibri"/>
      <family val="2"/>
    </font>
    <font>
      <b/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mbria"/>
      <family val="1"/>
    </font>
    <font>
      <sz val="8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Arial Cyr"/>
      <family val="0"/>
    </font>
    <font>
      <i/>
      <sz val="9"/>
      <color rgb="FF000000"/>
      <name val="Cambria"/>
      <family val="1"/>
    </font>
    <font>
      <b/>
      <sz val="12"/>
      <color rgb="FF000000"/>
      <name val="Arial Cyr"/>
      <family val="0"/>
    </font>
    <font>
      <sz val="11"/>
      <color rgb="FF000000"/>
      <name val="Cambria"/>
      <family val="1"/>
    </font>
    <font>
      <sz val="7"/>
      <color rgb="FF000000"/>
      <name val="Cambria"/>
      <family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b/>
      <sz val="8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top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6" fillId="0" borderId="0">
      <alignment horizontal="left" vertical="center" wrapText="1"/>
      <protection/>
    </xf>
    <xf numFmtId="0" fontId="35" fillId="0" borderId="1">
      <alignment horizontal="center" vertical="center" wrapText="1"/>
      <protection/>
    </xf>
    <xf numFmtId="0" fontId="37" fillId="0" borderId="2">
      <alignment vertical="center"/>
      <protection/>
    </xf>
    <xf numFmtId="0" fontId="35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49" fontId="38" fillId="0" borderId="3">
      <alignment vertical="center" wrapText="1"/>
      <protection/>
    </xf>
    <xf numFmtId="1" fontId="39" fillId="0" borderId="1">
      <alignment horizontal="left" vertical="top" shrinkToFit="1"/>
      <protection/>
    </xf>
    <xf numFmtId="0" fontId="35" fillId="0" borderId="1">
      <alignment horizontal="center" vertical="center" wrapText="1"/>
      <protection/>
    </xf>
    <xf numFmtId="49" fontId="40" fillId="0" borderId="4">
      <alignment horizontal="left" vertical="center" wrapText="1" indent="1"/>
      <protection/>
    </xf>
    <xf numFmtId="1" fontId="39" fillId="0" borderId="5">
      <alignment horizontal="left" vertical="top" shrinkToFit="1"/>
      <protection/>
    </xf>
    <xf numFmtId="0" fontId="38" fillId="0" borderId="0">
      <alignment vertical="center"/>
      <protection/>
    </xf>
    <xf numFmtId="4" fontId="35" fillId="0" borderId="1">
      <alignment horizontal="right" vertical="top" shrinkToFit="1"/>
      <protection/>
    </xf>
    <xf numFmtId="0" fontId="35" fillId="0" borderId="1">
      <alignment horizontal="center" vertical="center" wrapText="1"/>
      <protection/>
    </xf>
    <xf numFmtId="4" fontId="39" fillId="21" borderId="1">
      <alignment horizontal="right" vertical="top" shrinkToFi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0" fontId="35" fillId="0" borderId="1">
      <alignment horizontal="center" vertical="center" wrapText="1"/>
      <protection/>
    </xf>
    <xf numFmtId="0" fontId="35" fillId="0" borderId="6">
      <alignment horizontal="center" vertical="center" wrapText="1"/>
      <protection/>
    </xf>
    <xf numFmtId="0" fontId="35" fillId="0" borderId="1">
      <alignment horizontal="center" vertical="center" wrapText="1"/>
      <protection/>
    </xf>
    <xf numFmtId="10" fontId="35" fillId="0" borderId="1">
      <alignment horizontal="center" vertical="top" shrinkToFit="1"/>
      <protection/>
    </xf>
    <xf numFmtId="0" fontId="39" fillId="0" borderId="1">
      <alignment horizontal="left"/>
      <protection/>
    </xf>
    <xf numFmtId="0" fontId="37" fillId="0" borderId="7">
      <alignment horizontal="center" vertical="center" wrapText="1"/>
      <protection/>
    </xf>
    <xf numFmtId="10" fontId="39" fillId="21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49" fontId="38" fillId="0" borderId="8">
      <alignment horizontal="center" vertical="center" shrinkToFit="1"/>
      <protection/>
    </xf>
    <xf numFmtId="0" fontId="41" fillId="0" borderId="0">
      <alignment horizontal="center" wrapText="1"/>
      <protection/>
    </xf>
    <xf numFmtId="49" fontId="40" fillId="0" borderId="9">
      <alignment horizontal="center" vertical="center" shrinkToFit="1"/>
      <protection/>
    </xf>
    <xf numFmtId="0" fontId="41" fillId="0" borderId="0">
      <alignment horizontal="center"/>
      <protection/>
    </xf>
    <xf numFmtId="4" fontId="39" fillId="22" borderId="1">
      <alignment horizontal="right" vertical="top" shrinkToFit="1"/>
      <protection/>
    </xf>
    <xf numFmtId="0" fontId="38" fillId="0" borderId="10">
      <alignment vertical="center"/>
      <protection/>
    </xf>
    <xf numFmtId="0" fontId="35" fillId="0" borderId="0">
      <alignment horizontal="right"/>
      <protection/>
    </xf>
    <xf numFmtId="0" fontId="35" fillId="0" borderId="0">
      <alignment wrapText="1"/>
      <protection/>
    </xf>
    <xf numFmtId="0" fontId="35" fillId="20" borderId="0">
      <alignment horizontal="left"/>
      <protection/>
    </xf>
    <xf numFmtId="0" fontId="35" fillId="0" borderId="1">
      <alignment horizontal="center" vertical="center" wrapText="1"/>
      <protection/>
    </xf>
    <xf numFmtId="0" fontId="35" fillId="0" borderId="1">
      <alignment horizontal="left" vertical="top" wrapText="1"/>
      <protection/>
    </xf>
    <xf numFmtId="0" fontId="35" fillId="0" borderId="1">
      <alignment horizontal="center" vertical="center" wrapText="1"/>
      <protection/>
    </xf>
    <xf numFmtId="1" fontId="38" fillId="0" borderId="1">
      <alignment horizontal="center" vertical="center" shrinkToFit="1"/>
      <protection/>
    </xf>
    <xf numFmtId="4" fontId="39" fillId="23" borderId="1">
      <alignment horizontal="right" vertical="top" shrinkToFit="1"/>
      <protection/>
    </xf>
    <xf numFmtId="0" fontId="35" fillId="0" borderId="1">
      <alignment horizontal="center" vertical="center" wrapText="1"/>
      <protection/>
    </xf>
    <xf numFmtId="1" fontId="40" fillId="0" borderId="11">
      <alignment horizontal="center" vertical="center" shrinkToFit="1"/>
      <protection/>
    </xf>
    <xf numFmtId="10" fontId="39" fillId="23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49" fontId="37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4" fontId="38" fillId="0" borderId="1">
      <alignment horizontal="right" vertical="center" shrinkToFit="1"/>
      <protection/>
    </xf>
    <xf numFmtId="0" fontId="35" fillId="0" borderId="1">
      <alignment horizontal="center" vertical="center" wrapText="1"/>
      <protection/>
    </xf>
    <xf numFmtId="4" fontId="40" fillId="0" borderId="11">
      <alignment horizontal="right" vertical="center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0" fontId="38" fillId="0" borderId="0">
      <alignment horizontal="left" vertical="center" wrapText="1"/>
      <protection/>
    </xf>
    <xf numFmtId="10" fontId="39" fillId="22" borderId="1">
      <alignment horizontal="right" vertical="top" shrinkToFit="1"/>
      <protection/>
    </xf>
    <xf numFmtId="0" fontId="41" fillId="0" borderId="0">
      <alignment horizontal="center" wrapText="1"/>
      <protection/>
    </xf>
    <xf numFmtId="0" fontId="42" fillId="0" borderId="2">
      <alignment vertical="center"/>
      <protection/>
    </xf>
    <xf numFmtId="0" fontId="41" fillId="0" borderId="0">
      <alignment horizontal="center"/>
      <protection/>
    </xf>
    <xf numFmtId="0" fontId="38" fillId="0" borderId="0">
      <alignment vertical="center" wrapText="1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9" fillId="0" borderId="1">
      <alignment vertical="top" wrapText="1"/>
      <protection/>
    </xf>
    <xf numFmtId="0" fontId="35" fillId="20" borderId="0">
      <alignment horizontal="center"/>
      <protection/>
    </xf>
    <xf numFmtId="0" fontId="35" fillId="20" borderId="0">
      <alignment horizontal="left"/>
      <protection/>
    </xf>
    <xf numFmtId="4" fontId="39" fillId="23" borderId="1">
      <alignment horizontal="right" vertical="top" shrinkToFit="1"/>
      <protection/>
    </xf>
    <xf numFmtId="10" fontId="39" fillId="23" borderId="1">
      <alignment horizontal="right" vertical="top" shrinkToFit="1"/>
      <protection/>
    </xf>
    <xf numFmtId="0" fontId="43" fillId="0" borderId="0">
      <alignment horizontal="center" vertical="center" wrapText="1"/>
      <protection/>
    </xf>
    <xf numFmtId="0" fontId="38" fillId="0" borderId="7">
      <alignment horizontal="center" vertical="center"/>
      <protection/>
    </xf>
    <xf numFmtId="49" fontId="37" fillId="0" borderId="12">
      <alignment horizontal="center" vertical="center"/>
      <protection/>
    </xf>
    <xf numFmtId="0" fontId="37" fillId="0" borderId="13">
      <alignment horizontal="center" vertical="center" shrinkToFit="1"/>
      <protection/>
    </xf>
    <xf numFmtId="1" fontId="38" fillId="0" borderId="13">
      <alignment horizontal="center" vertical="center" shrinkToFit="1"/>
      <protection/>
    </xf>
    <xf numFmtId="0" fontId="38" fillId="0" borderId="13">
      <alignment vertical="center"/>
      <protection/>
    </xf>
    <xf numFmtId="49" fontId="38" fillId="0" borderId="13">
      <alignment horizontal="center" vertical="center"/>
      <protection/>
    </xf>
    <xf numFmtId="49" fontId="38" fillId="0" borderId="14">
      <alignment horizontal="center" vertical="center"/>
      <protection/>
    </xf>
    <xf numFmtId="0" fontId="42" fillId="0" borderId="10">
      <alignment vertical="center"/>
      <protection/>
    </xf>
    <xf numFmtId="4" fontId="38" fillId="0" borderId="3">
      <alignment horizontal="right" vertical="center" shrinkToFit="1"/>
      <protection/>
    </xf>
    <xf numFmtId="4" fontId="40" fillId="0" borderId="15">
      <alignment horizontal="right" vertical="center" shrinkToFit="1"/>
      <protection/>
    </xf>
    <xf numFmtId="0" fontId="38" fillId="0" borderId="0">
      <alignment/>
      <protection/>
    </xf>
    <xf numFmtId="0" fontId="37" fillId="0" borderId="8">
      <alignment horizontal="center" vertical="center" wrapText="1"/>
      <protection/>
    </xf>
    <xf numFmtId="0" fontId="44" fillId="0" borderId="0">
      <alignment/>
      <protection/>
    </xf>
    <xf numFmtId="0" fontId="44" fillId="20" borderId="0">
      <alignment/>
      <protection/>
    </xf>
    <xf numFmtId="0" fontId="45" fillId="20" borderId="0">
      <alignment/>
      <protection/>
    </xf>
    <xf numFmtId="0" fontId="45" fillId="0" borderId="0">
      <alignment/>
      <protection/>
    </xf>
    <xf numFmtId="1" fontId="38" fillId="0" borderId="8">
      <alignment horizontal="center" vertical="center" shrinkToFit="1"/>
      <protection/>
    </xf>
    <xf numFmtId="0" fontId="40" fillId="0" borderId="8">
      <alignment horizontal="center" vertical="center" shrinkToFit="1"/>
      <protection/>
    </xf>
    <xf numFmtId="4" fontId="40" fillId="0" borderId="1">
      <alignment horizontal="right" vertical="center" shrinkToFit="1"/>
      <protection/>
    </xf>
    <xf numFmtId="0" fontId="46" fillId="0" borderId="0">
      <alignment vertical="center" wrapText="1"/>
      <protection/>
    </xf>
    <xf numFmtId="4" fontId="40" fillId="0" borderId="3">
      <alignment horizontal="right" vertical="center" shrinkToFit="1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16" applyNumberFormat="0" applyAlignment="0" applyProtection="0"/>
    <xf numFmtId="0" fontId="48" fillId="31" borderId="17" applyNumberFormat="0" applyAlignment="0" applyProtection="0"/>
    <xf numFmtId="0" fontId="49" fillId="31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32" borderId="22" applyNumberFormat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2" borderId="23" applyNumberFormat="0" applyFont="0" applyAlignment="0" applyProtection="0"/>
    <xf numFmtId="9" fontId="0" fillId="0" borderId="0" applyFont="0" applyFill="0" applyBorder="0" applyAlignment="0" applyProtection="0"/>
    <xf numFmtId="0" fontId="59" fillId="0" borderId="24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5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35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62" fillId="36" borderId="0" xfId="73" applyNumberFormat="1" applyFont="1" applyFill="1" applyProtection="1">
      <alignment horizontal="center" wrapText="1"/>
      <protection/>
    </xf>
    <xf numFmtId="0" fontId="62" fillId="36" borderId="0" xfId="75" applyNumberFormat="1" applyFont="1" applyFill="1" applyProtection="1">
      <alignment horizontal="center"/>
      <protection/>
    </xf>
    <xf numFmtId="1" fontId="35" fillId="36" borderId="1" xfId="40" applyNumberFormat="1" applyFont="1" applyFill="1" applyProtection="1">
      <alignment horizontal="center" vertical="top" shrinkToFit="1"/>
      <protection/>
    </xf>
    <xf numFmtId="0" fontId="35" fillId="36" borderId="1" xfId="82" applyNumberFormat="1" applyFont="1" applyFill="1" applyProtection="1">
      <alignment horizontal="left" vertical="top" wrapText="1"/>
      <protection/>
    </xf>
    <xf numFmtId="0" fontId="35" fillId="36" borderId="1" xfId="43" applyNumberFormat="1" applyFont="1" applyFill="1" applyProtection="1">
      <alignment horizontal="center" vertical="top" wrapText="1"/>
      <protection/>
    </xf>
    <xf numFmtId="4" fontId="35" fillId="36" borderId="1" xfId="85" applyNumberFormat="1" applyFont="1" applyFill="1" applyProtection="1">
      <alignment horizontal="right" vertical="top" shrinkToFit="1"/>
      <protection/>
    </xf>
    <xf numFmtId="10" fontId="35" fillId="36" borderId="1" xfId="88" applyNumberFormat="1" applyFont="1" applyFill="1" applyProtection="1">
      <alignment horizontal="center" vertical="top" shrinkToFit="1"/>
      <protection/>
    </xf>
    <xf numFmtId="0" fontId="35" fillId="36" borderId="0" xfId="63" applyNumberFormat="1" applyFont="1" applyFill="1" applyProtection="1">
      <alignment horizontal="left" wrapText="1"/>
      <protection/>
    </xf>
    <xf numFmtId="10" fontId="35" fillId="36" borderId="25" xfId="88" applyNumberFormat="1" applyFont="1" applyFill="1" applyBorder="1" applyProtection="1">
      <alignment horizontal="center" vertical="top" shrinkToFit="1"/>
      <protection/>
    </xf>
    <xf numFmtId="0" fontId="39" fillId="36" borderId="6" xfId="65" applyNumberFormat="1" applyFont="1" applyFill="1" applyProtection="1">
      <alignment horizontal="center" vertical="center" wrapText="1"/>
      <protection/>
    </xf>
    <xf numFmtId="0" fontId="39" fillId="36" borderId="1" xfId="51" applyNumberFormat="1" applyFont="1" applyFill="1" applyProtection="1">
      <alignment horizontal="center" vertical="center" wrapText="1"/>
      <protection/>
    </xf>
    <xf numFmtId="0" fontId="39" fillId="36" borderId="25" xfId="51" applyNumberFormat="1" applyFont="1" applyFill="1" applyBorder="1" applyProtection="1">
      <alignment horizontal="center" vertical="center" wrapText="1"/>
      <protection/>
    </xf>
    <xf numFmtId="0" fontId="39" fillId="36" borderId="1" xfId="82" applyNumberFormat="1" applyFont="1" applyFill="1" applyProtection="1">
      <alignment horizontal="left" vertical="top" wrapText="1"/>
      <protection/>
    </xf>
    <xf numFmtId="1" fontId="39" fillId="36" borderId="1" xfId="40" applyNumberFormat="1" applyFont="1" applyFill="1" applyProtection="1">
      <alignment horizontal="center" vertical="top" shrinkToFit="1"/>
      <protection/>
    </xf>
    <xf numFmtId="0" fontId="39" fillId="36" borderId="1" xfId="43" applyNumberFormat="1" applyFont="1" applyFill="1" applyProtection="1">
      <alignment horizontal="center" vertical="top" wrapText="1"/>
      <protection/>
    </xf>
    <xf numFmtId="4" fontId="39" fillId="36" borderId="1" xfId="85" applyNumberFormat="1" applyFont="1" applyFill="1" applyProtection="1">
      <alignment horizontal="right" vertical="top" shrinkToFit="1"/>
      <protection/>
    </xf>
    <xf numFmtId="10" fontId="39" fillId="36" borderId="1" xfId="88" applyNumberFormat="1" applyFont="1" applyFill="1" applyProtection="1">
      <alignment horizontal="center" vertical="top" shrinkToFit="1"/>
      <protection/>
    </xf>
    <xf numFmtId="10" fontId="39" fillId="36" borderId="25" xfId="88" applyNumberFormat="1" applyFont="1" applyFill="1" applyBorder="1" applyProtection="1">
      <alignment horizontal="center" vertical="top" shrinkToFit="1"/>
      <protection/>
    </xf>
    <xf numFmtId="10" fontId="0" fillId="36" borderId="0" xfId="0" applyNumberFormat="1" applyFont="1" applyFill="1" applyAlignment="1" applyProtection="1">
      <alignment vertical="top"/>
      <protection locked="0"/>
    </xf>
    <xf numFmtId="10" fontId="0" fillId="36" borderId="26" xfId="0" applyNumberFormat="1" applyFont="1" applyFill="1" applyBorder="1" applyAlignment="1" applyProtection="1">
      <alignment vertical="top"/>
      <protection locked="0"/>
    </xf>
    <xf numFmtId="10" fontId="31" fillId="36" borderId="26" xfId="0" applyNumberFormat="1" applyFont="1" applyFill="1" applyBorder="1" applyAlignment="1" applyProtection="1">
      <alignment vertical="top"/>
      <protection locked="0"/>
    </xf>
    <xf numFmtId="4" fontId="35" fillId="36" borderId="0" xfId="41" applyNumberFormat="1" applyFont="1" applyFill="1" applyAlignment="1" applyProtection="1">
      <alignment vertical="top"/>
      <protection/>
    </xf>
    <xf numFmtId="4" fontId="35" fillId="36" borderId="26" xfId="41" applyNumberFormat="1" applyFont="1" applyFill="1" applyBorder="1" applyAlignment="1" applyProtection="1">
      <alignment vertical="top"/>
      <protection/>
    </xf>
    <xf numFmtId="4" fontId="39" fillId="36" borderId="26" xfId="41" applyNumberFormat="1" applyFont="1" applyFill="1" applyBorder="1" applyAlignment="1" applyProtection="1">
      <alignment vertical="top"/>
      <protection/>
    </xf>
    <xf numFmtId="4" fontId="0" fillId="36" borderId="0" xfId="0" applyNumberFormat="1" applyFont="1" applyFill="1" applyAlignment="1" applyProtection="1">
      <alignment vertical="top"/>
      <protection locked="0"/>
    </xf>
    <xf numFmtId="0" fontId="31" fillId="36" borderId="0" xfId="0" applyFont="1" applyFill="1" applyAlignment="1" applyProtection="1">
      <alignment/>
      <protection locked="0"/>
    </xf>
    <xf numFmtId="49" fontId="35" fillId="36" borderId="1" xfId="40" applyNumberFormat="1" applyFont="1" applyFill="1" applyProtection="1">
      <alignment horizontal="center" vertical="top" shrinkToFit="1"/>
      <protection/>
    </xf>
    <xf numFmtId="1" fontId="35" fillId="36" borderId="1" xfId="40" applyNumberFormat="1" applyFont="1" applyFill="1" applyAlignment="1" applyProtection="1">
      <alignment horizontal="center" vertical="top" shrinkToFit="1"/>
      <protection/>
    </xf>
    <xf numFmtId="0" fontId="35" fillId="36" borderId="1" xfId="82" applyNumberFormat="1" applyFont="1" applyFill="1" applyAlignment="1" applyProtection="1">
      <alignment horizontal="center" vertical="top" wrapText="1"/>
      <protection/>
    </xf>
    <xf numFmtId="0" fontId="35" fillId="36" borderId="1" xfId="43" applyNumberFormat="1" applyFont="1" applyFill="1" applyAlignment="1" applyProtection="1">
      <alignment horizontal="center" vertical="top" wrapText="1"/>
      <protection/>
    </xf>
    <xf numFmtId="4" fontId="35" fillId="36" borderId="1" xfId="85" applyNumberFormat="1" applyFont="1" applyFill="1" applyAlignment="1" applyProtection="1">
      <alignment horizontal="center" vertical="top" shrinkToFit="1"/>
      <protection/>
    </xf>
    <xf numFmtId="10" fontId="35" fillId="36" borderId="1" xfId="88" applyNumberFormat="1" applyFont="1" applyFill="1" applyAlignment="1" applyProtection="1">
      <alignment horizontal="center" vertical="top" shrinkToFit="1"/>
      <protection/>
    </xf>
    <xf numFmtId="10" fontId="35" fillId="36" borderId="25" xfId="88" applyNumberFormat="1" applyFont="1" applyFill="1" applyBorder="1" applyAlignment="1" applyProtection="1">
      <alignment horizontal="center" vertical="top" shrinkToFit="1"/>
      <protection/>
    </xf>
    <xf numFmtId="4" fontId="35" fillId="36" borderId="26" xfId="41" applyNumberFormat="1" applyFont="1" applyFill="1" applyBorder="1" applyAlignment="1" applyProtection="1">
      <alignment horizontal="center" vertical="top"/>
      <protection/>
    </xf>
    <xf numFmtId="10" fontId="0" fillId="36" borderId="26" xfId="0" applyNumberFormat="1" applyFont="1" applyFill="1" applyBorder="1" applyAlignment="1" applyProtection="1">
      <alignment horizontal="center" vertical="top"/>
      <protection locked="0"/>
    </xf>
    <xf numFmtId="0" fontId="0" fillId="36" borderId="0" xfId="0" applyFont="1" applyFill="1" applyAlignment="1" applyProtection="1">
      <alignment horizontal="center"/>
      <protection locked="0"/>
    </xf>
    <xf numFmtId="1" fontId="39" fillId="36" borderId="5" xfId="57" applyNumberFormat="1" applyFont="1" applyFill="1" applyProtection="1">
      <alignment horizontal="left" vertical="top" shrinkToFit="1"/>
      <protection/>
    </xf>
    <xf numFmtId="4" fontId="39" fillId="36" borderId="1" xfId="61" applyNumberFormat="1" applyFont="1" applyFill="1" applyProtection="1">
      <alignment horizontal="right" vertical="top" shrinkToFit="1"/>
      <protection/>
    </xf>
    <xf numFmtId="10" fontId="39" fillId="36" borderId="1" xfId="70" applyNumberFormat="1" applyFont="1" applyFill="1" applyProtection="1">
      <alignment horizontal="center" vertical="top" shrinkToFit="1"/>
      <protection/>
    </xf>
    <xf numFmtId="10" fontId="39" fillId="36" borderId="25" xfId="70" applyNumberFormat="1" applyFont="1" applyFill="1" applyBorder="1" applyProtection="1">
      <alignment horizontal="center" vertical="top" shrinkToFit="1"/>
      <protection/>
    </xf>
    <xf numFmtId="0" fontId="0" fillId="36" borderId="0" xfId="0" applyFont="1" applyFill="1" applyAlignment="1" applyProtection="1">
      <alignment vertical="top"/>
      <protection locked="0"/>
    </xf>
    <xf numFmtId="0" fontId="35" fillId="36" borderId="0" xfId="100" applyNumberFormat="1" applyFont="1" applyFill="1" applyProtection="1">
      <alignment horizontal="left" wrapText="1"/>
      <protection/>
    </xf>
    <xf numFmtId="4" fontId="31" fillId="36" borderId="26" xfId="0" applyNumberFormat="1" applyFont="1" applyFill="1" applyBorder="1" applyAlignment="1" applyProtection="1">
      <alignment vertical="top"/>
      <protection locked="0"/>
    </xf>
    <xf numFmtId="4" fontId="39" fillId="36" borderId="1" xfId="76" applyNumberFormat="1" applyFont="1" applyFill="1" applyProtection="1">
      <alignment horizontal="right" vertical="top" shrinkToFit="1"/>
      <protection/>
    </xf>
    <xf numFmtId="4" fontId="39" fillId="36" borderId="25" xfId="76" applyNumberFormat="1" applyFont="1" applyFill="1" applyBorder="1" applyProtection="1">
      <alignment horizontal="right" vertical="top" shrinkToFit="1"/>
      <protection/>
    </xf>
    <xf numFmtId="10" fontId="39" fillId="36" borderId="1" xfId="103" applyNumberFormat="1" applyFont="1" applyFill="1" applyProtection="1">
      <alignment horizontal="right" vertical="top" shrinkToFit="1"/>
      <protection/>
    </xf>
    <xf numFmtId="10" fontId="39" fillId="36" borderId="1" xfId="114" applyNumberFormat="1" applyFont="1" applyFill="1" applyProtection="1">
      <alignment horizontal="right" vertical="top" shrinkToFit="1"/>
      <protection/>
    </xf>
    <xf numFmtId="4" fontId="0" fillId="36" borderId="26" xfId="0" applyNumberFormat="1" applyFont="1" applyFill="1" applyBorder="1" applyAlignment="1" applyProtection="1">
      <alignment vertical="top"/>
      <protection locked="0"/>
    </xf>
    <xf numFmtId="4" fontId="35" fillId="36" borderId="25" xfId="113" applyNumberFormat="1" applyFont="1" applyFill="1" applyBorder="1" applyProtection="1">
      <alignment horizontal="right" vertical="top" shrinkToFit="1"/>
      <protection/>
    </xf>
    <xf numFmtId="10" fontId="35" fillId="36" borderId="1" xfId="114" applyNumberFormat="1" applyFont="1" applyFill="1" applyProtection="1">
      <alignment horizontal="right" vertical="top" shrinkToFit="1"/>
      <protection/>
    </xf>
    <xf numFmtId="4" fontId="35" fillId="36" borderId="1" xfId="113" applyNumberFormat="1" applyFont="1" applyFill="1" applyProtection="1">
      <alignment horizontal="right" vertical="top" shrinkToFit="1"/>
      <protection/>
    </xf>
    <xf numFmtId="1" fontId="35" fillId="36" borderId="1" xfId="44" applyNumberFormat="1" applyFont="1" applyFill="1" applyProtection="1">
      <alignment horizontal="center" vertical="top" shrinkToFit="1"/>
      <protection/>
    </xf>
    <xf numFmtId="0" fontId="35" fillId="36" borderId="1" xfId="110" applyNumberFormat="1" applyFont="1" applyFill="1" applyProtection="1">
      <alignment vertical="top" wrapText="1"/>
      <protection/>
    </xf>
    <xf numFmtId="4" fontId="39" fillId="36" borderId="25" xfId="113" applyNumberFormat="1" applyFont="1" applyFill="1" applyBorder="1" applyProtection="1">
      <alignment horizontal="right" vertical="top" shrinkToFit="1"/>
      <protection/>
    </xf>
    <xf numFmtId="10" fontId="39" fillId="36" borderId="1" xfId="114" applyNumberFormat="1" applyFont="1" applyFill="1" applyProtection="1">
      <alignment horizontal="right" vertical="top" shrinkToFit="1"/>
      <protection/>
    </xf>
    <xf numFmtId="4" fontId="39" fillId="36" borderId="1" xfId="113" applyNumberFormat="1" applyFont="1" applyFill="1" applyProtection="1">
      <alignment horizontal="right" vertical="top" shrinkToFit="1"/>
      <protection/>
    </xf>
    <xf numFmtId="1" fontId="39" fillId="36" borderId="1" xfId="44" applyNumberFormat="1" applyFont="1" applyFill="1" applyProtection="1">
      <alignment horizontal="center" vertical="top" shrinkToFit="1"/>
      <protection/>
    </xf>
    <xf numFmtId="0" fontId="39" fillId="36" borderId="1" xfId="110" applyNumberFormat="1" applyFont="1" applyFill="1" applyProtection="1">
      <alignment vertical="top" wrapText="1"/>
      <protection/>
    </xf>
    <xf numFmtId="49" fontId="35" fillId="36" borderId="1" xfId="44" applyNumberFormat="1" applyFont="1" applyFill="1" applyProtection="1">
      <alignment horizontal="center" vertical="top" shrinkToFit="1"/>
      <protection/>
    </xf>
    <xf numFmtId="4" fontId="39" fillId="36" borderId="11" xfId="113" applyNumberFormat="1" applyFont="1" applyFill="1" applyBorder="1" applyProtection="1">
      <alignment horizontal="right" vertical="top" shrinkToFit="1"/>
      <protection/>
    </xf>
    <xf numFmtId="49" fontId="39" fillId="36" borderId="1" xfId="44" applyNumberFormat="1" applyFont="1" applyFill="1" applyProtection="1">
      <alignment horizontal="center" vertical="top" shrinkToFit="1"/>
      <protection/>
    </xf>
    <xf numFmtId="0" fontId="39" fillId="36" borderId="1" xfId="99" applyNumberFormat="1" applyFont="1" applyFill="1" applyProtection="1">
      <alignment horizontal="center" vertical="center" wrapText="1"/>
      <protection/>
    </xf>
    <xf numFmtId="0" fontId="62" fillId="36" borderId="0" xfId="106" applyNumberFormat="1" applyFont="1" applyFill="1" applyProtection="1">
      <alignment horizontal="center"/>
      <protection/>
    </xf>
    <xf numFmtId="0" fontId="62" fillId="36" borderId="0" xfId="104" applyNumberFormat="1" applyFont="1" applyFill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45" fillId="0" borderId="0" xfId="131" applyNumberFormat="1" applyProtection="1">
      <alignment/>
      <protection/>
    </xf>
    <xf numFmtId="0" fontId="38" fillId="0" borderId="0" xfId="107" applyNumberFormat="1" applyProtection="1">
      <alignment vertical="center" wrapText="1"/>
      <protection/>
    </xf>
    <xf numFmtId="0" fontId="38" fillId="0" borderId="10" xfId="77" applyNumberFormat="1" applyProtection="1">
      <alignment vertical="center"/>
      <protection/>
    </xf>
    <xf numFmtId="0" fontId="38" fillId="0" borderId="0" xfId="58" applyNumberFormat="1" applyProtection="1">
      <alignment vertical="center"/>
      <protection/>
    </xf>
    <xf numFmtId="4" fontId="40" fillId="0" borderId="11" xfId="97" applyNumberFormat="1" applyProtection="1">
      <alignment horizontal="right" vertical="center" shrinkToFit="1"/>
      <protection/>
    </xf>
    <xf numFmtId="1" fontId="40" fillId="0" borderId="11" xfId="87" applyNumberFormat="1" applyProtection="1">
      <alignment horizontal="center" vertical="center" shrinkToFit="1"/>
      <protection/>
    </xf>
    <xf numFmtId="49" fontId="40" fillId="0" borderId="9" xfId="74" applyNumberFormat="1" applyProtection="1">
      <alignment horizontal="center" vertical="center" shrinkToFit="1"/>
      <protection/>
    </xf>
    <xf numFmtId="49" fontId="40" fillId="0" borderId="4" xfId="56" applyNumberFormat="1" applyProtection="1">
      <alignment horizontal="left" vertical="center" wrapText="1" indent="1"/>
      <protection/>
    </xf>
    <xf numFmtId="4" fontId="38" fillId="0" borderId="1" xfId="95" applyNumberFormat="1" applyProtection="1">
      <alignment horizontal="right" vertical="center" shrinkToFit="1"/>
      <protection/>
    </xf>
    <xf numFmtId="1" fontId="38" fillId="0" borderId="1" xfId="84" applyNumberFormat="1" applyProtection="1">
      <alignment horizontal="center" vertical="center" shrinkToFit="1"/>
      <protection/>
    </xf>
    <xf numFmtId="49" fontId="38" fillId="0" borderId="8" xfId="72" applyNumberFormat="1" applyProtection="1">
      <alignment horizontal="center" vertical="center" shrinkToFit="1"/>
      <protection/>
    </xf>
    <xf numFmtId="49" fontId="38" fillId="0" borderId="3" xfId="53" applyNumberFormat="1" applyProtection="1">
      <alignment vertical="center" wrapText="1"/>
      <protection/>
    </xf>
    <xf numFmtId="0" fontId="44" fillId="0" borderId="0" xfId="128" applyNumberFormat="1" applyProtection="1">
      <alignment/>
      <protection/>
    </xf>
    <xf numFmtId="0" fontId="37" fillId="0" borderId="7" xfId="69" applyNumberFormat="1" applyProtection="1">
      <alignment horizontal="center" vertical="center" wrapText="1"/>
      <protection/>
    </xf>
    <xf numFmtId="0" fontId="37" fillId="0" borderId="1" xfId="50" applyNumberFormat="1" applyProtection="1">
      <alignment horizontal="center" vertical="center" wrapText="1"/>
      <protection/>
    </xf>
    <xf numFmtId="0" fontId="42" fillId="0" borderId="2" xfId="105" applyNumberFormat="1" applyProtection="1">
      <alignment vertical="center"/>
      <protection/>
    </xf>
    <xf numFmtId="0" fontId="37" fillId="0" borderId="2" xfId="48" applyNumberFormat="1" applyProtection="1">
      <alignment vertical="center"/>
      <protection/>
    </xf>
    <xf numFmtId="0" fontId="35" fillId="36" borderId="0" xfId="63" applyNumberFormat="1" applyFont="1" applyFill="1" applyAlignment="1" applyProtection="1">
      <alignment wrapText="1"/>
      <protection/>
    </xf>
    <xf numFmtId="0" fontId="35" fillId="36" borderId="0" xfId="63" applyFont="1" applyFill="1" applyAlignment="1">
      <alignment wrapText="1"/>
      <protection/>
    </xf>
    <xf numFmtId="0" fontId="39" fillId="36" borderId="1" xfId="51" applyNumberFormat="1" applyFont="1" applyFill="1" applyProtection="1">
      <alignment horizontal="center" vertical="center" wrapText="1"/>
      <protection/>
    </xf>
    <xf numFmtId="0" fontId="39" fillId="36" borderId="1" xfId="51" applyFont="1" applyFill="1">
      <alignment horizontal="center" vertical="center" wrapText="1"/>
      <protection/>
    </xf>
    <xf numFmtId="0" fontId="39" fillId="36" borderId="1" xfId="52" applyNumberFormat="1" applyFont="1" applyFill="1" applyProtection="1">
      <alignment horizontal="center" vertical="center" wrapText="1"/>
      <protection/>
    </xf>
    <xf numFmtId="0" fontId="39" fillId="36" borderId="1" xfId="52" applyFont="1" applyFill="1">
      <alignment horizontal="center" vertical="center" wrapText="1"/>
      <protection/>
    </xf>
    <xf numFmtId="0" fontId="35" fillId="36" borderId="0" xfId="63" applyNumberFormat="1" applyFont="1" applyFill="1" applyProtection="1">
      <alignment horizontal="left" wrapText="1"/>
      <protection/>
    </xf>
    <xf numFmtId="0" fontId="35" fillId="36" borderId="0" xfId="63" applyFont="1" applyFill="1">
      <alignment horizontal="left" wrapText="1"/>
      <protection/>
    </xf>
    <xf numFmtId="0" fontId="41" fillId="36" borderId="0" xfId="73" applyNumberFormat="1" applyFont="1" applyFill="1" applyProtection="1">
      <alignment horizontal="center" wrapText="1"/>
      <protection/>
    </xf>
    <xf numFmtId="0" fontId="41" fillId="36" borderId="0" xfId="73" applyFont="1" applyFill="1">
      <alignment horizontal="center" wrapText="1"/>
      <protection/>
    </xf>
    <xf numFmtId="0" fontId="41" fillId="36" borderId="0" xfId="75" applyNumberFormat="1" applyFont="1" applyFill="1" applyProtection="1">
      <alignment horizontal="center"/>
      <protection/>
    </xf>
    <xf numFmtId="0" fontId="41" fillId="36" borderId="0" xfId="75" applyFont="1" applyFill="1">
      <alignment horizontal="center"/>
      <protection/>
    </xf>
    <xf numFmtId="0" fontId="35" fillId="36" borderId="0" xfId="63" applyFont="1" applyFill="1" applyAlignment="1">
      <alignment horizontal="center" wrapText="1"/>
      <protection/>
    </xf>
    <xf numFmtId="0" fontId="35" fillId="36" borderId="0" xfId="78" applyNumberFormat="1" applyFont="1" applyFill="1" applyProtection="1">
      <alignment horizontal="right"/>
      <protection/>
    </xf>
    <xf numFmtId="0" fontId="35" fillId="36" borderId="0" xfId="78" applyFont="1" applyFill="1">
      <alignment horizontal="right"/>
      <protection/>
    </xf>
    <xf numFmtId="1" fontId="39" fillId="36" borderId="1" xfId="54" applyNumberFormat="1" applyFont="1" applyFill="1" applyProtection="1">
      <alignment horizontal="left" vertical="top" shrinkToFit="1"/>
      <protection/>
    </xf>
    <xf numFmtId="1" fontId="39" fillId="36" borderId="1" xfId="54" applyFont="1" applyFill="1">
      <alignment horizontal="left" vertical="top" shrinkToFit="1"/>
      <protection/>
    </xf>
    <xf numFmtId="0" fontId="35" fillId="36" borderId="1" xfId="39" applyNumberFormat="1" applyFont="1" applyFill="1" applyProtection="1">
      <alignment horizontal="center" vertical="center" wrapText="1"/>
      <protection/>
    </xf>
    <xf numFmtId="0" fontId="35" fillId="36" borderId="1" xfId="39" applyFont="1" applyFill="1">
      <alignment horizontal="center" vertical="center" wrapText="1"/>
      <protection/>
    </xf>
    <xf numFmtId="0" fontId="39" fillId="36" borderId="1" xfId="42" applyNumberFormat="1" applyFont="1" applyFill="1" applyProtection="1">
      <alignment horizontal="center" vertical="center" wrapText="1"/>
      <protection/>
    </xf>
    <xf numFmtId="0" fontId="39" fillId="36" borderId="1" xfId="42" applyFont="1" applyFill="1">
      <alignment horizontal="center" vertical="center" wrapText="1"/>
      <protection/>
    </xf>
    <xf numFmtId="0" fontId="39" fillId="36" borderId="1" xfId="45" applyNumberFormat="1" applyFont="1" applyFill="1" applyProtection="1">
      <alignment horizontal="center" vertical="center" wrapText="1"/>
      <protection/>
    </xf>
    <xf numFmtId="0" fontId="39" fillId="36" borderId="1" xfId="45" applyFont="1" applyFill="1">
      <alignment horizontal="center" vertical="center" wrapText="1"/>
      <protection/>
    </xf>
    <xf numFmtId="0" fontId="39" fillId="36" borderId="1" xfId="47" applyNumberFormat="1" applyFont="1" applyFill="1" applyProtection="1">
      <alignment horizontal="center" vertical="center" wrapText="1"/>
      <protection/>
    </xf>
    <xf numFmtId="0" fontId="39" fillId="36" borderId="1" xfId="47" applyFont="1" applyFill="1">
      <alignment horizontal="center" vertical="center" wrapText="1"/>
      <protection/>
    </xf>
    <xf numFmtId="0" fontId="39" fillId="36" borderId="1" xfId="49" applyNumberFormat="1" applyFont="1" applyFill="1" applyProtection="1">
      <alignment horizontal="center" vertical="center" wrapText="1"/>
      <protection/>
    </xf>
    <xf numFmtId="0" fontId="39" fillId="36" borderId="1" xfId="49" applyFont="1" applyFill="1">
      <alignment horizontal="center" vertical="center" wrapText="1"/>
      <protection/>
    </xf>
    <xf numFmtId="10" fontId="31" fillId="36" borderId="27" xfId="0" applyNumberFormat="1" applyFont="1" applyFill="1" applyBorder="1" applyAlignment="1" applyProtection="1">
      <alignment horizontal="center" vertical="center" wrapText="1"/>
      <protection locked="0"/>
    </xf>
    <xf numFmtId="10" fontId="31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39" fillId="36" borderId="29" xfId="52" applyNumberFormat="1" applyFont="1" applyFill="1" applyBorder="1" applyAlignment="1" applyProtection="1">
      <alignment horizontal="center" vertical="center" wrapText="1"/>
      <protection/>
    </xf>
    <xf numFmtId="0" fontId="39" fillId="36" borderId="30" xfId="52" applyNumberFormat="1" applyFont="1" applyFill="1" applyBorder="1" applyAlignment="1" applyProtection="1">
      <alignment horizontal="center" vertical="center" wrapText="1"/>
      <protection/>
    </xf>
    <xf numFmtId="0" fontId="39" fillId="36" borderId="31" xfId="52" applyNumberFormat="1" applyFont="1" applyFill="1" applyBorder="1" applyAlignment="1" applyProtection="1">
      <alignment horizontal="center" vertical="center" wrapText="1"/>
      <protection/>
    </xf>
    <xf numFmtId="0" fontId="39" fillId="36" borderId="32" xfId="52" applyNumberFormat="1" applyFont="1" applyFill="1" applyBorder="1" applyAlignment="1" applyProtection="1">
      <alignment horizontal="center" vertical="center" wrapText="1"/>
      <protection/>
    </xf>
    <xf numFmtId="0" fontId="39" fillId="36" borderId="2" xfId="52" applyNumberFormat="1" applyFont="1" applyFill="1" applyBorder="1" applyAlignment="1" applyProtection="1">
      <alignment horizontal="center" vertical="center" wrapText="1"/>
      <protection/>
    </xf>
    <xf numFmtId="0" fontId="39" fillId="36" borderId="33" xfId="52" applyNumberFormat="1" applyFont="1" applyFill="1" applyBorder="1" applyAlignment="1" applyProtection="1">
      <alignment horizontal="center" vertical="center" wrapText="1"/>
      <protection/>
    </xf>
    <xf numFmtId="0" fontId="39" fillId="36" borderId="34" xfId="51" applyNumberFormat="1" applyFont="1" applyFill="1" applyBorder="1" applyAlignment="1" applyProtection="1">
      <alignment horizontal="center" vertical="center" wrapText="1"/>
      <protection/>
    </xf>
    <xf numFmtId="0" fontId="39" fillId="36" borderId="11" xfId="51" applyNumberFormat="1" applyFont="1" applyFill="1" applyBorder="1" applyAlignment="1" applyProtection="1">
      <alignment horizontal="center" vertical="center" wrapText="1"/>
      <protection/>
    </xf>
    <xf numFmtId="0" fontId="39" fillId="36" borderId="25" xfId="52" applyFont="1" applyFill="1" applyBorder="1">
      <alignment horizontal="center" vertical="center" wrapText="1"/>
      <protection/>
    </xf>
    <xf numFmtId="4" fontId="39" fillId="36" borderId="27" xfId="41" applyNumberFormat="1" applyFont="1" applyFill="1" applyBorder="1" applyAlignment="1" applyProtection="1">
      <alignment horizontal="center" vertical="center" wrapText="1"/>
      <protection/>
    </xf>
    <xf numFmtId="4" fontId="39" fillId="36" borderId="28" xfId="41" applyNumberFormat="1" applyFont="1" applyFill="1" applyBorder="1" applyAlignment="1" applyProtection="1">
      <alignment horizontal="center" vertical="center" wrapText="1"/>
      <protection/>
    </xf>
    <xf numFmtId="0" fontId="39" fillId="36" borderId="27" xfId="41" applyNumberFormat="1" applyFont="1" applyFill="1" applyBorder="1" applyAlignment="1" applyProtection="1">
      <alignment horizontal="center" vertical="center" wrapText="1"/>
      <protection/>
    </xf>
    <xf numFmtId="0" fontId="39" fillId="36" borderId="28" xfId="41" applyNumberFormat="1" applyFont="1" applyFill="1" applyBorder="1" applyAlignment="1" applyProtection="1">
      <alignment horizontal="center" vertical="center" wrapText="1"/>
      <protection/>
    </xf>
    <xf numFmtId="0" fontId="31" fillId="36" borderId="27" xfId="0" applyFont="1" applyFill="1" applyBorder="1" applyAlignment="1" applyProtection="1">
      <alignment horizontal="center" vertical="top" wrapText="1"/>
      <protection locked="0"/>
    </xf>
    <xf numFmtId="0" fontId="31" fillId="36" borderId="28" xfId="0" applyFont="1" applyFill="1" applyBorder="1" applyAlignment="1" applyProtection="1">
      <alignment horizontal="center" vertical="top" wrapText="1"/>
      <protection locked="0"/>
    </xf>
    <xf numFmtId="0" fontId="39" fillId="36" borderId="1" xfId="60" applyNumberFormat="1" applyFont="1" applyFill="1" applyProtection="1">
      <alignment horizontal="center" vertical="center" wrapText="1"/>
      <protection/>
    </xf>
    <xf numFmtId="0" fontId="39" fillId="36" borderId="1" xfId="60" applyFont="1" applyFill="1">
      <alignment horizontal="center" vertical="center" wrapText="1"/>
      <protection/>
    </xf>
    <xf numFmtId="0" fontId="39" fillId="36" borderId="1" xfId="62" applyNumberFormat="1" applyFont="1" applyFill="1" applyProtection="1">
      <alignment horizontal="center" vertical="center" wrapText="1"/>
      <protection/>
    </xf>
    <xf numFmtId="0" fontId="39" fillId="36" borderId="1" xfId="62" applyFont="1" applyFill="1">
      <alignment horizontal="center" vertical="center" wrapText="1"/>
      <protection/>
    </xf>
    <xf numFmtId="0" fontId="39" fillId="36" borderId="1" xfId="64" applyNumberFormat="1" applyFont="1" applyFill="1" applyProtection="1">
      <alignment horizontal="center" vertical="center" wrapText="1"/>
      <protection/>
    </xf>
    <xf numFmtId="0" fontId="39" fillId="36" borderId="1" xfId="64" applyFont="1" applyFill="1">
      <alignment horizontal="center" vertical="center" wrapText="1"/>
      <protection/>
    </xf>
    <xf numFmtId="0" fontId="39" fillId="36" borderId="1" xfId="66" applyNumberFormat="1" applyFont="1" applyFill="1" applyProtection="1">
      <alignment horizontal="center" vertical="center" wrapText="1"/>
      <protection/>
    </xf>
    <xf numFmtId="0" fontId="39" fillId="36" borderId="1" xfId="66" applyFont="1" applyFill="1">
      <alignment horizontal="center" vertical="center" wrapText="1"/>
      <protection/>
    </xf>
    <xf numFmtId="0" fontId="39" fillId="36" borderId="1" xfId="71" applyNumberFormat="1" applyFont="1" applyFill="1" applyProtection="1">
      <alignment horizontal="center" vertical="center" wrapText="1"/>
      <protection/>
    </xf>
    <xf numFmtId="0" fontId="39" fillId="36" borderId="1" xfId="71" applyFont="1" applyFill="1">
      <alignment horizontal="center" vertical="center" wrapText="1"/>
      <protection/>
    </xf>
    <xf numFmtId="0" fontId="39" fillId="36" borderId="1" xfId="99" applyNumberFormat="1" applyFont="1" applyFill="1" applyProtection="1">
      <alignment horizontal="center" vertical="center" wrapText="1"/>
      <protection/>
    </xf>
    <xf numFmtId="0" fontId="39" fillId="36" borderId="1" xfId="99" applyFont="1" applyFill="1">
      <alignment horizontal="center" vertical="center" wrapText="1"/>
      <protection/>
    </xf>
    <xf numFmtId="0" fontId="39" fillId="36" borderId="25" xfId="99" applyNumberFormat="1" applyFont="1" applyFill="1" applyBorder="1" applyProtection="1">
      <alignment horizontal="center" vertical="center" wrapText="1"/>
      <protection/>
    </xf>
    <xf numFmtId="0" fontId="39" fillId="36" borderId="25" xfId="99" applyFont="1" applyFill="1" applyBorder="1">
      <alignment horizontal="center" vertical="center" wrapText="1"/>
      <protection/>
    </xf>
    <xf numFmtId="0" fontId="35" fillId="36" borderId="0" xfId="100" applyNumberFormat="1" applyFont="1" applyFill="1" applyProtection="1">
      <alignment horizontal="left" wrapText="1"/>
      <protection/>
    </xf>
    <xf numFmtId="0" fontId="35" fillId="36" borderId="0" xfId="100" applyFont="1" applyFill="1">
      <alignment horizontal="left" wrapText="1"/>
      <protection/>
    </xf>
    <xf numFmtId="0" fontId="39" fillId="36" borderId="1" xfId="68" applyNumberFormat="1" applyFont="1" applyFill="1" applyProtection="1">
      <alignment horizontal="left"/>
      <protection/>
    </xf>
    <xf numFmtId="0" fontId="39" fillId="36" borderId="1" xfId="68" applyFont="1" applyFill="1">
      <alignment horizontal="left"/>
      <protection/>
    </xf>
    <xf numFmtId="0" fontId="39" fillId="36" borderId="1" xfId="86" applyNumberFormat="1" applyFont="1" applyFill="1" applyProtection="1">
      <alignment horizontal="center" vertical="center" wrapText="1"/>
      <protection/>
    </xf>
    <xf numFmtId="0" fontId="39" fillId="36" borderId="1" xfId="86" applyFont="1" applyFill="1">
      <alignment horizontal="center" vertical="center" wrapText="1"/>
      <protection/>
    </xf>
    <xf numFmtId="0" fontId="39" fillId="36" borderId="1" xfId="89" applyNumberFormat="1" applyFont="1" applyFill="1" applyProtection="1">
      <alignment horizontal="center" vertical="center" wrapText="1"/>
      <protection/>
    </xf>
    <xf numFmtId="0" fontId="39" fillId="36" borderId="1" xfId="89" applyFont="1" applyFill="1">
      <alignment horizontal="center" vertical="center" wrapText="1"/>
      <protection/>
    </xf>
    <xf numFmtId="0" fontId="39" fillId="36" borderId="1" xfId="90" applyNumberFormat="1" applyFont="1" applyFill="1" applyProtection="1">
      <alignment horizontal="center" vertical="center" wrapText="1"/>
      <protection/>
    </xf>
    <xf numFmtId="0" fontId="39" fillId="36" borderId="1" xfId="90" applyFont="1" applyFill="1">
      <alignment horizontal="center" vertical="center" wrapText="1"/>
      <protection/>
    </xf>
    <xf numFmtId="0" fontId="39" fillId="36" borderId="1" xfId="91" applyNumberFormat="1" applyFont="1" applyFill="1" applyProtection="1">
      <alignment horizontal="center" vertical="center" wrapText="1"/>
      <protection/>
    </xf>
    <xf numFmtId="0" fontId="39" fillId="36" borderId="1" xfId="91" applyFont="1" applyFill="1">
      <alignment horizontal="center" vertical="center" wrapText="1"/>
      <protection/>
    </xf>
    <xf numFmtId="0" fontId="39" fillId="36" borderId="1" xfId="92" applyNumberFormat="1" applyFont="1" applyFill="1" applyProtection="1">
      <alignment horizontal="center" vertical="center" wrapText="1"/>
      <protection/>
    </xf>
    <xf numFmtId="0" fontId="39" fillId="36" borderId="1" xfId="92" applyFont="1" applyFill="1">
      <alignment horizontal="center" vertical="center" wrapText="1"/>
      <protection/>
    </xf>
    <xf numFmtId="0" fontId="39" fillId="36" borderId="1" xfId="94" applyNumberFormat="1" applyFont="1" applyFill="1" applyProtection="1">
      <alignment horizontal="center" vertical="center" wrapText="1"/>
      <protection/>
    </xf>
    <xf numFmtId="0" fontId="39" fillId="36" borderId="1" xfId="94" applyFont="1" applyFill="1">
      <alignment horizontal="center" vertical="center" wrapText="1"/>
      <protection/>
    </xf>
    <xf numFmtId="0" fontId="39" fillId="36" borderId="1" xfId="96" applyNumberFormat="1" applyFont="1" applyFill="1" applyProtection="1">
      <alignment horizontal="center" vertical="center" wrapText="1"/>
      <protection/>
    </xf>
    <xf numFmtId="0" fontId="39" fillId="36" borderId="1" xfId="96" applyFont="1" applyFill="1">
      <alignment horizontal="center" vertical="center" wrapText="1"/>
      <protection/>
    </xf>
    <xf numFmtId="0" fontId="39" fillId="36" borderId="1" xfId="98" applyNumberFormat="1" applyFont="1" applyFill="1" applyProtection="1">
      <alignment horizontal="center" vertical="center" wrapText="1"/>
      <protection/>
    </xf>
    <xf numFmtId="0" fontId="39" fillId="36" borderId="1" xfId="98" applyFont="1" applyFill="1">
      <alignment horizontal="center" vertical="center" wrapText="1"/>
      <protection/>
    </xf>
    <xf numFmtId="0" fontId="39" fillId="36" borderId="1" xfId="39" applyNumberFormat="1" applyFont="1" applyFill="1" applyProtection="1">
      <alignment horizontal="center" vertical="center" wrapText="1"/>
      <protection/>
    </xf>
    <xf numFmtId="0" fontId="39" fillId="36" borderId="1" xfId="39" applyFont="1" applyFill="1">
      <alignment horizontal="center" vertical="center" wrapText="1"/>
      <protection/>
    </xf>
    <xf numFmtId="0" fontId="39" fillId="36" borderId="1" xfId="81" applyNumberFormat="1" applyFont="1" applyFill="1" applyProtection="1">
      <alignment horizontal="center" vertical="center" wrapText="1"/>
      <protection/>
    </xf>
    <xf numFmtId="0" fontId="39" fillId="36" borderId="1" xfId="81" applyFont="1" applyFill="1">
      <alignment horizontal="center" vertical="center" wrapText="1"/>
      <protection/>
    </xf>
    <xf numFmtId="0" fontId="39" fillId="36" borderId="1" xfId="83" applyNumberFormat="1" applyFont="1" applyFill="1" applyProtection="1">
      <alignment horizontal="center" vertical="center" wrapText="1"/>
      <protection/>
    </xf>
    <xf numFmtId="0" fontId="39" fillId="36" borderId="1" xfId="83" applyFont="1" applyFill="1">
      <alignment horizontal="center" vertical="center" wrapText="1"/>
      <protection/>
    </xf>
    <xf numFmtId="0" fontId="35" fillId="36" borderId="0" xfId="79" applyNumberFormat="1" applyFont="1" applyFill="1" applyProtection="1">
      <alignment wrapText="1"/>
      <protection/>
    </xf>
    <xf numFmtId="0" fontId="35" fillId="36" borderId="0" xfId="79" applyFont="1" applyFill="1">
      <alignment wrapText="1"/>
      <protection/>
    </xf>
    <xf numFmtId="0" fontId="41" fillId="36" borderId="0" xfId="104" applyNumberFormat="1" applyFont="1" applyFill="1" applyProtection="1">
      <alignment horizontal="center" wrapText="1"/>
      <protection/>
    </xf>
    <xf numFmtId="0" fontId="41" fillId="36" borderId="0" xfId="104" applyFont="1" applyFill="1">
      <alignment horizontal="center" wrapText="1"/>
      <protection/>
    </xf>
    <xf numFmtId="0" fontId="41" fillId="36" borderId="0" xfId="106" applyNumberFormat="1" applyFont="1" applyFill="1" applyProtection="1">
      <alignment horizontal="center"/>
      <protection/>
    </xf>
    <xf numFmtId="0" fontId="41" fillId="36" borderId="0" xfId="106" applyFont="1" applyFill="1">
      <alignment horizontal="center"/>
      <protection/>
    </xf>
    <xf numFmtId="0" fontId="35" fillId="36" borderId="0" xfId="108" applyNumberFormat="1" applyFont="1" applyFill="1" applyProtection="1">
      <alignment horizontal="right"/>
      <protection/>
    </xf>
    <xf numFmtId="0" fontId="35" fillId="36" borderId="0" xfId="108" applyFont="1" applyFill="1">
      <alignment horizontal="right"/>
      <protection/>
    </xf>
    <xf numFmtId="0" fontId="39" fillId="36" borderId="1" xfId="55" applyNumberFormat="1" applyFont="1" applyFill="1" applyProtection="1">
      <alignment horizontal="center" vertical="center" wrapText="1"/>
      <protection/>
    </xf>
    <xf numFmtId="0" fontId="39" fillId="36" borderId="1" xfId="55" applyFont="1" applyFill="1">
      <alignment horizontal="center" vertical="center" wrapText="1"/>
      <protection/>
    </xf>
    <xf numFmtId="0" fontId="63" fillId="0" borderId="34" xfId="50" applyNumberFormat="1" applyFont="1" applyBorder="1" applyAlignment="1" applyProtection="1">
      <alignment horizontal="center" vertical="center" wrapText="1"/>
      <protection/>
    </xf>
    <xf numFmtId="0" fontId="63" fillId="0" borderId="11" xfId="50" applyNumberFormat="1" applyFont="1" applyBorder="1" applyAlignment="1" applyProtection="1">
      <alignment horizontal="center" vertical="center" wrapText="1"/>
      <protection/>
    </xf>
    <xf numFmtId="0" fontId="36" fillId="0" borderId="0" xfId="46" applyNumberFormat="1" applyAlignment="1" applyProtection="1">
      <alignment horizontal="center" vertical="center" wrapText="1"/>
      <protection/>
    </xf>
    <xf numFmtId="0" fontId="38" fillId="0" borderId="0" xfId="102" applyNumberFormat="1" applyProtection="1">
      <alignment horizontal="left" vertical="center" wrapText="1"/>
      <protection/>
    </xf>
    <xf numFmtId="0" fontId="38" fillId="0" borderId="0" xfId="102">
      <alignment horizontal="left" vertical="center" wrapText="1"/>
      <protection/>
    </xf>
    <xf numFmtId="0" fontId="63" fillId="0" borderId="8" xfId="127" applyNumberFormat="1" applyFont="1" applyProtection="1">
      <alignment horizontal="center" vertical="center" wrapText="1"/>
      <protection/>
    </xf>
    <xf numFmtId="0" fontId="63" fillId="0" borderId="8" xfId="127" applyFont="1">
      <alignment horizontal="center" vertical="center" wrapText="1"/>
      <protection/>
    </xf>
    <xf numFmtId="0" fontId="63" fillId="0" borderId="1" xfId="50" applyNumberFormat="1" applyFont="1" applyProtection="1">
      <alignment horizontal="center" vertical="center" wrapText="1"/>
      <protection/>
    </xf>
    <xf numFmtId="0" fontId="63" fillId="0" borderId="1" xfId="50" applyFont="1">
      <alignment horizontal="center" vertical="center" wrapText="1"/>
      <protection/>
    </xf>
    <xf numFmtId="49" fontId="63" fillId="0" borderId="34" xfId="93" applyNumberFormat="1" applyFont="1" applyBorder="1" applyAlignment="1" applyProtection="1">
      <alignment horizontal="center" vertical="center" wrapText="1"/>
      <protection/>
    </xf>
    <xf numFmtId="49" fontId="63" fillId="0" borderId="11" xfId="93" applyNumberFormat="1" applyFont="1" applyBorder="1" applyAlignment="1" applyProtection="1">
      <alignment horizontal="center" vertical="center" wrapText="1"/>
      <protection/>
    </xf>
  </cellXfs>
  <cellStyles count="1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 2" xfId="44"/>
    <cellStyle name="xl27" xfId="45"/>
    <cellStyle name="xl27 2" xfId="46"/>
    <cellStyle name="xl28" xfId="47"/>
    <cellStyle name="xl28 2" xfId="48"/>
    <cellStyle name="xl29" xfId="49"/>
    <cellStyle name="xl29 2" xfId="50"/>
    <cellStyle name="xl30" xfId="51"/>
    <cellStyle name="xl31" xfId="52"/>
    <cellStyle name="xl31 2" xfId="53"/>
    <cellStyle name="xl32" xfId="54"/>
    <cellStyle name="xl32 2" xfId="55"/>
    <cellStyle name="xl32 3" xfId="56"/>
    <cellStyle name="xl33" xfId="57"/>
    <cellStyle name="xl33 2" xfId="58"/>
    <cellStyle name="xl34" xfId="59"/>
    <cellStyle name="xl34 2" xfId="60"/>
    <cellStyle name="xl35" xfId="61"/>
    <cellStyle name="xl35 2" xfId="62"/>
    <cellStyle name="xl36" xfId="63"/>
    <cellStyle name="xl36 2" xfId="64"/>
    <cellStyle name="xl37" xfId="65"/>
    <cellStyle name="xl37 2" xfId="66"/>
    <cellStyle name="xl38" xfId="67"/>
    <cellStyle name="xl38 2" xfId="68"/>
    <cellStyle name="xl38 3" xfId="69"/>
    <cellStyle name="xl39" xfId="70"/>
    <cellStyle name="xl39 2" xfId="71"/>
    <cellStyle name="xl39 3" xfId="72"/>
    <cellStyle name="xl40" xfId="73"/>
    <cellStyle name="xl40 2" xfId="74"/>
    <cellStyle name="xl41" xfId="75"/>
    <cellStyle name="xl41 2" xfId="76"/>
    <cellStyle name="xl41 3" xfId="77"/>
    <cellStyle name="xl42" xfId="78"/>
    <cellStyle name="xl42 2" xfId="79"/>
    <cellStyle name="xl43" xfId="80"/>
    <cellStyle name="xl43 2" xfId="81"/>
    <cellStyle name="xl44" xfId="82"/>
    <cellStyle name="xl44 2" xfId="83"/>
    <cellStyle name="xl44 3" xfId="84"/>
    <cellStyle name="xl45" xfId="85"/>
    <cellStyle name="xl45 2" xfId="86"/>
    <cellStyle name="xl45 3" xfId="87"/>
    <cellStyle name="xl46" xfId="88"/>
    <cellStyle name="xl46 2" xfId="89"/>
    <cellStyle name="xl47" xfId="90"/>
    <cellStyle name="xl48" xfId="91"/>
    <cellStyle name="xl49" xfId="92"/>
    <cellStyle name="xl49 2" xfId="93"/>
    <cellStyle name="xl50" xfId="94"/>
    <cellStyle name="xl50 2" xfId="95"/>
    <cellStyle name="xl51" xfId="96"/>
    <cellStyle name="xl51 2" xfId="97"/>
    <cellStyle name="xl52" xfId="98"/>
    <cellStyle name="xl53" xfId="99"/>
    <cellStyle name="xl54" xfId="100"/>
    <cellStyle name="xl55" xfId="101"/>
    <cellStyle name="xl55 2" xfId="102"/>
    <cellStyle name="xl56" xfId="103"/>
    <cellStyle name="xl57" xfId="104"/>
    <cellStyle name="xl57 2" xfId="105"/>
    <cellStyle name="xl58" xfId="106"/>
    <cellStyle name="xl58 2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Акцент1" xfId="137"/>
    <cellStyle name="Акцент2" xfId="138"/>
    <cellStyle name="Акцент3" xfId="139"/>
    <cellStyle name="Акцент4" xfId="140"/>
    <cellStyle name="Акцент5" xfId="141"/>
    <cellStyle name="Акцент6" xfId="142"/>
    <cellStyle name="Ввод " xfId="143"/>
    <cellStyle name="Вывод" xfId="144"/>
    <cellStyle name="Вычисление" xfId="145"/>
    <cellStyle name="Currency" xfId="146"/>
    <cellStyle name="Currency [0]" xfId="147"/>
    <cellStyle name="Заголовок 1" xfId="148"/>
    <cellStyle name="Заголовок 2" xfId="149"/>
    <cellStyle name="Заголовок 3" xfId="150"/>
    <cellStyle name="Заголовок 4" xfId="151"/>
    <cellStyle name="Итог" xfId="152"/>
    <cellStyle name="Контрольная ячейка" xfId="153"/>
    <cellStyle name="Название" xfId="154"/>
    <cellStyle name="Нейтральный" xfId="155"/>
    <cellStyle name="Плохой" xfId="156"/>
    <cellStyle name="Пояснение" xfId="157"/>
    <cellStyle name="Примечание" xfId="158"/>
    <cellStyle name="Percent" xfId="159"/>
    <cellStyle name="Связанная ячейка" xfId="160"/>
    <cellStyle name="Текст предупреждения" xfId="161"/>
    <cellStyle name="Comma" xfId="162"/>
    <cellStyle name="Comma [0]" xfId="163"/>
    <cellStyle name="Хороший" xfId="1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"/>
  <sheetViews>
    <sheetView showGridLines="0" showZeros="0" tabSelected="1" view="pageBreakPreview" zoomScaleSheetLayoutView="100" workbookViewId="0" topLeftCell="B1">
      <pane ySplit="9" topLeftCell="A87" activePane="bottomLeft" state="frozen"/>
      <selection pane="topLeft" activeCell="A1" sqref="A1"/>
      <selection pane="bottomLeft" activeCell="C89" sqref="C89"/>
    </sheetView>
  </sheetViews>
  <sheetFormatPr defaultColWidth="9.140625" defaultRowHeight="15" outlineLevelRow="4"/>
  <cols>
    <col min="1" max="1" width="9.140625" style="2" hidden="1" customWidth="1"/>
    <col min="2" max="2" width="47.7109375" style="2" customWidth="1"/>
    <col min="3" max="3" width="21.7109375" style="2" customWidth="1"/>
    <col min="4" max="16" width="9.140625" style="2" hidden="1" customWidth="1"/>
    <col min="17" max="17" width="15.7109375" style="2" customWidth="1"/>
    <col min="18" max="25" width="9.140625" style="2" hidden="1" customWidth="1"/>
    <col min="26" max="26" width="15.7109375" style="2" customWidth="1"/>
    <col min="27" max="30" width="9.140625" style="2" hidden="1" customWidth="1"/>
    <col min="31" max="31" width="12.7109375" style="2" customWidth="1"/>
    <col min="32" max="35" width="9.140625" style="2" hidden="1" customWidth="1"/>
    <col min="36" max="36" width="13.28125" style="27" hidden="1" customWidth="1"/>
    <col min="37" max="37" width="11.421875" style="21" hidden="1" customWidth="1"/>
    <col min="38" max="16384" width="9.140625" style="2" customWidth="1"/>
  </cols>
  <sheetData>
    <row r="1" spans="1:36" ht="57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97" t="s">
        <v>388</v>
      </c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86"/>
      <c r="AG1" s="86"/>
      <c r="AH1" s="86"/>
      <c r="AI1" s="86"/>
      <c r="AJ1" s="24"/>
    </row>
    <row r="2" spans="1:36" ht="15" hidden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24"/>
    </row>
    <row r="3" spans="1:36" ht="15" hidden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24"/>
    </row>
    <row r="4" spans="1:36" ht="15" hidden="1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24"/>
    </row>
    <row r="5" spans="1:36" ht="66" customHeight="1">
      <c r="A5" s="93" t="s">
        <v>197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3"/>
      <c r="AI5" s="3"/>
      <c r="AJ5" s="24"/>
    </row>
    <row r="6" spans="1:36" ht="15.75">
      <c r="A6" s="95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4"/>
      <c r="AI6" s="4"/>
      <c r="AJ6" s="24"/>
    </row>
    <row r="7" spans="1:36" ht="15">
      <c r="A7" s="98" t="s">
        <v>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24"/>
    </row>
    <row r="8" spans="1:37" ht="15" customHeight="1">
      <c r="A8" s="102" t="s">
        <v>2</v>
      </c>
      <c r="B8" s="104" t="s">
        <v>3</v>
      </c>
      <c r="C8" s="106" t="s">
        <v>4</v>
      </c>
      <c r="D8" s="108" t="s">
        <v>2</v>
      </c>
      <c r="E8" s="110" t="s">
        <v>2</v>
      </c>
      <c r="F8" s="89" t="s">
        <v>5</v>
      </c>
      <c r="G8" s="90"/>
      <c r="H8" s="90"/>
      <c r="I8" s="89" t="s">
        <v>6</v>
      </c>
      <c r="J8" s="90"/>
      <c r="K8" s="90"/>
      <c r="L8" s="87" t="s">
        <v>2</v>
      </c>
      <c r="M8" s="87" t="s">
        <v>2</v>
      </c>
      <c r="N8" s="87" t="s">
        <v>2</v>
      </c>
      <c r="O8" s="87" t="s">
        <v>2</v>
      </c>
      <c r="P8" s="87" t="s">
        <v>2</v>
      </c>
      <c r="Q8" s="87" t="s">
        <v>7</v>
      </c>
      <c r="R8" s="87" t="s">
        <v>2</v>
      </c>
      <c r="S8" s="87" t="s">
        <v>2</v>
      </c>
      <c r="T8" s="87" t="s">
        <v>2</v>
      </c>
      <c r="U8" s="87" t="s">
        <v>2</v>
      </c>
      <c r="V8" s="87" t="s">
        <v>2</v>
      </c>
      <c r="W8" s="87" t="s">
        <v>2</v>
      </c>
      <c r="X8" s="114" t="s">
        <v>216</v>
      </c>
      <c r="Y8" s="115"/>
      <c r="Z8" s="116"/>
      <c r="AA8" s="89" t="s">
        <v>8</v>
      </c>
      <c r="AB8" s="90"/>
      <c r="AC8" s="90"/>
      <c r="AD8" s="12" t="s">
        <v>2</v>
      </c>
      <c r="AE8" s="120" t="s">
        <v>11</v>
      </c>
      <c r="AF8" s="89" t="s">
        <v>9</v>
      </c>
      <c r="AG8" s="90"/>
      <c r="AH8" s="89" t="s">
        <v>10</v>
      </c>
      <c r="AI8" s="122"/>
      <c r="AJ8" s="123" t="s">
        <v>198</v>
      </c>
      <c r="AK8" s="112" t="s">
        <v>199</v>
      </c>
    </row>
    <row r="9" spans="1:37" ht="46.5" customHeight="1">
      <c r="A9" s="103"/>
      <c r="B9" s="105"/>
      <c r="C9" s="107"/>
      <c r="D9" s="109"/>
      <c r="E9" s="111"/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3" t="s">
        <v>2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117"/>
      <c r="Y9" s="118"/>
      <c r="Z9" s="119"/>
      <c r="AA9" s="13" t="s">
        <v>2</v>
      </c>
      <c r="AB9" s="13" t="s">
        <v>2</v>
      </c>
      <c r="AC9" s="13" t="s">
        <v>2</v>
      </c>
      <c r="AD9" s="13"/>
      <c r="AE9" s="121"/>
      <c r="AF9" s="13" t="s">
        <v>2</v>
      </c>
      <c r="AG9" s="13" t="s">
        <v>2</v>
      </c>
      <c r="AH9" s="13" t="s">
        <v>2</v>
      </c>
      <c r="AI9" s="14" t="s">
        <v>2</v>
      </c>
      <c r="AJ9" s="124"/>
      <c r="AK9" s="113"/>
    </row>
    <row r="10" spans="1:37" ht="15">
      <c r="A10" s="5" t="s">
        <v>12</v>
      </c>
      <c r="B10" s="15" t="s">
        <v>13</v>
      </c>
      <c r="C10" s="16" t="s">
        <v>12</v>
      </c>
      <c r="D10" s="16"/>
      <c r="E10" s="16"/>
      <c r="F10" s="17"/>
      <c r="G10" s="16"/>
      <c r="H10" s="16"/>
      <c r="I10" s="16"/>
      <c r="J10" s="16"/>
      <c r="K10" s="16"/>
      <c r="L10" s="16"/>
      <c r="M10" s="16"/>
      <c r="N10" s="16"/>
      <c r="O10" s="18">
        <v>93631200</v>
      </c>
      <c r="P10" s="18">
        <v>0</v>
      </c>
      <c r="Q10" s="18">
        <f>Q11+Q17+Q22+Q32+Q36+Q38+Q45+Q54+Q59+Q62+Q65+Q76</f>
        <v>93631200</v>
      </c>
      <c r="R10" s="18">
        <f aca="true" t="shared" si="0" ref="R10:Z10">R11+R17+R22+R32+R36+R38+R45+R54+R59+R62+R65+R76</f>
        <v>93631200</v>
      </c>
      <c r="S10" s="18">
        <f t="shared" si="0"/>
        <v>93631200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19294916.28</v>
      </c>
      <c r="Z10" s="18">
        <f t="shared" si="0"/>
        <v>20863960.57</v>
      </c>
      <c r="AA10" s="18">
        <v>0</v>
      </c>
      <c r="AB10" s="18">
        <v>19294916.28</v>
      </c>
      <c r="AC10" s="18">
        <v>19294916.28</v>
      </c>
      <c r="AD10" s="18">
        <v>19294916.28</v>
      </c>
      <c r="AE10" s="19">
        <f>Z10/Q10</f>
        <v>0.222831284550449</v>
      </c>
      <c r="AF10" s="18">
        <v>74336283.72</v>
      </c>
      <c r="AG10" s="19">
        <v>0.2060735767564658</v>
      </c>
      <c r="AH10" s="18">
        <v>0</v>
      </c>
      <c r="AI10" s="20"/>
      <c r="AJ10" s="18">
        <f>AJ11+AJ17+AJ22+AJ32+AJ36+AJ38+AJ45+AJ54+AJ59+AJ62+AJ65+AJ76</f>
        <v>19832780.430000003</v>
      </c>
      <c r="AK10" s="23">
        <f>Z10/AJ10</f>
        <v>1.0519937254203744</v>
      </c>
    </row>
    <row r="11" spans="1:37" ht="15" outlineLevel="1">
      <c r="A11" s="5" t="s">
        <v>14</v>
      </c>
      <c r="B11" s="15" t="s">
        <v>15</v>
      </c>
      <c r="C11" s="16" t="s">
        <v>14</v>
      </c>
      <c r="D11" s="16"/>
      <c r="E11" s="16"/>
      <c r="F11" s="17"/>
      <c r="G11" s="16"/>
      <c r="H11" s="16"/>
      <c r="I11" s="16"/>
      <c r="J11" s="16"/>
      <c r="K11" s="16"/>
      <c r="L11" s="16"/>
      <c r="M11" s="16"/>
      <c r="N11" s="16"/>
      <c r="O11" s="18">
        <v>75804000</v>
      </c>
      <c r="P11" s="18">
        <v>0</v>
      </c>
      <c r="Q11" s="18">
        <f>Q12</f>
        <v>75804000</v>
      </c>
      <c r="R11" s="18">
        <f aca="true" t="shared" si="1" ref="R11:Z11">R12</f>
        <v>75804000</v>
      </c>
      <c r="S11" s="18">
        <f t="shared" si="1"/>
        <v>75804000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15665329.07</v>
      </c>
      <c r="Z11" s="18">
        <f t="shared" si="1"/>
        <v>16839856.020000003</v>
      </c>
      <c r="AA11" s="18">
        <v>0</v>
      </c>
      <c r="AB11" s="18">
        <v>15665329.07</v>
      </c>
      <c r="AC11" s="18">
        <v>15665329.07</v>
      </c>
      <c r="AD11" s="18">
        <v>15665329.07</v>
      </c>
      <c r="AE11" s="19">
        <f aca="true" t="shared" si="2" ref="AE11:AE65">Z11/Q11</f>
        <v>0.22214996596485678</v>
      </c>
      <c r="AF11" s="18">
        <v>60138670.93</v>
      </c>
      <c r="AG11" s="19">
        <v>0.20665570510790987</v>
      </c>
      <c r="AH11" s="18">
        <v>0</v>
      </c>
      <c r="AI11" s="20"/>
      <c r="AJ11" s="26">
        <f>AJ12</f>
        <v>15580159.110000001</v>
      </c>
      <c r="AK11" s="23">
        <f aca="true" t="shared" si="3" ref="AK11:AK65">Z11/AJ11</f>
        <v>1.080852634501754</v>
      </c>
    </row>
    <row r="12" spans="1:37" ht="15" outlineLevel="3">
      <c r="A12" s="5" t="s">
        <v>16</v>
      </c>
      <c r="B12" s="15" t="s">
        <v>17</v>
      </c>
      <c r="C12" s="16" t="s">
        <v>16</v>
      </c>
      <c r="D12" s="16"/>
      <c r="E12" s="16"/>
      <c r="F12" s="17"/>
      <c r="G12" s="16"/>
      <c r="H12" s="16"/>
      <c r="I12" s="16"/>
      <c r="J12" s="16"/>
      <c r="K12" s="16"/>
      <c r="L12" s="16"/>
      <c r="M12" s="16"/>
      <c r="N12" s="16"/>
      <c r="O12" s="18">
        <v>75804000</v>
      </c>
      <c r="P12" s="18">
        <v>0</v>
      </c>
      <c r="Q12" s="18">
        <f>Q13+Q14+Q15+Q16</f>
        <v>75804000</v>
      </c>
      <c r="R12" s="18">
        <f aca="true" t="shared" si="4" ref="R12:Z12">R13+R14+R15+R16</f>
        <v>75804000</v>
      </c>
      <c r="S12" s="18">
        <f t="shared" si="4"/>
        <v>75804000</v>
      </c>
      <c r="T12" s="18">
        <f t="shared" si="4"/>
        <v>0</v>
      </c>
      <c r="U12" s="18">
        <f t="shared" si="4"/>
        <v>0</v>
      </c>
      <c r="V12" s="18">
        <f t="shared" si="4"/>
        <v>0</v>
      </c>
      <c r="W12" s="18">
        <f t="shared" si="4"/>
        <v>0</v>
      </c>
      <c r="X12" s="18">
        <f t="shared" si="4"/>
        <v>0</v>
      </c>
      <c r="Y12" s="18">
        <f t="shared" si="4"/>
        <v>15665329.07</v>
      </c>
      <c r="Z12" s="18">
        <f t="shared" si="4"/>
        <v>16839856.020000003</v>
      </c>
      <c r="AA12" s="18">
        <v>0</v>
      </c>
      <c r="AB12" s="18">
        <v>15665329.07</v>
      </c>
      <c r="AC12" s="18">
        <v>15665329.07</v>
      </c>
      <c r="AD12" s="18">
        <v>15665329.07</v>
      </c>
      <c r="AE12" s="19">
        <f t="shared" si="2"/>
        <v>0.22214996596485678</v>
      </c>
      <c r="AF12" s="18">
        <v>60138670.93</v>
      </c>
      <c r="AG12" s="19">
        <v>0.20665570510790987</v>
      </c>
      <c r="AH12" s="18">
        <v>0</v>
      </c>
      <c r="AI12" s="20"/>
      <c r="AJ12" s="18">
        <f>AJ13+AJ14+AJ15+AJ16</f>
        <v>15580159.110000001</v>
      </c>
      <c r="AK12" s="23">
        <f t="shared" si="3"/>
        <v>1.080852634501754</v>
      </c>
    </row>
    <row r="13" spans="1:37" ht="89.25" outlineLevel="4">
      <c r="A13" s="5" t="s">
        <v>18</v>
      </c>
      <c r="B13" s="6" t="s">
        <v>19</v>
      </c>
      <c r="C13" s="5" t="s">
        <v>18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75214000</v>
      </c>
      <c r="P13" s="8">
        <v>0</v>
      </c>
      <c r="Q13" s="8">
        <v>75214000</v>
      </c>
      <c r="R13" s="8">
        <v>75214000</v>
      </c>
      <c r="S13" s="8">
        <v>75214000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15549456.94</v>
      </c>
      <c r="Z13" s="8">
        <v>16698670.38</v>
      </c>
      <c r="AA13" s="8">
        <v>0</v>
      </c>
      <c r="AB13" s="8">
        <v>15549456.94</v>
      </c>
      <c r="AC13" s="8">
        <v>15549456.94</v>
      </c>
      <c r="AD13" s="8">
        <v>15549456.94</v>
      </c>
      <c r="AE13" s="9">
        <f t="shared" si="2"/>
        <v>0.22201545430372005</v>
      </c>
      <c r="AF13" s="8">
        <v>59664543.06</v>
      </c>
      <c r="AG13" s="9">
        <v>0.20673620522775016</v>
      </c>
      <c r="AH13" s="8">
        <v>0</v>
      </c>
      <c r="AI13" s="11"/>
      <c r="AJ13" s="25">
        <v>15532920.22</v>
      </c>
      <c r="AK13" s="22">
        <f t="shared" si="3"/>
        <v>1.075050289545619</v>
      </c>
    </row>
    <row r="14" spans="1:37" ht="127.5" outlineLevel="4">
      <c r="A14" s="5" t="s">
        <v>20</v>
      </c>
      <c r="B14" s="6" t="s">
        <v>21</v>
      </c>
      <c r="C14" s="5" t="s">
        <v>20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350000</v>
      </c>
      <c r="P14" s="8">
        <v>0</v>
      </c>
      <c r="Q14" s="8">
        <v>350000</v>
      </c>
      <c r="R14" s="8">
        <v>350000</v>
      </c>
      <c r="S14" s="8">
        <v>350000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3599.14</v>
      </c>
      <c r="Z14" s="8">
        <v>3599.14</v>
      </c>
      <c r="AA14" s="8">
        <v>0</v>
      </c>
      <c r="AB14" s="8">
        <v>3599.14</v>
      </c>
      <c r="AC14" s="8">
        <v>3599.14</v>
      </c>
      <c r="AD14" s="8">
        <v>3599.14</v>
      </c>
      <c r="AE14" s="9">
        <f t="shared" si="2"/>
        <v>0.010283257142857143</v>
      </c>
      <c r="AF14" s="8">
        <v>346400.86</v>
      </c>
      <c r="AG14" s="9">
        <v>0.010283257142857143</v>
      </c>
      <c r="AH14" s="8">
        <v>0</v>
      </c>
      <c r="AI14" s="11"/>
      <c r="AJ14" s="25">
        <v>137480.67</v>
      </c>
      <c r="AK14" s="22">
        <f t="shared" si="3"/>
        <v>0.026179243962078446</v>
      </c>
    </row>
    <row r="15" spans="1:37" ht="51" outlineLevel="4">
      <c r="A15" s="5" t="s">
        <v>22</v>
      </c>
      <c r="B15" s="6" t="s">
        <v>23</v>
      </c>
      <c r="C15" s="5" t="s">
        <v>22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240000</v>
      </c>
      <c r="P15" s="8">
        <v>0</v>
      </c>
      <c r="Q15" s="8">
        <v>240000</v>
      </c>
      <c r="R15" s="8">
        <v>240000</v>
      </c>
      <c r="S15" s="8">
        <v>240000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112256.19</v>
      </c>
      <c r="Z15" s="8">
        <v>137569.7</v>
      </c>
      <c r="AA15" s="8">
        <v>0</v>
      </c>
      <c r="AB15" s="8">
        <v>112256.19</v>
      </c>
      <c r="AC15" s="8">
        <v>112256.19</v>
      </c>
      <c r="AD15" s="8">
        <v>112256.19</v>
      </c>
      <c r="AE15" s="9">
        <f t="shared" si="2"/>
        <v>0.5732070833333334</v>
      </c>
      <c r="AF15" s="8">
        <v>127743.81</v>
      </c>
      <c r="AG15" s="9">
        <v>0.467734125</v>
      </c>
      <c r="AH15" s="8">
        <v>0</v>
      </c>
      <c r="AI15" s="11"/>
      <c r="AJ15" s="25">
        <v>-90250.95</v>
      </c>
      <c r="AK15" s="22">
        <f t="shared" si="3"/>
        <v>-1.524301960256374</v>
      </c>
    </row>
    <row r="16" spans="1:37" ht="51" outlineLevel="4">
      <c r="A16" s="5" t="s">
        <v>24</v>
      </c>
      <c r="B16" s="6" t="s">
        <v>25</v>
      </c>
      <c r="C16" s="5" t="s">
        <v>24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16.8</v>
      </c>
      <c r="Z16" s="8">
        <v>16.8</v>
      </c>
      <c r="AA16" s="8">
        <v>0</v>
      </c>
      <c r="AB16" s="8">
        <v>16.8</v>
      </c>
      <c r="AC16" s="8">
        <v>16.8</v>
      </c>
      <c r="AD16" s="8">
        <v>16.8</v>
      </c>
      <c r="AE16" s="9" t="e">
        <f t="shared" si="2"/>
        <v>#DIV/0!</v>
      </c>
      <c r="AF16" s="8">
        <v>-16.8</v>
      </c>
      <c r="AG16" s="9"/>
      <c r="AH16" s="8">
        <v>0</v>
      </c>
      <c r="AI16" s="11"/>
      <c r="AJ16" s="25">
        <v>9.17</v>
      </c>
      <c r="AK16" s="22">
        <f t="shared" si="3"/>
        <v>1.8320610687022902</v>
      </c>
    </row>
    <row r="17" spans="1:37" ht="38.25" outlineLevel="1">
      <c r="A17" s="5" t="s">
        <v>26</v>
      </c>
      <c r="B17" s="15" t="s">
        <v>27</v>
      </c>
      <c r="C17" s="16" t="s">
        <v>26</v>
      </c>
      <c r="D17" s="16"/>
      <c r="E17" s="16"/>
      <c r="F17" s="17"/>
      <c r="G17" s="16"/>
      <c r="H17" s="16"/>
      <c r="I17" s="16"/>
      <c r="J17" s="16"/>
      <c r="K17" s="16"/>
      <c r="L17" s="16"/>
      <c r="M17" s="16"/>
      <c r="N17" s="16"/>
      <c r="O17" s="18">
        <v>3847700</v>
      </c>
      <c r="P17" s="18">
        <v>0</v>
      </c>
      <c r="Q17" s="18">
        <f>Q18+Q19+Q20+Q21</f>
        <v>3847700</v>
      </c>
      <c r="R17" s="18">
        <f aca="true" t="shared" si="5" ref="R17:Z17">R18+R19+R20+R21</f>
        <v>3847700</v>
      </c>
      <c r="S17" s="18">
        <f t="shared" si="5"/>
        <v>3847700</v>
      </c>
      <c r="T17" s="18">
        <f t="shared" si="5"/>
        <v>0</v>
      </c>
      <c r="U17" s="18">
        <f t="shared" si="5"/>
        <v>0</v>
      </c>
      <c r="V17" s="18">
        <f t="shared" si="5"/>
        <v>0</v>
      </c>
      <c r="W17" s="18">
        <f t="shared" si="5"/>
        <v>0</v>
      </c>
      <c r="X17" s="18">
        <f t="shared" si="5"/>
        <v>0</v>
      </c>
      <c r="Y17" s="18">
        <f t="shared" si="5"/>
        <v>608479.24</v>
      </c>
      <c r="Z17" s="18">
        <f t="shared" si="5"/>
        <v>890466.02</v>
      </c>
      <c r="AA17" s="18">
        <v>0</v>
      </c>
      <c r="AB17" s="18">
        <v>608479.24</v>
      </c>
      <c r="AC17" s="18">
        <v>608479.24</v>
      </c>
      <c r="AD17" s="18">
        <v>608479.24</v>
      </c>
      <c r="AE17" s="19">
        <f t="shared" si="2"/>
        <v>0.2314281310913013</v>
      </c>
      <c r="AF17" s="18">
        <v>3239220.76</v>
      </c>
      <c r="AG17" s="19">
        <v>0.15814102970605817</v>
      </c>
      <c r="AH17" s="18">
        <v>0</v>
      </c>
      <c r="AI17" s="20"/>
      <c r="AJ17" s="18">
        <f>AJ18+AJ19+AJ20+AJ21</f>
        <v>971391.71</v>
      </c>
      <c r="AK17" s="23">
        <f t="shared" si="3"/>
        <v>0.9166909814373442</v>
      </c>
    </row>
    <row r="18" spans="1:37" ht="114.75" outlineLevel="4">
      <c r="A18" s="5" t="s">
        <v>28</v>
      </c>
      <c r="B18" s="6" t="s">
        <v>29</v>
      </c>
      <c r="C18" s="5" t="s">
        <v>28</v>
      </c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>
        <v>1550000</v>
      </c>
      <c r="P18" s="8">
        <v>0</v>
      </c>
      <c r="Q18" s="8">
        <v>1550000</v>
      </c>
      <c r="R18" s="8">
        <v>1550000</v>
      </c>
      <c r="S18" s="8">
        <v>1550000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277407.48</v>
      </c>
      <c r="Z18" s="8">
        <v>404111.58</v>
      </c>
      <c r="AA18" s="8">
        <v>0</v>
      </c>
      <c r="AB18" s="8">
        <v>277407.48</v>
      </c>
      <c r="AC18" s="8">
        <v>277407.48</v>
      </c>
      <c r="AD18" s="8">
        <v>277407.48</v>
      </c>
      <c r="AE18" s="9">
        <f t="shared" si="2"/>
        <v>0.2607171483870968</v>
      </c>
      <c r="AF18" s="8">
        <v>1272592.52</v>
      </c>
      <c r="AG18" s="9">
        <v>0.17897256774193548</v>
      </c>
      <c r="AH18" s="8">
        <v>0</v>
      </c>
      <c r="AI18" s="11"/>
      <c r="AJ18" s="25">
        <v>426725.43</v>
      </c>
      <c r="AK18" s="22">
        <f t="shared" si="3"/>
        <v>0.9470060877318701</v>
      </c>
    </row>
    <row r="19" spans="1:37" ht="140.25" outlineLevel="4">
      <c r="A19" s="5" t="s">
        <v>30</v>
      </c>
      <c r="B19" s="6" t="s">
        <v>31</v>
      </c>
      <c r="C19" s="5" t="s">
        <v>30</v>
      </c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>
        <v>12000</v>
      </c>
      <c r="P19" s="8">
        <v>0</v>
      </c>
      <c r="Q19" s="8">
        <v>12000</v>
      </c>
      <c r="R19" s="8">
        <v>12000</v>
      </c>
      <c r="S19" s="8">
        <v>12000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1748.91</v>
      </c>
      <c r="Z19" s="8">
        <v>2634.42</v>
      </c>
      <c r="AA19" s="8">
        <v>0</v>
      </c>
      <c r="AB19" s="8">
        <v>1748.91</v>
      </c>
      <c r="AC19" s="8">
        <v>1748.91</v>
      </c>
      <c r="AD19" s="8">
        <v>1748.91</v>
      </c>
      <c r="AE19" s="9">
        <f t="shared" si="2"/>
        <v>0.219535</v>
      </c>
      <c r="AF19" s="8">
        <v>10251.09</v>
      </c>
      <c r="AG19" s="9">
        <v>0.1457425</v>
      </c>
      <c r="AH19" s="8">
        <v>0</v>
      </c>
      <c r="AI19" s="11"/>
      <c r="AJ19" s="25">
        <v>2981.54</v>
      </c>
      <c r="AK19" s="22">
        <f t="shared" si="3"/>
        <v>0.8835769434587495</v>
      </c>
    </row>
    <row r="20" spans="1:37" ht="127.5" outlineLevel="4">
      <c r="A20" s="5" t="s">
        <v>32</v>
      </c>
      <c r="B20" s="6" t="s">
        <v>33</v>
      </c>
      <c r="C20" s="5" t="s">
        <v>32</v>
      </c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>
        <v>2285700</v>
      </c>
      <c r="P20" s="8">
        <v>0</v>
      </c>
      <c r="Q20" s="8">
        <v>2285700</v>
      </c>
      <c r="R20" s="8">
        <v>2285700</v>
      </c>
      <c r="S20" s="8">
        <v>2285700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392180.06</v>
      </c>
      <c r="Z20" s="8">
        <v>567192.1</v>
      </c>
      <c r="AA20" s="8">
        <v>0</v>
      </c>
      <c r="AB20" s="8">
        <v>392180.06</v>
      </c>
      <c r="AC20" s="8">
        <v>392180.06</v>
      </c>
      <c r="AD20" s="8">
        <v>392180.06</v>
      </c>
      <c r="AE20" s="9">
        <f t="shared" si="2"/>
        <v>0.2481480946755917</v>
      </c>
      <c r="AF20" s="8">
        <v>1893519.94</v>
      </c>
      <c r="AG20" s="9">
        <v>0.1715798486240539</v>
      </c>
      <c r="AH20" s="8">
        <v>0</v>
      </c>
      <c r="AI20" s="11"/>
      <c r="AJ20" s="25">
        <v>625667.54</v>
      </c>
      <c r="AK20" s="22">
        <f t="shared" si="3"/>
        <v>0.9065391182032553</v>
      </c>
    </row>
    <row r="21" spans="1:37" ht="114.75" outlineLevel="4">
      <c r="A21" s="5" t="s">
        <v>34</v>
      </c>
      <c r="B21" s="6" t="s">
        <v>35</v>
      </c>
      <c r="C21" s="5" t="s">
        <v>34</v>
      </c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-62857.21</v>
      </c>
      <c r="Z21" s="8">
        <v>-83472.08</v>
      </c>
      <c r="AA21" s="8">
        <v>0</v>
      </c>
      <c r="AB21" s="8">
        <v>-62857.21</v>
      </c>
      <c r="AC21" s="8">
        <v>-62857.21</v>
      </c>
      <c r="AD21" s="8">
        <v>-62857.21</v>
      </c>
      <c r="AE21" s="9" t="e">
        <f t="shared" si="2"/>
        <v>#DIV/0!</v>
      </c>
      <c r="AF21" s="8">
        <v>62857.21</v>
      </c>
      <c r="AG21" s="9"/>
      <c r="AH21" s="8">
        <v>0</v>
      </c>
      <c r="AI21" s="11"/>
      <c r="AJ21" s="25">
        <v>-83982.8</v>
      </c>
      <c r="AK21" s="22">
        <f t="shared" si="3"/>
        <v>0.993918754792648</v>
      </c>
    </row>
    <row r="22" spans="1:37" ht="15" outlineLevel="1">
      <c r="A22" s="5" t="s">
        <v>36</v>
      </c>
      <c r="B22" s="15" t="s">
        <v>37</v>
      </c>
      <c r="C22" s="16" t="s">
        <v>36</v>
      </c>
      <c r="D22" s="16"/>
      <c r="E22" s="16"/>
      <c r="F22" s="17"/>
      <c r="G22" s="16"/>
      <c r="H22" s="16"/>
      <c r="I22" s="16"/>
      <c r="J22" s="16"/>
      <c r="K22" s="16"/>
      <c r="L22" s="16"/>
      <c r="M22" s="16"/>
      <c r="N22" s="16"/>
      <c r="O22" s="18">
        <v>4938200</v>
      </c>
      <c r="P22" s="18">
        <v>0</v>
      </c>
      <c r="Q22" s="18">
        <f>Q23+Q26+Q28+Q30</f>
        <v>4938200</v>
      </c>
      <c r="R22" s="18">
        <f aca="true" t="shared" si="6" ref="R22:Y22">R23+R26+R28+R30</f>
        <v>4938200</v>
      </c>
      <c r="S22" s="18">
        <f t="shared" si="6"/>
        <v>4938200</v>
      </c>
      <c r="T22" s="18">
        <f t="shared" si="6"/>
        <v>0</v>
      </c>
      <c r="U22" s="18">
        <f t="shared" si="6"/>
        <v>0</v>
      </c>
      <c r="V22" s="18">
        <f t="shared" si="6"/>
        <v>0</v>
      </c>
      <c r="W22" s="18">
        <f t="shared" si="6"/>
        <v>0</v>
      </c>
      <c r="X22" s="18">
        <f t="shared" si="6"/>
        <v>0</v>
      </c>
      <c r="Y22" s="18">
        <f t="shared" si="6"/>
        <v>1366267.5299999998</v>
      </c>
      <c r="Z22" s="18">
        <f>Z23+Z26+Z28+Z30</f>
        <v>1406159.75</v>
      </c>
      <c r="AA22" s="18">
        <v>0</v>
      </c>
      <c r="AB22" s="18">
        <v>1366267.53</v>
      </c>
      <c r="AC22" s="18">
        <v>1366267.53</v>
      </c>
      <c r="AD22" s="18">
        <v>1366267.53</v>
      </c>
      <c r="AE22" s="19">
        <f t="shared" si="2"/>
        <v>0.28475147827143493</v>
      </c>
      <c r="AF22" s="18">
        <v>3571932.47</v>
      </c>
      <c r="AG22" s="19">
        <v>0.2766731865862055</v>
      </c>
      <c r="AH22" s="18">
        <v>0</v>
      </c>
      <c r="AI22" s="20"/>
      <c r="AJ22" s="18">
        <f>AJ23+AJ26+AJ28+AJ30</f>
        <v>1193342.78</v>
      </c>
      <c r="AK22" s="23">
        <f t="shared" si="3"/>
        <v>1.1783368312665368</v>
      </c>
    </row>
    <row r="23" spans="1:37" ht="38.25" outlineLevel="3">
      <c r="A23" s="5" t="s">
        <v>38</v>
      </c>
      <c r="B23" s="15" t="s">
        <v>39</v>
      </c>
      <c r="C23" s="16" t="s">
        <v>38</v>
      </c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8">
        <v>350000</v>
      </c>
      <c r="P23" s="18">
        <v>0</v>
      </c>
      <c r="Q23" s="18">
        <f>Q24+Q25</f>
        <v>350000</v>
      </c>
      <c r="R23" s="18">
        <f aca="true" t="shared" si="7" ref="R23:Z23">R24+R25</f>
        <v>350000</v>
      </c>
      <c r="S23" s="18">
        <f t="shared" si="7"/>
        <v>350000</v>
      </c>
      <c r="T23" s="18">
        <f t="shared" si="7"/>
        <v>0</v>
      </c>
      <c r="U23" s="18">
        <f t="shared" si="7"/>
        <v>0</v>
      </c>
      <c r="V23" s="18">
        <f t="shared" si="7"/>
        <v>0</v>
      </c>
      <c r="W23" s="18">
        <f t="shared" si="7"/>
        <v>0</v>
      </c>
      <c r="X23" s="18">
        <f t="shared" si="7"/>
        <v>0</v>
      </c>
      <c r="Y23" s="18">
        <f t="shared" si="7"/>
        <v>89863.23000000001</v>
      </c>
      <c r="Z23" s="18">
        <f t="shared" si="7"/>
        <v>115726.85</v>
      </c>
      <c r="AA23" s="18">
        <v>0</v>
      </c>
      <c r="AB23" s="18">
        <v>89863.23</v>
      </c>
      <c r="AC23" s="18">
        <v>89863.23</v>
      </c>
      <c r="AD23" s="18">
        <v>89863.23</v>
      </c>
      <c r="AE23" s="19">
        <f t="shared" si="2"/>
        <v>0.3306481428571429</v>
      </c>
      <c r="AF23" s="18">
        <v>260136.77</v>
      </c>
      <c r="AG23" s="19">
        <v>0.2567520857142857</v>
      </c>
      <c r="AH23" s="18">
        <v>0</v>
      </c>
      <c r="AI23" s="20"/>
      <c r="AJ23" s="18">
        <f>AJ24+AJ25</f>
        <v>0</v>
      </c>
      <c r="AK23" s="23" t="e">
        <f t="shared" si="3"/>
        <v>#DIV/0!</v>
      </c>
    </row>
    <row r="24" spans="1:37" ht="38.25" outlineLevel="4">
      <c r="A24" s="5" t="s">
        <v>40</v>
      </c>
      <c r="B24" s="6" t="s">
        <v>41</v>
      </c>
      <c r="C24" s="5" t="s">
        <v>40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300000</v>
      </c>
      <c r="P24" s="8">
        <v>0</v>
      </c>
      <c r="Q24" s="8">
        <v>300000</v>
      </c>
      <c r="R24" s="8">
        <v>300000</v>
      </c>
      <c r="S24" s="8">
        <v>300000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46595.68</v>
      </c>
      <c r="Z24" s="8">
        <v>50095.69</v>
      </c>
      <c r="AA24" s="8">
        <v>0</v>
      </c>
      <c r="AB24" s="8">
        <v>46595.68</v>
      </c>
      <c r="AC24" s="8">
        <v>46595.68</v>
      </c>
      <c r="AD24" s="8">
        <v>46595.68</v>
      </c>
      <c r="AE24" s="9">
        <f t="shared" si="2"/>
        <v>0.16698563333333333</v>
      </c>
      <c r="AF24" s="8">
        <v>253404.32</v>
      </c>
      <c r="AG24" s="9">
        <v>0.15531893333333333</v>
      </c>
      <c r="AH24" s="8">
        <v>0</v>
      </c>
      <c r="AI24" s="11"/>
      <c r="AJ24" s="25"/>
      <c r="AK24" s="22" t="e">
        <f t="shared" si="3"/>
        <v>#DIV/0!</v>
      </c>
    </row>
    <row r="25" spans="1:37" ht="63.75" outlineLevel="4">
      <c r="A25" s="5" t="s">
        <v>42</v>
      </c>
      <c r="B25" s="6" t="s">
        <v>43</v>
      </c>
      <c r="C25" s="5" t="s">
        <v>42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50000</v>
      </c>
      <c r="P25" s="8">
        <v>0</v>
      </c>
      <c r="Q25" s="8">
        <v>50000</v>
      </c>
      <c r="R25" s="8">
        <v>50000</v>
      </c>
      <c r="S25" s="8">
        <v>50000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43267.55</v>
      </c>
      <c r="Z25" s="8">
        <v>65631.16</v>
      </c>
      <c r="AA25" s="8">
        <v>0</v>
      </c>
      <c r="AB25" s="8">
        <v>43267.55</v>
      </c>
      <c r="AC25" s="8">
        <v>43267.55</v>
      </c>
      <c r="AD25" s="8">
        <v>43267.55</v>
      </c>
      <c r="AE25" s="9">
        <f t="shared" si="2"/>
        <v>1.3126232</v>
      </c>
      <c r="AF25" s="8">
        <v>6732.45</v>
      </c>
      <c r="AG25" s="9">
        <v>0.865351</v>
      </c>
      <c r="AH25" s="8">
        <v>0</v>
      </c>
      <c r="AI25" s="11"/>
      <c r="AJ25" s="25"/>
      <c r="AK25" s="22" t="e">
        <f t="shared" si="3"/>
        <v>#DIV/0!</v>
      </c>
    </row>
    <row r="26" spans="1:37" s="28" customFormat="1" ht="25.5" outlineLevel="3">
      <c r="A26" s="16" t="s">
        <v>44</v>
      </c>
      <c r="B26" s="15" t="s">
        <v>45</v>
      </c>
      <c r="C26" s="16" t="s">
        <v>44</v>
      </c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8">
        <v>3945000</v>
      </c>
      <c r="P26" s="18">
        <v>0</v>
      </c>
      <c r="Q26" s="18">
        <f>Q27</f>
        <v>3945000</v>
      </c>
      <c r="R26" s="18">
        <f aca="true" t="shared" si="8" ref="R26:Z26">R27</f>
        <v>3945000</v>
      </c>
      <c r="S26" s="18">
        <f t="shared" si="8"/>
        <v>3945000</v>
      </c>
      <c r="T26" s="18">
        <f t="shared" si="8"/>
        <v>0</v>
      </c>
      <c r="U26" s="18">
        <f t="shared" si="8"/>
        <v>0</v>
      </c>
      <c r="V26" s="18">
        <f t="shared" si="8"/>
        <v>0</v>
      </c>
      <c r="W26" s="18">
        <f t="shared" si="8"/>
        <v>0</v>
      </c>
      <c r="X26" s="18">
        <f t="shared" si="8"/>
        <v>0</v>
      </c>
      <c r="Y26" s="18">
        <f t="shared" si="8"/>
        <v>963291.44</v>
      </c>
      <c r="Z26" s="18">
        <f t="shared" si="8"/>
        <v>965085.44</v>
      </c>
      <c r="AA26" s="18">
        <v>0</v>
      </c>
      <c r="AB26" s="18">
        <v>963291.44</v>
      </c>
      <c r="AC26" s="18">
        <v>963291.44</v>
      </c>
      <c r="AD26" s="18">
        <v>963291.44</v>
      </c>
      <c r="AE26" s="19">
        <f t="shared" si="2"/>
        <v>0.24463509252217996</v>
      </c>
      <c r="AF26" s="18">
        <v>2981708.56</v>
      </c>
      <c r="AG26" s="19">
        <v>0.24418033967046895</v>
      </c>
      <c r="AH26" s="18">
        <v>0</v>
      </c>
      <c r="AI26" s="20"/>
      <c r="AJ26" s="26">
        <f>AJ27</f>
        <v>997744.47</v>
      </c>
      <c r="AK26" s="23">
        <f t="shared" si="3"/>
        <v>0.9672671400524023</v>
      </c>
    </row>
    <row r="27" spans="1:37" ht="25.5" outlineLevel="4">
      <c r="A27" s="5" t="s">
        <v>46</v>
      </c>
      <c r="B27" s="6" t="s">
        <v>47</v>
      </c>
      <c r="C27" s="5" t="s">
        <v>46</v>
      </c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>
        <v>3945000</v>
      </c>
      <c r="P27" s="8">
        <v>0</v>
      </c>
      <c r="Q27" s="8">
        <v>3945000</v>
      </c>
      <c r="R27" s="8">
        <v>3945000</v>
      </c>
      <c r="S27" s="8">
        <v>3945000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963291.44</v>
      </c>
      <c r="Z27" s="8">
        <v>965085.44</v>
      </c>
      <c r="AA27" s="8">
        <v>0</v>
      </c>
      <c r="AB27" s="8">
        <v>963291.44</v>
      </c>
      <c r="AC27" s="8">
        <v>963291.44</v>
      </c>
      <c r="AD27" s="8">
        <v>963291.44</v>
      </c>
      <c r="AE27" s="9">
        <f t="shared" si="2"/>
        <v>0.24463509252217996</v>
      </c>
      <c r="AF27" s="8">
        <v>2981708.56</v>
      </c>
      <c r="AG27" s="9">
        <v>0.24418033967046895</v>
      </c>
      <c r="AH27" s="8">
        <v>0</v>
      </c>
      <c r="AI27" s="11"/>
      <c r="AJ27" s="25">
        <v>997744.47</v>
      </c>
      <c r="AK27" s="22">
        <f t="shared" si="3"/>
        <v>0.9672671400524023</v>
      </c>
    </row>
    <row r="28" spans="1:37" s="28" customFormat="1" ht="15" outlineLevel="3">
      <c r="A28" s="16" t="s">
        <v>48</v>
      </c>
      <c r="B28" s="15" t="s">
        <v>49</v>
      </c>
      <c r="C28" s="16" t="s">
        <v>48</v>
      </c>
      <c r="D28" s="16"/>
      <c r="E28" s="16"/>
      <c r="F28" s="17"/>
      <c r="G28" s="16"/>
      <c r="H28" s="16"/>
      <c r="I28" s="16"/>
      <c r="J28" s="16"/>
      <c r="K28" s="16"/>
      <c r="L28" s="16"/>
      <c r="M28" s="16"/>
      <c r="N28" s="16"/>
      <c r="O28" s="18">
        <v>616000</v>
      </c>
      <c r="P28" s="18">
        <v>0</v>
      </c>
      <c r="Q28" s="18">
        <f>Q29</f>
        <v>616000</v>
      </c>
      <c r="R28" s="18">
        <f aca="true" t="shared" si="9" ref="R28:Z28">R29</f>
        <v>616000</v>
      </c>
      <c r="S28" s="18">
        <f t="shared" si="9"/>
        <v>616000</v>
      </c>
      <c r="T28" s="18">
        <f t="shared" si="9"/>
        <v>0</v>
      </c>
      <c r="U28" s="18">
        <f t="shared" si="9"/>
        <v>0</v>
      </c>
      <c r="V28" s="18">
        <f t="shared" si="9"/>
        <v>0</v>
      </c>
      <c r="W28" s="18">
        <f t="shared" si="9"/>
        <v>0</v>
      </c>
      <c r="X28" s="18">
        <f t="shared" si="9"/>
        <v>0</v>
      </c>
      <c r="Y28" s="18">
        <f t="shared" si="9"/>
        <v>314824.86</v>
      </c>
      <c r="Z28" s="18">
        <f t="shared" si="9"/>
        <v>322761.46</v>
      </c>
      <c r="AA28" s="18">
        <v>0</v>
      </c>
      <c r="AB28" s="18">
        <v>314824.86</v>
      </c>
      <c r="AC28" s="18">
        <v>314824.86</v>
      </c>
      <c r="AD28" s="18">
        <v>314824.86</v>
      </c>
      <c r="AE28" s="19">
        <f t="shared" si="2"/>
        <v>0.5239634090909091</v>
      </c>
      <c r="AF28" s="18">
        <v>301175.14</v>
      </c>
      <c r="AG28" s="19">
        <v>0.5110793181818182</v>
      </c>
      <c r="AH28" s="18">
        <v>0</v>
      </c>
      <c r="AI28" s="20"/>
      <c r="AJ28" s="26">
        <f>AJ29</f>
        <v>186095.31</v>
      </c>
      <c r="AK28" s="23">
        <f t="shared" si="3"/>
        <v>1.7343879327211418</v>
      </c>
    </row>
    <row r="29" spans="1:37" ht="15" outlineLevel="4">
      <c r="A29" s="5" t="s">
        <v>50</v>
      </c>
      <c r="B29" s="6" t="s">
        <v>51</v>
      </c>
      <c r="C29" s="5" t="s">
        <v>50</v>
      </c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>
        <v>616000</v>
      </c>
      <c r="P29" s="8">
        <v>0</v>
      </c>
      <c r="Q29" s="8">
        <v>616000</v>
      </c>
      <c r="R29" s="8">
        <v>616000</v>
      </c>
      <c r="S29" s="8">
        <v>616000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314824.86</v>
      </c>
      <c r="Z29" s="8">
        <v>322761.46</v>
      </c>
      <c r="AA29" s="8">
        <v>0</v>
      </c>
      <c r="AB29" s="8">
        <v>314824.86</v>
      </c>
      <c r="AC29" s="8">
        <v>314824.86</v>
      </c>
      <c r="AD29" s="8">
        <v>314824.86</v>
      </c>
      <c r="AE29" s="9">
        <f t="shared" si="2"/>
        <v>0.5239634090909091</v>
      </c>
      <c r="AF29" s="8">
        <v>301175.14</v>
      </c>
      <c r="AG29" s="9">
        <v>0.5110793181818182</v>
      </c>
      <c r="AH29" s="8">
        <v>0</v>
      </c>
      <c r="AI29" s="11"/>
      <c r="AJ29" s="25">
        <v>186095.31</v>
      </c>
      <c r="AK29" s="22">
        <f t="shared" si="3"/>
        <v>1.7343879327211418</v>
      </c>
    </row>
    <row r="30" spans="1:37" s="28" customFormat="1" ht="38.25" outlineLevel="3">
      <c r="A30" s="16" t="s">
        <v>52</v>
      </c>
      <c r="B30" s="15" t="s">
        <v>53</v>
      </c>
      <c r="C30" s="16" t="s">
        <v>52</v>
      </c>
      <c r="D30" s="16"/>
      <c r="E30" s="16"/>
      <c r="F30" s="17"/>
      <c r="G30" s="16"/>
      <c r="H30" s="16"/>
      <c r="I30" s="16"/>
      <c r="J30" s="16"/>
      <c r="K30" s="16"/>
      <c r="L30" s="16"/>
      <c r="M30" s="16"/>
      <c r="N30" s="16"/>
      <c r="O30" s="18">
        <v>27200</v>
      </c>
      <c r="P30" s="18">
        <v>0</v>
      </c>
      <c r="Q30" s="18">
        <f>Q31</f>
        <v>27200</v>
      </c>
      <c r="R30" s="18">
        <f aca="true" t="shared" si="10" ref="R30:Z30">R31</f>
        <v>27200</v>
      </c>
      <c r="S30" s="18">
        <f t="shared" si="10"/>
        <v>27200</v>
      </c>
      <c r="T30" s="18">
        <f t="shared" si="10"/>
        <v>0</v>
      </c>
      <c r="U30" s="18">
        <f t="shared" si="10"/>
        <v>0</v>
      </c>
      <c r="V30" s="18">
        <f t="shared" si="10"/>
        <v>0</v>
      </c>
      <c r="W30" s="18">
        <f t="shared" si="10"/>
        <v>0</v>
      </c>
      <c r="X30" s="18">
        <f t="shared" si="10"/>
        <v>0</v>
      </c>
      <c r="Y30" s="18">
        <f t="shared" si="10"/>
        <v>-1712</v>
      </c>
      <c r="Z30" s="18">
        <f t="shared" si="10"/>
        <v>2586</v>
      </c>
      <c r="AA30" s="18">
        <v>0</v>
      </c>
      <c r="AB30" s="18">
        <v>-1712</v>
      </c>
      <c r="AC30" s="18">
        <v>-1712</v>
      </c>
      <c r="AD30" s="18">
        <v>-1712</v>
      </c>
      <c r="AE30" s="19">
        <f t="shared" si="2"/>
        <v>0.09507352941176471</v>
      </c>
      <c r="AF30" s="18">
        <v>28912</v>
      </c>
      <c r="AG30" s="19">
        <v>-0.06294117647058824</v>
      </c>
      <c r="AH30" s="18">
        <v>0</v>
      </c>
      <c r="AI30" s="20"/>
      <c r="AJ30" s="26">
        <f>AJ31</f>
        <v>9503</v>
      </c>
      <c r="AK30" s="23">
        <f t="shared" si="3"/>
        <v>0.27212459223403135</v>
      </c>
    </row>
    <row r="31" spans="1:37" ht="38.25" outlineLevel="4">
      <c r="A31" s="5" t="s">
        <v>54</v>
      </c>
      <c r="B31" s="6" t="s">
        <v>55</v>
      </c>
      <c r="C31" s="5" t="s">
        <v>54</v>
      </c>
      <c r="D31" s="5"/>
      <c r="E31" s="5"/>
      <c r="F31" s="7"/>
      <c r="G31" s="5"/>
      <c r="H31" s="5"/>
      <c r="I31" s="5"/>
      <c r="J31" s="5"/>
      <c r="K31" s="5"/>
      <c r="L31" s="5"/>
      <c r="M31" s="5"/>
      <c r="N31" s="5"/>
      <c r="O31" s="8">
        <v>27200</v>
      </c>
      <c r="P31" s="8">
        <v>0</v>
      </c>
      <c r="Q31" s="8">
        <v>27200</v>
      </c>
      <c r="R31" s="8">
        <v>27200</v>
      </c>
      <c r="S31" s="8">
        <v>27200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-1712</v>
      </c>
      <c r="Z31" s="8">
        <v>2586</v>
      </c>
      <c r="AA31" s="8">
        <v>0</v>
      </c>
      <c r="AB31" s="8">
        <v>-1712</v>
      </c>
      <c r="AC31" s="8">
        <v>-1712</v>
      </c>
      <c r="AD31" s="8">
        <v>-1712</v>
      </c>
      <c r="AE31" s="9">
        <f t="shared" si="2"/>
        <v>0.09507352941176471</v>
      </c>
      <c r="AF31" s="8">
        <v>28912</v>
      </c>
      <c r="AG31" s="9">
        <v>-0.06294117647058824</v>
      </c>
      <c r="AH31" s="8">
        <v>0</v>
      </c>
      <c r="AI31" s="11"/>
      <c r="AJ31" s="25">
        <v>9503</v>
      </c>
      <c r="AK31" s="22">
        <f t="shared" si="3"/>
        <v>0.27212459223403135</v>
      </c>
    </row>
    <row r="32" spans="1:37" ht="15" outlineLevel="1">
      <c r="A32" s="5" t="s">
        <v>56</v>
      </c>
      <c r="B32" s="15" t="s">
        <v>57</v>
      </c>
      <c r="C32" s="16" t="s">
        <v>56</v>
      </c>
      <c r="D32" s="16"/>
      <c r="E32" s="16"/>
      <c r="F32" s="17"/>
      <c r="G32" s="16"/>
      <c r="H32" s="16"/>
      <c r="I32" s="16"/>
      <c r="J32" s="16"/>
      <c r="K32" s="16"/>
      <c r="L32" s="16"/>
      <c r="M32" s="16"/>
      <c r="N32" s="16"/>
      <c r="O32" s="18">
        <v>1044900</v>
      </c>
      <c r="P32" s="18">
        <v>0</v>
      </c>
      <c r="Q32" s="18">
        <f>Q33</f>
        <v>1044900</v>
      </c>
      <c r="R32" s="18">
        <f aca="true" t="shared" si="11" ref="R32:Z32">R33</f>
        <v>1044900</v>
      </c>
      <c r="S32" s="18">
        <f t="shared" si="11"/>
        <v>1044900</v>
      </c>
      <c r="T32" s="18">
        <f t="shared" si="11"/>
        <v>0</v>
      </c>
      <c r="U32" s="18">
        <f t="shared" si="11"/>
        <v>0</v>
      </c>
      <c r="V32" s="18">
        <f t="shared" si="11"/>
        <v>0</v>
      </c>
      <c r="W32" s="18">
        <f t="shared" si="11"/>
        <v>0</v>
      </c>
      <c r="X32" s="18">
        <f t="shared" si="11"/>
        <v>0</v>
      </c>
      <c r="Y32" s="18">
        <f t="shared" si="11"/>
        <v>137629.83</v>
      </c>
      <c r="Z32" s="18">
        <f t="shared" si="11"/>
        <v>140154.08</v>
      </c>
      <c r="AA32" s="18">
        <v>0</v>
      </c>
      <c r="AB32" s="18">
        <v>137629.83</v>
      </c>
      <c r="AC32" s="18">
        <v>137629.83</v>
      </c>
      <c r="AD32" s="18">
        <v>137629.83</v>
      </c>
      <c r="AE32" s="19">
        <f t="shared" si="2"/>
        <v>0.13413157239927265</v>
      </c>
      <c r="AF32" s="18">
        <v>907270.17</v>
      </c>
      <c r="AG32" s="19">
        <v>0.13171579098478323</v>
      </c>
      <c r="AH32" s="18">
        <v>0</v>
      </c>
      <c r="AI32" s="20"/>
      <c r="AJ32" s="26">
        <f>AJ33</f>
        <v>149977.12</v>
      </c>
      <c r="AK32" s="23">
        <f t="shared" si="3"/>
        <v>0.9345030762025567</v>
      </c>
    </row>
    <row r="33" spans="1:37" s="28" customFormat="1" ht="15" outlineLevel="3">
      <c r="A33" s="16" t="s">
        <v>58</v>
      </c>
      <c r="B33" s="15" t="s">
        <v>59</v>
      </c>
      <c r="C33" s="16" t="s">
        <v>58</v>
      </c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8">
        <v>1044900</v>
      </c>
      <c r="P33" s="18">
        <v>0</v>
      </c>
      <c r="Q33" s="18">
        <f>Q34+Q35</f>
        <v>1044900</v>
      </c>
      <c r="R33" s="18">
        <f aca="true" t="shared" si="12" ref="R33:Z33">R34+R35</f>
        <v>1044900</v>
      </c>
      <c r="S33" s="18">
        <f t="shared" si="12"/>
        <v>1044900</v>
      </c>
      <c r="T33" s="18">
        <f t="shared" si="12"/>
        <v>0</v>
      </c>
      <c r="U33" s="18">
        <f t="shared" si="12"/>
        <v>0</v>
      </c>
      <c r="V33" s="18">
        <f t="shared" si="12"/>
        <v>0</v>
      </c>
      <c r="W33" s="18">
        <f t="shared" si="12"/>
        <v>0</v>
      </c>
      <c r="X33" s="18">
        <f t="shared" si="12"/>
        <v>0</v>
      </c>
      <c r="Y33" s="18">
        <f t="shared" si="12"/>
        <v>137629.83</v>
      </c>
      <c r="Z33" s="18">
        <f t="shared" si="12"/>
        <v>140154.08</v>
      </c>
      <c r="AA33" s="18">
        <v>0</v>
      </c>
      <c r="AB33" s="18">
        <v>137629.83</v>
      </c>
      <c r="AC33" s="18">
        <v>137629.83</v>
      </c>
      <c r="AD33" s="18">
        <v>137629.83</v>
      </c>
      <c r="AE33" s="19">
        <f t="shared" si="2"/>
        <v>0.13413157239927265</v>
      </c>
      <c r="AF33" s="18">
        <v>907270.17</v>
      </c>
      <c r="AG33" s="19">
        <v>0.13171579098478323</v>
      </c>
      <c r="AH33" s="18">
        <v>0</v>
      </c>
      <c r="AI33" s="20"/>
      <c r="AJ33" s="26">
        <f>AJ34+AJ35</f>
        <v>149977.12</v>
      </c>
      <c r="AK33" s="23">
        <f t="shared" si="3"/>
        <v>0.9345030762025567</v>
      </c>
    </row>
    <row r="34" spans="1:37" ht="15" outlineLevel="4">
      <c r="A34" s="5" t="s">
        <v>60</v>
      </c>
      <c r="B34" s="6" t="s">
        <v>61</v>
      </c>
      <c r="C34" s="5" t="s">
        <v>60</v>
      </c>
      <c r="D34" s="5"/>
      <c r="E34" s="5"/>
      <c r="F34" s="7"/>
      <c r="G34" s="5"/>
      <c r="H34" s="5"/>
      <c r="I34" s="5"/>
      <c r="J34" s="5"/>
      <c r="K34" s="5"/>
      <c r="L34" s="5"/>
      <c r="M34" s="5"/>
      <c r="N34" s="5"/>
      <c r="O34" s="8">
        <v>170000</v>
      </c>
      <c r="P34" s="8">
        <v>0</v>
      </c>
      <c r="Q34" s="8">
        <v>170000</v>
      </c>
      <c r="R34" s="8">
        <v>170000</v>
      </c>
      <c r="S34" s="8">
        <v>170000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51233.38</v>
      </c>
      <c r="Z34" s="8">
        <v>51367.68</v>
      </c>
      <c r="AA34" s="8">
        <v>0</v>
      </c>
      <c r="AB34" s="8">
        <v>51233.38</v>
      </c>
      <c r="AC34" s="8">
        <v>51233.38</v>
      </c>
      <c r="AD34" s="8">
        <v>51233.38</v>
      </c>
      <c r="AE34" s="9">
        <f t="shared" si="2"/>
        <v>0.30216282352941176</v>
      </c>
      <c r="AF34" s="8">
        <v>118766.62</v>
      </c>
      <c r="AG34" s="9">
        <v>0.30137282352941175</v>
      </c>
      <c r="AH34" s="8">
        <v>0</v>
      </c>
      <c r="AI34" s="11"/>
      <c r="AJ34" s="25">
        <v>79197.27</v>
      </c>
      <c r="AK34" s="22">
        <f t="shared" si="3"/>
        <v>0.6486041753711965</v>
      </c>
    </row>
    <row r="35" spans="1:37" ht="15" outlineLevel="4">
      <c r="A35" s="5" t="s">
        <v>62</v>
      </c>
      <c r="B35" s="6" t="s">
        <v>63</v>
      </c>
      <c r="C35" s="5" t="s">
        <v>62</v>
      </c>
      <c r="D35" s="5"/>
      <c r="E35" s="5"/>
      <c r="F35" s="7"/>
      <c r="G35" s="5"/>
      <c r="H35" s="5"/>
      <c r="I35" s="5"/>
      <c r="J35" s="5"/>
      <c r="K35" s="5"/>
      <c r="L35" s="5"/>
      <c r="M35" s="5"/>
      <c r="N35" s="5"/>
      <c r="O35" s="8">
        <v>874900</v>
      </c>
      <c r="P35" s="8">
        <v>0</v>
      </c>
      <c r="Q35" s="8">
        <v>874900</v>
      </c>
      <c r="R35" s="8">
        <v>874900</v>
      </c>
      <c r="S35" s="8">
        <v>874900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86396.45</v>
      </c>
      <c r="Z35" s="8">
        <v>88786.4</v>
      </c>
      <c r="AA35" s="8">
        <v>0</v>
      </c>
      <c r="AB35" s="8">
        <v>86396.45</v>
      </c>
      <c r="AC35" s="8">
        <v>86396.45</v>
      </c>
      <c r="AD35" s="8">
        <v>86396.45</v>
      </c>
      <c r="AE35" s="9">
        <f t="shared" si="2"/>
        <v>0.101481769345068</v>
      </c>
      <c r="AF35" s="8">
        <v>788503.55</v>
      </c>
      <c r="AG35" s="9">
        <v>0.09875008572408275</v>
      </c>
      <c r="AH35" s="8">
        <v>0</v>
      </c>
      <c r="AI35" s="11"/>
      <c r="AJ35" s="25">
        <v>70779.85</v>
      </c>
      <c r="AK35" s="22">
        <f t="shared" si="3"/>
        <v>1.2544022062776339</v>
      </c>
    </row>
    <row r="36" spans="1:37" s="28" customFormat="1" ht="25.5" outlineLevel="1">
      <c r="A36" s="16" t="s">
        <v>64</v>
      </c>
      <c r="B36" s="15" t="s">
        <v>65</v>
      </c>
      <c r="C36" s="16" t="s">
        <v>64</v>
      </c>
      <c r="D36" s="16"/>
      <c r="E36" s="16"/>
      <c r="F36" s="17"/>
      <c r="G36" s="16"/>
      <c r="H36" s="16"/>
      <c r="I36" s="16"/>
      <c r="J36" s="16"/>
      <c r="K36" s="16"/>
      <c r="L36" s="16"/>
      <c r="M36" s="16"/>
      <c r="N36" s="16"/>
      <c r="O36" s="18">
        <v>565700</v>
      </c>
      <c r="P36" s="18">
        <v>0</v>
      </c>
      <c r="Q36" s="18">
        <f>Q37</f>
        <v>565700</v>
      </c>
      <c r="R36" s="18">
        <f aca="true" t="shared" si="13" ref="R36:Z36">R37</f>
        <v>565700</v>
      </c>
      <c r="S36" s="18">
        <f t="shared" si="13"/>
        <v>565700</v>
      </c>
      <c r="T36" s="18">
        <f t="shared" si="13"/>
        <v>0</v>
      </c>
      <c r="U36" s="18">
        <f t="shared" si="13"/>
        <v>0</v>
      </c>
      <c r="V36" s="18">
        <f t="shared" si="13"/>
        <v>0</v>
      </c>
      <c r="W36" s="18">
        <f t="shared" si="13"/>
        <v>0</v>
      </c>
      <c r="X36" s="18">
        <f t="shared" si="13"/>
        <v>0</v>
      </c>
      <c r="Y36" s="18">
        <f t="shared" si="13"/>
        <v>22272.25</v>
      </c>
      <c r="Z36" s="18">
        <f t="shared" si="13"/>
        <v>32395.36</v>
      </c>
      <c r="AA36" s="18">
        <v>0</v>
      </c>
      <c r="AB36" s="18">
        <v>22272.25</v>
      </c>
      <c r="AC36" s="18">
        <v>22272.25</v>
      </c>
      <c r="AD36" s="18">
        <v>22272.25</v>
      </c>
      <c r="AE36" s="19">
        <f t="shared" si="2"/>
        <v>0.057265971362913205</v>
      </c>
      <c r="AF36" s="18">
        <v>543427.75</v>
      </c>
      <c r="AG36" s="19">
        <v>0.03937113310942195</v>
      </c>
      <c r="AH36" s="18">
        <v>0</v>
      </c>
      <c r="AI36" s="20"/>
      <c r="AJ36" s="26">
        <f>AJ37</f>
        <v>161576.82</v>
      </c>
      <c r="AK36" s="23">
        <f t="shared" si="3"/>
        <v>0.20049509576930652</v>
      </c>
    </row>
    <row r="37" spans="1:37" ht="25.5" outlineLevel="4">
      <c r="A37" s="5" t="s">
        <v>66</v>
      </c>
      <c r="B37" s="6" t="s">
        <v>67</v>
      </c>
      <c r="C37" s="5" t="s">
        <v>66</v>
      </c>
      <c r="D37" s="5"/>
      <c r="E37" s="5"/>
      <c r="F37" s="7"/>
      <c r="G37" s="5"/>
      <c r="H37" s="5"/>
      <c r="I37" s="5"/>
      <c r="J37" s="5"/>
      <c r="K37" s="5"/>
      <c r="L37" s="5"/>
      <c r="M37" s="5"/>
      <c r="N37" s="5"/>
      <c r="O37" s="8">
        <v>565700</v>
      </c>
      <c r="P37" s="8">
        <v>0</v>
      </c>
      <c r="Q37" s="8">
        <v>565700</v>
      </c>
      <c r="R37" s="8">
        <v>565700</v>
      </c>
      <c r="S37" s="8">
        <v>565700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22272.25</v>
      </c>
      <c r="Z37" s="8">
        <v>32395.36</v>
      </c>
      <c r="AA37" s="8">
        <v>0</v>
      </c>
      <c r="AB37" s="8">
        <v>22272.25</v>
      </c>
      <c r="AC37" s="8">
        <v>22272.25</v>
      </c>
      <c r="AD37" s="8">
        <v>22272.25</v>
      </c>
      <c r="AE37" s="9">
        <f t="shared" si="2"/>
        <v>0.057265971362913205</v>
      </c>
      <c r="AF37" s="8">
        <v>543427.75</v>
      </c>
      <c r="AG37" s="9">
        <v>0.03937113310942195</v>
      </c>
      <c r="AH37" s="8">
        <v>0</v>
      </c>
      <c r="AI37" s="11"/>
      <c r="AJ37" s="25">
        <v>161576.82</v>
      </c>
      <c r="AK37" s="22">
        <f t="shared" si="3"/>
        <v>0.20049509576930652</v>
      </c>
    </row>
    <row r="38" spans="1:37" s="28" customFormat="1" ht="15" outlineLevel="1">
      <c r="A38" s="16" t="s">
        <v>68</v>
      </c>
      <c r="B38" s="15" t="s">
        <v>69</v>
      </c>
      <c r="C38" s="16" t="s">
        <v>68</v>
      </c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18">
        <v>1366000</v>
      </c>
      <c r="P38" s="18">
        <v>0</v>
      </c>
      <c r="Q38" s="18">
        <f>SUM(Q39:Q43)</f>
        <v>1366000</v>
      </c>
      <c r="R38" s="18">
        <f aca="true" t="shared" si="14" ref="R38:Z38">SUM(R39:R43)</f>
        <v>1366000</v>
      </c>
      <c r="S38" s="18">
        <f t="shared" si="14"/>
        <v>1366000</v>
      </c>
      <c r="T38" s="18">
        <f t="shared" si="14"/>
        <v>0</v>
      </c>
      <c r="U38" s="18">
        <f t="shared" si="14"/>
        <v>0</v>
      </c>
      <c r="V38" s="18">
        <f t="shared" si="14"/>
        <v>0</v>
      </c>
      <c r="W38" s="18">
        <f t="shared" si="14"/>
        <v>0</v>
      </c>
      <c r="X38" s="18">
        <f t="shared" si="14"/>
        <v>0</v>
      </c>
      <c r="Y38" s="18">
        <f t="shared" si="14"/>
        <v>321448.93</v>
      </c>
      <c r="Z38" s="18">
        <f t="shared" si="14"/>
        <v>338325.23</v>
      </c>
      <c r="AA38" s="18">
        <v>0</v>
      </c>
      <c r="AB38" s="18">
        <v>321448.93</v>
      </c>
      <c r="AC38" s="18">
        <v>321448.93</v>
      </c>
      <c r="AD38" s="18">
        <v>321448.93</v>
      </c>
      <c r="AE38" s="19">
        <f t="shared" si="2"/>
        <v>0.24767586383601756</v>
      </c>
      <c r="AF38" s="18">
        <v>1044551.07</v>
      </c>
      <c r="AG38" s="19">
        <v>0.23532132503660322</v>
      </c>
      <c r="AH38" s="18">
        <v>0</v>
      </c>
      <c r="AI38" s="20"/>
      <c r="AJ38" s="18">
        <f>SUM(AJ39:AJ44)</f>
        <v>352491.45999999996</v>
      </c>
      <c r="AK38" s="23">
        <f t="shared" si="3"/>
        <v>0.959811139821657</v>
      </c>
    </row>
    <row r="39" spans="1:37" ht="51" outlineLevel="4">
      <c r="A39" s="5" t="s">
        <v>70</v>
      </c>
      <c r="B39" s="6" t="s">
        <v>71</v>
      </c>
      <c r="C39" s="5" t="s">
        <v>70</v>
      </c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8">
        <v>826100</v>
      </c>
      <c r="P39" s="8">
        <v>0</v>
      </c>
      <c r="Q39" s="8">
        <v>826100</v>
      </c>
      <c r="R39" s="8">
        <v>826100</v>
      </c>
      <c r="S39" s="8">
        <v>826100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261291.43</v>
      </c>
      <c r="Z39" s="8">
        <v>276622.73</v>
      </c>
      <c r="AA39" s="8">
        <v>0</v>
      </c>
      <c r="AB39" s="8">
        <v>261291.43</v>
      </c>
      <c r="AC39" s="8">
        <v>261291.43</v>
      </c>
      <c r="AD39" s="8">
        <v>261291.43</v>
      </c>
      <c r="AE39" s="9">
        <f t="shared" si="2"/>
        <v>0.3348538070451519</v>
      </c>
      <c r="AF39" s="8">
        <v>564808.57</v>
      </c>
      <c r="AG39" s="9">
        <v>0.31629515797118996</v>
      </c>
      <c r="AH39" s="8">
        <v>0</v>
      </c>
      <c r="AI39" s="11"/>
      <c r="AJ39" s="25">
        <v>253041.71</v>
      </c>
      <c r="AK39" s="22">
        <f t="shared" si="3"/>
        <v>1.0931902491490435</v>
      </c>
    </row>
    <row r="40" spans="1:37" ht="76.5" outlineLevel="4">
      <c r="A40" s="5" t="s">
        <v>72</v>
      </c>
      <c r="B40" s="6" t="s">
        <v>73</v>
      </c>
      <c r="C40" s="5" t="s">
        <v>72</v>
      </c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8">
        <v>1800</v>
      </c>
      <c r="P40" s="8">
        <v>0</v>
      </c>
      <c r="Q40" s="8">
        <v>1800</v>
      </c>
      <c r="R40" s="8">
        <v>1800</v>
      </c>
      <c r="S40" s="8">
        <v>1800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2100</v>
      </c>
      <c r="Z40" s="8">
        <v>2100</v>
      </c>
      <c r="AA40" s="8">
        <v>0</v>
      </c>
      <c r="AB40" s="8">
        <v>2100</v>
      </c>
      <c r="AC40" s="8">
        <v>2100</v>
      </c>
      <c r="AD40" s="8">
        <v>2100</v>
      </c>
      <c r="AE40" s="9">
        <f t="shared" si="2"/>
        <v>1.1666666666666667</v>
      </c>
      <c r="AF40" s="8">
        <v>-300</v>
      </c>
      <c r="AG40" s="9">
        <v>1.1666666666666667</v>
      </c>
      <c r="AH40" s="8">
        <v>0</v>
      </c>
      <c r="AI40" s="11"/>
      <c r="AJ40" s="25"/>
      <c r="AK40" s="22" t="e">
        <f t="shared" si="3"/>
        <v>#DIV/0!</v>
      </c>
    </row>
    <row r="41" spans="1:37" ht="51" outlineLevel="4">
      <c r="A41" s="5" t="s">
        <v>74</v>
      </c>
      <c r="B41" s="6" t="s">
        <v>75</v>
      </c>
      <c r="C41" s="5" t="s">
        <v>74</v>
      </c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8">
        <v>538100</v>
      </c>
      <c r="P41" s="8">
        <v>0</v>
      </c>
      <c r="Q41" s="8">
        <v>538100</v>
      </c>
      <c r="R41" s="8">
        <v>538100</v>
      </c>
      <c r="S41" s="8">
        <v>538100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27787.5</v>
      </c>
      <c r="Z41" s="8">
        <v>28702.5</v>
      </c>
      <c r="AA41" s="8">
        <v>0</v>
      </c>
      <c r="AB41" s="8">
        <v>27787.5</v>
      </c>
      <c r="AC41" s="8">
        <v>27787.5</v>
      </c>
      <c r="AD41" s="8">
        <v>27787.5</v>
      </c>
      <c r="AE41" s="9">
        <f t="shared" si="2"/>
        <v>0.05334045716409589</v>
      </c>
      <c r="AF41" s="8">
        <v>510312.5</v>
      </c>
      <c r="AG41" s="9">
        <v>0.05164002973425014</v>
      </c>
      <c r="AH41" s="8">
        <v>0</v>
      </c>
      <c r="AI41" s="11"/>
      <c r="AJ41" s="25">
        <v>73774.75</v>
      </c>
      <c r="AK41" s="22">
        <f t="shared" si="3"/>
        <v>0.38905587616359255</v>
      </c>
    </row>
    <row r="42" spans="1:37" ht="25.5" outlineLevel="4">
      <c r="A42" s="5" t="s">
        <v>76</v>
      </c>
      <c r="B42" s="6" t="s">
        <v>77</v>
      </c>
      <c r="C42" s="5" t="s">
        <v>76</v>
      </c>
      <c r="D42" s="5"/>
      <c r="E42" s="5"/>
      <c r="F42" s="7"/>
      <c r="G42" s="5"/>
      <c r="H42" s="5"/>
      <c r="I42" s="5"/>
      <c r="J42" s="5"/>
      <c r="K42" s="5"/>
      <c r="L42" s="5"/>
      <c r="M42" s="5"/>
      <c r="N42" s="5"/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9270</v>
      </c>
      <c r="Z42" s="8">
        <v>9900</v>
      </c>
      <c r="AA42" s="8">
        <v>0</v>
      </c>
      <c r="AB42" s="8">
        <v>9270</v>
      </c>
      <c r="AC42" s="8">
        <v>9270</v>
      </c>
      <c r="AD42" s="8">
        <v>9270</v>
      </c>
      <c r="AE42" s="9" t="e">
        <f t="shared" si="2"/>
        <v>#DIV/0!</v>
      </c>
      <c r="AF42" s="8">
        <v>-9270</v>
      </c>
      <c r="AG42" s="9"/>
      <c r="AH42" s="8">
        <v>0</v>
      </c>
      <c r="AI42" s="11"/>
      <c r="AJ42" s="25">
        <v>8100</v>
      </c>
      <c r="AK42" s="22">
        <f t="shared" si="3"/>
        <v>1.2222222222222223</v>
      </c>
    </row>
    <row r="43" spans="1:37" ht="102" outlineLevel="4">
      <c r="A43" s="5" t="s">
        <v>78</v>
      </c>
      <c r="B43" s="6" t="s">
        <v>79</v>
      </c>
      <c r="C43" s="5" t="s">
        <v>78</v>
      </c>
      <c r="D43" s="5"/>
      <c r="E43" s="5"/>
      <c r="F43" s="7"/>
      <c r="G43" s="5"/>
      <c r="H43" s="5"/>
      <c r="I43" s="5"/>
      <c r="J43" s="5"/>
      <c r="K43" s="5"/>
      <c r="L43" s="5"/>
      <c r="M43" s="5"/>
      <c r="N43" s="5"/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21000</v>
      </c>
      <c r="Z43" s="8">
        <v>21000</v>
      </c>
      <c r="AA43" s="8">
        <v>0</v>
      </c>
      <c r="AB43" s="8">
        <v>21000</v>
      </c>
      <c r="AC43" s="8">
        <v>21000</v>
      </c>
      <c r="AD43" s="8">
        <v>21000</v>
      </c>
      <c r="AE43" s="9" t="e">
        <f t="shared" si="2"/>
        <v>#DIV/0!</v>
      </c>
      <c r="AF43" s="8">
        <v>-21000</v>
      </c>
      <c r="AG43" s="9"/>
      <c r="AH43" s="8">
        <v>0</v>
      </c>
      <c r="AI43" s="11"/>
      <c r="AJ43" s="25">
        <v>17500</v>
      </c>
      <c r="AK43" s="22">
        <f t="shared" si="3"/>
        <v>1.2</v>
      </c>
    </row>
    <row r="44" spans="1:37" ht="38.25" outlineLevel="4">
      <c r="A44" s="5"/>
      <c r="B44" s="6" t="s">
        <v>200</v>
      </c>
      <c r="C44" s="29" t="s">
        <v>201</v>
      </c>
      <c r="D44" s="5"/>
      <c r="E44" s="5"/>
      <c r="F44" s="7"/>
      <c r="G44" s="5"/>
      <c r="H44" s="5"/>
      <c r="I44" s="5"/>
      <c r="J44" s="5"/>
      <c r="K44" s="5"/>
      <c r="L44" s="5"/>
      <c r="M44" s="5"/>
      <c r="N44" s="5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9" t="e">
        <f t="shared" si="2"/>
        <v>#DIV/0!</v>
      </c>
      <c r="AF44" s="8"/>
      <c r="AG44" s="9"/>
      <c r="AH44" s="8"/>
      <c r="AI44" s="11"/>
      <c r="AJ44" s="25">
        <v>75</v>
      </c>
      <c r="AK44" s="22">
        <f t="shared" si="3"/>
        <v>0</v>
      </c>
    </row>
    <row r="45" spans="1:37" s="28" customFormat="1" ht="51" outlineLevel="1">
      <c r="A45" s="16" t="s">
        <v>80</v>
      </c>
      <c r="B45" s="15" t="s">
        <v>81</v>
      </c>
      <c r="C45" s="16" t="s">
        <v>80</v>
      </c>
      <c r="D45" s="16"/>
      <c r="E45" s="16"/>
      <c r="F45" s="17"/>
      <c r="G45" s="16"/>
      <c r="H45" s="16"/>
      <c r="I45" s="16"/>
      <c r="J45" s="16"/>
      <c r="K45" s="16"/>
      <c r="L45" s="16"/>
      <c r="M45" s="16"/>
      <c r="N45" s="16"/>
      <c r="O45" s="18">
        <v>3544800</v>
      </c>
      <c r="P45" s="18">
        <v>0</v>
      </c>
      <c r="Q45" s="18">
        <f>Q46+Q48+Q52</f>
        <v>3544800</v>
      </c>
      <c r="R45" s="18">
        <f aca="true" t="shared" si="15" ref="R45:Y45">R46+R48+R52</f>
        <v>3544800</v>
      </c>
      <c r="S45" s="18">
        <f t="shared" si="15"/>
        <v>3544800</v>
      </c>
      <c r="T45" s="18">
        <f t="shared" si="15"/>
        <v>0</v>
      </c>
      <c r="U45" s="18">
        <f t="shared" si="15"/>
        <v>0</v>
      </c>
      <c r="V45" s="18">
        <f t="shared" si="15"/>
        <v>0</v>
      </c>
      <c r="W45" s="18">
        <f t="shared" si="15"/>
        <v>0</v>
      </c>
      <c r="X45" s="18">
        <f t="shared" si="15"/>
        <v>0</v>
      </c>
      <c r="Y45" s="18">
        <f t="shared" si="15"/>
        <v>199611.11</v>
      </c>
      <c r="Z45" s="18">
        <f>Z46+Z48+Z52</f>
        <v>239754.37999999998</v>
      </c>
      <c r="AA45" s="18">
        <v>0</v>
      </c>
      <c r="AB45" s="18">
        <v>199611.11</v>
      </c>
      <c r="AC45" s="18">
        <v>199611.11</v>
      </c>
      <c r="AD45" s="18">
        <v>199611.11</v>
      </c>
      <c r="AE45" s="19">
        <f t="shared" si="2"/>
        <v>0.06763551681336041</v>
      </c>
      <c r="AF45" s="18">
        <v>3345188.89</v>
      </c>
      <c r="AG45" s="19">
        <v>0.05631096535770706</v>
      </c>
      <c r="AH45" s="18">
        <v>0</v>
      </c>
      <c r="AI45" s="20"/>
      <c r="AJ45" s="18">
        <f>AJ46+AJ48+AJ52</f>
        <v>659474.7999999999</v>
      </c>
      <c r="AK45" s="23">
        <f t="shared" si="3"/>
        <v>0.36355351258304336</v>
      </c>
    </row>
    <row r="46" spans="1:37" s="28" customFormat="1" ht="76.5" outlineLevel="3">
      <c r="A46" s="16" t="s">
        <v>82</v>
      </c>
      <c r="B46" s="15" t="s">
        <v>83</v>
      </c>
      <c r="C46" s="16" t="s">
        <v>82</v>
      </c>
      <c r="D46" s="16"/>
      <c r="E46" s="16"/>
      <c r="F46" s="17"/>
      <c r="G46" s="16"/>
      <c r="H46" s="16"/>
      <c r="I46" s="16"/>
      <c r="J46" s="16"/>
      <c r="K46" s="16"/>
      <c r="L46" s="16"/>
      <c r="M46" s="16"/>
      <c r="N46" s="16"/>
      <c r="O46" s="18">
        <v>10000</v>
      </c>
      <c r="P46" s="18">
        <v>0</v>
      </c>
      <c r="Q46" s="18">
        <f>Q47</f>
        <v>10000</v>
      </c>
      <c r="R46" s="18">
        <f aca="true" t="shared" si="16" ref="R46:Z46">R47</f>
        <v>10000</v>
      </c>
      <c r="S46" s="18">
        <f t="shared" si="16"/>
        <v>10000</v>
      </c>
      <c r="T46" s="18">
        <f t="shared" si="16"/>
        <v>0</v>
      </c>
      <c r="U46" s="18">
        <f t="shared" si="16"/>
        <v>0</v>
      </c>
      <c r="V46" s="18">
        <f t="shared" si="16"/>
        <v>0</v>
      </c>
      <c r="W46" s="18">
        <f t="shared" si="16"/>
        <v>0</v>
      </c>
      <c r="X46" s="18">
        <f t="shared" si="16"/>
        <v>0</v>
      </c>
      <c r="Y46" s="18">
        <f t="shared" si="16"/>
        <v>0</v>
      </c>
      <c r="Z46" s="18">
        <f t="shared" si="16"/>
        <v>0</v>
      </c>
      <c r="AA46" s="18">
        <v>0</v>
      </c>
      <c r="AB46" s="18">
        <v>0</v>
      </c>
      <c r="AC46" s="18">
        <v>0</v>
      </c>
      <c r="AD46" s="18">
        <v>0</v>
      </c>
      <c r="AE46" s="19">
        <f t="shared" si="2"/>
        <v>0</v>
      </c>
      <c r="AF46" s="18">
        <v>10000</v>
      </c>
      <c r="AG46" s="19">
        <v>0</v>
      </c>
      <c r="AH46" s="18">
        <v>0</v>
      </c>
      <c r="AI46" s="20"/>
      <c r="AJ46" s="26">
        <f>AJ47</f>
        <v>0</v>
      </c>
      <c r="AK46" s="23" t="e">
        <f t="shared" si="3"/>
        <v>#DIV/0!</v>
      </c>
    </row>
    <row r="47" spans="1:37" ht="63.75" outlineLevel="4">
      <c r="A47" s="5" t="s">
        <v>84</v>
      </c>
      <c r="B47" s="6" t="s">
        <v>85</v>
      </c>
      <c r="C47" s="5" t="s">
        <v>84</v>
      </c>
      <c r="D47" s="5"/>
      <c r="E47" s="5"/>
      <c r="F47" s="7"/>
      <c r="G47" s="5"/>
      <c r="H47" s="5"/>
      <c r="I47" s="5"/>
      <c r="J47" s="5"/>
      <c r="K47" s="5"/>
      <c r="L47" s="5"/>
      <c r="M47" s="5"/>
      <c r="N47" s="5"/>
      <c r="O47" s="8">
        <v>10000</v>
      </c>
      <c r="P47" s="8">
        <v>0</v>
      </c>
      <c r="Q47" s="8">
        <v>10000</v>
      </c>
      <c r="R47" s="8">
        <v>10000</v>
      </c>
      <c r="S47" s="8">
        <v>10000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9">
        <f t="shared" si="2"/>
        <v>0</v>
      </c>
      <c r="AF47" s="8">
        <v>10000</v>
      </c>
      <c r="AG47" s="9">
        <v>0</v>
      </c>
      <c r="AH47" s="8">
        <v>0</v>
      </c>
      <c r="AI47" s="11"/>
      <c r="AJ47" s="25"/>
      <c r="AK47" s="22" t="e">
        <f t="shared" si="3"/>
        <v>#DIV/0!</v>
      </c>
    </row>
    <row r="48" spans="1:37" ht="102" outlineLevel="3">
      <c r="A48" s="5" t="s">
        <v>86</v>
      </c>
      <c r="B48" s="15" t="s">
        <v>87</v>
      </c>
      <c r="C48" s="16" t="s">
        <v>86</v>
      </c>
      <c r="D48" s="16"/>
      <c r="E48" s="16"/>
      <c r="F48" s="17"/>
      <c r="G48" s="16"/>
      <c r="H48" s="16"/>
      <c r="I48" s="16"/>
      <c r="J48" s="16"/>
      <c r="K48" s="16"/>
      <c r="L48" s="16"/>
      <c r="M48" s="16"/>
      <c r="N48" s="16"/>
      <c r="O48" s="18">
        <v>3534800</v>
      </c>
      <c r="P48" s="18">
        <v>0</v>
      </c>
      <c r="Q48" s="18">
        <f>Q49+Q50+Q51</f>
        <v>3534800</v>
      </c>
      <c r="R48" s="18">
        <f aca="true" t="shared" si="17" ref="R48:Z48">R49+R50+R51</f>
        <v>3534800</v>
      </c>
      <c r="S48" s="18">
        <f t="shared" si="17"/>
        <v>3534800</v>
      </c>
      <c r="T48" s="18">
        <f t="shared" si="17"/>
        <v>0</v>
      </c>
      <c r="U48" s="18">
        <f t="shared" si="17"/>
        <v>0</v>
      </c>
      <c r="V48" s="18">
        <f t="shared" si="17"/>
        <v>0</v>
      </c>
      <c r="W48" s="18">
        <f t="shared" si="17"/>
        <v>0</v>
      </c>
      <c r="X48" s="18">
        <f t="shared" si="17"/>
        <v>0</v>
      </c>
      <c r="Y48" s="18">
        <f t="shared" si="17"/>
        <v>193783.34</v>
      </c>
      <c r="Z48" s="18">
        <f t="shared" si="17"/>
        <v>233711.61</v>
      </c>
      <c r="AA48" s="18">
        <v>0</v>
      </c>
      <c r="AB48" s="18">
        <v>193783.34</v>
      </c>
      <c r="AC48" s="18">
        <v>193783.34</v>
      </c>
      <c r="AD48" s="18">
        <v>193783.34</v>
      </c>
      <c r="AE48" s="19">
        <f t="shared" si="2"/>
        <v>0.06611735034513976</v>
      </c>
      <c r="AF48" s="18">
        <v>3341016.66</v>
      </c>
      <c r="AG48" s="19">
        <v>0.05482158537965373</v>
      </c>
      <c r="AH48" s="18">
        <v>0</v>
      </c>
      <c r="AI48" s="20"/>
      <c r="AJ48" s="18">
        <f>AJ49+AJ50+AJ51</f>
        <v>659474.7999999999</v>
      </c>
      <c r="AK48" s="23">
        <f t="shared" si="3"/>
        <v>0.35439050893225943</v>
      </c>
    </row>
    <row r="49" spans="1:37" ht="102" outlineLevel="4">
      <c r="A49" s="5" t="s">
        <v>88</v>
      </c>
      <c r="B49" s="6" t="s">
        <v>89</v>
      </c>
      <c r="C49" s="5" t="s">
        <v>88</v>
      </c>
      <c r="D49" s="5"/>
      <c r="E49" s="5"/>
      <c r="F49" s="7"/>
      <c r="G49" s="5"/>
      <c r="H49" s="5"/>
      <c r="I49" s="5"/>
      <c r="J49" s="5"/>
      <c r="K49" s="5"/>
      <c r="L49" s="5"/>
      <c r="M49" s="5"/>
      <c r="N49" s="5"/>
      <c r="O49" s="8">
        <v>2900000</v>
      </c>
      <c r="P49" s="8">
        <v>0</v>
      </c>
      <c r="Q49" s="8">
        <v>2900000</v>
      </c>
      <c r="R49" s="8">
        <v>2900000</v>
      </c>
      <c r="S49" s="8">
        <v>2900000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135643.38</v>
      </c>
      <c r="Z49" s="8">
        <v>156463.65</v>
      </c>
      <c r="AA49" s="8">
        <v>0</v>
      </c>
      <c r="AB49" s="8">
        <v>135643.38</v>
      </c>
      <c r="AC49" s="8">
        <v>135643.38</v>
      </c>
      <c r="AD49" s="8">
        <v>135643.38</v>
      </c>
      <c r="AE49" s="9">
        <f t="shared" si="2"/>
        <v>0.05395298275862069</v>
      </c>
      <c r="AF49" s="8">
        <v>2764356.62</v>
      </c>
      <c r="AG49" s="9">
        <v>0.04677357931034483</v>
      </c>
      <c r="AH49" s="8">
        <v>0</v>
      </c>
      <c r="AI49" s="11"/>
      <c r="AJ49" s="25">
        <v>650830.1</v>
      </c>
      <c r="AK49" s="22">
        <f t="shared" si="3"/>
        <v>0.24040629036671782</v>
      </c>
    </row>
    <row r="50" spans="1:37" ht="76.5" outlineLevel="4">
      <c r="A50" s="5" t="s">
        <v>90</v>
      </c>
      <c r="B50" s="6" t="s">
        <v>91</v>
      </c>
      <c r="C50" s="5" t="s">
        <v>90</v>
      </c>
      <c r="D50" s="5"/>
      <c r="E50" s="5"/>
      <c r="F50" s="7"/>
      <c r="G50" s="5"/>
      <c r="H50" s="5"/>
      <c r="I50" s="5"/>
      <c r="J50" s="5"/>
      <c r="K50" s="5"/>
      <c r="L50" s="5"/>
      <c r="M50" s="5"/>
      <c r="N50" s="5"/>
      <c r="O50" s="8">
        <v>184800</v>
      </c>
      <c r="P50" s="8">
        <v>0</v>
      </c>
      <c r="Q50" s="8">
        <v>184800</v>
      </c>
      <c r="R50" s="8">
        <v>184800</v>
      </c>
      <c r="S50" s="8">
        <v>184800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58139.96</v>
      </c>
      <c r="Z50" s="8">
        <v>77247.96</v>
      </c>
      <c r="AA50" s="8">
        <v>0</v>
      </c>
      <c r="AB50" s="8">
        <v>58139.96</v>
      </c>
      <c r="AC50" s="8">
        <v>58139.96</v>
      </c>
      <c r="AD50" s="8">
        <v>58139.96</v>
      </c>
      <c r="AE50" s="9">
        <f t="shared" si="2"/>
        <v>0.4180084415584416</v>
      </c>
      <c r="AF50" s="8">
        <v>126660.04</v>
      </c>
      <c r="AG50" s="9">
        <v>0.31461017316017315</v>
      </c>
      <c r="AH50" s="8">
        <v>0</v>
      </c>
      <c r="AI50" s="11"/>
      <c r="AJ50" s="25">
        <v>8644.7</v>
      </c>
      <c r="AK50" s="22">
        <f t="shared" si="3"/>
        <v>8.935875160502967</v>
      </c>
    </row>
    <row r="51" spans="1:37" ht="153" outlineLevel="4">
      <c r="A51" s="5" t="s">
        <v>92</v>
      </c>
      <c r="B51" s="6" t="s">
        <v>93</v>
      </c>
      <c r="C51" s="5" t="s">
        <v>92</v>
      </c>
      <c r="D51" s="5"/>
      <c r="E51" s="5"/>
      <c r="F51" s="7"/>
      <c r="G51" s="5"/>
      <c r="H51" s="5"/>
      <c r="I51" s="5"/>
      <c r="J51" s="5"/>
      <c r="K51" s="5"/>
      <c r="L51" s="5"/>
      <c r="M51" s="5"/>
      <c r="N51" s="5"/>
      <c r="O51" s="8">
        <v>450000</v>
      </c>
      <c r="P51" s="8">
        <v>0</v>
      </c>
      <c r="Q51" s="8">
        <v>450000</v>
      </c>
      <c r="R51" s="8">
        <v>450000</v>
      </c>
      <c r="S51" s="8">
        <v>450000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9">
        <f t="shared" si="2"/>
        <v>0</v>
      </c>
      <c r="AF51" s="8">
        <v>450000</v>
      </c>
      <c r="AG51" s="9">
        <v>0</v>
      </c>
      <c r="AH51" s="8">
        <v>0</v>
      </c>
      <c r="AI51" s="11"/>
      <c r="AJ51" s="25"/>
      <c r="AK51" s="22" t="e">
        <f t="shared" si="3"/>
        <v>#DIV/0!</v>
      </c>
    </row>
    <row r="52" spans="1:37" s="28" customFormat="1" ht="102" outlineLevel="3">
      <c r="A52" s="16" t="s">
        <v>94</v>
      </c>
      <c r="B52" s="15" t="s">
        <v>95</v>
      </c>
      <c r="C52" s="16" t="s">
        <v>94</v>
      </c>
      <c r="D52" s="16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18">
        <v>0</v>
      </c>
      <c r="P52" s="18">
        <v>0</v>
      </c>
      <c r="Q52" s="18">
        <f>Q53</f>
        <v>0</v>
      </c>
      <c r="R52" s="18">
        <f aca="true" t="shared" si="18" ref="R52:Z52">R53</f>
        <v>0</v>
      </c>
      <c r="S52" s="18">
        <f t="shared" si="18"/>
        <v>0</v>
      </c>
      <c r="T52" s="18">
        <f t="shared" si="18"/>
        <v>0</v>
      </c>
      <c r="U52" s="18">
        <f t="shared" si="18"/>
        <v>0</v>
      </c>
      <c r="V52" s="18">
        <f t="shared" si="18"/>
        <v>0</v>
      </c>
      <c r="W52" s="18">
        <f t="shared" si="18"/>
        <v>0</v>
      </c>
      <c r="X52" s="18">
        <f t="shared" si="18"/>
        <v>0</v>
      </c>
      <c r="Y52" s="18">
        <f t="shared" si="18"/>
        <v>5827.77</v>
      </c>
      <c r="Z52" s="18">
        <f t="shared" si="18"/>
        <v>6042.77</v>
      </c>
      <c r="AA52" s="18">
        <v>0</v>
      </c>
      <c r="AB52" s="18">
        <v>5827.77</v>
      </c>
      <c r="AC52" s="18">
        <v>5827.77</v>
      </c>
      <c r="AD52" s="18">
        <v>5827.77</v>
      </c>
      <c r="AE52" s="19" t="e">
        <f t="shared" si="2"/>
        <v>#DIV/0!</v>
      </c>
      <c r="AF52" s="18">
        <v>-5827.77</v>
      </c>
      <c r="AG52" s="19"/>
      <c r="AH52" s="18">
        <v>0</v>
      </c>
      <c r="AI52" s="20"/>
      <c r="AJ52" s="18">
        <f>AJ53</f>
        <v>0</v>
      </c>
      <c r="AK52" s="23" t="e">
        <f t="shared" si="3"/>
        <v>#DIV/0!</v>
      </c>
    </row>
    <row r="53" spans="1:37" ht="89.25" outlineLevel="4">
      <c r="A53" s="5" t="s">
        <v>96</v>
      </c>
      <c r="B53" s="6" t="s">
        <v>97</v>
      </c>
      <c r="C53" s="5" t="s">
        <v>96</v>
      </c>
      <c r="D53" s="5"/>
      <c r="E53" s="5"/>
      <c r="F53" s="7"/>
      <c r="G53" s="5"/>
      <c r="H53" s="5"/>
      <c r="I53" s="5"/>
      <c r="J53" s="5"/>
      <c r="K53" s="5"/>
      <c r="L53" s="5"/>
      <c r="M53" s="5"/>
      <c r="N53" s="5"/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5827.77</v>
      </c>
      <c r="Z53" s="8">
        <v>6042.77</v>
      </c>
      <c r="AA53" s="8">
        <v>0</v>
      </c>
      <c r="AB53" s="8">
        <v>5827.77</v>
      </c>
      <c r="AC53" s="8">
        <v>5827.77</v>
      </c>
      <c r="AD53" s="8">
        <v>5827.77</v>
      </c>
      <c r="AE53" s="9" t="e">
        <f t="shared" si="2"/>
        <v>#DIV/0!</v>
      </c>
      <c r="AF53" s="8">
        <v>-5827.77</v>
      </c>
      <c r="AG53" s="9"/>
      <c r="AH53" s="8">
        <v>0</v>
      </c>
      <c r="AI53" s="11"/>
      <c r="AJ53" s="25"/>
      <c r="AK53" s="22" t="e">
        <f t="shared" si="3"/>
        <v>#DIV/0!</v>
      </c>
    </row>
    <row r="54" spans="1:37" s="28" customFormat="1" ht="25.5" outlineLevel="1">
      <c r="A54" s="16" t="s">
        <v>98</v>
      </c>
      <c r="B54" s="15" t="s">
        <v>99</v>
      </c>
      <c r="C54" s="16" t="s">
        <v>98</v>
      </c>
      <c r="D54" s="16"/>
      <c r="E54" s="16"/>
      <c r="F54" s="17"/>
      <c r="G54" s="16"/>
      <c r="H54" s="16"/>
      <c r="I54" s="16"/>
      <c r="J54" s="16"/>
      <c r="K54" s="16"/>
      <c r="L54" s="16"/>
      <c r="M54" s="16"/>
      <c r="N54" s="16"/>
      <c r="O54" s="18">
        <v>540000</v>
      </c>
      <c r="P54" s="18">
        <v>0</v>
      </c>
      <c r="Q54" s="18">
        <f>Q55+Q56+Q57+Q58</f>
        <v>540000</v>
      </c>
      <c r="R54" s="18">
        <f aca="true" t="shared" si="19" ref="R54:Z54">R55+R56+R57+R58</f>
        <v>540000</v>
      </c>
      <c r="S54" s="18">
        <f t="shared" si="19"/>
        <v>540000</v>
      </c>
      <c r="T54" s="18">
        <f t="shared" si="19"/>
        <v>0</v>
      </c>
      <c r="U54" s="18">
        <f t="shared" si="19"/>
        <v>0</v>
      </c>
      <c r="V54" s="18">
        <f t="shared" si="19"/>
        <v>0</v>
      </c>
      <c r="W54" s="18">
        <f t="shared" si="19"/>
        <v>0</v>
      </c>
      <c r="X54" s="18">
        <f t="shared" si="19"/>
        <v>0</v>
      </c>
      <c r="Y54" s="18">
        <f t="shared" si="19"/>
        <v>11273.51</v>
      </c>
      <c r="Z54" s="18">
        <f t="shared" si="19"/>
        <v>12888.880000000001</v>
      </c>
      <c r="AA54" s="18">
        <v>0</v>
      </c>
      <c r="AB54" s="18">
        <v>11273.51</v>
      </c>
      <c r="AC54" s="18">
        <v>11273.51</v>
      </c>
      <c r="AD54" s="18">
        <v>11273.51</v>
      </c>
      <c r="AE54" s="19">
        <f t="shared" si="2"/>
        <v>0.023868296296296297</v>
      </c>
      <c r="AF54" s="18">
        <v>528726.49</v>
      </c>
      <c r="AG54" s="19">
        <v>0.020876870370370372</v>
      </c>
      <c r="AH54" s="18">
        <v>0</v>
      </c>
      <c r="AI54" s="20"/>
      <c r="AJ54" s="18">
        <f>AJ55+AJ56+AJ57+AJ58</f>
        <v>114186.18</v>
      </c>
      <c r="AK54" s="23">
        <f t="shared" si="3"/>
        <v>0.11287600653599238</v>
      </c>
    </row>
    <row r="55" spans="1:37" ht="25.5" outlineLevel="4">
      <c r="A55" s="5" t="s">
        <v>100</v>
      </c>
      <c r="B55" s="6" t="s">
        <v>101</v>
      </c>
      <c r="C55" s="5" t="s">
        <v>100</v>
      </c>
      <c r="D55" s="5"/>
      <c r="E55" s="5"/>
      <c r="F55" s="7"/>
      <c r="G55" s="5"/>
      <c r="H55" s="5"/>
      <c r="I55" s="5"/>
      <c r="J55" s="5"/>
      <c r="K55" s="5"/>
      <c r="L55" s="5"/>
      <c r="M55" s="5"/>
      <c r="N55" s="5"/>
      <c r="O55" s="8">
        <v>380000</v>
      </c>
      <c r="P55" s="8">
        <v>0</v>
      </c>
      <c r="Q55" s="8">
        <v>380000</v>
      </c>
      <c r="R55" s="8">
        <v>380000</v>
      </c>
      <c r="S55" s="8">
        <v>380000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4296.59</v>
      </c>
      <c r="Z55" s="8">
        <v>5911.96</v>
      </c>
      <c r="AA55" s="8">
        <v>0</v>
      </c>
      <c r="AB55" s="8">
        <v>4296.59</v>
      </c>
      <c r="AC55" s="8">
        <v>4296.59</v>
      </c>
      <c r="AD55" s="8">
        <v>4296.59</v>
      </c>
      <c r="AE55" s="9">
        <f t="shared" si="2"/>
        <v>0.01555778947368421</v>
      </c>
      <c r="AF55" s="8">
        <v>375703.41</v>
      </c>
      <c r="AG55" s="9">
        <v>0.011306815789473684</v>
      </c>
      <c r="AH55" s="8">
        <v>0</v>
      </c>
      <c r="AI55" s="11"/>
      <c r="AJ55" s="25">
        <v>97887.12</v>
      </c>
      <c r="AK55" s="22">
        <f t="shared" si="3"/>
        <v>0.06039568842152063</v>
      </c>
    </row>
    <row r="56" spans="1:37" ht="25.5" outlineLevel="4">
      <c r="A56" s="5" t="s">
        <v>102</v>
      </c>
      <c r="B56" s="6" t="s">
        <v>103</v>
      </c>
      <c r="C56" s="5" t="s">
        <v>102</v>
      </c>
      <c r="D56" s="5"/>
      <c r="E56" s="5"/>
      <c r="F56" s="7"/>
      <c r="G56" s="5"/>
      <c r="H56" s="5"/>
      <c r="I56" s="5"/>
      <c r="J56" s="5"/>
      <c r="K56" s="5"/>
      <c r="L56" s="5"/>
      <c r="M56" s="5"/>
      <c r="N56" s="5"/>
      <c r="O56" s="8">
        <v>15000</v>
      </c>
      <c r="P56" s="8">
        <v>0</v>
      </c>
      <c r="Q56" s="8">
        <v>15000</v>
      </c>
      <c r="R56" s="8">
        <v>15000</v>
      </c>
      <c r="S56" s="8">
        <v>15000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68.04</v>
      </c>
      <c r="Z56" s="8">
        <v>68.04</v>
      </c>
      <c r="AA56" s="8">
        <v>0</v>
      </c>
      <c r="AB56" s="8">
        <v>68.04</v>
      </c>
      <c r="AC56" s="8">
        <v>68.04</v>
      </c>
      <c r="AD56" s="8">
        <v>68.04</v>
      </c>
      <c r="AE56" s="9">
        <f t="shared" si="2"/>
        <v>0.004536</v>
      </c>
      <c r="AF56" s="8">
        <v>14931.96</v>
      </c>
      <c r="AG56" s="9">
        <v>0.004536</v>
      </c>
      <c r="AH56" s="8">
        <v>0</v>
      </c>
      <c r="AI56" s="11"/>
      <c r="AJ56" s="25">
        <v>13953.76</v>
      </c>
      <c r="AK56" s="22">
        <f t="shared" si="3"/>
        <v>0.004876105078487806</v>
      </c>
    </row>
    <row r="57" spans="1:37" ht="25.5" outlineLevel="4">
      <c r="A57" s="5" t="s">
        <v>104</v>
      </c>
      <c r="B57" s="6" t="s">
        <v>105</v>
      </c>
      <c r="C57" s="5" t="s">
        <v>104</v>
      </c>
      <c r="D57" s="5"/>
      <c r="E57" s="5"/>
      <c r="F57" s="7"/>
      <c r="G57" s="5"/>
      <c r="H57" s="5"/>
      <c r="I57" s="5"/>
      <c r="J57" s="5"/>
      <c r="K57" s="5"/>
      <c r="L57" s="5"/>
      <c r="M57" s="5"/>
      <c r="N57" s="5"/>
      <c r="O57" s="8">
        <v>135000</v>
      </c>
      <c r="P57" s="8">
        <v>0</v>
      </c>
      <c r="Q57" s="8">
        <v>135000</v>
      </c>
      <c r="R57" s="8">
        <v>135000</v>
      </c>
      <c r="S57" s="8">
        <v>135000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6908.88</v>
      </c>
      <c r="Z57" s="8">
        <v>6908.88</v>
      </c>
      <c r="AA57" s="8">
        <v>0</v>
      </c>
      <c r="AB57" s="8">
        <v>6908.88</v>
      </c>
      <c r="AC57" s="8">
        <v>6908.88</v>
      </c>
      <c r="AD57" s="8">
        <v>6908.88</v>
      </c>
      <c r="AE57" s="9">
        <f t="shared" si="2"/>
        <v>0.05117688888888889</v>
      </c>
      <c r="AF57" s="8">
        <v>128091.12</v>
      </c>
      <c r="AG57" s="9">
        <v>0.05117688888888889</v>
      </c>
      <c r="AH57" s="8">
        <v>0</v>
      </c>
      <c r="AI57" s="11"/>
      <c r="AJ57" s="25">
        <v>2277.71</v>
      </c>
      <c r="AK57" s="22">
        <f t="shared" si="3"/>
        <v>3.033257087162106</v>
      </c>
    </row>
    <row r="58" spans="1:37" ht="25.5" outlineLevel="4">
      <c r="A58" s="5" t="s">
        <v>106</v>
      </c>
      <c r="B58" s="6" t="s">
        <v>107</v>
      </c>
      <c r="C58" s="5" t="s">
        <v>106</v>
      </c>
      <c r="D58" s="5"/>
      <c r="E58" s="5"/>
      <c r="F58" s="7"/>
      <c r="G58" s="5"/>
      <c r="H58" s="5"/>
      <c r="I58" s="5"/>
      <c r="J58" s="5"/>
      <c r="K58" s="5"/>
      <c r="L58" s="5"/>
      <c r="M58" s="5"/>
      <c r="N58" s="5"/>
      <c r="O58" s="8">
        <v>10000</v>
      </c>
      <c r="P58" s="8">
        <v>0</v>
      </c>
      <c r="Q58" s="8">
        <v>10000</v>
      </c>
      <c r="R58" s="8">
        <v>10000</v>
      </c>
      <c r="S58" s="8">
        <v>10000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9">
        <f t="shared" si="2"/>
        <v>0</v>
      </c>
      <c r="AF58" s="8">
        <v>10000</v>
      </c>
      <c r="AG58" s="9">
        <v>0</v>
      </c>
      <c r="AH58" s="8">
        <v>0</v>
      </c>
      <c r="AI58" s="11"/>
      <c r="AJ58" s="25">
        <v>67.59</v>
      </c>
      <c r="AK58" s="22">
        <f t="shared" si="3"/>
        <v>0</v>
      </c>
    </row>
    <row r="59" spans="1:37" s="28" customFormat="1" ht="25.5" outlineLevel="1">
      <c r="A59" s="16" t="s">
        <v>108</v>
      </c>
      <c r="B59" s="15" t="s">
        <v>109</v>
      </c>
      <c r="C59" s="16" t="s">
        <v>108</v>
      </c>
      <c r="D59" s="16"/>
      <c r="E59" s="16"/>
      <c r="F59" s="17"/>
      <c r="G59" s="16"/>
      <c r="H59" s="16"/>
      <c r="I59" s="16"/>
      <c r="J59" s="16"/>
      <c r="K59" s="16"/>
      <c r="L59" s="16"/>
      <c r="M59" s="16"/>
      <c r="N59" s="16"/>
      <c r="O59" s="18">
        <v>122900</v>
      </c>
      <c r="P59" s="18">
        <v>0</v>
      </c>
      <c r="Q59" s="18">
        <f>Q60+Q61</f>
        <v>122900</v>
      </c>
      <c r="R59" s="18">
        <f aca="true" t="shared" si="20" ref="R59:Z59">R60+R61</f>
        <v>122900</v>
      </c>
      <c r="S59" s="18">
        <f t="shared" si="20"/>
        <v>122900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 t="shared" si="20"/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v>0</v>
      </c>
      <c r="AB59" s="18">
        <v>0</v>
      </c>
      <c r="AC59" s="18">
        <v>0</v>
      </c>
      <c r="AD59" s="18">
        <v>0</v>
      </c>
      <c r="AE59" s="9">
        <f t="shared" si="2"/>
        <v>0</v>
      </c>
      <c r="AF59" s="18">
        <v>122900</v>
      </c>
      <c r="AG59" s="19">
        <v>0</v>
      </c>
      <c r="AH59" s="18">
        <v>0</v>
      </c>
      <c r="AI59" s="20"/>
      <c r="AJ59" s="26">
        <f>AJ60+AJ61</f>
        <v>176689.83</v>
      </c>
      <c r="AK59" s="23">
        <f t="shared" si="3"/>
        <v>0</v>
      </c>
    </row>
    <row r="60" spans="1:37" ht="38.25" outlineLevel="4">
      <c r="A60" s="5" t="s">
        <v>110</v>
      </c>
      <c r="B60" s="6" t="s">
        <v>111</v>
      </c>
      <c r="C60" s="5" t="s">
        <v>110</v>
      </c>
      <c r="D60" s="5"/>
      <c r="E60" s="5"/>
      <c r="F60" s="7"/>
      <c r="G60" s="5"/>
      <c r="H60" s="5"/>
      <c r="I60" s="5"/>
      <c r="J60" s="5"/>
      <c r="K60" s="5"/>
      <c r="L60" s="5"/>
      <c r="M60" s="5"/>
      <c r="N60" s="5"/>
      <c r="O60" s="8">
        <v>80200</v>
      </c>
      <c r="P60" s="8">
        <v>0</v>
      </c>
      <c r="Q60" s="8">
        <v>80200</v>
      </c>
      <c r="R60" s="8">
        <v>80200</v>
      </c>
      <c r="S60" s="8">
        <v>80200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9">
        <f t="shared" si="2"/>
        <v>0</v>
      </c>
      <c r="AF60" s="8">
        <v>80200</v>
      </c>
      <c r="AG60" s="9">
        <v>0</v>
      </c>
      <c r="AH60" s="8">
        <v>0</v>
      </c>
      <c r="AI60" s="11"/>
      <c r="AJ60" s="25">
        <v>27139.09</v>
      </c>
      <c r="AK60" s="22">
        <f t="shared" si="3"/>
        <v>0</v>
      </c>
    </row>
    <row r="61" spans="1:37" ht="25.5" outlineLevel="4">
      <c r="A61" s="5" t="s">
        <v>112</v>
      </c>
      <c r="B61" s="6" t="s">
        <v>113</v>
      </c>
      <c r="C61" s="5" t="s">
        <v>112</v>
      </c>
      <c r="D61" s="5"/>
      <c r="E61" s="5"/>
      <c r="F61" s="7"/>
      <c r="G61" s="5"/>
      <c r="H61" s="5"/>
      <c r="I61" s="5"/>
      <c r="J61" s="5"/>
      <c r="K61" s="5"/>
      <c r="L61" s="5"/>
      <c r="M61" s="5"/>
      <c r="N61" s="5"/>
      <c r="O61" s="8">
        <v>42700</v>
      </c>
      <c r="P61" s="8">
        <v>0</v>
      </c>
      <c r="Q61" s="8">
        <v>42700</v>
      </c>
      <c r="R61" s="8">
        <v>42700</v>
      </c>
      <c r="S61" s="8">
        <v>42700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9">
        <f t="shared" si="2"/>
        <v>0</v>
      </c>
      <c r="AF61" s="8">
        <v>42700</v>
      </c>
      <c r="AG61" s="9">
        <v>0</v>
      </c>
      <c r="AH61" s="8">
        <v>0</v>
      </c>
      <c r="AI61" s="11"/>
      <c r="AJ61" s="25">
        <v>149550.74</v>
      </c>
      <c r="AK61" s="22">
        <f t="shared" si="3"/>
        <v>0</v>
      </c>
    </row>
    <row r="62" spans="1:37" s="28" customFormat="1" ht="25.5" outlineLevel="1">
      <c r="A62" s="16" t="s">
        <v>114</v>
      </c>
      <c r="B62" s="15" t="s">
        <v>115</v>
      </c>
      <c r="C62" s="16" t="s">
        <v>114</v>
      </c>
      <c r="D62" s="16"/>
      <c r="E62" s="16"/>
      <c r="F62" s="17"/>
      <c r="G62" s="16"/>
      <c r="H62" s="16"/>
      <c r="I62" s="16"/>
      <c r="J62" s="16"/>
      <c r="K62" s="16"/>
      <c r="L62" s="16"/>
      <c r="M62" s="16"/>
      <c r="N62" s="16"/>
      <c r="O62" s="18">
        <v>518000</v>
      </c>
      <c r="P62" s="18">
        <v>0</v>
      </c>
      <c r="Q62" s="18">
        <f>Q63+Q64</f>
        <v>518000</v>
      </c>
      <c r="R62" s="18">
        <f aca="true" t="shared" si="21" ref="R62:Z62">R63+R64</f>
        <v>518000</v>
      </c>
      <c r="S62" s="18">
        <f t="shared" si="21"/>
        <v>518000</v>
      </c>
      <c r="T62" s="18">
        <f t="shared" si="21"/>
        <v>0</v>
      </c>
      <c r="U62" s="18">
        <f t="shared" si="21"/>
        <v>0</v>
      </c>
      <c r="V62" s="18">
        <f t="shared" si="21"/>
        <v>0</v>
      </c>
      <c r="W62" s="18">
        <f t="shared" si="21"/>
        <v>0</v>
      </c>
      <c r="X62" s="18">
        <f t="shared" si="21"/>
        <v>0</v>
      </c>
      <c r="Y62" s="18">
        <f t="shared" si="21"/>
        <v>707769.05</v>
      </c>
      <c r="Z62" s="18">
        <f t="shared" si="21"/>
        <v>707769.05</v>
      </c>
      <c r="AA62" s="18">
        <v>0</v>
      </c>
      <c r="AB62" s="18">
        <v>707769.05</v>
      </c>
      <c r="AC62" s="18">
        <v>707769.05</v>
      </c>
      <c r="AD62" s="18">
        <v>707769.05</v>
      </c>
      <c r="AE62" s="19">
        <f t="shared" si="2"/>
        <v>1.3663495173745175</v>
      </c>
      <c r="AF62" s="18">
        <v>-189769.05</v>
      </c>
      <c r="AG62" s="19">
        <v>1.3663495173745173</v>
      </c>
      <c r="AH62" s="18">
        <v>0</v>
      </c>
      <c r="AI62" s="20"/>
      <c r="AJ62" s="26">
        <f>AJ63+AJ64</f>
        <v>202672.09</v>
      </c>
      <c r="AK62" s="23">
        <f t="shared" si="3"/>
        <v>3.4921880462179082</v>
      </c>
    </row>
    <row r="63" spans="1:37" ht="63.75" outlineLevel="4">
      <c r="A63" s="5" t="s">
        <v>116</v>
      </c>
      <c r="B63" s="6" t="s">
        <v>117</v>
      </c>
      <c r="C63" s="5" t="s">
        <v>116</v>
      </c>
      <c r="D63" s="5"/>
      <c r="E63" s="5"/>
      <c r="F63" s="7"/>
      <c r="G63" s="5"/>
      <c r="H63" s="5"/>
      <c r="I63" s="5"/>
      <c r="J63" s="5"/>
      <c r="K63" s="5"/>
      <c r="L63" s="5"/>
      <c r="M63" s="5"/>
      <c r="N63" s="5"/>
      <c r="O63" s="8">
        <v>500000</v>
      </c>
      <c r="P63" s="8">
        <v>0</v>
      </c>
      <c r="Q63" s="8">
        <v>500000</v>
      </c>
      <c r="R63" s="8">
        <v>500000</v>
      </c>
      <c r="S63" s="8">
        <v>500000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707769.05</v>
      </c>
      <c r="Z63" s="8">
        <v>707769.05</v>
      </c>
      <c r="AA63" s="8">
        <v>0</v>
      </c>
      <c r="AB63" s="8">
        <v>707769.05</v>
      </c>
      <c r="AC63" s="8">
        <v>707769.05</v>
      </c>
      <c r="AD63" s="8">
        <v>707769.05</v>
      </c>
      <c r="AE63" s="9">
        <f t="shared" si="2"/>
        <v>1.4155381</v>
      </c>
      <c r="AF63" s="8">
        <v>-207769.05</v>
      </c>
      <c r="AG63" s="9">
        <v>1.4155381</v>
      </c>
      <c r="AH63" s="8">
        <v>0</v>
      </c>
      <c r="AI63" s="11"/>
      <c r="AJ63" s="25">
        <v>202672.09</v>
      </c>
      <c r="AK63" s="22">
        <f t="shared" si="3"/>
        <v>3.4921880462179082</v>
      </c>
    </row>
    <row r="64" spans="1:37" ht="63.75" outlineLevel="4">
      <c r="A64" s="5" t="s">
        <v>118</v>
      </c>
      <c r="B64" s="6" t="s">
        <v>119</v>
      </c>
      <c r="C64" s="5" t="s">
        <v>118</v>
      </c>
      <c r="D64" s="5"/>
      <c r="E64" s="5"/>
      <c r="F64" s="7"/>
      <c r="G64" s="5"/>
      <c r="H64" s="5"/>
      <c r="I64" s="5"/>
      <c r="J64" s="5"/>
      <c r="K64" s="5"/>
      <c r="L64" s="5"/>
      <c r="M64" s="5"/>
      <c r="N64" s="5"/>
      <c r="O64" s="8">
        <v>18000</v>
      </c>
      <c r="P64" s="8">
        <v>0</v>
      </c>
      <c r="Q64" s="8">
        <v>18000</v>
      </c>
      <c r="R64" s="8">
        <v>18000</v>
      </c>
      <c r="S64" s="8">
        <v>18000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9">
        <f t="shared" si="2"/>
        <v>0</v>
      </c>
      <c r="AF64" s="8">
        <v>18000</v>
      </c>
      <c r="AG64" s="9">
        <v>0</v>
      </c>
      <c r="AH64" s="8">
        <v>0</v>
      </c>
      <c r="AI64" s="11"/>
      <c r="AJ64" s="25"/>
      <c r="AK64" s="22" t="e">
        <f t="shared" si="3"/>
        <v>#DIV/0!</v>
      </c>
    </row>
    <row r="65" spans="1:37" s="28" customFormat="1" ht="25.5" outlineLevel="1">
      <c r="A65" s="16" t="s">
        <v>120</v>
      </c>
      <c r="B65" s="15" t="s">
        <v>121</v>
      </c>
      <c r="C65" s="16" t="s">
        <v>120</v>
      </c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8">
        <v>1303000</v>
      </c>
      <c r="P65" s="18">
        <v>0</v>
      </c>
      <c r="Q65" s="18">
        <f aca="true" t="shared" si="22" ref="Q65:Z65">Q66+Q67+Q68</f>
        <v>1303000</v>
      </c>
      <c r="R65" s="18">
        <f t="shared" si="22"/>
        <v>1303000</v>
      </c>
      <c r="S65" s="18">
        <f t="shared" si="22"/>
        <v>1303000</v>
      </c>
      <c r="T65" s="18">
        <f t="shared" si="22"/>
        <v>0</v>
      </c>
      <c r="U65" s="18">
        <f t="shared" si="22"/>
        <v>0</v>
      </c>
      <c r="V65" s="18">
        <f t="shared" si="22"/>
        <v>0</v>
      </c>
      <c r="W65" s="18">
        <f t="shared" si="22"/>
        <v>0</v>
      </c>
      <c r="X65" s="18">
        <f t="shared" si="22"/>
        <v>0</v>
      </c>
      <c r="Y65" s="18">
        <f t="shared" si="22"/>
        <v>253835.76</v>
      </c>
      <c r="Z65" s="18">
        <f t="shared" si="22"/>
        <v>255191.80000000002</v>
      </c>
      <c r="AA65" s="18">
        <v>0</v>
      </c>
      <c r="AB65" s="18">
        <v>253835.76</v>
      </c>
      <c r="AC65" s="18">
        <v>253835.76</v>
      </c>
      <c r="AD65" s="18">
        <v>253835.76</v>
      </c>
      <c r="AE65" s="19">
        <f t="shared" si="2"/>
        <v>0.19584942440521874</v>
      </c>
      <c r="AF65" s="18">
        <v>1049164.24</v>
      </c>
      <c r="AG65" s="19">
        <v>0.19480871834228702</v>
      </c>
      <c r="AH65" s="18">
        <v>0</v>
      </c>
      <c r="AI65" s="20"/>
      <c r="AJ65" s="26">
        <f>SUM(AJ66:AJ75)</f>
        <v>270346.53</v>
      </c>
      <c r="AK65" s="23">
        <f t="shared" si="3"/>
        <v>0.9439433160100112</v>
      </c>
    </row>
    <row r="66" spans="1:37" ht="102" outlineLevel="4">
      <c r="A66" s="5" t="s">
        <v>122</v>
      </c>
      <c r="B66" s="6" t="s">
        <v>123</v>
      </c>
      <c r="C66" s="5" t="s">
        <v>122</v>
      </c>
      <c r="D66" s="5"/>
      <c r="E66" s="5"/>
      <c r="F66" s="7"/>
      <c r="G66" s="5"/>
      <c r="H66" s="5"/>
      <c r="I66" s="5"/>
      <c r="J66" s="5"/>
      <c r="K66" s="5"/>
      <c r="L66" s="5"/>
      <c r="M66" s="5"/>
      <c r="N66" s="5"/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500</v>
      </c>
      <c r="Z66" s="8">
        <v>1300</v>
      </c>
      <c r="AA66" s="8">
        <v>0</v>
      </c>
      <c r="AB66" s="8">
        <v>500</v>
      </c>
      <c r="AC66" s="8">
        <v>500</v>
      </c>
      <c r="AD66" s="8">
        <v>500</v>
      </c>
      <c r="AE66" s="9" t="e">
        <f aca="true" t="shared" si="23" ref="AE66:AE111">Z66/Q66</f>
        <v>#DIV/0!</v>
      </c>
      <c r="AF66" s="8">
        <v>-500</v>
      </c>
      <c r="AG66" s="9"/>
      <c r="AH66" s="8">
        <v>0</v>
      </c>
      <c r="AI66" s="11"/>
      <c r="AJ66" s="25"/>
      <c r="AK66" s="22" t="e">
        <f aca="true" t="shared" si="24" ref="AK66:AK111">Z66/AJ66</f>
        <v>#DIV/0!</v>
      </c>
    </row>
    <row r="67" spans="1:37" ht="76.5" outlineLevel="4">
      <c r="A67" s="5" t="s">
        <v>124</v>
      </c>
      <c r="B67" s="6" t="s">
        <v>125</v>
      </c>
      <c r="C67" s="5" t="s">
        <v>124</v>
      </c>
      <c r="D67" s="5"/>
      <c r="E67" s="5"/>
      <c r="F67" s="7"/>
      <c r="G67" s="5"/>
      <c r="H67" s="5"/>
      <c r="I67" s="5"/>
      <c r="J67" s="5"/>
      <c r="K67" s="5"/>
      <c r="L67" s="5"/>
      <c r="M67" s="5"/>
      <c r="N67" s="5"/>
      <c r="O67" s="8">
        <v>1303000</v>
      </c>
      <c r="P67" s="8">
        <v>0</v>
      </c>
      <c r="Q67" s="8">
        <v>1303000</v>
      </c>
      <c r="R67" s="8">
        <v>1303000</v>
      </c>
      <c r="S67" s="8">
        <v>1303000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246879.13</v>
      </c>
      <c r="Z67" s="8">
        <v>247435.16</v>
      </c>
      <c r="AA67" s="8">
        <v>0</v>
      </c>
      <c r="AB67" s="8">
        <v>246879.13</v>
      </c>
      <c r="AC67" s="8">
        <v>246879.13</v>
      </c>
      <c r="AD67" s="8">
        <v>246879.13</v>
      </c>
      <c r="AE67" s="9">
        <f t="shared" si="23"/>
        <v>0.18989651573292401</v>
      </c>
      <c r="AF67" s="8">
        <v>1056120.87</v>
      </c>
      <c r="AG67" s="9">
        <v>0.18946978511128165</v>
      </c>
      <c r="AH67" s="8">
        <v>0</v>
      </c>
      <c r="AI67" s="11"/>
      <c r="AJ67" s="25"/>
      <c r="AK67" s="22" t="e">
        <f t="shared" si="24"/>
        <v>#DIV/0!</v>
      </c>
    </row>
    <row r="68" spans="1:37" ht="76.5" outlineLevel="4">
      <c r="A68" s="5" t="s">
        <v>126</v>
      </c>
      <c r="B68" s="6" t="s">
        <v>127</v>
      </c>
      <c r="C68" s="5" t="s">
        <v>126</v>
      </c>
      <c r="D68" s="5"/>
      <c r="E68" s="5"/>
      <c r="F68" s="7"/>
      <c r="G68" s="5"/>
      <c r="H68" s="5"/>
      <c r="I68" s="5"/>
      <c r="J68" s="5"/>
      <c r="K68" s="5"/>
      <c r="L68" s="5"/>
      <c r="M68" s="5"/>
      <c r="N68" s="5"/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6456.63</v>
      </c>
      <c r="Z68" s="8">
        <v>6456.64</v>
      </c>
      <c r="AA68" s="8">
        <v>0</v>
      </c>
      <c r="AB68" s="8">
        <v>6456.63</v>
      </c>
      <c r="AC68" s="8">
        <v>6456.63</v>
      </c>
      <c r="AD68" s="8">
        <v>6456.63</v>
      </c>
      <c r="AE68" s="9" t="e">
        <f t="shared" si="23"/>
        <v>#DIV/0!</v>
      </c>
      <c r="AF68" s="8">
        <v>-6456.63</v>
      </c>
      <c r="AG68" s="9"/>
      <c r="AH68" s="8">
        <v>0</v>
      </c>
      <c r="AI68" s="11"/>
      <c r="AJ68" s="25"/>
      <c r="AK68" s="22" t="e">
        <f t="shared" si="24"/>
        <v>#DIV/0!</v>
      </c>
    </row>
    <row r="69" spans="1:37" ht="76.5" hidden="1" outlineLevel="4">
      <c r="A69" s="5"/>
      <c r="B69" s="6" t="s">
        <v>202</v>
      </c>
      <c r="C69" s="29" t="s">
        <v>203</v>
      </c>
      <c r="D69" s="5"/>
      <c r="E69" s="5"/>
      <c r="F69" s="7"/>
      <c r="G69" s="5"/>
      <c r="H69" s="5"/>
      <c r="I69" s="5"/>
      <c r="J69" s="5"/>
      <c r="K69" s="5"/>
      <c r="L69" s="5"/>
      <c r="M69" s="5"/>
      <c r="N69" s="5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9" t="e">
        <f t="shared" si="23"/>
        <v>#DIV/0!</v>
      </c>
      <c r="AF69" s="8"/>
      <c r="AG69" s="9"/>
      <c r="AH69" s="8"/>
      <c r="AI69" s="11"/>
      <c r="AJ69" s="25">
        <v>7800</v>
      </c>
      <c r="AK69" s="22">
        <f t="shared" si="24"/>
        <v>0</v>
      </c>
    </row>
    <row r="70" spans="1:37" ht="63.75" hidden="1" outlineLevel="4">
      <c r="A70" s="5"/>
      <c r="B70" s="6" t="s">
        <v>210</v>
      </c>
      <c r="C70" s="29" t="s">
        <v>204</v>
      </c>
      <c r="D70" s="5"/>
      <c r="E70" s="5"/>
      <c r="F70" s="7"/>
      <c r="G70" s="5"/>
      <c r="H70" s="5"/>
      <c r="I70" s="5"/>
      <c r="J70" s="5"/>
      <c r="K70" s="5"/>
      <c r="L70" s="5"/>
      <c r="M70" s="5"/>
      <c r="N70" s="5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9" t="e">
        <f t="shared" si="23"/>
        <v>#DIV/0!</v>
      </c>
      <c r="AF70" s="8"/>
      <c r="AG70" s="9"/>
      <c r="AH70" s="8"/>
      <c r="AI70" s="11"/>
      <c r="AJ70" s="25">
        <v>500</v>
      </c>
      <c r="AK70" s="22">
        <f t="shared" si="24"/>
        <v>0</v>
      </c>
    </row>
    <row r="71" spans="1:37" ht="63.75" hidden="1" outlineLevel="4">
      <c r="A71" s="5"/>
      <c r="B71" s="6" t="s">
        <v>211</v>
      </c>
      <c r="C71" s="29" t="s">
        <v>205</v>
      </c>
      <c r="D71" s="5"/>
      <c r="E71" s="5"/>
      <c r="F71" s="7"/>
      <c r="G71" s="5"/>
      <c r="H71" s="5"/>
      <c r="I71" s="5"/>
      <c r="J71" s="5"/>
      <c r="K71" s="5"/>
      <c r="L71" s="5"/>
      <c r="M71" s="5"/>
      <c r="N71" s="5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9" t="e">
        <f t="shared" si="23"/>
        <v>#DIV/0!</v>
      </c>
      <c r="AF71" s="8"/>
      <c r="AG71" s="9"/>
      <c r="AH71" s="8"/>
      <c r="AI71" s="11"/>
      <c r="AJ71" s="25">
        <v>3000</v>
      </c>
      <c r="AK71" s="22">
        <f t="shared" si="24"/>
        <v>0</v>
      </c>
    </row>
    <row r="72" spans="1:37" ht="63.75" hidden="1" outlineLevel="4">
      <c r="A72" s="5"/>
      <c r="B72" s="6" t="s">
        <v>212</v>
      </c>
      <c r="C72" s="29" t="s">
        <v>206</v>
      </c>
      <c r="D72" s="5"/>
      <c r="E72" s="5"/>
      <c r="F72" s="7"/>
      <c r="G72" s="5"/>
      <c r="H72" s="5"/>
      <c r="I72" s="5"/>
      <c r="J72" s="5"/>
      <c r="K72" s="5"/>
      <c r="L72" s="5"/>
      <c r="M72" s="5"/>
      <c r="N72" s="5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9" t="e">
        <f t="shared" si="23"/>
        <v>#DIV/0!</v>
      </c>
      <c r="AF72" s="8"/>
      <c r="AG72" s="9"/>
      <c r="AH72" s="8"/>
      <c r="AI72" s="11"/>
      <c r="AJ72" s="25">
        <v>1542.83</v>
      </c>
      <c r="AK72" s="22">
        <f t="shared" si="24"/>
        <v>0</v>
      </c>
    </row>
    <row r="73" spans="1:37" ht="63.75" hidden="1" outlineLevel="4">
      <c r="A73" s="5"/>
      <c r="B73" s="6" t="s">
        <v>213</v>
      </c>
      <c r="C73" s="29" t="s">
        <v>207</v>
      </c>
      <c r="D73" s="5"/>
      <c r="E73" s="5"/>
      <c r="F73" s="7"/>
      <c r="G73" s="5"/>
      <c r="H73" s="5"/>
      <c r="I73" s="5"/>
      <c r="J73" s="5"/>
      <c r="K73" s="5"/>
      <c r="L73" s="5"/>
      <c r="M73" s="5"/>
      <c r="N73" s="5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9" t="e">
        <f t="shared" si="23"/>
        <v>#DIV/0!</v>
      </c>
      <c r="AF73" s="8"/>
      <c r="AG73" s="9"/>
      <c r="AH73" s="8"/>
      <c r="AI73" s="11"/>
      <c r="AJ73" s="25">
        <v>5100</v>
      </c>
      <c r="AK73" s="22">
        <f t="shared" si="24"/>
        <v>0</v>
      </c>
    </row>
    <row r="74" spans="1:37" ht="76.5" hidden="1" outlineLevel="4">
      <c r="A74" s="5"/>
      <c r="B74" s="6" t="s">
        <v>214</v>
      </c>
      <c r="C74" s="29" t="s">
        <v>208</v>
      </c>
      <c r="D74" s="5"/>
      <c r="E74" s="5"/>
      <c r="F74" s="7"/>
      <c r="G74" s="5"/>
      <c r="H74" s="5"/>
      <c r="I74" s="5"/>
      <c r="J74" s="5"/>
      <c r="K74" s="5"/>
      <c r="L74" s="5"/>
      <c r="M74" s="5"/>
      <c r="N74" s="5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9" t="e">
        <f t="shared" si="23"/>
        <v>#DIV/0!</v>
      </c>
      <c r="AF74" s="8"/>
      <c r="AG74" s="9"/>
      <c r="AH74" s="8"/>
      <c r="AI74" s="11"/>
      <c r="AJ74" s="25">
        <v>93628.99</v>
      </c>
      <c r="AK74" s="22">
        <f t="shared" si="24"/>
        <v>0</v>
      </c>
    </row>
    <row r="75" spans="1:37" ht="51" hidden="1" outlineLevel="4">
      <c r="A75" s="5"/>
      <c r="B75" s="6" t="s">
        <v>215</v>
      </c>
      <c r="C75" s="29" t="s">
        <v>209</v>
      </c>
      <c r="D75" s="5"/>
      <c r="E75" s="5"/>
      <c r="F75" s="7"/>
      <c r="G75" s="5"/>
      <c r="H75" s="5"/>
      <c r="I75" s="5"/>
      <c r="J75" s="5"/>
      <c r="K75" s="5"/>
      <c r="L75" s="5"/>
      <c r="M75" s="5"/>
      <c r="N75" s="5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9" t="e">
        <f t="shared" si="23"/>
        <v>#DIV/0!</v>
      </c>
      <c r="AF75" s="8"/>
      <c r="AG75" s="9"/>
      <c r="AH75" s="8"/>
      <c r="AI75" s="11"/>
      <c r="AJ75" s="25">
        <v>158774.71</v>
      </c>
      <c r="AK75" s="22">
        <f t="shared" si="24"/>
        <v>0</v>
      </c>
    </row>
    <row r="76" spans="1:37" s="28" customFormat="1" ht="15" outlineLevel="1" collapsed="1">
      <c r="A76" s="16" t="s">
        <v>128</v>
      </c>
      <c r="B76" s="15" t="s">
        <v>129</v>
      </c>
      <c r="C76" s="16" t="s">
        <v>128</v>
      </c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8">
        <v>36000</v>
      </c>
      <c r="P76" s="18">
        <v>0</v>
      </c>
      <c r="Q76" s="18">
        <f>Q79</f>
        <v>36000</v>
      </c>
      <c r="R76" s="18">
        <f aca="true" t="shared" si="25" ref="R76:Z76">R79</f>
        <v>36000</v>
      </c>
      <c r="S76" s="18">
        <f t="shared" si="25"/>
        <v>36000</v>
      </c>
      <c r="T76" s="18">
        <f t="shared" si="25"/>
        <v>0</v>
      </c>
      <c r="U76" s="18">
        <f t="shared" si="25"/>
        <v>0</v>
      </c>
      <c r="V76" s="18">
        <f t="shared" si="25"/>
        <v>0</v>
      </c>
      <c r="W76" s="18">
        <f t="shared" si="25"/>
        <v>0</v>
      </c>
      <c r="X76" s="18">
        <f t="shared" si="25"/>
        <v>0</v>
      </c>
      <c r="Y76" s="18">
        <f t="shared" si="25"/>
        <v>1000</v>
      </c>
      <c r="Z76" s="18">
        <f t="shared" si="25"/>
        <v>1000</v>
      </c>
      <c r="AA76" s="18">
        <v>0</v>
      </c>
      <c r="AB76" s="18">
        <v>1000</v>
      </c>
      <c r="AC76" s="18">
        <v>1000</v>
      </c>
      <c r="AD76" s="18">
        <v>1000</v>
      </c>
      <c r="AE76" s="19">
        <f t="shared" si="23"/>
        <v>0.027777777777777776</v>
      </c>
      <c r="AF76" s="18">
        <v>35000</v>
      </c>
      <c r="AG76" s="19">
        <v>0.027777777777777776</v>
      </c>
      <c r="AH76" s="18">
        <v>0</v>
      </c>
      <c r="AI76" s="20"/>
      <c r="AJ76" s="26">
        <f>AJ79</f>
        <v>472</v>
      </c>
      <c r="AK76" s="23">
        <f t="shared" si="24"/>
        <v>2.1186440677966103</v>
      </c>
    </row>
    <row r="77" spans="1:37" ht="15" hidden="1" outlineLevel="3">
      <c r="A77" s="5" t="s">
        <v>130</v>
      </c>
      <c r="B77" s="6" t="s">
        <v>131</v>
      </c>
      <c r="C77" s="5" t="s">
        <v>130</v>
      </c>
      <c r="D77" s="5"/>
      <c r="E77" s="5"/>
      <c r="F77" s="7"/>
      <c r="G77" s="5"/>
      <c r="H77" s="5"/>
      <c r="I77" s="5"/>
      <c r="J77" s="5"/>
      <c r="K77" s="5"/>
      <c r="L77" s="5"/>
      <c r="M77" s="5"/>
      <c r="N77" s="5"/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9" t="e">
        <f t="shared" si="23"/>
        <v>#DIV/0!</v>
      </c>
      <c r="AF77" s="8">
        <v>0</v>
      </c>
      <c r="AG77" s="9"/>
      <c r="AH77" s="8">
        <v>0</v>
      </c>
      <c r="AI77" s="11"/>
      <c r="AJ77" s="25"/>
      <c r="AK77" s="22" t="e">
        <f t="shared" si="24"/>
        <v>#DIV/0!</v>
      </c>
    </row>
    <row r="78" spans="1:37" ht="25.5" hidden="1" outlineLevel="4">
      <c r="A78" s="5" t="s">
        <v>132</v>
      </c>
      <c r="B78" s="6" t="s">
        <v>133</v>
      </c>
      <c r="C78" s="5" t="s">
        <v>132</v>
      </c>
      <c r="D78" s="5"/>
      <c r="E78" s="5"/>
      <c r="F78" s="7"/>
      <c r="G78" s="5"/>
      <c r="H78" s="5"/>
      <c r="I78" s="5"/>
      <c r="J78" s="5"/>
      <c r="K78" s="5"/>
      <c r="L78" s="5"/>
      <c r="M78" s="5"/>
      <c r="N78" s="5"/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9" t="e">
        <f t="shared" si="23"/>
        <v>#DIV/0!</v>
      </c>
      <c r="AF78" s="8">
        <v>0</v>
      </c>
      <c r="AG78" s="9"/>
      <c r="AH78" s="8">
        <v>0</v>
      </c>
      <c r="AI78" s="11"/>
      <c r="AJ78" s="25"/>
      <c r="AK78" s="22" t="e">
        <f t="shared" si="24"/>
        <v>#DIV/0!</v>
      </c>
    </row>
    <row r="79" spans="1:37" s="28" customFormat="1" ht="15" outlineLevel="3" collapsed="1">
      <c r="A79" s="16" t="s">
        <v>134</v>
      </c>
      <c r="B79" s="15" t="s">
        <v>135</v>
      </c>
      <c r="C79" s="16" t="s">
        <v>134</v>
      </c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8">
        <v>36000</v>
      </c>
      <c r="P79" s="18">
        <v>0</v>
      </c>
      <c r="Q79" s="18">
        <f>Q80</f>
        <v>36000</v>
      </c>
      <c r="R79" s="18">
        <f aca="true" t="shared" si="26" ref="R79:Z79">R80</f>
        <v>36000</v>
      </c>
      <c r="S79" s="18">
        <f t="shared" si="26"/>
        <v>36000</v>
      </c>
      <c r="T79" s="18">
        <f t="shared" si="26"/>
        <v>0</v>
      </c>
      <c r="U79" s="18">
        <f t="shared" si="26"/>
        <v>0</v>
      </c>
      <c r="V79" s="18">
        <f t="shared" si="26"/>
        <v>0</v>
      </c>
      <c r="W79" s="18">
        <f t="shared" si="26"/>
        <v>0</v>
      </c>
      <c r="X79" s="18">
        <f t="shared" si="26"/>
        <v>0</v>
      </c>
      <c r="Y79" s="18">
        <f t="shared" si="26"/>
        <v>1000</v>
      </c>
      <c r="Z79" s="18">
        <f t="shared" si="26"/>
        <v>1000</v>
      </c>
      <c r="AA79" s="18">
        <v>0</v>
      </c>
      <c r="AB79" s="18">
        <v>1000</v>
      </c>
      <c r="AC79" s="18">
        <v>1000</v>
      </c>
      <c r="AD79" s="18">
        <v>1000</v>
      </c>
      <c r="AE79" s="19">
        <f t="shared" si="23"/>
        <v>0.027777777777777776</v>
      </c>
      <c r="AF79" s="18">
        <v>35000</v>
      </c>
      <c r="AG79" s="19">
        <v>0.027777777777777776</v>
      </c>
      <c r="AH79" s="18">
        <v>0</v>
      </c>
      <c r="AI79" s="20"/>
      <c r="AJ79" s="26">
        <f>AJ80</f>
        <v>472</v>
      </c>
      <c r="AK79" s="23">
        <f t="shared" si="24"/>
        <v>2.1186440677966103</v>
      </c>
    </row>
    <row r="80" spans="1:37" ht="25.5" outlineLevel="4">
      <c r="A80" s="5" t="s">
        <v>136</v>
      </c>
      <c r="B80" s="6" t="s">
        <v>137</v>
      </c>
      <c r="C80" s="5" t="s">
        <v>136</v>
      </c>
      <c r="D80" s="5"/>
      <c r="E80" s="5"/>
      <c r="F80" s="7"/>
      <c r="G80" s="5"/>
      <c r="H80" s="5"/>
      <c r="I80" s="5"/>
      <c r="J80" s="5"/>
      <c r="K80" s="5"/>
      <c r="L80" s="5"/>
      <c r="M80" s="5"/>
      <c r="N80" s="5"/>
      <c r="O80" s="8">
        <v>36000</v>
      </c>
      <c r="P80" s="8">
        <v>0</v>
      </c>
      <c r="Q80" s="8">
        <v>36000</v>
      </c>
      <c r="R80" s="8">
        <v>36000</v>
      </c>
      <c r="S80" s="8">
        <v>36000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1000</v>
      </c>
      <c r="Z80" s="8">
        <v>1000</v>
      </c>
      <c r="AA80" s="8">
        <v>0</v>
      </c>
      <c r="AB80" s="8">
        <v>1000</v>
      </c>
      <c r="AC80" s="8">
        <v>1000</v>
      </c>
      <c r="AD80" s="8">
        <v>1000</v>
      </c>
      <c r="AE80" s="9">
        <f t="shared" si="23"/>
        <v>0.027777777777777776</v>
      </c>
      <c r="AF80" s="8">
        <v>35000</v>
      </c>
      <c r="AG80" s="9">
        <v>0.027777777777777776</v>
      </c>
      <c r="AH80" s="8">
        <v>0</v>
      </c>
      <c r="AI80" s="11"/>
      <c r="AJ80" s="25">
        <v>472</v>
      </c>
      <c r="AK80" s="22">
        <f t="shared" si="24"/>
        <v>2.1186440677966103</v>
      </c>
    </row>
    <row r="81" spans="1:37" s="28" customFormat="1" ht="15">
      <c r="A81" s="16" t="s">
        <v>138</v>
      </c>
      <c r="B81" s="15" t="s">
        <v>139</v>
      </c>
      <c r="C81" s="16" t="s">
        <v>138</v>
      </c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8">
        <v>277867510</v>
      </c>
      <c r="P81" s="18">
        <v>50414838.83</v>
      </c>
      <c r="Q81" s="18">
        <f>Q82+Q107+Q109</f>
        <v>328282326.81</v>
      </c>
      <c r="R81" s="18">
        <f aca="true" t="shared" si="27" ref="R81:Z81">R82+R107+R109</f>
        <v>328282348.83</v>
      </c>
      <c r="S81" s="18">
        <f t="shared" si="27"/>
        <v>328282348.83</v>
      </c>
      <c r="T81" s="18">
        <f t="shared" si="27"/>
        <v>0</v>
      </c>
      <c r="U81" s="18">
        <f t="shared" si="27"/>
        <v>0</v>
      </c>
      <c r="V81" s="18">
        <f t="shared" si="27"/>
        <v>0</v>
      </c>
      <c r="W81" s="18">
        <f t="shared" si="27"/>
        <v>0</v>
      </c>
      <c r="X81" s="18">
        <f t="shared" si="27"/>
        <v>0</v>
      </c>
      <c r="Y81" s="18">
        <f t="shared" si="27"/>
        <v>1948007.9300000034</v>
      </c>
      <c r="Z81" s="18">
        <f t="shared" si="27"/>
        <v>7258507.930000003</v>
      </c>
      <c r="AA81" s="18">
        <v>30618202.32</v>
      </c>
      <c r="AB81" s="18">
        <v>32566210.25</v>
      </c>
      <c r="AC81" s="18">
        <v>1948007.93</v>
      </c>
      <c r="AD81" s="18">
        <v>1948007.93</v>
      </c>
      <c r="AE81" s="19">
        <f t="shared" si="23"/>
        <v>0.02211056562359816</v>
      </c>
      <c r="AF81" s="18">
        <v>326334340.9</v>
      </c>
      <c r="AG81" s="19">
        <v>0.005933940514751129</v>
      </c>
      <c r="AH81" s="18">
        <v>0</v>
      </c>
      <c r="AI81" s="20"/>
      <c r="AJ81" s="18">
        <f>AJ82+AJ107+AJ109</f>
        <v>28991294.75</v>
      </c>
      <c r="AK81" s="23">
        <f t="shared" si="24"/>
        <v>0.2503685327817242</v>
      </c>
    </row>
    <row r="82" spans="1:37" ht="38.25" outlineLevel="1">
      <c r="A82" s="5" t="s">
        <v>140</v>
      </c>
      <c r="B82" s="15" t="s">
        <v>141</v>
      </c>
      <c r="C82" s="16" t="s">
        <v>140</v>
      </c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8">
        <v>277867510</v>
      </c>
      <c r="P82" s="18">
        <v>50414838.83</v>
      </c>
      <c r="Q82" s="18">
        <f>Q83+Q95+Q104</f>
        <v>328282326.81</v>
      </c>
      <c r="R82" s="18">
        <f aca="true" t="shared" si="28" ref="R82:Z82">R83+R95+R104</f>
        <v>328282348.83</v>
      </c>
      <c r="S82" s="18">
        <f t="shared" si="28"/>
        <v>328282348.83</v>
      </c>
      <c r="T82" s="18">
        <f t="shared" si="28"/>
        <v>0</v>
      </c>
      <c r="U82" s="18">
        <f t="shared" si="28"/>
        <v>0</v>
      </c>
      <c r="V82" s="18">
        <f t="shared" si="28"/>
        <v>0</v>
      </c>
      <c r="W82" s="18">
        <f t="shared" si="28"/>
        <v>0</v>
      </c>
      <c r="X82" s="18">
        <f t="shared" si="28"/>
        <v>0</v>
      </c>
      <c r="Y82" s="18">
        <f t="shared" si="28"/>
        <v>34647273.74</v>
      </c>
      <c r="Z82" s="18">
        <f t="shared" si="28"/>
        <v>39957773.74</v>
      </c>
      <c r="AA82" s="18">
        <v>0</v>
      </c>
      <c r="AB82" s="18">
        <v>34647273.74</v>
      </c>
      <c r="AC82" s="18">
        <v>34647273.74</v>
      </c>
      <c r="AD82" s="18">
        <v>34647273.74</v>
      </c>
      <c r="AE82" s="19">
        <f t="shared" si="23"/>
        <v>0.12171771209336642</v>
      </c>
      <c r="AF82" s="18">
        <v>293635075.09</v>
      </c>
      <c r="AG82" s="19">
        <v>0.10554108030323002</v>
      </c>
      <c r="AH82" s="18">
        <v>0</v>
      </c>
      <c r="AI82" s="20"/>
      <c r="AJ82" s="18">
        <f>AJ83+AJ95+AJ104</f>
        <v>39375294.75</v>
      </c>
      <c r="AK82" s="23">
        <f t="shared" si="24"/>
        <v>1.0147930064701294</v>
      </c>
    </row>
    <row r="83" spans="1:37" s="28" customFormat="1" ht="38.25" outlineLevel="2">
      <c r="A83" s="16" t="s">
        <v>142</v>
      </c>
      <c r="B83" s="15" t="s">
        <v>143</v>
      </c>
      <c r="C83" s="16" t="s">
        <v>142</v>
      </c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8">
        <v>122476600</v>
      </c>
      <c r="P83" s="18">
        <v>45301088.83</v>
      </c>
      <c r="Q83" s="18">
        <f>SUM(Q84:Q94)</f>
        <v>167777666.81</v>
      </c>
      <c r="R83" s="18">
        <f aca="true" t="shared" si="29" ref="R83:Z83">SUM(R84:R94)</f>
        <v>167777688.82999998</v>
      </c>
      <c r="S83" s="18">
        <f t="shared" si="29"/>
        <v>167777688.82999998</v>
      </c>
      <c r="T83" s="18">
        <f t="shared" si="29"/>
        <v>0</v>
      </c>
      <c r="U83" s="18">
        <f t="shared" si="29"/>
        <v>0</v>
      </c>
      <c r="V83" s="18">
        <f t="shared" si="29"/>
        <v>0</v>
      </c>
      <c r="W83" s="18">
        <f t="shared" si="29"/>
        <v>0</v>
      </c>
      <c r="X83" s="18">
        <f t="shared" si="29"/>
        <v>0</v>
      </c>
      <c r="Y83" s="18">
        <f t="shared" si="29"/>
        <v>0</v>
      </c>
      <c r="Z83" s="18">
        <f t="shared" si="29"/>
        <v>0</v>
      </c>
      <c r="AA83" s="18">
        <v>0</v>
      </c>
      <c r="AB83" s="18">
        <v>0</v>
      </c>
      <c r="AC83" s="18">
        <v>0</v>
      </c>
      <c r="AD83" s="18">
        <v>0</v>
      </c>
      <c r="AE83" s="19">
        <f t="shared" si="23"/>
        <v>0</v>
      </c>
      <c r="AF83" s="18">
        <v>167777688.83</v>
      </c>
      <c r="AG83" s="19">
        <v>0</v>
      </c>
      <c r="AH83" s="18">
        <v>0</v>
      </c>
      <c r="AI83" s="20"/>
      <c r="AJ83" s="18">
        <f>SUM(AJ84:AJ94)</f>
        <v>1697000</v>
      </c>
      <c r="AK83" s="23">
        <f t="shared" si="24"/>
        <v>0</v>
      </c>
    </row>
    <row r="84" spans="1:37" s="38" customFormat="1" ht="89.25" outlineLevel="4">
      <c r="A84" s="30" t="s">
        <v>144</v>
      </c>
      <c r="B84" s="31" t="s">
        <v>145</v>
      </c>
      <c r="C84" s="30" t="s">
        <v>144</v>
      </c>
      <c r="D84" s="30"/>
      <c r="E84" s="30"/>
      <c r="F84" s="32"/>
      <c r="G84" s="30"/>
      <c r="H84" s="30"/>
      <c r="I84" s="30"/>
      <c r="J84" s="30"/>
      <c r="K84" s="30"/>
      <c r="L84" s="30"/>
      <c r="M84" s="30"/>
      <c r="N84" s="30"/>
      <c r="O84" s="33">
        <v>12824700</v>
      </c>
      <c r="P84" s="33">
        <v>0</v>
      </c>
      <c r="Q84" s="33">
        <v>12824700</v>
      </c>
      <c r="R84" s="33">
        <v>12824700</v>
      </c>
      <c r="S84" s="33">
        <v>12824700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4">
        <f t="shared" si="23"/>
        <v>0</v>
      </c>
      <c r="AF84" s="33">
        <v>12824700</v>
      </c>
      <c r="AG84" s="34">
        <v>0</v>
      </c>
      <c r="AH84" s="33">
        <v>0</v>
      </c>
      <c r="AI84" s="35"/>
      <c r="AJ84" s="36">
        <v>1697000</v>
      </c>
      <c r="AK84" s="37">
        <f t="shared" si="24"/>
        <v>0</v>
      </c>
    </row>
    <row r="85" spans="1:37" ht="63.75" outlineLevel="4">
      <c r="A85" s="5" t="s">
        <v>146</v>
      </c>
      <c r="B85" s="6" t="s">
        <v>147</v>
      </c>
      <c r="C85" s="5" t="s">
        <v>146</v>
      </c>
      <c r="D85" s="5"/>
      <c r="E85" s="5"/>
      <c r="F85" s="7"/>
      <c r="G85" s="5"/>
      <c r="H85" s="5"/>
      <c r="I85" s="5"/>
      <c r="J85" s="5"/>
      <c r="K85" s="5"/>
      <c r="L85" s="5"/>
      <c r="M85" s="5"/>
      <c r="N85" s="5"/>
      <c r="O85" s="8">
        <v>1261600</v>
      </c>
      <c r="P85" s="8">
        <v>32700</v>
      </c>
      <c r="Q85" s="8">
        <v>1294300</v>
      </c>
      <c r="R85" s="8">
        <v>1294300</v>
      </c>
      <c r="S85" s="8">
        <v>1294300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9">
        <f t="shared" si="23"/>
        <v>0</v>
      </c>
      <c r="AF85" s="8">
        <v>1294300</v>
      </c>
      <c r="AG85" s="9">
        <v>0</v>
      </c>
      <c r="AH85" s="8">
        <v>0</v>
      </c>
      <c r="AI85" s="11"/>
      <c r="AJ85" s="25"/>
      <c r="AK85" s="22" t="e">
        <f t="shared" si="24"/>
        <v>#DIV/0!</v>
      </c>
    </row>
    <row r="86" spans="1:37" ht="63.75" outlineLevel="4">
      <c r="A86" s="5" t="s">
        <v>148</v>
      </c>
      <c r="B86" s="6" t="s">
        <v>149</v>
      </c>
      <c r="C86" s="5" t="s">
        <v>148</v>
      </c>
      <c r="D86" s="5"/>
      <c r="E86" s="5"/>
      <c r="F86" s="7"/>
      <c r="G86" s="5"/>
      <c r="H86" s="5"/>
      <c r="I86" s="5"/>
      <c r="J86" s="5"/>
      <c r="K86" s="5"/>
      <c r="L86" s="5"/>
      <c r="M86" s="5"/>
      <c r="N86" s="5"/>
      <c r="O86" s="8">
        <v>0</v>
      </c>
      <c r="P86" s="8">
        <v>197020.29</v>
      </c>
      <c r="Q86" s="8">
        <v>197020.29</v>
      </c>
      <c r="R86" s="8">
        <v>197020.29</v>
      </c>
      <c r="S86" s="8">
        <v>197020.29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9">
        <f t="shared" si="23"/>
        <v>0</v>
      </c>
      <c r="AF86" s="8">
        <v>197020.29</v>
      </c>
      <c r="AG86" s="9">
        <v>0</v>
      </c>
      <c r="AH86" s="8">
        <v>0</v>
      </c>
      <c r="AI86" s="11"/>
      <c r="AJ86" s="25"/>
      <c r="AK86" s="22" t="e">
        <f t="shared" si="24"/>
        <v>#DIV/0!</v>
      </c>
    </row>
    <row r="87" spans="1:37" ht="38.25" outlineLevel="4">
      <c r="A87" s="5" t="s">
        <v>150</v>
      </c>
      <c r="B87" s="6" t="s">
        <v>151</v>
      </c>
      <c r="C87" s="5" t="s">
        <v>150</v>
      </c>
      <c r="D87" s="5"/>
      <c r="E87" s="5"/>
      <c r="F87" s="7"/>
      <c r="G87" s="5"/>
      <c r="H87" s="5"/>
      <c r="I87" s="5"/>
      <c r="J87" s="5"/>
      <c r="K87" s="5"/>
      <c r="L87" s="5"/>
      <c r="M87" s="5"/>
      <c r="N87" s="5"/>
      <c r="O87" s="8">
        <v>5659200</v>
      </c>
      <c r="P87" s="8">
        <v>-1310393.47</v>
      </c>
      <c r="Q87" s="8">
        <v>4348806.53</v>
      </c>
      <c r="R87" s="8">
        <v>4348806.53</v>
      </c>
      <c r="S87" s="8">
        <v>4348806.53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9">
        <f t="shared" si="23"/>
        <v>0</v>
      </c>
      <c r="AF87" s="8">
        <v>4348806.53</v>
      </c>
      <c r="AG87" s="9">
        <v>0</v>
      </c>
      <c r="AH87" s="8">
        <v>0</v>
      </c>
      <c r="AI87" s="11"/>
      <c r="AJ87" s="25"/>
      <c r="AK87" s="22" t="e">
        <f t="shared" si="24"/>
        <v>#DIV/0!</v>
      </c>
    </row>
    <row r="88" spans="1:37" ht="51" outlineLevel="4">
      <c r="A88" s="5" t="s">
        <v>152</v>
      </c>
      <c r="B88" s="6" t="s">
        <v>153</v>
      </c>
      <c r="C88" s="5" t="s">
        <v>152</v>
      </c>
      <c r="D88" s="5"/>
      <c r="E88" s="5"/>
      <c r="F88" s="7"/>
      <c r="G88" s="5"/>
      <c r="H88" s="5"/>
      <c r="I88" s="5"/>
      <c r="J88" s="5"/>
      <c r="K88" s="5"/>
      <c r="L88" s="5"/>
      <c r="M88" s="5"/>
      <c r="N88" s="5"/>
      <c r="O88" s="8">
        <v>3600000</v>
      </c>
      <c r="P88" s="8">
        <v>0</v>
      </c>
      <c r="Q88" s="8">
        <v>3600000</v>
      </c>
      <c r="R88" s="8">
        <v>3600000</v>
      </c>
      <c r="S88" s="8">
        <v>3600000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9">
        <f t="shared" si="23"/>
        <v>0</v>
      </c>
      <c r="AF88" s="8">
        <v>3600000</v>
      </c>
      <c r="AG88" s="9">
        <v>0</v>
      </c>
      <c r="AH88" s="8">
        <v>0</v>
      </c>
      <c r="AI88" s="11"/>
      <c r="AJ88" s="25"/>
      <c r="AK88" s="22" t="e">
        <f t="shared" si="24"/>
        <v>#DIV/0!</v>
      </c>
    </row>
    <row r="89" spans="1:37" ht="25.5" outlineLevel="4">
      <c r="A89" s="5" t="s">
        <v>154</v>
      </c>
      <c r="B89" s="6" t="s">
        <v>155</v>
      </c>
      <c r="C89" s="5" t="s">
        <v>154</v>
      </c>
      <c r="D89" s="5"/>
      <c r="E89" s="5"/>
      <c r="F89" s="7"/>
      <c r="G89" s="5"/>
      <c r="H89" s="5"/>
      <c r="I89" s="5"/>
      <c r="J89" s="5"/>
      <c r="K89" s="5"/>
      <c r="L89" s="5"/>
      <c r="M89" s="5"/>
      <c r="N89" s="5"/>
      <c r="O89" s="8">
        <v>42700</v>
      </c>
      <c r="P89" s="8">
        <v>13</v>
      </c>
      <c r="Q89" s="8">
        <v>42713</v>
      </c>
      <c r="R89" s="8">
        <v>42713</v>
      </c>
      <c r="S89" s="8">
        <v>42713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9">
        <f t="shared" si="23"/>
        <v>0</v>
      </c>
      <c r="AF89" s="8">
        <v>42713</v>
      </c>
      <c r="AG89" s="9">
        <v>0</v>
      </c>
      <c r="AH89" s="8">
        <v>0</v>
      </c>
      <c r="AI89" s="11"/>
      <c r="AJ89" s="25"/>
      <c r="AK89" s="22" t="e">
        <f t="shared" si="24"/>
        <v>#DIV/0!</v>
      </c>
    </row>
    <row r="90" spans="1:37" ht="38.25" outlineLevel="4">
      <c r="A90" s="5" t="s">
        <v>156</v>
      </c>
      <c r="B90" s="6" t="s">
        <v>157</v>
      </c>
      <c r="C90" s="5" t="s">
        <v>156</v>
      </c>
      <c r="D90" s="5"/>
      <c r="E90" s="5"/>
      <c r="F90" s="7"/>
      <c r="G90" s="5"/>
      <c r="H90" s="5"/>
      <c r="I90" s="5"/>
      <c r="J90" s="5"/>
      <c r="K90" s="5"/>
      <c r="L90" s="5"/>
      <c r="M90" s="5"/>
      <c r="N90" s="5"/>
      <c r="O90" s="8">
        <v>4158800</v>
      </c>
      <c r="P90" s="8">
        <v>-16.8</v>
      </c>
      <c r="Q90" s="8">
        <v>4158783.2</v>
      </c>
      <c r="R90" s="8">
        <v>4158783.2</v>
      </c>
      <c r="S90" s="8">
        <v>4158783.2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9">
        <f t="shared" si="23"/>
        <v>0</v>
      </c>
      <c r="AF90" s="8">
        <v>4158783.2</v>
      </c>
      <c r="AG90" s="9">
        <v>0</v>
      </c>
      <c r="AH90" s="8">
        <v>0</v>
      </c>
      <c r="AI90" s="11"/>
      <c r="AJ90" s="25"/>
      <c r="AK90" s="22" t="e">
        <f t="shared" si="24"/>
        <v>#DIV/0!</v>
      </c>
    </row>
    <row r="91" spans="1:37" ht="38.25" outlineLevel="4">
      <c r="A91" s="5" t="s">
        <v>158</v>
      </c>
      <c r="B91" s="6" t="s">
        <v>159</v>
      </c>
      <c r="C91" s="5" t="s">
        <v>158</v>
      </c>
      <c r="D91" s="5"/>
      <c r="E91" s="5"/>
      <c r="F91" s="7"/>
      <c r="G91" s="5"/>
      <c r="H91" s="5"/>
      <c r="I91" s="5"/>
      <c r="J91" s="5"/>
      <c r="K91" s="5"/>
      <c r="L91" s="5"/>
      <c r="M91" s="5"/>
      <c r="N91" s="5"/>
      <c r="O91" s="8">
        <v>13594200</v>
      </c>
      <c r="P91" s="8">
        <v>2500</v>
      </c>
      <c r="Q91" s="8">
        <v>12186900</v>
      </c>
      <c r="R91" s="8">
        <v>13596700</v>
      </c>
      <c r="S91" s="8">
        <v>13596700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9">
        <f t="shared" si="23"/>
        <v>0</v>
      </c>
      <c r="AF91" s="8">
        <v>13596700</v>
      </c>
      <c r="AG91" s="9">
        <v>0</v>
      </c>
      <c r="AH91" s="8">
        <v>0</v>
      </c>
      <c r="AI91" s="11"/>
      <c r="AJ91" s="25"/>
      <c r="AK91" s="22" t="e">
        <f t="shared" si="24"/>
        <v>#DIV/0!</v>
      </c>
    </row>
    <row r="92" spans="1:37" ht="38.25" outlineLevel="4">
      <c r="A92" s="5"/>
      <c r="B92" s="6" t="s">
        <v>390</v>
      </c>
      <c r="C92" s="29" t="s">
        <v>389</v>
      </c>
      <c r="D92" s="5"/>
      <c r="E92" s="5"/>
      <c r="F92" s="7"/>
      <c r="G92" s="5"/>
      <c r="H92" s="5"/>
      <c r="I92" s="5"/>
      <c r="J92" s="5"/>
      <c r="K92" s="5"/>
      <c r="L92" s="5"/>
      <c r="M92" s="5"/>
      <c r="N92" s="5"/>
      <c r="O92" s="8"/>
      <c r="P92" s="8"/>
      <c r="Q92" s="8">
        <v>1409797.98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9"/>
      <c r="AF92" s="8"/>
      <c r="AG92" s="9"/>
      <c r="AH92" s="8"/>
      <c r="AI92" s="11"/>
      <c r="AJ92" s="25"/>
      <c r="AK92" s="22"/>
    </row>
    <row r="93" spans="1:37" ht="38.25" outlineLevel="4">
      <c r="A93" s="5" t="s">
        <v>160</v>
      </c>
      <c r="B93" s="6" t="s">
        <v>161</v>
      </c>
      <c r="C93" s="5" t="s">
        <v>160</v>
      </c>
      <c r="D93" s="5"/>
      <c r="E93" s="5"/>
      <c r="F93" s="7"/>
      <c r="G93" s="5"/>
      <c r="H93" s="5"/>
      <c r="I93" s="5"/>
      <c r="J93" s="5"/>
      <c r="K93" s="5"/>
      <c r="L93" s="5"/>
      <c r="M93" s="5"/>
      <c r="N93" s="5"/>
      <c r="O93" s="8">
        <v>29760000</v>
      </c>
      <c r="P93" s="8">
        <v>3454600</v>
      </c>
      <c r="Q93" s="8">
        <v>33214580</v>
      </c>
      <c r="R93" s="8">
        <v>33214600</v>
      </c>
      <c r="S93" s="8">
        <v>33214600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9">
        <f t="shared" si="23"/>
        <v>0</v>
      </c>
      <c r="AF93" s="8">
        <v>33214600</v>
      </c>
      <c r="AG93" s="9">
        <v>0</v>
      </c>
      <c r="AH93" s="8">
        <v>0</v>
      </c>
      <c r="AI93" s="11"/>
      <c r="AJ93" s="25"/>
      <c r="AK93" s="22" t="e">
        <f t="shared" si="24"/>
        <v>#DIV/0!</v>
      </c>
    </row>
    <row r="94" spans="1:37" ht="25.5" outlineLevel="4">
      <c r="A94" s="5" t="s">
        <v>162</v>
      </c>
      <c r="B94" s="6" t="s">
        <v>163</v>
      </c>
      <c r="C94" s="5" t="s">
        <v>162</v>
      </c>
      <c r="D94" s="5"/>
      <c r="E94" s="5"/>
      <c r="F94" s="7"/>
      <c r="G94" s="5"/>
      <c r="H94" s="5"/>
      <c r="I94" s="5"/>
      <c r="J94" s="5"/>
      <c r="K94" s="5"/>
      <c r="L94" s="5"/>
      <c r="M94" s="5"/>
      <c r="N94" s="5"/>
      <c r="O94" s="8">
        <v>51575400</v>
      </c>
      <c r="P94" s="8">
        <v>42924665.81</v>
      </c>
      <c r="Q94" s="8">
        <v>94500065.81</v>
      </c>
      <c r="R94" s="8">
        <v>94500065.81</v>
      </c>
      <c r="S94" s="8">
        <v>94500065.81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9">
        <f t="shared" si="23"/>
        <v>0</v>
      </c>
      <c r="AF94" s="8">
        <v>94500065.81</v>
      </c>
      <c r="AG94" s="9">
        <v>0</v>
      </c>
      <c r="AH94" s="8">
        <v>0</v>
      </c>
      <c r="AI94" s="11"/>
      <c r="AJ94" s="25"/>
      <c r="AK94" s="22" t="e">
        <f t="shared" si="24"/>
        <v>#DIV/0!</v>
      </c>
    </row>
    <row r="95" spans="1:37" s="28" customFormat="1" ht="25.5" outlineLevel="2">
      <c r="A95" s="16" t="s">
        <v>164</v>
      </c>
      <c r="B95" s="15" t="s">
        <v>165</v>
      </c>
      <c r="C95" s="16" t="s">
        <v>164</v>
      </c>
      <c r="D95" s="16"/>
      <c r="E95" s="16"/>
      <c r="F95" s="17"/>
      <c r="G95" s="16"/>
      <c r="H95" s="16"/>
      <c r="I95" s="16"/>
      <c r="J95" s="16"/>
      <c r="K95" s="16"/>
      <c r="L95" s="16"/>
      <c r="M95" s="16"/>
      <c r="N95" s="16"/>
      <c r="O95" s="18">
        <v>145436000</v>
      </c>
      <c r="P95" s="18">
        <v>2353550</v>
      </c>
      <c r="Q95" s="18">
        <f>SUM(Q96:Q103)</f>
        <v>147789550</v>
      </c>
      <c r="R95" s="18">
        <f aca="true" t="shared" si="30" ref="R95:Z95">SUM(R96:R103)</f>
        <v>147789550</v>
      </c>
      <c r="S95" s="18">
        <f t="shared" si="30"/>
        <v>147789550</v>
      </c>
      <c r="T95" s="18">
        <f t="shared" si="30"/>
        <v>0</v>
      </c>
      <c r="U95" s="18">
        <f t="shared" si="30"/>
        <v>0</v>
      </c>
      <c r="V95" s="18">
        <f t="shared" si="30"/>
        <v>0</v>
      </c>
      <c r="W95" s="18">
        <f t="shared" si="30"/>
        <v>0</v>
      </c>
      <c r="X95" s="18">
        <f t="shared" si="30"/>
        <v>0</v>
      </c>
      <c r="Y95" s="18">
        <f t="shared" si="30"/>
        <v>34026973.74</v>
      </c>
      <c r="Z95" s="18">
        <f t="shared" si="30"/>
        <v>39337473.74</v>
      </c>
      <c r="AA95" s="18">
        <v>0</v>
      </c>
      <c r="AB95" s="18">
        <v>34026973.74</v>
      </c>
      <c r="AC95" s="18">
        <v>34026973.74</v>
      </c>
      <c r="AD95" s="18">
        <v>34026973.74</v>
      </c>
      <c r="AE95" s="19">
        <f t="shared" si="23"/>
        <v>0.2661722276033725</v>
      </c>
      <c r="AF95" s="18">
        <v>113762576.26</v>
      </c>
      <c r="AG95" s="19">
        <v>0.23023937578807163</v>
      </c>
      <c r="AH95" s="18">
        <v>0</v>
      </c>
      <c r="AI95" s="20"/>
      <c r="AJ95" s="18">
        <f>SUM(AJ96:AJ103)</f>
        <v>36190194.75</v>
      </c>
      <c r="AK95" s="23">
        <f t="shared" si="24"/>
        <v>1.08696496417721</v>
      </c>
    </row>
    <row r="96" spans="1:37" ht="38.25" outlineLevel="4">
      <c r="A96" s="5" t="s">
        <v>166</v>
      </c>
      <c r="B96" s="6" t="s">
        <v>167</v>
      </c>
      <c r="C96" s="5" t="s">
        <v>166</v>
      </c>
      <c r="D96" s="5"/>
      <c r="E96" s="5"/>
      <c r="F96" s="7"/>
      <c r="G96" s="5"/>
      <c r="H96" s="5"/>
      <c r="I96" s="5"/>
      <c r="J96" s="5"/>
      <c r="K96" s="5"/>
      <c r="L96" s="5"/>
      <c r="M96" s="5"/>
      <c r="N96" s="5"/>
      <c r="O96" s="8">
        <v>138923900</v>
      </c>
      <c r="P96" s="8">
        <v>282100</v>
      </c>
      <c r="Q96" s="8">
        <v>139206000</v>
      </c>
      <c r="R96" s="8">
        <v>139206000</v>
      </c>
      <c r="S96" s="8">
        <v>139206000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31349778.5</v>
      </c>
      <c r="Z96" s="8">
        <v>36660278.5</v>
      </c>
      <c r="AA96" s="8">
        <v>0</v>
      </c>
      <c r="AB96" s="8">
        <v>31349778.5</v>
      </c>
      <c r="AC96" s="8">
        <v>31349778.5</v>
      </c>
      <c r="AD96" s="8">
        <v>31349778.5</v>
      </c>
      <c r="AE96" s="9">
        <f t="shared" si="23"/>
        <v>0.26335271827363765</v>
      </c>
      <c r="AF96" s="8">
        <v>107856221.5</v>
      </c>
      <c r="AG96" s="9">
        <v>0.22520421892734507</v>
      </c>
      <c r="AH96" s="8">
        <v>0</v>
      </c>
      <c r="AI96" s="11"/>
      <c r="AJ96" s="25">
        <v>33677079.73</v>
      </c>
      <c r="AK96" s="22">
        <f t="shared" si="24"/>
        <v>1.0885824659951893</v>
      </c>
    </row>
    <row r="97" spans="1:37" ht="76.5" outlineLevel="4">
      <c r="A97" s="5" t="s">
        <v>168</v>
      </c>
      <c r="B97" s="6" t="s">
        <v>169</v>
      </c>
      <c r="C97" s="5" t="s">
        <v>168</v>
      </c>
      <c r="D97" s="5"/>
      <c r="E97" s="5"/>
      <c r="F97" s="7"/>
      <c r="G97" s="5"/>
      <c r="H97" s="5"/>
      <c r="I97" s="5"/>
      <c r="J97" s="5"/>
      <c r="K97" s="5"/>
      <c r="L97" s="5"/>
      <c r="M97" s="5"/>
      <c r="N97" s="5"/>
      <c r="O97" s="8">
        <v>515900</v>
      </c>
      <c r="P97" s="8">
        <v>0</v>
      </c>
      <c r="Q97" s="8">
        <v>515900</v>
      </c>
      <c r="R97" s="8">
        <v>515900</v>
      </c>
      <c r="S97" s="8">
        <v>515900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54996.32</v>
      </c>
      <c r="Z97" s="8">
        <v>54996.32</v>
      </c>
      <c r="AA97" s="8">
        <v>0</v>
      </c>
      <c r="AB97" s="8">
        <v>54996.32</v>
      </c>
      <c r="AC97" s="8">
        <v>54996.32</v>
      </c>
      <c r="AD97" s="8">
        <v>54996.32</v>
      </c>
      <c r="AE97" s="9">
        <f t="shared" si="23"/>
        <v>0.10660267493700329</v>
      </c>
      <c r="AF97" s="8">
        <v>460903.68</v>
      </c>
      <c r="AG97" s="9">
        <v>0.10660267493700329</v>
      </c>
      <c r="AH97" s="8">
        <v>0</v>
      </c>
      <c r="AI97" s="11"/>
      <c r="AJ97" s="25">
        <v>29436.84</v>
      </c>
      <c r="AK97" s="22">
        <f t="shared" si="24"/>
        <v>1.8682820574491013</v>
      </c>
    </row>
    <row r="98" spans="1:37" ht="63.75" outlineLevel="4">
      <c r="A98" s="5" t="s">
        <v>170</v>
      </c>
      <c r="B98" s="6" t="s">
        <v>171</v>
      </c>
      <c r="C98" s="5" t="s">
        <v>170</v>
      </c>
      <c r="D98" s="5"/>
      <c r="E98" s="5"/>
      <c r="F98" s="7"/>
      <c r="G98" s="5"/>
      <c r="H98" s="5"/>
      <c r="I98" s="5"/>
      <c r="J98" s="5"/>
      <c r="K98" s="5"/>
      <c r="L98" s="5"/>
      <c r="M98" s="5"/>
      <c r="N98" s="5"/>
      <c r="O98" s="8">
        <v>3042300</v>
      </c>
      <c r="P98" s="8">
        <v>2028150</v>
      </c>
      <c r="Q98" s="8">
        <v>5070450</v>
      </c>
      <c r="R98" s="8">
        <v>5070450</v>
      </c>
      <c r="S98" s="8">
        <v>5070450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2028180</v>
      </c>
      <c r="Z98" s="8">
        <v>2028180</v>
      </c>
      <c r="AA98" s="8">
        <v>0</v>
      </c>
      <c r="AB98" s="8">
        <v>2028180</v>
      </c>
      <c r="AC98" s="8">
        <v>2028180</v>
      </c>
      <c r="AD98" s="8">
        <v>2028180</v>
      </c>
      <c r="AE98" s="9">
        <f t="shared" si="23"/>
        <v>0.4</v>
      </c>
      <c r="AF98" s="8">
        <v>3042270</v>
      </c>
      <c r="AG98" s="9">
        <v>0.4</v>
      </c>
      <c r="AH98" s="8">
        <v>0</v>
      </c>
      <c r="AI98" s="11"/>
      <c r="AJ98" s="25">
        <v>1927860</v>
      </c>
      <c r="AK98" s="22">
        <f t="shared" si="24"/>
        <v>1.0520369736391646</v>
      </c>
    </row>
    <row r="99" spans="1:37" ht="51" outlineLevel="4">
      <c r="A99" s="5" t="s">
        <v>172</v>
      </c>
      <c r="B99" s="6" t="s">
        <v>173</v>
      </c>
      <c r="C99" s="5" t="s">
        <v>172</v>
      </c>
      <c r="D99" s="5"/>
      <c r="E99" s="5"/>
      <c r="F99" s="7"/>
      <c r="G99" s="5"/>
      <c r="H99" s="5"/>
      <c r="I99" s="5"/>
      <c r="J99" s="5"/>
      <c r="K99" s="5"/>
      <c r="L99" s="5"/>
      <c r="M99" s="5"/>
      <c r="N99" s="5"/>
      <c r="O99" s="8">
        <v>896100</v>
      </c>
      <c r="P99" s="8">
        <v>7300</v>
      </c>
      <c r="Q99" s="8">
        <v>903400</v>
      </c>
      <c r="R99" s="8">
        <v>903400</v>
      </c>
      <c r="S99" s="8">
        <v>903400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224100</v>
      </c>
      <c r="Z99" s="8">
        <v>224100</v>
      </c>
      <c r="AA99" s="8">
        <v>0</v>
      </c>
      <c r="AB99" s="8">
        <v>224100</v>
      </c>
      <c r="AC99" s="8">
        <v>224100</v>
      </c>
      <c r="AD99" s="8">
        <v>224100</v>
      </c>
      <c r="AE99" s="9">
        <f t="shared" si="23"/>
        <v>0.24806287358866505</v>
      </c>
      <c r="AF99" s="8">
        <v>679300</v>
      </c>
      <c r="AG99" s="9">
        <v>0.24806287358866505</v>
      </c>
      <c r="AH99" s="8">
        <v>0</v>
      </c>
      <c r="AI99" s="11"/>
      <c r="AJ99" s="25">
        <v>222300</v>
      </c>
      <c r="AK99" s="22">
        <f t="shared" si="24"/>
        <v>1.008097165991903</v>
      </c>
    </row>
    <row r="100" spans="1:37" ht="63.75" outlineLevel="4">
      <c r="A100" s="5" t="s">
        <v>174</v>
      </c>
      <c r="B100" s="6" t="s">
        <v>175</v>
      </c>
      <c r="C100" s="5" t="s">
        <v>174</v>
      </c>
      <c r="D100" s="5"/>
      <c r="E100" s="5"/>
      <c r="F100" s="7"/>
      <c r="G100" s="5"/>
      <c r="H100" s="5"/>
      <c r="I100" s="5"/>
      <c r="J100" s="5"/>
      <c r="K100" s="5"/>
      <c r="L100" s="5"/>
      <c r="M100" s="5"/>
      <c r="N100" s="5"/>
      <c r="O100" s="8">
        <v>11200</v>
      </c>
      <c r="P100" s="8">
        <v>0</v>
      </c>
      <c r="Q100" s="8">
        <v>11200</v>
      </c>
      <c r="R100" s="8">
        <v>11200</v>
      </c>
      <c r="S100" s="8">
        <v>11200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9">
        <f t="shared" si="23"/>
        <v>0</v>
      </c>
      <c r="AF100" s="8">
        <v>11200</v>
      </c>
      <c r="AG100" s="9">
        <v>0</v>
      </c>
      <c r="AH100" s="8">
        <v>0</v>
      </c>
      <c r="AI100" s="11"/>
      <c r="AJ100" s="25"/>
      <c r="AK100" s="22" t="e">
        <f t="shared" si="24"/>
        <v>#DIV/0!</v>
      </c>
    </row>
    <row r="101" spans="1:37" ht="51" outlineLevel="4">
      <c r="A101" s="5" t="s">
        <v>176</v>
      </c>
      <c r="B101" s="6" t="s">
        <v>177</v>
      </c>
      <c r="C101" s="5" t="s">
        <v>176</v>
      </c>
      <c r="D101" s="5"/>
      <c r="E101" s="5"/>
      <c r="F101" s="7"/>
      <c r="G101" s="5"/>
      <c r="H101" s="5"/>
      <c r="I101" s="5"/>
      <c r="J101" s="5"/>
      <c r="K101" s="5"/>
      <c r="L101" s="5"/>
      <c r="M101" s="5"/>
      <c r="N101" s="5"/>
      <c r="O101" s="8">
        <v>108000</v>
      </c>
      <c r="P101" s="8">
        <v>36000</v>
      </c>
      <c r="Q101" s="8">
        <v>144000</v>
      </c>
      <c r="R101" s="8">
        <v>144000</v>
      </c>
      <c r="S101" s="8">
        <v>144000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69918.92</v>
      </c>
      <c r="Z101" s="8">
        <v>69918.92</v>
      </c>
      <c r="AA101" s="8">
        <v>0</v>
      </c>
      <c r="AB101" s="8">
        <v>69918.92</v>
      </c>
      <c r="AC101" s="8">
        <v>69918.92</v>
      </c>
      <c r="AD101" s="8">
        <v>69918.92</v>
      </c>
      <c r="AE101" s="9">
        <f t="shared" si="23"/>
        <v>0.4855480555555555</v>
      </c>
      <c r="AF101" s="8">
        <v>74081.08</v>
      </c>
      <c r="AG101" s="9">
        <v>0.4855480555555556</v>
      </c>
      <c r="AH101" s="8">
        <v>0</v>
      </c>
      <c r="AI101" s="11"/>
      <c r="AJ101" s="25">
        <v>33518.18</v>
      </c>
      <c r="AK101" s="22">
        <f t="shared" si="24"/>
        <v>2.085999896175747</v>
      </c>
    </row>
    <row r="102" spans="1:37" ht="38.25" outlineLevel="4">
      <c r="A102" s="5" t="s">
        <v>178</v>
      </c>
      <c r="B102" s="6" t="s">
        <v>179</v>
      </c>
      <c r="C102" s="5" t="s">
        <v>178</v>
      </c>
      <c r="D102" s="5"/>
      <c r="E102" s="5"/>
      <c r="F102" s="7"/>
      <c r="G102" s="5"/>
      <c r="H102" s="5"/>
      <c r="I102" s="5"/>
      <c r="J102" s="5"/>
      <c r="K102" s="5"/>
      <c r="L102" s="5"/>
      <c r="M102" s="5"/>
      <c r="N102" s="5"/>
      <c r="O102" s="8">
        <v>402000</v>
      </c>
      <c r="P102" s="8">
        <v>0</v>
      </c>
      <c r="Q102" s="8">
        <v>402000</v>
      </c>
      <c r="R102" s="8">
        <v>402000</v>
      </c>
      <c r="S102" s="8">
        <v>402000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9">
        <f t="shared" si="23"/>
        <v>0</v>
      </c>
      <c r="AF102" s="8">
        <v>402000</v>
      </c>
      <c r="AG102" s="9">
        <v>0</v>
      </c>
      <c r="AH102" s="8">
        <v>0</v>
      </c>
      <c r="AI102" s="11"/>
      <c r="AJ102" s="25"/>
      <c r="AK102" s="22" t="e">
        <f t="shared" si="24"/>
        <v>#DIV/0!</v>
      </c>
    </row>
    <row r="103" spans="1:37" ht="38.25" outlineLevel="4">
      <c r="A103" s="5" t="s">
        <v>180</v>
      </c>
      <c r="B103" s="6" t="s">
        <v>181</v>
      </c>
      <c r="C103" s="5" t="s">
        <v>180</v>
      </c>
      <c r="D103" s="5"/>
      <c r="E103" s="5"/>
      <c r="F103" s="7"/>
      <c r="G103" s="5"/>
      <c r="H103" s="5"/>
      <c r="I103" s="5"/>
      <c r="J103" s="5"/>
      <c r="K103" s="5"/>
      <c r="L103" s="5"/>
      <c r="M103" s="5"/>
      <c r="N103" s="5"/>
      <c r="O103" s="8">
        <v>1536600</v>
      </c>
      <c r="P103" s="8">
        <v>0</v>
      </c>
      <c r="Q103" s="8">
        <v>1536600</v>
      </c>
      <c r="R103" s="8">
        <v>1536600</v>
      </c>
      <c r="S103" s="8">
        <v>1536600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300000</v>
      </c>
      <c r="Z103" s="8">
        <v>300000</v>
      </c>
      <c r="AA103" s="8">
        <v>0</v>
      </c>
      <c r="AB103" s="8">
        <v>300000</v>
      </c>
      <c r="AC103" s="8">
        <v>300000</v>
      </c>
      <c r="AD103" s="8">
        <v>300000</v>
      </c>
      <c r="AE103" s="9">
        <f t="shared" si="23"/>
        <v>0.1952362358453729</v>
      </c>
      <c r="AF103" s="8">
        <v>1236600</v>
      </c>
      <c r="AG103" s="9">
        <v>0.1952362358453729</v>
      </c>
      <c r="AH103" s="8">
        <v>0</v>
      </c>
      <c r="AI103" s="11"/>
      <c r="AJ103" s="25">
        <v>300000</v>
      </c>
      <c r="AK103" s="22">
        <f t="shared" si="24"/>
        <v>1</v>
      </c>
    </row>
    <row r="104" spans="1:37" s="28" customFormat="1" ht="15" outlineLevel="2">
      <c r="A104" s="16" t="s">
        <v>182</v>
      </c>
      <c r="B104" s="15" t="s">
        <v>183</v>
      </c>
      <c r="C104" s="16" t="s">
        <v>182</v>
      </c>
      <c r="D104" s="16"/>
      <c r="E104" s="16"/>
      <c r="F104" s="17"/>
      <c r="G104" s="16"/>
      <c r="H104" s="16"/>
      <c r="I104" s="16"/>
      <c r="J104" s="16"/>
      <c r="K104" s="16"/>
      <c r="L104" s="16"/>
      <c r="M104" s="16"/>
      <c r="N104" s="16"/>
      <c r="O104" s="18">
        <v>9954910</v>
      </c>
      <c r="P104" s="18">
        <v>2760200</v>
      </c>
      <c r="Q104" s="18">
        <f>Q105+Q106</f>
        <v>12715110</v>
      </c>
      <c r="R104" s="18">
        <f aca="true" t="shared" si="31" ref="R104:Z104">R105+R106</f>
        <v>12715110</v>
      </c>
      <c r="S104" s="18">
        <f t="shared" si="31"/>
        <v>12715110</v>
      </c>
      <c r="T104" s="18">
        <f t="shared" si="31"/>
        <v>0</v>
      </c>
      <c r="U104" s="18">
        <f t="shared" si="31"/>
        <v>0</v>
      </c>
      <c r="V104" s="18">
        <f t="shared" si="31"/>
        <v>0</v>
      </c>
      <c r="W104" s="18">
        <f t="shared" si="31"/>
        <v>0</v>
      </c>
      <c r="X104" s="18">
        <f t="shared" si="31"/>
        <v>0</v>
      </c>
      <c r="Y104" s="18">
        <f t="shared" si="31"/>
        <v>620300</v>
      </c>
      <c r="Z104" s="18">
        <f t="shared" si="31"/>
        <v>620300</v>
      </c>
      <c r="AA104" s="18">
        <v>0</v>
      </c>
      <c r="AB104" s="18">
        <v>620300</v>
      </c>
      <c r="AC104" s="18">
        <v>620300</v>
      </c>
      <c r="AD104" s="18">
        <v>620300</v>
      </c>
      <c r="AE104" s="19">
        <f t="shared" si="23"/>
        <v>0.04878447768049195</v>
      </c>
      <c r="AF104" s="18">
        <v>12094810</v>
      </c>
      <c r="AG104" s="19">
        <v>0.04878447768049195</v>
      </c>
      <c r="AH104" s="18">
        <v>0</v>
      </c>
      <c r="AI104" s="20"/>
      <c r="AJ104" s="18">
        <f>AJ105+AJ106</f>
        <v>1488100</v>
      </c>
      <c r="AK104" s="23">
        <f t="shared" si="24"/>
        <v>0.41684026611114844</v>
      </c>
    </row>
    <row r="105" spans="1:37" ht="76.5" outlineLevel="4">
      <c r="A105" s="5" t="s">
        <v>184</v>
      </c>
      <c r="B105" s="6" t="s">
        <v>185</v>
      </c>
      <c r="C105" s="5" t="s">
        <v>184</v>
      </c>
      <c r="D105" s="5"/>
      <c r="E105" s="5"/>
      <c r="F105" s="7"/>
      <c r="G105" s="5"/>
      <c r="H105" s="5"/>
      <c r="I105" s="5"/>
      <c r="J105" s="5"/>
      <c r="K105" s="5"/>
      <c r="L105" s="5"/>
      <c r="M105" s="5"/>
      <c r="N105" s="5"/>
      <c r="O105" s="8">
        <v>9954910</v>
      </c>
      <c r="P105" s="8">
        <v>0</v>
      </c>
      <c r="Q105" s="8">
        <v>9954910</v>
      </c>
      <c r="R105" s="8">
        <v>9954910</v>
      </c>
      <c r="S105" s="8">
        <v>9954910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620300</v>
      </c>
      <c r="Z105" s="8">
        <v>620300</v>
      </c>
      <c r="AA105" s="8">
        <v>0</v>
      </c>
      <c r="AB105" s="8">
        <v>620300</v>
      </c>
      <c r="AC105" s="8">
        <v>620300</v>
      </c>
      <c r="AD105" s="8">
        <v>620300</v>
      </c>
      <c r="AE105" s="9">
        <f t="shared" si="23"/>
        <v>0.06231096011917737</v>
      </c>
      <c r="AF105" s="8">
        <v>9334610</v>
      </c>
      <c r="AG105" s="9">
        <v>0.06231096011917737</v>
      </c>
      <c r="AH105" s="8">
        <v>0</v>
      </c>
      <c r="AI105" s="11"/>
      <c r="AJ105" s="25">
        <v>1488100</v>
      </c>
      <c r="AK105" s="22">
        <f t="shared" si="24"/>
        <v>0.41684026611114844</v>
      </c>
    </row>
    <row r="106" spans="1:37" ht="25.5" outlineLevel="4">
      <c r="A106" s="5" t="s">
        <v>186</v>
      </c>
      <c r="B106" s="6" t="s">
        <v>187</v>
      </c>
      <c r="C106" s="5" t="s">
        <v>186</v>
      </c>
      <c r="D106" s="5"/>
      <c r="E106" s="5"/>
      <c r="F106" s="7"/>
      <c r="G106" s="5"/>
      <c r="H106" s="5"/>
      <c r="I106" s="5"/>
      <c r="J106" s="5"/>
      <c r="K106" s="5"/>
      <c r="L106" s="5"/>
      <c r="M106" s="5"/>
      <c r="N106" s="5"/>
      <c r="O106" s="8">
        <v>0</v>
      </c>
      <c r="P106" s="8">
        <v>2760200</v>
      </c>
      <c r="Q106" s="8">
        <v>2760200</v>
      </c>
      <c r="R106" s="8">
        <v>2760200</v>
      </c>
      <c r="S106" s="8">
        <v>2760200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9">
        <f t="shared" si="23"/>
        <v>0</v>
      </c>
      <c r="AF106" s="8">
        <v>2760200</v>
      </c>
      <c r="AG106" s="9">
        <v>0</v>
      </c>
      <c r="AH106" s="8">
        <v>0</v>
      </c>
      <c r="AI106" s="11"/>
      <c r="AJ106" s="25"/>
      <c r="AK106" s="22" t="e">
        <f t="shared" si="24"/>
        <v>#DIV/0!</v>
      </c>
    </row>
    <row r="107" spans="1:37" s="28" customFormat="1" ht="76.5" outlineLevel="1">
      <c r="A107" s="16" t="s">
        <v>188</v>
      </c>
      <c r="B107" s="15" t="s">
        <v>189</v>
      </c>
      <c r="C107" s="16" t="s">
        <v>188</v>
      </c>
      <c r="D107" s="16"/>
      <c r="E107" s="16"/>
      <c r="F107" s="17"/>
      <c r="G107" s="16"/>
      <c r="H107" s="16"/>
      <c r="I107" s="16"/>
      <c r="J107" s="16"/>
      <c r="K107" s="16"/>
      <c r="L107" s="16"/>
      <c r="M107" s="16"/>
      <c r="N107" s="16"/>
      <c r="O107" s="18">
        <v>0</v>
      </c>
      <c r="P107" s="18">
        <v>0</v>
      </c>
      <c r="Q107" s="18">
        <f>Q108</f>
        <v>0</v>
      </c>
      <c r="R107" s="18">
        <f aca="true" t="shared" si="32" ref="R107:Z107">R108</f>
        <v>0</v>
      </c>
      <c r="S107" s="18">
        <f t="shared" si="32"/>
        <v>0</v>
      </c>
      <c r="T107" s="18">
        <f t="shared" si="32"/>
        <v>0</v>
      </c>
      <c r="U107" s="18">
        <f t="shared" si="32"/>
        <v>0</v>
      </c>
      <c r="V107" s="18">
        <f t="shared" si="32"/>
        <v>0</v>
      </c>
      <c r="W107" s="18">
        <f t="shared" si="32"/>
        <v>0</v>
      </c>
      <c r="X107" s="18">
        <f t="shared" si="32"/>
        <v>0</v>
      </c>
      <c r="Y107" s="18">
        <f t="shared" si="32"/>
        <v>2000</v>
      </c>
      <c r="Z107" s="18">
        <f t="shared" si="32"/>
        <v>2000</v>
      </c>
      <c r="AA107" s="18">
        <v>0</v>
      </c>
      <c r="AB107" s="18">
        <v>2000</v>
      </c>
      <c r="AC107" s="18">
        <v>2000</v>
      </c>
      <c r="AD107" s="18">
        <v>2000</v>
      </c>
      <c r="AE107" s="19" t="e">
        <f t="shared" si="23"/>
        <v>#DIV/0!</v>
      </c>
      <c r="AF107" s="18">
        <v>-2000</v>
      </c>
      <c r="AG107" s="19"/>
      <c r="AH107" s="18">
        <v>0</v>
      </c>
      <c r="AI107" s="20"/>
      <c r="AJ107" s="26">
        <f>AJ108</f>
        <v>0</v>
      </c>
      <c r="AK107" s="23" t="e">
        <f t="shared" si="24"/>
        <v>#DIV/0!</v>
      </c>
    </row>
    <row r="108" spans="1:37" ht="63.75" outlineLevel="4">
      <c r="A108" s="5" t="s">
        <v>190</v>
      </c>
      <c r="B108" s="6" t="s">
        <v>191</v>
      </c>
      <c r="C108" s="5" t="s">
        <v>190</v>
      </c>
      <c r="D108" s="5"/>
      <c r="E108" s="5"/>
      <c r="F108" s="7"/>
      <c r="G108" s="5"/>
      <c r="H108" s="5"/>
      <c r="I108" s="5"/>
      <c r="J108" s="5"/>
      <c r="K108" s="5"/>
      <c r="L108" s="5"/>
      <c r="M108" s="5"/>
      <c r="N108" s="5"/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2000</v>
      </c>
      <c r="Z108" s="8">
        <v>2000</v>
      </c>
      <c r="AA108" s="8">
        <v>0</v>
      </c>
      <c r="AB108" s="8">
        <v>2000</v>
      </c>
      <c r="AC108" s="8">
        <v>2000</v>
      </c>
      <c r="AD108" s="8">
        <v>2000</v>
      </c>
      <c r="AE108" s="9" t="e">
        <f t="shared" si="23"/>
        <v>#DIV/0!</v>
      </c>
      <c r="AF108" s="8">
        <v>-2000</v>
      </c>
      <c r="AG108" s="9"/>
      <c r="AH108" s="8">
        <v>0</v>
      </c>
      <c r="AI108" s="11"/>
      <c r="AJ108" s="25"/>
      <c r="AK108" s="22" t="e">
        <f t="shared" si="24"/>
        <v>#DIV/0!</v>
      </c>
    </row>
    <row r="109" spans="1:37" s="28" customFormat="1" ht="51" outlineLevel="1">
      <c r="A109" s="16" t="s">
        <v>192</v>
      </c>
      <c r="B109" s="15" t="s">
        <v>193</v>
      </c>
      <c r="C109" s="16" t="s">
        <v>192</v>
      </c>
      <c r="D109" s="16"/>
      <c r="E109" s="16"/>
      <c r="F109" s="17"/>
      <c r="G109" s="16"/>
      <c r="H109" s="16"/>
      <c r="I109" s="16"/>
      <c r="J109" s="16"/>
      <c r="K109" s="16"/>
      <c r="L109" s="16"/>
      <c r="M109" s="16"/>
      <c r="N109" s="16"/>
      <c r="O109" s="18">
        <v>0</v>
      </c>
      <c r="P109" s="18">
        <v>0</v>
      </c>
      <c r="Q109" s="18">
        <f>Q110</f>
        <v>0</v>
      </c>
      <c r="R109" s="18">
        <f aca="true" t="shared" si="33" ref="R109:Z109">R110</f>
        <v>0</v>
      </c>
      <c r="S109" s="18">
        <f t="shared" si="33"/>
        <v>0</v>
      </c>
      <c r="T109" s="18">
        <f t="shared" si="33"/>
        <v>0</v>
      </c>
      <c r="U109" s="18">
        <f t="shared" si="33"/>
        <v>0</v>
      </c>
      <c r="V109" s="18">
        <f t="shared" si="33"/>
        <v>0</v>
      </c>
      <c r="W109" s="18">
        <f t="shared" si="33"/>
        <v>0</v>
      </c>
      <c r="X109" s="18">
        <f t="shared" si="33"/>
        <v>0</v>
      </c>
      <c r="Y109" s="18">
        <f t="shared" si="33"/>
        <v>-32701265.81</v>
      </c>
      <c r="Z109" s="18">
        <f t="shared" si="33"/>
        <v>-32701265.81</v>
      </c>
      <c r="AA109" s="18">
        <v>0</v>
      </c>
      <c r="AB109" s="18">
        <v>-32701265.81</v>
      </c>
      <c r="AC109" s="18">
        <v>-32701265.81</v>
      </c>
      <c r="AD109" s="18">
        <v>-32701265.81</v>
      </c>
      <c r="AE109" s="19" t="e">
        <f t="shared" si="23"/>
        <v>#DIV/0!</v>
      </c>
      <c r="AF109" s="18">
        <v>32701265.81</v>
      </c>
      <c r="AG109" s="19"/>
      <c r="AH109" s="18">
        <v>0</v>
      </c>
      <c r="AI109" s="20"/>
      <c r="AJ109" s="26">
        <f>AJ110</f>
        <v>-10384000</v>
      </c>
      <c r="AK109" s="23">
        <f t="shared" si="24"/>
        <v>3.1491974008089367</v>
      </c>
    </row>
    <row r="110" spans="1:37" ht="51" outlineLevel="4">
      <c r="A110" s="5" t="s">
        <v>194</v>
      </c>
      <c r="B110" s="6" t="s">
        <v>195</v>
      </c>
      <c r="C110" s="5" t="s">
        <v>194</v>
      </c>
      <c r="D110" s="5"/>
      <c r="E110" s="5"/>
      <c r="F110" s="7"/>
      <c r="G110" s="5"/>
      <c r="H110" s="5"/>
      <c r="I110" s="5"/>
      <c r="J110" s="5"/>
      <c r="K110" s="5"/>
      <c r="L110" s="5"/>
      <c r="M110" s="5"/>
      <c r="N110" s="5"/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-32701265.81</v>
      </c>
      <c r="Z110" s="8">
        <v>-32701265.81</v>
      </c>
      <c r="AA110" s="8">
        <v>0</v>
      </c>
      <c r="AB110" s="8">
        <v>-32701265.81</v>
      </c>
      <c r="AC110" s="8">
        <v>-32701265.81</v>
      </c>
      <c r="AD110" s="8">
        <v>-32701265.81</v>
      </c>
      <c r="AE110" s="9" t="e">
        <f t="shared" si="23"/>
        <v>#DIV/0!</v>
      </c>
      <c r="AF110" s="8">
        <v>32701265.81</v>
      </c>
      <c r="AG110" s="9"/>
      <c r="AH110" s="8">
        <v>0</v>
      </c>
      <c r="AI110" s="11"/>
      <c r="AJ110" s="25">
        <v>-10384000</v>
      </c>
      <c r="AK110" s="22">
        <f t="shared" si="24"/>
        <v>3.1491974008089367</v>
      </c>
    </row>
    <row r="111" spans="1:37" s="28" customFormat="1" ht="15">
      <c r="A111" s="100" t="s">
        <v>196</v>
      </c>
      <c r="B111" s="101"/>
      <c r="C111" s="101"/>
      <c r="D111" s="101"/>
      <c r="E111" s="101"/>
      <c r="F111" s="101"/>
      <c r="G111" s="101"/>
      <c r="H111" s="101"/>
      <c r="I111" s="39"/>
      <c r="J111" s="39"/>
      <c r="K111" s="39"/>
      <c r="L111" s="39"/>
      <c r="M111" s="39"/>
      <c r="N111" s="39"/>
      <c r="O111" s="40">
        <v>371498710</v>
      </c>
      <c r="P111" s="40">
        <v>50414838.83</v>
      </c>
      <c r="Q111" s="40">
        <f>Q10+Q81</f>
        <v>421913526.81</v>
      </c>
      <c r="R111" s="40">
        <f aca="true" t="shared" si="34" ref="R111:Z111">R10+R81</f>
        <v>421913548.83</v>
      </c>
      <c r="S111" s="40">
        <f t="shared" si="34"/>
        <v>421913548.83</v>
      </c>
      <c r="T111" s="40">
        <f t="shared" si="34"/>
        <v>0</v>
      </c>
      <c r="U111" s="40">
        <f t="shared" si="34"/>
        <v>0</v>
      </c>
      <c r="V111" s="40">
        <f t="shared" si="34"/>
        <v>0</v>
      </c>
      <c r="W111" s="40">
        <f t="shared" si="34"/>
        <v>0</v>
      </c>
      <c r="X111" s="40">
        <f t="shared" si="34"/>
        <v>0</v>
      </c>
      <c r="Y111" s="40">
        <f t="shared" si="34"/>
        <v>21242924.210000005</v>
      </c>
      <c r="Z111" s="40">
        <f t="shared" si="34"/>
        <v>28122468.500000004</v>
      </c>
      <c r="AA111" s="40">
        <v>30618202.32</v>
      </c>
      <c r="AB111" s="40">
        <v>51861126.53</v>
      </c>
      <c r="AC111" s="40">
        <v>21242924.21</v>
      </c>
      <c r="AD111" s="40">
        <v>21242924.21</v>
      </c>
      <c r="AE111" s="19">
        <f t="shared" si="23"/>
        <v>0.06665457899069535</v>
      </c>
      <c r="AF111" s="40">
        <v>400670624.62</v>
      </c>
      <c r="AG111" s="41">
        <v>0.05034899748753821</v>
      </c>
      <c r="AH111" s="40">
        <v>0</v>
      </c>
      <c r="AI111" s="42"/>
      <c r="AJ111" s="40">
        <f>AJ10+AJ81</f>
        <v>48824075.18000001</v>
      </c>
      <c r="AK111" s="23">
        <f t="shared" si="24"/>
        <v>0.5759959281629141</v>
      </c>
    </row>
    <row r="112" spans="1:3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 t="s">
        <v>2</v>
      </c>
      <c r="AE112" s="1"/>
      <c r="AF112" s="1"/>
      <c r="AG112" s="1"/>
      <c r="AH112" s="1"/>
      <c r="AI112" s="1"/>
      <c r="AJ112" s="24"/>
    </row>
    <row r="113" spans="1:36" ht="15">
      <c r="A113" s="91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10"/>
      <c r="AC113" s="10"/>
      <c r="AD113" s="10"/>
      <c r="AE113" s="10"/>
      <c r="AF113" s="10"/>
      <c r="AG113" s="10"/>
      <c r="AH113" s="10"/>
      <c r="AI113" s="10"/>
      <c r="AJ113" s="24"/>
    </row>
  </sheetData>
  <sheetProtection/>
  <mergeCells count="35">
    <mergeCell ref="AK8:AK9"/>
    <mergeCell ref="P8:P9"/>
    <mergeCell ref="Q8:Q9"/>
    <mergeCell ref="R8:R9"/>
    <mergeCell ref="X8:Z9"/>
    <mergeCell ref="AE8:AE9"/>
    <mergeCell ref="AA8:AC8"/>
    <mergeCell ref="AF8:AG8"/>
    <mergeCell ref="AH8:AI8"/>
    <mergeCell ref="AJ8:AJ9"/>
    <mergeCell ref="A7:AI7"/>
    <mergeCell ref="A113:AA113"/>
    <mergeCell ref="A111:H111"/>
    <mergeCell ref="F8:H8"/>
    <mergeCell ref="A8:A9"/>
    <mergeCell ref="B8:B9"/>
    <mergeCell ref="C8:C9"/>
    <mergeCell ref="D8:D9"/>
    <mergeCell ref="E8:E9"/>
    <mergeCell ref="T8:T9"/>
    <mergeCell ref="A2:AI2"/>
    <mergeCell ref="A3:AI3"/>
    <mergeCell ref="A4:AI4"/>
    <mergeCell ref="A5:AG5"/>
    <mergeCell ref="A6:AG6"/>
    <mergeCell ref="Q1:AE1"/>
    <mergeCell ref="S8:S9"/>
    <mergeCell ref="U8:U9"/>
    <mergeCell ref="V8:V9"/>
    <mergeCell ref="W8:W9"/>
    <mergeCell ref="I8:K8"/>
    <mergeCell ref="L8:L9"/>
    <mergeCell ref="M8:M9"/>
    <mergeCell ref="N8:N9"/>
    <mergeCell ref="O8:O9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4"/>
  <sheetViews>
    <sheetView showGridLines="0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U18" sqref="AU18"/>
    </sheetView>
  </sheetViews>
  <sheetFormatPr defaultColWidth="9.140625" defaultRowHeight="15" outlineLevelRow="2"/>
  <cols>
    <col min="1" max="1" width="40.00390625" style="2" customWidth="1"/>
    <col min="2" max="2" width="9.140625" style="2" hidden="1" customWidth="1"/>
    <col min="3" max="3" width="7.7109375" style="2" customWidth="1"/>
    <col min="4" max="5" width="9.140625" style="2" hidden="1" customWidth="1"/>
    <col min="6" max="6" width="9.57421875" style="2" customWidth="1"/>
    <col min="7" max="13" width="9.140625" style="2" hidden="1" customWidth="1"/>
    <col min="14" max="14" width="14.7109375" style="2" customWidth="1"/>
    <col min="15" max="30" width="9.140625" style="2" hidden="1" customWidth="1"/>
    <col min="31" max="31" width="11.7109375" style="2" customWidth="1"/>
    <col min="32" max="35" width="9.140625" style="2" hidden="1" customWidth="1"/>
    <col min="36" max="36" width="14.7109375" style="2" hidden="1" customWidth="1"/>
    <col min="37" max="37" width="12.57421875" style="2" customWidth="1"/>
    <col min="38" max="40" width="9.140625" style="2" hidden="1" customWidth="1"/>
    <col min="41" max="41" width="12.421875" style="2" hidden="1" customWidth="1"/>
    <col min="42" max="42" width="12.7109375" style="43" hidden="1" customWidth="1"/>
    <col min="43" max="16384" width="9.140625" style="2" customWidth="1"/>
  </cols>
  <sheetData>
    <row r="1" spans="1:41" ht="3" customHeight="1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8.5" customHeight="1" hidden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>
      <c r="A3" s="171" t="s">
        <v>364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66"/>
      <c r="AN3" s="65"/>
      <c r="AO3" s="1"/>
    </row>
    <row r="4" spans="1:41" ht="15.75">
      <c r="A4" s="173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65"/>
      <c r="AN4" s="65"/>
      <c r="AO4" s="1"/>
    </row>
    <row r="5" spans="1:41" ht="15">
      <c r="A5" s="175" t="s">
        <v>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"/>
    </row>
    <row r="6" spans="1:42" ht="15">
      <c r="A6" s="163" t="s">
        <v>3</v>
      </c>
      <c r="B6" s="104" t="s">
        <v>2</v>
      </c>
      <c r="C6" s="106" t="s">
        <v>363</v>
      </c>
      <c r="D6" s="108" t="s">
        <v>2</v>
      </c>
      <c r="E6" s="110" t="s">
        <v>2</v>
      </c>
      <c r="F6" s="87" t="s">
        <v>362</v>
      </c>
      <c r="G6" s="89" t="s">
        <v>2</v>
      </c>
      <c r="H6" s="177" t="s">
        <v>2</v>
      </c>
      <c r="I6" s="129" t="s">
        <v>2</v>
      </c>
      <c r="J6" s="131" t="s">
        <v>2</v>
      </c>
      <c r="K6" s="133" t="s">
        <v>2</v>
      </c>
      <c r="L6" s="135" t="s">
        <v>2</v>
      </c>
      <c r="M6" s="137" t="s">
        <v>2</v>
      </c>
      <c r="N6" s="165" t="s">
        <v>361</v>
      </c>
      <c r="O6" s="167" t="s">
        <v>2</v>
      </c>
      <c r="P6" s="147" t="s">
        <v>2</v>
      </c>
      <c r="Q6" s="149" t="s">
        <v>2</v>
      </c>
      <c r="R6" s="151" t="s">
        <v>2</v>
      </c>
      <c r="S6" s="153" t="s">
        <v>2</v>
      </c>
      <c r="T6" s="155" t="s">
        <v>2</v>
      </c>
      <c r="U6" s="157" t="s">
        <v>2</v>
      </c>
      <c r="V6" s="159" t="s">
        <v>2</v>
      </c>
      <c r="W6" s="161" t="s">
        <v>2</v>
      </c>
      <c r="X6" s="64" t="s">
        <v>2</v>
      </c>
      <c r="Y6" s="139" t="s">
        <v>2</v>
      </c>
      <c r="Z6" s="139" t="s">
        <v>2</v>
      </c>
      <c r="AA6" s="139" t="s">
        <v>2</v>
      </c>
      <c r="AB6" s="139" t="s">
        <v>2</v>
      </c>
      <c r="AC6" s="139" t="s">
        <v>2</v>
      </c>
      <c r="AD6" s="64" t="s">
        <v>2</v>
      </c>
      <c r="AE6" s="139" t="s">
        <v>360</v>
      </c>
      <c r="AF6" s="139" t="s">
        <v>2</v>
      </c>
      <c r="AG6" s="139" t="s">
        <v>2</v>
      </c>
      <c r="AH6" s="64" t="s">
        <v>2</v>
      </c>
      <c r="AI6" s="139" t="s">
        <v>2</v>
      </c>
      <c r="AJ6" s="139" t="s">
        <v>359</v>
      </c>
      <c r="AK6" s="139" t="s">
        <v>11</v>
      </c>
      <c r="AL6" s="139" t="s">
        <v>2</v>
      </c>
      <c r="AM6" s="139" t="s">
        <v>2</v>
      </c>
      <c r="AN6" s="141" t="s">
        <v>2</v>
      </c>
      <c r="AO6" s="125" t="s">
        <v>198</v>
      </c>
      <c r="AP6" s="127" t="s">
        <v>199</v>
      </c>
    </row>
    <row r="7" spans="1:42" ht="35.25" customHeight="1">
      <c r="A7" s="164"/>
      <c r="B7" s="105"/>
      <c r="C7" s="107"/>
      <c r="D7" s="109"/>
      <c r="E7" s="111"/>
      <c r="F7" s="88"/>
      <c r="G7" s="90"/>
      <c r="H7" s="178"/>
      <c r="I7" s="130"/>
      <c r="J7" s="132"/>
      <c r="K7" s="134"/>
      <c r="L7" s="136"/>
      <c r="M7" s="138"/>
      <c r="N7" s="166"/>
      <c r="O7" s="168"/>
      <c r="P7" s="148"/>
      <c r="Q7" s="150"/>
      <c r="R7" s="152"/>
      <c r="S7" s="154"/>
      <c r="T7" s="156"/>
      <c r="U7" s="158"/>
      <c r="V7" s="160"/>
      <c r="W7" s="162"/>
      <c r="X7" s="64"/>
      <c r="Y7" s="140"/>
      <c r="Z7" s="140"/>
      <c r="AA7" s="140"/>
      <c r="AB7" s="140"/>
      <c r="AC7" s="140"/>
      <c r="AD7" s="64"/>
      <c r="AE7" s="140"/>
      <c r="AF7" s="140"/>
      <c r="AG7" s="140"/>
      <c r="AH7" s="64"/>
      <c r="AI7" s="140"/>
      <c r="AJ7" s="140"/>
      <c r="AK7" s="140"/>
      <c r="AL7" s="140"/>
      <c r="AM7" s="140"/>
      <c r="AN7" s="142"/>
      <c r="AO7" s="126"/>
      <c r="AP7" s="128"/>
    </row>
    <row r="8" spans="1:42" ht="15">
      <c r="A8" s="60" t="s">
        <v>358</v>
      </c>
      <c r="B8" s="59" t="s">
        <v>219</v>
      </c>
      <c r="C8" s="59" t="s">
        <v>357</v>
      </c>
      <c r="D8" s="59" t="s">
        <v>220</v>
      </c>
      <c r="E8" s="59" t="s">
        <v>219</v>
      </c>
      <c r="F8" s="59" t="s">
        <v>219</v>
      </c>
      <c r="G8" s="59"/>
      <c r="H8" s="59"/>
      <c r="I8" s="59"/>
      <c r="J8" s="59"/>
      <c r="K8" s="59"/>
      <c r="L8" s="59"/>
      <c r="M8" s="58">
        <v>0</v>
      </c>
      <c r="N8" s="58">
        <f aca="true" t="shared" si="0" ref="N8:AE8">N9+N22+N24+N35+N37+N39</f>
        <v>36498370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  <c r="S8" s="58">
        <f t="shared" si="0"/>
        <v>0</v>
      </c>
      <c r="T8" s="58">
        <f t="shared" si="0"/>
        <v>0</v>
      </c>
      <c r="U8" s="58">
        <f t="shared" si="0"/>
        <v>0</v>
      </c>
      <c r="V8" s="58">
        <f t="shared" si="0"/>
        <v>0</v>
      </c>
      <c r="W8" s="58">
        <f t="shared" si="0"/>
        <v>0</v>
      </c>
      <c r="X8" s="58">
        <f t="shared" si="0"/>
        <v>0</v>
      </c>
      <c r="Y8" s="58">
        <f t="shared" si="0"/>
        <v>0</v>
      </c>
      <c r="Z8" s="58">
        <f t="shared" si="0"/>
        <v>0</v>
      </c>
      <c r="AA8" s="58">
        <f t="shared" si="0"/>
        <v>0</v>
      </c>
      <c r="AB8" s="58">
        <f t="shared" si="0"/>
        <v>0</v>
      </c>
      <c r="AC8" s="58">
        <f t="shared" si="0"/>
        <v>0</v>
      </c>
      <c r="AD8" s="58">
        <f t="shared" si="0"/>
        <v>0</v>
      </c>
      <c r="AE8" s="58">
        <f t="shared" si="0"/>
        <v>8816567.83</v>
      </c>
      <c r="AF8" s="58">
        <v>0</v>
      </c>
      <c r="AG8" s="58">
        <v>0</v>
      </c>
      <c r="AH8" s="58">
        <v>7347219.85</v>
      </c>
      <c r="AI8" s="58">
        <v>-7347219.85</v>
      </c>
      <c r="AJ8" s="58">
        <v>29151150.15</v>
      </c>
      <c r="AK8" s="57">
        <f aca="true" t="shared" si="1" ref="AK8:AK39">AE8/N8</f>
        <v>0.2415605910620118</v>
      </c>
      <c r="AL8" s="58">
        <v>0</v>
      </c>
      <c r="AM8" s="57">
        <v>0</v>
      </c>
      <c r="AN8" s="56">
        <v>0</v>
      </c>
      <c r="AO8" s="58">
        <f>AO9+AO22+AO24+AO35+AO37+AO39</f>
        <v>6242189.930000001</v>
      </c>
      <c r="AP8" s="45">
        <f aca="true" t="shared" si="2" ref="AP8:AP39">AE8/AO8*100</f>
        <v>141.24158234320177</v>
      </c>
    </row>
    <row r="9" spans="1:42" ht="76.5" outlineLevel="1">
      <c r="A9" s="60" t="s">
        <v>356</v>
      </c>
      <c r="B9" s="59" t="s">
        <v>219</v>
      </c>
      <c r="C9" s="59" t="s">
        <v>355</v>
      </c>
      <c r="D9" s="59" t="s">
        <v>220</v>
      </c>
      <c r="E9" s="59" t="s">
        <v>219</v>
      </c>
      <c r="F9" s="59" t="s">
        <v>219</v>
      </c>
      <c r="G9" s="59"/>
      <c r="H9" s="59"/>
      <c r="I9" s="59"/>
      <c r="J9" s="59"/>
      <c r="K9" s="59"/>
      <c r="L9" s="59"/>
      <c r="M9" s="58">
        <v>0</v>
      </c>
      <c r="N9" s="58">
        <f aca="true" t="shared" si="3" ref="N9:AE9">SUM(N10:N21)</f>
        <v>20180630</v>
      </c>
      <c r="O9" s="58">
        <f t="shared" si="3"/>
        <v>0</v>
      </c>
      <c r="P9" s="58">
        <f t="shared" si="3"/>
        <v>0</v>
      </c>
      <c r="Q9" s="58">
        <f t="shared" si="3"/>
        <v>0</v>
      </c>
      <c r="R9" s="58">
        <f t="shared" si="3"/>
        <v>0</v>
      </c>
      <c r="S9" s="58">
        <f t="shared" si="3"/>
        <v>0</v>
      </c>
      <c r="T9" s="58">
        <f t="shared" si="3"/>
        <v>0</v>
      </c>
      <c r="U9" s="58">
        <f t="shared" si="3"/>
        <v>0</v>
      </c>
      <c r="V9" s="58">
        <f t="shared" si="3"/>
        <v>0</v>
      </c>
      <c r="W9" s="58">
        <f t="shared" si="3"/>
        <v>0</v>
      </c>
      <c r="X9" s="58">
        <f t="shared" si="3"/>
        <v>0</v>
      </c>
      <c r="Y9" s="58">
        <f t="shared" si="3"/>
        <v>0</v>
      </c>
      <c r="Z9" s="58">
        <f t="shared" si="3"/>
        <v>0</v>
      </c>
      <c r="AA9" s="58">
        <f t="shared" si="3"/>
        <v>0</v>
      </c>
      <c r="AB9" s="58">
        <f t="shared" si="3"/>
        <v>0</v>
      </c>
      <c r="AC9" s="58">
        <f t="shared" si="3"/>
        <v>0</v>
      </c>
      <c r="AD9" s="58">
        <f t="shared" si="3"/>
        <v>0</v>
      </c>
      <c r="AE9" s="58">
        <f t="shared" si="3"/>
        <v>5073553.64</v>
      </c>
      <c r="AF9" s="58">
        <v>0</v>
      </c>
      <c r="AG9" s="58">
        <v>0</v>
      </c>
      <c r="AH9" s="58">
        <v>4138012.11</v>
      </c>
      <c r="AI9" s="58">
        <v>-4138012.11</v>
      </c>
      <c r="AJ9" s="58">
        <v>16042617.89</v>
      </c>
      <c r="AK9" s="57">
        <f t="shared" si="1"/>
        <v>0.25140709878730244</v>
      </c>
      <c r="AL9" s="58">
        <v>0</v>
      </c>
      <c r="AM9" s="57">
        <v>0</v>
      </c>
      <c r="AN9" s="56">
        <v>0</v>
      </c>
      <c r="AO9" s="58">
        <f>SUM(AO10:AO21)</f>
        <v>2834176.8400000003</v>
      </c>
      <c r="AP9" s="45">
        <f t="shared" si="2"/>
        <v>179.01330532360146</v>
      </c>
    </row>
    <row r="10" spans="1:42" ht="15" outlineLevel="2">
      <c r="A10" s="55" t="s">
        <v>246</v>
      </c>
      <c r="B10" s="54" t="s">
        <v>219</v>
      </c>
      <c r="C10" s="54" t="s">
        <v>355</v>
      </c>
      <c r="D10" s="54" t="s">
        <v>220</v>
      </c>
      <c r="E10" s="54" t="s">
        <v>219</v>
      </c>
      <c r="F10" s="54" t="s">
        <v>245</v>
      </c>
      <c r="G10" s="54"/>
      <c r="H10" s="54"/>
      <c r="I10" s="54"/>
      <c r="J10" s="54"/>
      <c r="K10" s="54"/>
      <c r="L10" s="54"/>
      <c r="M10" s="53">
        <v>0</v>
      </c>
      <c r="N10" s="53">
        <v>12247050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3089142.39</v>
      </c>
      <c r="AF10" s="53">
        <v>0</v>
      </c>
      <c r="AG10" s="53">
        <v>0</v>
      </c>
      <c r="AH10" s="53">
        <v>2423997.28</v>
      </c>
      <c r="AI10" s="53">
        <v>-2423997.28</v>
      </c>
      <c r="AJ10" s="53">
        <v>9823052.72</v>
      </c>
      <c r="AK10" s="52">
        <f t="shared" si="1"/>
        <v>0.25223563143777483</v>
      </c>
      <c r="AL10" s="53">
        <v>0</v>
      </c>
      <c r="AM10" s="52">
        <v>0</v>
      </c>
      <c r="AN10" s="51">
        <v>0</v>
      </c>
      <c r="AO10" s="25">
        <v>1918090.2</v>
      </c>
      <c r="AP10" s="50">
        <f t="shared" si="2"/>
        <v>161.05303024852532</v>
      </c>
    </row>
    <row r="11" spans="1:42" ht="25.5" outlineLevel="2">
      <c r="A11" s="55" t="s">
        <v>330</v>
      </c>
      <c r="B11" s="54" t="s">
        <v>219</v>
      </c>
      <c r="C11" s="54" t="s">
        <v>355</v>
      </c>
      <c r="D11" s="54" t="s">
        <v>220</v>
      </c>
      <c r="E11" s="54" t="s">
        <v>219</v>
      </c>
      <c r="F11" s="54" t="s">
        <v>329</v>
      </c>
      <c r="G11" s="54"/>
      <c r="H11" s="54"/>
      <c r="I11" s="54"/>
      <c r="J11" s="54"/>
      <c r="K11" s="54"/>
      <c r="L11" s="54"/>
      <c r="M11" s="53">
        <v>0</v>
      </c>
      <c r="N11" s="53">
        <v>6000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6000</v>
      </c>
      <c r="AK11" s="52">
        <f t="shared" si="1"/>
        <v>0</v>
      </c>
      <c r="AL11" s="53">
        <v>0</v>
      </c>
      <c r="AM11" s="52">
        <v>0</v>
      </c>
      <c r="AN11" s="51">
        <v>0</v>
      </c>
      <c r="AO11" s="25">
        <v>2630</v>
      </c>
      <c r="AP11" s="50">
        <f t="shared" si="2"/>
        <v>0</v>
      </c>
    </row>
    <row r="12" spans="1:42" ht="25.5" outlineLevel="2">
      <c r="A12" s="55" t="s">
        <v>244</v>
      </c>
      <c r="B12" s="54" t="s">
        <v>219</v>
      </c>
      <c r="C12" s="54" t="s">
        <v>355</v>
      </c>
      <c r="D12" s="54" t="s">
        <v>220</v>
      </c>
      <c r="E12" s="54" t="s">
        <v>219</v>
      </c>
      <c r="F12" s="54" t="s">
        <v>243</v>
      </c>
      <c r="G12" s="54"/>
      <c r="H12" s="54"/>
      <c r="I12" s="54"/>
      <c r="J12" s="54"/>
      <c r="K12" s="54"/>
      <c r="L12" s="54"/>
      <c r="M12" s="53">
        <v>0</v>
      </c>
      <c r="N12" s="53">
        <v>3716210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841979.31</v>
      </c>
      <c r="AF12" s="53">
        <v>0</v>
      </c>
      <c r="AG12" s="53">
        <v>0</v>
      </c>
      <c r="AH12" s="53">
        <v>574722.89</v>
      </c>
      <c r="AI12" s="53">
        <v>-574722.89</v>
      </c>
      <c r="AJ12" s="53">
        <v>3141487.11</v>
      </c>
      <c r="AK12" s="52">
        <f t="shared" si="1"/>
        <v>0.22656935695237893</v>
      </c>
      <c r="AL12" s="53">
        <v>0</v>
      </c>
      <c r="AM12" s="52">
        <v>0</v>
      </c>
      <c r="AN12" s="51">
        <v>0</v>
      </c>
      <c r="AO12" s="25">
        <v>448874.21</v>
      </c>
      <c r="AP12" s="50">
        <f t="shared" si="2"/>
        <v>187.57578208826033</v>
      </c>
    </row>
    <row r="13" spans="1:42" ht="15" outlineLevel="2">
      <c r="A13" s="55" t="s">
        <v>288</v>
      </c>
      <c r="B13" s="54" t="s">
        <v>219</v>
      </c>
      <c r="C13" s="54" t="s">
        <v>355</v>
      </c>
      <c r="D13" s="54" t="s">
        <v>220</v>
      </c>
      <c r="E13" s="54" t="s">
        <v>219</v>
      </c>
      <c r="F13" s="54" t="s">
        <v>287</v>
      </c>
      <c r="G13" s="54"/>
      <c r="H13" s="54"/>
      <c r="I13" s="54"/>
      <c r="J13" s="54"/>
      <c r="K13" s="54"/>
      <c r="L13" s="54"/>
      <c r="M13" s="53">
        <v>0</v>
      </c>
      <c r="N13" s="53">
        <v>182500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52382.21</v>
      </c>
      <c r="AF13" s="53">
        <v>0</v>
      </c>
      <c r="AG13" s="53">
        <v>0</v>
      </c>
      <c r="AH13" s="53">
        <v>52382.21</v>
      </c>
      <c r="AI13" s="53">
        <v>-52382.21</v>
      </c>
      <c r="AJ13" s="53">
        <v>130117.79</v>
      </c>
      <c r="AK13" s="52">
        <f t="shared" si="1"/>
        <v>0.28702580821917806</v>
      </c>
      <c r="AL13" s="53">
        <v>0</v>
      </c>
      <c r="AM13" s="52">
        <v>0</v>
      </c>
      <c r="AN13" s="51">
        <v>0</v>
      </c>
      <c r="AO13" s="25">
        <v>44827.93</v>
      </c>
      <c r="AP13" s="50">
        <f t="shared" si="2"/>
        <v>116.85172614483872</v>
      </c>
    </row>
    <row r="14" spans="1:42" ht="15" outlineLevel="2">
      <c r="A14" s="55" t="s">
        <v>272</v>
      </c>
      <c r="B14" s="54" t="s">
        <v>219</v>
      </c>
      <c r="C14" s="54" t="s">
        <v>355</v>
      </c>
      <c r="D14" s="54" t="s">
        <v>220</v>
      </c>
      <c r="E14" s="54" t="s">
        <v>219</v>
      </c>
      <c r="F14" s="54" t="s">
        <v>271</v>
      </c>
      <c r="G14" s="54"/>
      <c r="H14" s="54"/>
      <c r="I14" s="54"/>
      <c r="J14" s="54"/>
      <c r="K14" s="54"/>
      <c r="L14" s="54"/>
      <c r="M14" s="53">
        <v>0</v>
      </c>
      <c r="N14" s="53">
        <v>857000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223594.7</v>
      </c>
      <c r="AF14" s="53">
        <v>0</v>
      </c>
      <c r="AG14" s="53">
        <v>0</v>
      </c>
      <c r="AH14" s="53">
        <v>223594.7</v>
      </c>
      <c r="AI14" s="53">
        <v>-223594.7</v>
      </c>
      <c r="AJ14" s="53">
        <v>633405.3</v>
      </c>
      <c r="AK14" s="52">
        <f t="shared" si="1"/>
        <v>0.260903967327888</v>
      </c>
      <c r="AL14" s="53">
        <v>0</v>
      </c>
      <c r="AM14" s="52">
        <v>0</v>
      </c>
      <c r="AN14" s="51">
        <v>0</v>
      </c>
      <c r="AO14" s="25">
        <v>228838.39</v>
      </c>
      <c r="AP14" s="50">
        <f t="shared" si="2"/>
        <v>97.70856192442186</v>
      </c>
    </row>
    <row r="15" spans="1:42" ht="25.5" outlineLevel="2">
      <c r="A15" s="55" t="s">
        <v>286</v>
      </c>
      <c r="B15" s="54" t="s">
        <v>219</v>
      </c>
      <c r="C15" s="54" t="s">
        <v>355</v>
      </c>
      <c r="D15" s="54" t="s">
        <v>220</v>
      </c>
      <c r="E15" s="54" t="s">
        <v>219</v>
      </c>
      <c r="F15" s="54" t="s">
        <v>285</v>
      </c>
      <c r="G15" s="54"/>
      <c r="H15" s="54"/>
      <c r="I15" s="54"/>
      <c r="J15" s="54"/>
      <c r="K15" s="54"/>
      <c r="L15" s="54"/>
      <c r="M15" s="53">
        <v>0</v>
      </c>
      <c r="N15" s="53">
        <v>2110170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291266</v>
      </c>
      <c r="AF15" s="53">
        <v>0</v>
      </c>
      <c r="AG15" s="53">
        <v>0</v>
      </c>
      <c r="AH15" s="53">
        <v>288266</v>
      </c>
      <c r="AI15" s="53">
        <v>-288266</v>
      </c>
      <c r="AJ15" s="53">
        <v>1821904</v>
      </c>
      <c r="AK15" s="52">
        <f t="shared" si="1"/>
        <v>0.13802963742257732</v>
      </c>
      <c r="AL15" s="53">
        <v>0</v>
      </c>
      <c r="AM15" s="52">
        <v>0</v>
      </c>
      <c r="AN15" s="51">
        <v>0</v>
      </c>
      <c r="AO15" s="25">
        <v>61518</v>
      </c>
      <c r="AP15" s="50">
        <f t="shared" si="2"/>
        <v>473.4646770051042</v>
      </c>
    </row>
    <row r="16" spans="1:42" ht="15" outlineLevel="2">
      <c r="A16" s="55" t="s">
        <v>236</v>
      </c>
      <c r="B16" s="54" t="s">
        <v>219</v>
      </c>
      <c r="C16" s="54" t="s">
        <v>355</v>
      </c>
      <c r="D16" s="54" t="s">
        <v>220</v>
      </c>
      <c r="E16" s="54" t="s">
        <v>219</v>
      </c>
      <c r="F16" s="54" t="s">
        <v>235</v>
      </c>
      <c r="G16" s="54"/>
      <c r="H16" s="54"/>
      <c r="I16" s="54"/>
      <c r="J16" s="54"/>
      <c r="K16" s="54"/>
      <c r="L16" s="54"/>
      <c r="M16" s="53">
        <v>0</v>
      </c>
      <c r="N16" s="53">
        <v>151000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18705</v>
      </c>
      <c r="AF16" s="53">
        <v>0</v>
      </c>
      <c r="AG16" s="53">
        <v>0</v>
      </c>
      <c r="AH16" s="53">
        <v>18705</v>
      </c>
      <c r="AI16" s="53">
        <v>-18705</v>
      </c>
      <c r="AJ16" s="53">
        <v>132295</v>
      </c>
      <c r="AK16" s="52">
        <f t="shared" si="1"/>
        <v>0.12387417218543047</v>
      </c>
      <c r="AL16" s="53">
        <v>0</v>
      </c>
      <c r="AM16" s="52">
        <v>0</v>
      </c>
      <c r="AN16" s="51">
        <v>0</v>
      </c>
      <c r="AO16" s="25">
        <v>52103</v>
      </c>
      <c r="AP16" s="50">
        <f t="shared" si="2"/>
        <v>35.90004414333148</v>
      </c>
    </row>
    <row r="17" spans="1:42" ht="25.5" outlineLevel="2">
      <c r="A17" s="55" t="s">
        <v>282</v>
      </c>
      <c r="B17" s="54" t="s">
        <v>219</v>
      </c>
      <c r="C17" s="54" t="s">
        <v>355</v>
      </c>
      <c r="D17" s="54" t="s">
        <v>220</v>
      </c>
      <c r="E17" s="54" t="s">
        <v>219</v>
      </c>
      <c r="F17" s="54" t="s">
        <v>281</v>
      </c>
      <c r="G17" s="54"/>
      <c r="H17" s="54"/>
      <c r="I17" s="54"/>
      <c r="J17" s="54"/>
      <c r="K17" s="54"/>
      <c r="L17" s="54"/>
      <c r="M17" s="53">
        <v>0</v>
      </c>
      <c r="N17" s="53">
        <v>58000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9252.47</v>
      </c>
      <c r="AF17" s="53">
        <v>0</v>
      </c>
      <c r="AG17" s="53">
        <v>0</v>
      </c>
      <c r="AH17" s="53">
        <v>9252.47</v>
      </c>
      <c r="AI17" s="53">
        <v>-9252.47</v>
      </c>
      <c r="AJ17" s="53">
        <v>48747.53</v>
      </c>
      <c r="AK17" s="52">
        <f t="shared" si="1"/>
        <v>0.1595253448275862</v>
      </c>
      <c r="AL17" s="53">
        <v>0</v>
      </c>
      <c r="AM17" s="52">
        <v>0</v>
      </c>
      <c r="AN17" s="51">
        <v>0</v>
      </c>
      <c r="AO17" s="25"/>
      <c r="AP17" s="50" t="e">
        <f t="shared" si="2"/>
        <v>#DIV/0!</v>
      </c>
    </row>
    <row r="18" spans="1:42" ht="15" outlineLevel="2">
      <c r="A18" s="55" t="s">
        <v>268</v>
      </c>
      <c r="B18" s="54" t="s">
        <v>219</v>
      </c>
      <c r="C18" s="54" t="s">
        <v>355</v>
      </c>
      <c r="D18" s="54" t="s">
        <v>220</v>
      </c>
      <c r="E18" s="54" t="s">
        <v>219</v>
      </c>
      <c r="F18" s="54" t="s">
        <v>266</v>
      </c>
      <c r="G18" s="54"/>
      <c r="H18" s="54"/>
      <c r="I18" s="54"/>
      <c r="J18" s="54"/>
      <c r="K18" s="54"/>
      <c r="L18" s="54"/>
      <c r="M18" s="53">
        <v>0</v>
      </c>
      <c r="N18" s="53">
        <v>33000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1275</v>
      </c>
      <c r="AF18" s="53">
        <v>0</v>
      </c>
      <c r="AG18" s="53">
        <v>0</v>
      </c>
      <c r="AH18" s="53">
        <v>1275</v>
      </c>
      <c r="AI18" s="53">
        <v>-1275</v>
      </c>
      <c r="AJ18" s="53">
        <v>31725</v>
      </c>
      <c r="AK18" s="52">
        <f t="shared" si="1"/>
        <v>0.038636363636363635</v>
      </c>
      <c r="AL18" s="53">
        <v>0</v>
      </c>
      <c r="AM18" s="52">
        <v>0</v>
      </c>
      <c r="AN18" s="51">
        <v>0</v>
      </c>
      <c r="AO18" s="25">
        <v>3447.67</v>
      </c>
      <c r="AP18" s="50">
        <f t="shared" si="2"/>
        <v>36.981497649136955</v>
      </c>
    </row>
    <row r="19" spans="1:42" ht="25.5" outlineLevel="2">
      <c r="A19" s="55" t="s">
        <v>234</v>
      </c>
      <c r="B19" s="54"/>
      <c r="C19" s="61" t="s">
        <v>355</v>
      </c>
      <c r="D19" s="61"/>
      <c r="E19" s="61"/>
      <c r="F19" s="61" t="s">
        <v>233</v>
      </c>
      <c r="G19" s="54"/>
      <c r="H19" s="54"/>
      <c r="I19" s="54"/>
      <c r="J19" s="54"/>
      <c r="K19" s="54"/>
      <c r="L19" s="54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2" t="e">
        <f t="shared" si="1"/>
        <v>#DIV/0!</v>
      </c>
      <c r="AL19" s="53"/>
      <c r="AM19" s="52"/>
      <c r="AN19" s="51"/>
      <c r="AO19" s="25">
        <v>10532.12</v>
      </c>
      <c r="AP19" s="50">
        <f t="shared" si="2"/>
        <v>0</v>
      </c>
    </row>
    <row r="20" spans="1:42" ht="25.5" outlineLevel="2">
      <c r="A20" s="55" t="s">
        <v>250</v>
      </c>
      <c r="B20" s="54" t="s">
        <v>219</v>
      </c>
      <c r="C20" s="54" t="s">
        <v>355</v>
      </c>
      <c r="D20" s="54" t="s">
        <v>220</v>
      </c>
      <c r="E20" s="54" t="s">
        <v>219</v>
      </c>
      <c r="F20" s="54" t="s">
        <v>248</v>
      </c>
      <c r="G20" s="54"/>
      <c r="H20" s="54"/>
      <c r="I20" s="54"/>
      <c r="J20" s="54"/>
      <c r="K20" s="54"/>
      <c r="L20" s="54"/>
      <c r="M20" s="53">
        <v>0</v>
      </c>
      <c r="N20" s="53">
        <v>514200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441260</v>
      </c>
      <c r="AF20" s="53">
        <v>0</v>
      </c>
      <c r="AG20" s="53">
        <v>0</v>
      </c>
      <c r="AH20" s="53">
        <v>441260</v>
      </c>
      <c r="AI20" s="53">
        <v>-441260</v>
      </c>
      <c r="AJ20" s="53">
        <v>72940</v>
      </c>
      <c r="AK20" s="52">
        <f t="shared" si="1"/>
        <v>0.858148580318942</v>
      </c>
      <c r="AL20" s="53">
        <v>0</v>
      </c>
      <c r="AM20" s="52">
        <v>0</v>
      </c>
      <c r="AN20" s="51">
        <v>0</v>
      </c>
      <c r="AO20" s="25">
        <v>0</v>
      </c>
      <c r="AP20" s="50" t="e">
        <f t="shared" si="2"/>
        <v>#DIV/0!</v>
      </c>
    </row>
    <row r="21" spans="1:42" ht="25.5" outlineLevel="2">
      <c r="A21" s="55" t="s">
        <v>242</v>
      </c>
      <c r="B21" s="54" t="s">
        <v>219</v>
      </c>
      <c r="C21" s="54" t="s">
        <v>355</v>
      </c>
      <c r="D21" s="54" t="s">
        <v>220</v>
      </c>
      <c r="E21" s="54" t="s">
        <v>219</v>
      </c>
      <c r="F21" s="54" t="s">
        <v>240</v>
      </c>
      <c r="G21" s="54"/>
      <c r="H21" s="54"/>
      <c r="I21" s="54"/>
      <c r="J21" s="54"/>
      <c r="K21" s="54"/>
      <c r="L21" s="54"/>
      <c r="M21" s="53">
        <v>0</v>
      </c>
      <c r="N21" s="53">
        <v>305500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104696.56</v>
      </c>
      <c r="AF21" s="53">
        <v>0</v>
      </c>
      <c r="AG21" s="53">
        <v>0</v>
      </c>
      <c r="AH21" s="53">
        <v>104556.56</v>
      </c>
      <c r="AI21" s="53">
        <v>-104556.56</v>
      </c>
      <c r="AJ21" s="53">
        <v>200943.44</v>
      </c>
      <c r="AK21" s="52">
        <f t="shared" si="1"/>
        <v>0.34270559738134204</v>
      </c>
      <c r="AL21" s="53">
        <v>0</v>
      </c>
      <c r="AM21" s="52">
        <v>0</v>
      </c>
      <c r="AN21" s="51">
        <v>0</v>
      </c>
      <c r="AO21" s="25">
        <v>63315.32</v>
      </c>
      <c r="AP21" s="50">
        <f t="shared" si="2"/>
        <v>165.35738901738156</v>
      </c>
    </row>
    <row r="22" spans="1:42" ht="15" outlineLevel="1">
      <c r="A22" s="60" t="s">
        <v>354</v>
      </c>
      <c r="B22" s="59" t="s">
        <v>219</v>
      </c>
      <c r="C22" s="59" t="s">
        <v>353</v>
      </c>
      <c r="D22" s="59" t="s">
        <v>220</v>
      </c>
      <c r="E22" s="59" t="s">
        <v>219</v>
      </c>
      <c r="F22" s="59" t="s">
        <v>219</v>
      </c>
      <c r="G22" s="59"/>
      <c r="H22" s="59"/>
      <c r="I22" s="59"/>
      <c r="J22" s="59"/>
      <c r="K22" s="59"/>
      <c r="L22" s="59"/>
      <c r="M22" s="58">
        <v>0</v>
      </c>
      <c r="N22" s="58">
        <f aca="true" t="shared" si="4" ref="N22:AE22">N23</f>
        <v>11200</v>
      </c>
      <c r="O22" s="58">
        <f t="shared" si="4"/>
        <v>0</v>
      </c>
      <c r="P22" s="58">
        <f t="shared" si="4"/>
        <v>0</v>
      </c>
      <c r="Q22" s="58">
        <f t="shared" si="4"/>
        <v>0</v>
      </c>
      <c r="R22" s="58">
        <f t="shared" si="4"/>
        <v>0</v>
      </c>
      <c r="S22" s="58">
        <f t="shared" si="4"/>
        <v>0</v>
      </c>
      <c r="T22" s="58">
        <f t="shared" si="4"/>
        <v>0</v>
      </c>
      <c r="U22" s="58">
        <f t="shared" si="4"/>
        <v>0</v>
      </c>
      <c r="V22" s="58">
        <f t="shared" si="4"/>
        <v>0</v>
      </c>
      <c r="W22" s="58">
        <f t="shared" si="4"/>
        <v>0</v>
      </c>
      <c r="X22" s="58">
        <f t="shared" si="4"/>
        <v>0</v>
      </c>
      <c r="Y22" s="58">
        <f t="shared" si="4"/>
        <v>0</v>
      </c>
      <c r="Z22" s="58">
        <f t="shared" si="4"/>
        <v>0</v>
      </c>
      <c r="AA22" s="58">
        <f t="shared" si="4"/>
        <v>0</v>
      </c>
      <c r="AB22" s="58">
        <f t="shared" si="4"/>
        <v>0</v>
      </c>
      <c r="AC22" s="58">
        <f t="shared" si="4"/>
        <v>0</v>
      </c>
      <c r="AD22" s="58">
        <f t="shared" si="4"/>
        <v>0</v>
      </c>
      <c r="AE22" s="58">
        <f t="shared" si="4"/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11200</v>
      </c>
      <c r="AK22" s="57">
        <f t="shared" si="1"/>
        <v>0</v>
      </c>
      <c r="AL22" s="58">
        <v>0</v>
      </c>
      <c r="AM22" s="57">
        <v>0</v>
      </c>
      <c r="AN22" s="56">
        <v>0</v>
      </c>
      <c r="AO22" s="26">
        <f>AO23</f>
        <v>0</v>
      </c>
      <c r="AP22" s="45" t="e">
        <f t="shared" si="2"/>
        <v>#DIV/0!</v>
      </c>
    </row>
    <row r="23" spans="1:42" ht="15" outlineLevel="2">
      <c r="A23" s="55" t="s">
        <v>236</v>
      </c>
      <c r="B23" s="54" t="s">
        <v>219</v>
      </c>
      <c r="C23" s="54" t="s">
        <v>353</v>
      </c>
      <c r="D23" s="54" t="s">
        <v>220</v>
      </c>
      <c r="E23" s="54" t="s">
        <v>219</v>
      </c>
      <c r="F23" s="54" t="s">
        <v>235</v>
      </c>
      <c r="G23" s="54"/>
      <c r="H23" s="54"/>
      <c r="I23" s="54"/>
      <c r="J23" s="54"/>
      <c r="K23" s="54"/>
      <c r="L23" s="54"/>
      <c r="M23" s="53">
        <v>0</v>
      </c>
      <c r="N23" s="53">
        <v>11200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11200</v>
      </c>
      <c r="AK23" s="52">
        <f t="shared" si="1"/>
        <v>0</v>
      </c>
      <c r="AL23" s="53">
        <v>0</v>
      </c>
      <c r="AM23" s="52">
        <v>0</v>
      </c>
      <c r="AN23" s="51">
        <v>0</v>
      </c>
      <c r="AO23" s="25">
        <v>0</v>
      </c>
      <c r="AP23" s="50" t="e">
        <f t="shared" si="2"/>
        <v>#DIV/0!</v>
      </c>
    </row>
    <row r="24" spans="1:42" ht="51" outlineLevel="1">
      <c r="A24" s="55" t="s">
        <v>352</v>
      </c>
      <c r="B24" s="54" t="s">
        <v>219</v>
      </c>
      <c r="C24" s="59" t="s">
        <v>350</v>
      </c>
      <c r="D24" s="59" t="s">
        <v>220</v>
      </c>
      <c r="E24" s="59" t="s">
        <v>219</v>
      </c>
      <c r="F24" s="59" t="s">
        <v>219</v>
      </c>
      <c r="G24" s="59"/>
      <c r="H24" s="59"/>
      <c r="I24" s="59"/>
      <c r="J24" s="59"/>
      <c r="K24" s="59"/>
      <c r="L24" s="59"/>
      <c r="M24" s="58">
        <v>0</v>
      </c>
      <c r="N24" s="58">
        <f aca="true" t="shared" si="5" ref="N24:AE24">SUM(N25:N33)</f>
        <v>4310340</v>
      </c>
      <c r="O24" s="58">
        <f t="shared" si="5"/>
        <v>0</v>
      </c>
      <c r="P24" s="58">
        <f t="shared" si="5"/>
        <v>0</v>
      </c>
      <c r="Q24" s="58">
        <f t="shared" si="5"/>
        <v>0</v>
      </c>
      <c r="R24" s="58">
        <f t="shared" si="5"/>
        <v>0</v>
      </c>
      <c r="S24" s="58">
        <f t="shared" si="5"/>
        <v>0</v>
      </c>
      <c r="T24" s="58">
        <f t="shared" si="5"/>
        <v>0</v>
      </c>
      <c r="U24" s="58">
        <f t="shared" si="5"/>
        <v>0</v>
      </c>
      <c r="V24" s="58">
        <f t="shared" si="5"/>
        <v>0</v>
      </c>
      <c r="W24" s="58">
        <f t="shared" si="5"/>
        <v>0</v>
      </c>
      <c r="X24" s="58">
        <f t="shared" si="5"/>
        <v>0</v>
      </c>
      <c r="Y24" s="58">
        <f t="shared" si="5"/>
        <v>0</v>
      </c>
      <c r="Z24" s="58">
        <f t="shared" si="5"/>
        <v>0</v>
      </c>
      <c r="AA24" s="58">
        <f t="shared" si="5"/>
        <v>0</v>
      </c>
      <c r="AB24" s="58">
        <f t="shared" si="5"/>
        <v>0</v>
      </c>
      <c r="AC24" s="58">
        <f t="shared" si="5"/>
        <v>0</v>
      </c>
      <c r="AD24" s="58">
        <f t="shared" si="5"/>
        <v>0</v>
      </c>
      <c r="AE24" s="58">
        <f t="shared" si="5"/>
        <v>1189467.6500000001</v>
      </c>
      <c r="AF24" s="58">
        <v>0</v>
      </c>
      <c r="AG24" s="58">
        <v>0</v>
      </c>
      <c r="AH24" s="58">
        <v>805681.2</v>
      </c>
      <c r="AI24" s="58">
        <v>-805681.2</v>
      </c>
      <c r="AJ24" s="58">
        <v>3504658.8</v>
      </c>
      <c r="AK24" s="57">
        <f t="shared" si="1"/>
        <v>0.27595680387162036</v>
      </c>
      <c r="AL24" s="58">
        <v>0</v>
      </c>
      <c r="AM24" s="57">
        <v>0</v>
      </c>
      <c r="AN24" s="56">
        <v>0</v>
      </c>
      <c r="AO24" s="58">
        <f>SUM(AO25:AO34)</f>
        <v>968073.06</v>
      </c>
      <c r="AP24" s="45">
        <f t="shared" si="2"/>
        <v>122.86961585316712</v>
      </c>
    </row>
    <row r="25" spans="1:42" ht="15" outlineLevel="2">
      <c r="A25" s="55" t="s">
        <v>246</v>
      </c>
      <c r="B25" s="54" t="s">
        <v>219</v>
      </c>
      <c r="C25" s="54" t="s">
        <v>350</v>
      </c>
      <c r="D25" s="54" t="s">
        <v>220</v>
      </c>
      <c r="E25" s="54" t="s">
        <v>219</v>
      </c>
      <c r="F25" s="54" t="s">
        <v>245</v>
      </c>
      <c r="G25" s="54"/>
      <c r="H25" s="54"/>
      <c r="I25" s="54"/>
      <c r="J25" s="54"/>
      <c r="K25" s="54"/>
      <c r="L25" s="54"/>
      <c r="M25" s="53">
        <v>0</v>
      </c>
      <c r="N25" s="53">
        <v>3098351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869737.3</v>
      </c>
      <c r="AF25" s="53">
        <v>0</v>
      </c>
      <c r="AG25" s="53">
        <v>0</v>
      </c>
      <c r="AH25" s="53">
        <v>619452.33</v>
      </c>
      <c r="AI25" s="53">
        <v>-619452.33</v>
      </c>
      <c r="AJ25" s="53">
        <v>2478898.67</v>
      </c>
      <c r="AK25" s="52">
        <f t="shared" si="1"/>
        <v>0.2807097388255882</v>
      </c>
      <c r="AL25" s="53">
        <v>0</v>
      </c>
      <c r="AM25" s="52">
        <v>0</v>
      </c>
      <c r="AN25" s="51">
        <v>0</v>
      </c>
      <c r="AO25" s="25">
        <v>719696.99</v>
      </c>
      <c r="AP25" s="50">
        <f t="shared" si="2"/>
        <v>120.84770564345422</v>
      </c>
    </row>
    <row r="26" spans="1:42" ht="25.5" outlineLevel="2">
      <c r="A26" s="55" t="s">
        <v>330</v>
      </c>
      <c r="B26" s="54" t="s">
        <v>219</v>
      </c>
      <c r="C26" s="54" t="s">
        <v>350</v>
      </c>
      <c r="D26" s="54" t="s">
        <v>220</v>
      </c>
      <c r="E26" s="54" t="s">
        <v>219</v>
      </c>
      <c r="F26" s="54" t="s">
        <v>329</v>
      </c>
      <c r="G26" s="54"/>
      <c r="H26" s="54"/>
      <c r="I26" s="54"/>
      <c r="J26" s="54"/>
      <c r="K26" s="54"/>
      <c r="L26" s="54"/>
      <c r="M26" s="53">
        <v>0</v>
      </c>
      <c r="N26" s="53">
        <v>1000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1000</v>
      </c>
      <c r="AK26" s="52">
        <f t="shared" si="1"/>
        <v>0</v>
      </c>
      <c r="AL26" s="53">
        <v>0</v>
      </c>
      <c r="AM26" s="52">
        <v>0</v>
      </c>
      <c r="AN26" s="51">
        <v>0</v>
      </c>
      <c r="AO26" s="25">
        <v>0</v>
      </c>
      <c r="AP26" s="50" t="e">
        <f t="shared" si="2"/>
        <v>#DIV/0!</v>
      </c>
    </row>
    <row r="27" spans="1:42" ht="25.5" outlineLevel="2">
      <c r="A27" s="55" t="s">
        <v>244</v>
      </c>
      <c r="B27" s="54" t="s">
        <v>219</v>
      </c>
      <c r="C27" s="54" t="s">
        <v>350</v>
      </c>
      <c r="D27" s="54" t="s">
        <v>220</v>
      </c>
      <c r="E27" s="54" t="s">
        <v>219</v>
      </c>
      <c r="F27" s="54" t="s">
        <v>243</v>
      </c>
      <c r="G27" s="54"/>
      <c r="H27" s="54"/>
      <c r="I27" s="54"/>
      <c r="J27" s="54"/>
      <c r="K27" s="54"/>
      <c r="L27" s="54"/>
      <c r="M27" s="53">
        <v>0</v>
      </c>
      <c r="N27" s="53">
        <v>937489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253374.07</v>
      </c>
      <c r="AF27" s="53">
        <v>0</v>
      </c>
      <c r="AG27" s="53">
        <v>0</v>
      </c>
      <c r="AH27" s="53">
        <v>123480.59</v>
      </c>
      <c r="AI27" s="53">
        <v>-123480.59</v>
      </c>
      <c r="AJ27" s="53">
        <v>814008.41</v>
      </c>
      <c r="AK27" s="52">
        <f t="shared" si="1"/>
        <v>0.2702688458211243</v>
      </c>
      <c r="AL27" s="53">
        <v>0</v>
      </c>
      <c r="AM27" s="52">
        <v>0</v>
      </c>
      <c r="AN27" s="51">
        <v>0</v>
      </c>
      <c r="AO27" s="25">
        <v>205662.91</v>
      </c>
      <c r="AP27" s="50">
        <f t="shared" si="2"/>
        <v>123.19871871889782</v>
      </c>
    </row>
    <row r="28" spans="1:42" ht="15" outlineLevel="2">
      <c r="A28" s="55" t="s">
        <v>288</v>
      </c>
      <c r="B28" s="54" t="s">
        <v>219</v>
      </c>
      <c r="C28" s="54" t="s">
        <v>350</v>
      </c>
      <c r="D28" s="54" t="s">
        <v>220</v>
      </c>
      <c r="E28" s="54" t="s">
        <v>219</v>
      </c>
      <c r="F28" s="54" t="s">
        <v>287</v>
      </c>
      <c r="G28" s="54"/>
      <c r="H28" s="54"/>
      <c r="I28" s="54"/>
      <c r="J28" s="54"/>
      <c r="K28" s="54"/>
      <c r="L28" s="54"/>
      <c r="M28" s="53">
        <v>0</v>
      </c>
      <c r="N28" s="53">
        <v>15000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3389.44</v>
      </c>
      <c r="AF28" s="53">
        <v>0</v>
      </c>
      <c r="AG28" s="53">
        <v>0</v>
      </c>
      <c r="AH28" s="53">
        <v>3389.44</v>
      </c>
      <c r="AI28" s="53">
        <v>-3389.44</v>
      </c>
      <c r="AJ28" s="53">
        <v>11610.56</v>
      </c>
      <c r="AK28" s="52">
        <f t="shared" si="1"/>
        <v>0.22596266666666667</v>
      </c>
      <c r="AL28" s="53">
        <v>0</v>
      </c>
      <c r="AM28" s="52">
        <v>0</v>
      </c>
      <c r="AN28" s="51">
        <v>0</v>
      </c>
      <c r="AO28" s="25">
        <v>2715.16</v>
      </c>
      <c r="AP28" s="50">
        <f t="shared" si="2"/>
        <v>124.83389560836196</v>
      </c>
    </row>
    <row r="29" spans="1:42" ht="25.5" outlineLevel="2">
      <c r="A29" s="55" t="s">
        <v>286</v>
      </c>
      <c r="B29" s="54" t="s">
        <v>219</v>
      </c>
      <c r="C29" s="54" t="s">
        <v>350</v>
      </c>
      <c r="D29" s="54" t="s">
        <v>220</v>
      </c>
      <c r="E29" s="54" t="s">
        <v>219</v>
      </c>
      <c r="F29" s="54" t="s">
        <v>285</v>
      </c>
      <c r="G29" s="54"/>
      <c r="H29" s="54"/>
      <c r="I29" s="54"/>
      <c r="J29" s="54"/>
      <c r="K29" s="54"/>
      <c r="L29" s="54"/>
      <c r="M29" s="53">
        <v>0</v>
      </c>
      <c r="N29" s="53">
        <v>21700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3470</v>
      </c>
      <c r="AF29" s="53">
        <v>0</v>
      </c>
      <c r="AG29" s="53">
        <v>0</v>
      </c>
      <c r="AH29" s="53">
        <v>3470</v>
      </c>
      <c r="AI29" s="53">
        <v>-3470</v>
      </c>
      <c r="AJ29" s="53">
        <v>18230</v>
      </c>
      <c r="AK29" s="52">
        <f t="shared" si="1"/>
        <v>0.15990783410138248</v>
      </c>
      <c r="AL29" s="53">
        <v>0</v>
      </c>
      <c r="AM29" s="52">
        <v>0</v>
      </c>
      <c r="AN29" s="51">
        <v>0</v>
      </c>
      <c r="AO29" s="25">
        <v>910</v>
      </c>
      <c r="AP29" s="50">
        <f t="shared" si="2"/>
        <v>381.31868131868134</v>
      </c>
    </row>
    <row r="30" spans="1:42" ht="15" outlineLevel="2">
      <c r="A30" s="55" t="s">
        <v>236</v>
      </c>
      <c r="B30" s="54" t="s">
        <v>219</v>
      </c>
      <c r="C30" s="54" t="s">
        <v>350</v>
      </c>
      <c r="D30" s="54" t="s">
        <v>220</v>
      </c>
      <c r="E30" s="54" t="s">
        <v>219</v>
      </c>
      <c r="F30" s="54" t="s">
        <v>235</v>
      </c>
      <c r="G30" s="54"/>
      <c r="H30" s="54"/>
      <c r="I30" s="54"/>
      <c r="J30" s="54"/>
      <c r="K30" s="54"/>
      <c r="L30" s="54"/>
      <c r="M30" s="53">
        <v>0</v>
      </c>
      <c r="N30" s="53">
        <v>91000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40744</v>
      </c>
      <c r="AF30" s="53">
        <v>0</v>
      </c>
      <c r="AG30" s="53">
        <v>0</v>
      </c>
      <c r="AH30" s="53">
        <v>37136</v>
      </c>
      <c r="AI30" s="53">
        <v>-37136</v>
      </c>
      <c r="AJ30" s="53">
        <v>53864</v>
      </c>
      <c r="AK30" s="52">
        <f t="shared" si="1"/>
        <v>0.44773626373626374</v>
      </c>
      <c r="AL30" s="53">
        <v>0</v>
      </c>
      <c r="AM30" s="52">
        <v>0</v>
      </c>
      <c r="AN30" s="51">
        <v>0</v>
      </c>
      <c r="AO30" s="25">
        <v>0</v>
      </c>
      <c r="AP30" s="50" t="e">
        <f t="shared" si="2"/>
        <v>#DIV/0!</v>
      </c>
    </row>
    <row r="31" spans="1:42" ht="25.5" outlineLevel="2">
      <c r="A31" s="55" t="s">
        <v>282</v>
      </c>
      <c r="B31" s="54" t="s">
        <v>219</v>
      </c>
      <c r="C31" s="54" t="s">
        <v>350</v>
      </c>
      <c r="D31" s="54" t="s">
        <v>220</v>
      </c>
      <c r="E31" s="54" t="s">
        <v>219</v>
      </c>
      <c r="F31" s="54" t="s">
        <v>281</v>
      </c>
      <c r="G31" s="54"/>
      <c r="H31" s="54"/>
      <c r="I31" s="54"/>
      <c r="J31" s="54"/>
      <c r="K31" s="54"/>
      <c r="L31" s="54"/>
      <c r="M31" s="53">
        <v>0</v>
      </c>
      <c r="N31" s="53">
        <v>6000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3552.84</v>
      </c>
      <c r="AF31" s="53">
        <v>0</v>
      </c>
      <c r="AG31" s="53">
        <v>0</v>
      </c>
      <c r="AH31" s="53">
        <v>3552.84</v>
      </c>
      <c r="AI31" s="53">
        <v>-3552.84</v>
      </c>
      <c r="AJ31" s="53">
        <v>2447.16</v>
      </c>
      <c r="AK31" s="52">
        <f t="shared" si="1"/>
        <v>0.59214</v>
      </c>
      <c r="AL31" s="53">
        <v>0</v>
      </c>
      <c r="AM31" s="52">
        <v>0</v>
      </c>
      <c r="AN31" s="51">
        <v>0</v>
      </c>
      <c r="AO31" s="25">
        <v>0</v>
      </c>
      <c r="AP31" s="50" t="e">
        <f t="shared" si="2"/>
        <v>#DIV/0!</v>
      </c>
    </row>
    <row r="32" spans="1:43" ht="25.5" outlineLevel="2">
      <c r="A32" s="55" t="s">
        <v>250</v>
      </c>
      <c r="B32" s="54" t="s">
        <v>219</v>
      </c>
      <c r="C32" s="54" t="s">
        <v>350</v>
      </c>
      <c r="D32" s="54" t="s">
        <v>220</v>
      </c>
      <c r="E32" s="54" t="s">
        <v>219</v>
      </c>
      <c r="F32" s="54" t="s">
        <v>248</v>
      </c>
      <c r="G32" s="54"/>
      <c r="H32" s="54"/>
      <c r="I32" s="54"/>
      <c r="J32" s="54"/>
      <c r="K32" s="54"/>
      <c r="L32" s="54"/>
      <c r="M32" s="53">
        <v>0</v>
      </c>
      <c r="N32" s="53">
        <v>103900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103900</v>
      </c>
      <c r="AK32" s="52">
        <f t="shared" si="1"/>
        <v>0</v>
      </c>
      <c r="AL32" s="53">
        <v>0</v>
      </c>
      <c r="AM32" s="52">
        <v>0</v>
      </c>
      <c r="AN32" s="51">
        <v>0</v>
      </c>
      <c r="AO32" s="25">
        <v>0</v>
      </c>
      <c r="AP32" s="50" t="e">
        <f t="shared" si="2"/>
        <v>#DIV/0!</v>
      </c>
      <c r="AQ32" s="58">
        <f>SUM(AQ33:AQ44)</f>
        <v>0</v>
      </c>
    </row>
    <row r="33" spans="1:42" ht="25.5" outlineLevel="2">
      <c r="A33" s="55" t="s">
        <v>242</v>
      </c>
      <c r="B33" s="54" t="s">
        <v>219</v>
      </c>
      <c r="C33" s="54" t="s">
        <v>350</v>
      </c>
      <c r="D33" s="54" t="s">
        <v>220</v>
      </c>
      <c r="E33" s="54" t="s">
        <v>219</v>
      </c>
      <c r="F33" s="54" t="s">
        <v>240</v>
      </c>
      <c r="G33" s="54"/>
      <c r="H33" s="54"/>
      <c r="I33" s="54"/>
      <c r="J33" s="54"/>
      <c r="K33" s="54"/>
      <c r="L33" s="54"/>
      <c r="M33" s="53">
        <v>0</v>
      </c>
      <c r="N33" s="53">
        <v>35900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15200</v>
      </c>
      <c r="AF33" s="53">
        <v>0</v>
      </c>
      <c r="AG33" s="53">
        <v>0</v>
      </c>
      <c r="AH33" s="53">
        <v>15200</v>
      </c>
      <c r="AI33" s="53">
        <v>-15200</v>
      </c>
      <c r="AJ33" s="53">
        <v>20700</v>
      </c>
      <c r="AK33" s="52">
        <f t="shared" si="1"/>
        <v>0.4233983286908078</v>
      </c>
      <c r="AL33" s="53">
        <v>0</v>
      </c>
      <c r="AM33" s="52">
        <v>0</v>
      </c>
      <c r="AN33" s="51">
        <v>0</v>
      </c>
      <c r="AO33" s="25">
        <v>7000</v>
      </c>
      <c r="AP33" s="50">
        <f t="shared" si="2"/>
        <v>217.14285714285714</v>
      </c>
    </row>
    <row r="34" spans="1:42" ht="63.75" outlineLevel="2">
      <c r="A34" s="55" t="s">
        <v>351</v>
      </c>
      <c r="B34" s="54"/>
      <c r="C34" s="61" t="s">
        <v>350</v>
      </c>
      <c r="D34" s="61"/>
      <c r="E34" s="61"/>
      <c r="F34" s="61" t="s">
        <v>338</v>
      </c>
      <c r="G34" s="54"/>
      <c r="H34" s="54"/>
      <c r="I34" s="54"/>
      <c r="J34" s="54"/>
      <c r="K34" s="54"/>
      <c r="L34" s="54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2" t="e">
        <f t="shared" si="1"/>
        <v>#DIV/0!</v>
      </c>
      <c r="AL34" s="53"/>
      <c r="AM34" s="52"/>
      <c r="AN34" s="51"/>
      <c r="AO34" s="25">
        <v>32088</v>
      </c>
      <c r="AP34" s="50">
        <f t="shared" si="2"/>
        <v>0</v>
      </c>
    </row>
    <row r="35" spans="1:42" ht="25.5" outlineLevel="1">
      <c r="A35" s="60" t="s">
        <v>349</v>
      </c>
      <c r="B35" s="59" t="s">
        <v>219</v>
      </c>
      <c r="C35" s="59" t="s">
        <v>348</v>
      </c>
      <c r="D35" s="59" t="s">
        <v>220</v>
      </c>
      <c r="E35" s="59" t="s">
        <v>219</v>
      </c>
      <c r="F35" s="59" t="s">
        <v>219</v>
      </c>
      <c r="G35" s="59"/>
      <c r="H35" s="59"/>
      <c r="I35" s="59"/>
      <c r="J35" s="59"/>
      <c r="K35" s="59"/>
      <c r="L35" s="59"/>
      <c r="M35" s="58">
        <v>0</v>
      </c>
      <c r="N35" s="58">
        <f aca="true" t="shared" si="6" ref="N35:AE35">N36</f>
        <v>557700</v>
      </c>
      <c r="O35" s="58">
        <f t="shared" si="6"/>
        <v>0</v>
      </c>
      <c r="P35" s="58">
        <f t="shared" si="6"/>
        <v>0</v>
      </c>
      <c r="Q35" s="58">
        <f t="shared" si="6"/>
        <v>0</v>
      </c>
      <c r="R35" s="58">
        <f t="shared" si="6"/>
        <v>0</v>
      </c>
      <c r="S35" s="58">
        <f t="shared" si="6"/>
        <v>0</v>
      </c>
      <c r="T35" s="58">
        <f t="shared" si="6"/>
        <v>0</v>
      </c>
      <c r="U35" s="58">
        <f t="shared" si="6"/>
        <v>0</v>
      </c>
      <c r="V35" s="58">
        <f t="shared" si="6"/>
        <v>0</v>
      </c>
      <c r="W35" s="58">
        <f t="shared" si="6"/>
        <v>0</v>
      </c>
      <c r="X35" s="58">
        <f t="shared" si="6"/>
        <v>0</v>
      </c>
      <c r="Y35" s="58">
        <f t="shared" si="6"/>
        <v>0</v>
      </c>
      <c r="Z35" s="58">
        <f t="shared" si="6"/>
        <v>0</v>
      </c>
      <c r="AA35" s="58">
        <f t="shared" si="6"/>
        <v>0</v>
      </c>
      <c r="AB35" s="58">
        <f t="shared" si="6"/>
        <v>0</v>
      </c>
      <c r="AC35" s="58">
        <f t="shared" si="6"/>
        <v>0</v>
      </c>
      <c r="AD35" s="58">
        <f t="shared" si="6"/>
        <v>0</v>
      </c>
      <c r="AE35" s="58">
        <f t="shared" si="6"/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557700</v>
      </c>
      <c r="AK35" s="57">
        <f t="shared" si="1"/>
        <v>0</v>
      </c>
      <c r="AL35" s="58">
        <v>0</v>
      </c>
      <c r="AM35" s="57">
        <v>0</v>
      </c>
      <c r="AN35" s="56">
        <v>0</v>
      </c>
      <c r="AO35" s="26">
        <f>AO36</f>
        <v>0</v>
      </c>
      <c r="AP35" s="45" t="e">
        <f t="shared" si="2"/>
        <v>#DIV/0!</v>
      </c>
    </row>
    <row r="36" spans="1:42" ht="25.5" outlineLevel="2">
      <c r="A36" s="55" t="s">
        <v>342</v>
      </c>
      <c r="B36" s="54" t="s">
        <v>219</v>
      </c>
      <c r="C36" s="54" t="s">
        <v>348</v>
      </c>
      <c r="D36" s="54" t="s">
        <v>220</v>
      </c>
      <c r="E36" s="54" t="s">
        <v>219</v>
      </c>
      <c r="F36" s="54" t="s">
        <v>341</v>
      </c>
      <c r="G36" s="54"/>
      <c r="H36" s="54"/>
      <c r="I36" s="54"/>
      <c r="J36" s="54"/>
      <c r="K36" s="54"/>
      <c r="L36" s="54"/>
      <c r="M36" s="53">
        <v>0</v>
      </c>
      <c r="N36" s="53">
        <v>557700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557700</v>
      </c>
      <c r="AK36" s="52">
        <f t="shared" si="1"/>
        <v>0</v>
      </c>
      <c r="AL36" s="53">
        <v>0</v>
      </c>
      <c r="AM36" s="52">
        <v>0</v>
      </c>
      <c r="AN36" s="51">
        <v>0</v>
      </c>
      <c r="AO36" s="25">
        <v>0</v>
      </c>
      <c r="AP36" s="50" t="e">
        <f t="shared" si="2"/>
        <v>#DIV/0!</v>
      </c>
    </row>
    <row r="37" spans="1:42" ht="15" outlineLevel="1">
      <c r="A37" s="60" t="s">
        <v>347</v>
      </c>
      <c r="B37" s="59" t="s">
        <v>219</v>
      </c>
      <c r="C37" s="59" t="s">
        <v>346</v>
      </c>
      <c r="D37" s="59" t="s">
        <v>220</v>
      </c>
      <c r="E37" s="59" t="s">
        <v>219</v>
      </c>
      <c r="F37" s="59" t="s">
        <v>219</v>
      </c>
      <c r="G37" s="59"/>
      <c r="H37" s="59"/>
      <c r="I37" s="59"/>
      <c r="J37" s="59"/>
      <c r="K37" s="59"/>
      <c r="L37" s="59"/>
      <c r="M37" s="58">
        <v>0</v>
      </c>
      <c r="N37" s="58">
        <f aca="true" t="shared" si="7" ref="N37:AE37">N38</f>
        <v>225100</v>
      </c>
      <c r="O37" s="58">
        <f t="shared" si="7"/>
        <v>0</v>
      </c>
      <c r="P37" s="58">
        <f t="shared" si="7"/>
        <v>0</v>
      </c>
      <c r="Q37" s="58">
        <f t="shared" si="7"/>
        <v>0</v>
      </c>
      <c r="R37" s="58">
        <f t="shared" si="7"/>
        <v>0</v>
      </c>
      <c r="S37" s="58">
        <f t="shared" si="7"/>
        <v>0</v>
      </c>
      <c r="T37" s="58">
        <f t="shared" si="7"/>
        <v>0</v>
      </c>
      <c r="U37" s="58">
        <f t="shared" si="7"/>
        <v>0</v>
      </c>
      <c r="V37" s="58">
        <f t="shared" si="7"/>
        <v>0</v>
      </c>
      <c r="W37" s="58">
        <f t="shared" si="7"/>
        <v>0</v>
      </c>
      <c r="X37" s="58">
        <f t="shared" si="7"/>
        <v>0</v>
      </c>
      <c r="Y37" s="58">
        <f t="shared" si="7"/>
        <v>0</v>
      </c>
      <c r="Z37" s="58">
        <f t="shared" si="7"/>
        <v>0</v>
      </c>
      <c r="AA37" s="58">
        <f t="shared" si="7"/>
        <v>0</v>
      </c>
      <c r="AB37" s="58">
        <f t="shared" si="7"/>
        <v>0</v>
      </c>
      <c r="AC37" s="58">
        <f t="shared" si="7"/>
        <v>0</v>
      </c>
      <c r="AD37" s="58">
        <f t="shared" si="7"/>
        <v>0</v>
      </c>
      <c r="AE37" s="58">
        <f t="shared" si="7"/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225100</v>
      </c>
      <c r="AK37" s="57">
        <f t="shared" si="1"/>
        <v>0</v>
      </c>
      <c r="AL37" s="58">
        <v>0</v>
      </c>
      <c r="AM37" s="57">
        <v>0</v>
      </c>
      <c r="AN37" s="56">
        <v>0</v>
      </c>
      <c r="AO37" s="26">
        <f>AO38</f>
        <v>0</v>
      </c>
      <c r="AP37" s="45" t="e">
        <f t="shared" si="2"/>
        <v>#DIV/0!</v>
      </c>
    </row>
    <row r="38" spans="1:42" ht="25.5" outlineLevel="2">
      <c r="A38" s="55" t="s">
        <v>234</v>
      </c>
      <c r="B38" s="54" t="s">
        <v>219</v>
      </c>
      <c r="C38" s="54" t="s">
        <v>346</v>
      </c>
      <c r="D38" s="54" t="s">
        <v>220</v>
      </c>
      <c r="E38" s="54" t="s">
        <v>219</v>
      </c>
      <c r="F38" s="54" t="s">
        <v>233</v>
      </c>
      <c r="G38" s="54"/>
      <c r="H38" s="54"/>
      <c r="I38" s="54"/>
      <c r="J38" s="54"/>
      <c r="K38" s="54"/>
      <c r="L38" s="54"/>
      <c r="M38" s="53">
        <v>0</v>
      </c>
      <c r="N38" s="53">
        <v>225100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225100</v>
      </c>
      <c r="AK38" s="52">
        <f t="shared" si="1"/>
        <v>0</v>
      </c>
      <c r="AL38" s="53">
        <v>0</v>
      </c>
      <c r="AM38" s="52">
        <v>0</v>
      </c>
      <c r="AN38" s="51">
        <v>0</v>
      </c>
      <c r="AO38" s="25">
        <v>0</v>
      </c>
      <c r="AP38" s="50" t="e">
        <f t="shared" si="2"/>
        <v>#DIV/0!</v>
      </c>
    </row>
    <row r="39" spans="1:42" ht="25.5" outlineLevel="1">
      <c r="A39" s="60" t="s">
        <v>345</v>
      </c>
      <c r="B39" s="59" t="s">
        <v>219</v>
      </c>
      <c r="C39" s="59" t="s">
        <v>339</v>
      </c>
      <c r="D39" s="59" t="s">
        <v>220</v>
      </c>
      <c r="E39" s="59" t="s">
        <v>219</v>
      </c>
      <c r="F39" s="59" t="s">
        <v>219</v>
      </c>
      <c r="G39" s="59"/>
      <c r="H39" s="59"/>
      <c r="I39" s="59"/>
      <c r="J39" s="59"/>
      <c r="K39" s="59"/>
      <c r="L39" s="59"/>
      <c r="M39" s="58">
        <v>0</v>
      </c>
      <c r="N39" s="58">
        <f aca="true" t="shared" si="8" ref="N39:AE39">SUM(N40:N45)</f>
        <v>11213400</v>
      </c>
      <c r="O39" s="58">
        <f t="shared" si="8"/>
        <v>0</v>
      </c>
      <c r="P39" s="58">
        <f t="shared" si="8"/>
        <v>0</v>
      </c>
      <c r="Q39" s="58">
        <f t="shared" si="8"/>
        <v>0</v>
      </c>
      <c r="R39" s="58">
        <f t="shared" si="8"/>
        <v>0</v>
      </c>
      <c r="S39" s="58">
        <f t="shared" si="8"/>
        <v>0</v>
      </c>
      <c r="T39" s="58">
        <f t="shared" si="8"/>
        <v>0</v>
      </c>
      <c r="U39" s="58">
        <f t="shared" si="8"/>
        <v>0</v>
      </c>
      <c r="V39" s="58">
        <f t="shared" si="8"/>
        <v>0</v>
      </c>
      <c r="W39" s="58">
        <f t="shared" si="8"/>
        <v>0</v>
      </c>
      <c r="X39" s="58">
        <f t="shared" si="8"/>
        <v>0</v>
      </c>
      <c r="Y39" s="58">
        <f t="shared" si="8"/>
        <v>0</v>
      </c>
      <c r="Z39" s="58">
        <f t="shared" si="8"/>
        <v>0</v>
      </c>
      <c r="AA39" s="58">
        <f t="shared" si="8"/>
        <v>0</v>
      </c>
      <c r="AB39" s="58">
        <f t="shared" si="8"/>
        <v>0</v>
      </c>
      <c r="AC39" s="58">
        <f t="shared" si="8"/>
        <v>0</v>
      </c>
      <c r="AD39" s="58">
        <f t="shared" si="8"/>
        <v>0</v>
      </c>
      <c r="AE39" s="58">
        <f t="shared" si="8"/>
        <v>2553546.54</v>
      </c>
      <c r="AF39" s="58">
        <v>0</v>
      </c>
      <c r="AG39" s="58">
        <v>0</v>
      </c>
      <c r="AH39" s="58">
        <v>2403526.54</v>
      </c>
      <c r="AI39" s="58">
        <v>-2403526.54</v>
      </c>
      <c r="AJ39" s="58">
        <v>8809873.46</v>
      </c>
      <c r="AK39" s="57">
        <f t="shared" si="1"/>
        <v>0.22772277275402644</v>
      </c>
      <c r="AL39" s="58">
        <v>0</v>
      </c>
      <c r="AM39" s="57">
        <v>0</v>
      </c>
      <c r="AN39" s="56">
        <v>0</v>
      </c>
      <c r="AO39" s="58">
        <f>SUM(AO40:AO46)</f>
        <v>2439940.0300000003</v>
      </c>
      <c r="AP39" s="45">
        <f t="shared" si="2"/>
        <v>104.65611894567752</v>
      </c>
    </row>
    <row r="40" spans="1:42" ht="15" outlineLevel="2">
      <c r="A40" s="55" t="s">
        <v>236</v>
      </c>
      <c r="B40" s="54" t="s">
        <v>219</v>
      </c>
      <c r="C40" s="54" t="s">
        <v>339</v>
      </c>
      <c r="D40" s="54" t="s">
        <v>220</v>
      </c>
      <c r="E40" s="54" t="s">
        <v>219</v>
      </c>
      <c r="F40" s="54" t="s">
        <v>235</v>
      </c>
      <c r="G40" s="54"/>
      <c r="H40" s="54"/>
      <c r="I40" s="54"/>
      <c r="J40" s="54"/>
      <c r="K40" s="54"/>
      <c r="L40" s="54"/>
      <c r="M40" s="53">
        <v>0</v>
      </c>
      <c r="N40" s="53">
        <v>1392000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226848.54</v>
      </c>
      <c r="AF40" s="53">
        <v>0</v>
      </c>
      <c r="AG40" s="53">
        <v>0</v>
      </c>
      <c r="AH40" s="53">
        <v>184828.54</v>
      </c>
      <c r="AI40" s="53">
        <v>-184828.54</v>
      </c>
      <c r="AJ40" s="53">
        <v>1207171.46</v>
      </c>
      <c r="AK40" s="52">
        <f aca="true" t="shared" si="9" ref="AK40:AK71">AE40/N40</f>
        <v>0.1629659051724138</v>
      </c>
      <c r="AL40" s="53">
        <v>0</v>
      </c>
      <c r="AM40" s="52">
        <v>0</v>
      </c>
      <c r="AN40" s="51">
        <v>0</v>
      </c>
      <c r="AO40" s="25">
        <v>85690.03</v>
      </c>
      <c r="AP40" s="50">
        <f aca="true" t="shared" si="10" ref="AP40:AP71">AE40/AO40*100</f>
        <v>264.7315446149336</v>
      </c>
    </row>
    <row r="41" spans="1:42" ht="38.25" outlineLevel="2">
      <c r="A41" s="55" t="s">
        <v>270</v>
      </c>
      <c r="B41" s="54" t="s">
        <v>219</v>
      </c>
      <c r="C41" s="54" t="s">
        <v>339</v>
      </c>
      <c r="D41" s="54" t="s">
        <v>220</v>
      </c>
      <c r="E41" s="54" t="s">
        <v>219</v>
      </c>
      <c r="F41" s="54" t="s">
        <v>269</v>
      </c>
      <c r="G41" s="54"/>
      <c r="H41" s="54"/>
      <c r="I41" s="54"/>
      <c r="J41" s="54"/>
      <c r="K41" s="54"/>
      <c r="L41" s="54"/>
      <c r="M41" s="53">
        <v>0</v>
      </c>
      <c r="N41" s="53">
        <v>9743800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2299000</v>
      </c>
      <c r="AF41" s="53">
        <v>0</v>
      </c>
      <c r="AG41" s="53">
        <v>0</v>
      </c>
      <c r="AH41" s="53">
        <v>2191000</v>
      </c>
      <c r="AI41" s="53">
        <v>-2191000</v>
      </c>
      <c r="AJ41" s="53">
        <v>7552800</v>
      </c>
      <c r="AK41" s="52">
        <f t="shared" si="9"/>
        <v>0.2359449085572364</v>
      </c>
      <c r="AL41" s="53">
        <v>0</v>
      </c>
      <c r="AM41" s="52">
        <v>0</v>
      </c>
      <c r="AN41" s="51">
        <v>0</v>
      </c>
      <c r="AO41" s="25">
        <v>1975000</v>
      </c>
      <c r="AP41" s="50">
        <f t="shared" si="10"/>
        <v>116.40506329113924</v>
      </c>
    </row>
    <row r="42" spans="1:42" ht="15" outlineLevel="2">
      <c r="A42" s="55" t="s">
        <v>268</v>
      </c>
      <c r="B42" s="54"/>
      <c r="C42" s="61" t="s">
        <v>339</v>
      </c>
      <c r="D42" s="61"/>
      <c r="E42" s="61"/>
      <c r="F42" s="61" t="s">
        <v>266</v>
      </c>
      <c r="G42" s="54"/>
      <c r="H42" s="54"/>
      <c r="I42" s="54"/>
      <c r="J42" s="54"/>
      <c r="K42" s="54"/>
      <c r="L42" s="54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2" t="e">
        <f t="shared" si="9"/>
        <v>#DIV/0!</v>
      </c>
      <c r="AL42" s="53"/>
      <c r="AM42" s="52"/>
      <c r="AN42" s="51"/>
      <c r="AO42" s="25">
        <v>138500</v>
      </c>
      <c r="AP42" s="50">
        <f t="shared" si="10"/>
        <v>0</v>
      </c>
    </row>
    <row r="43" spans="1:42" ht="15" outlineLevel="2">
      <c r="A43" s="55" t="s">
        <v>344</v>
      </c>
      <c r="B43" s="54"/>
      <c r="C43" s="61" t="s">
        <v>339</v>
      </c>
      <c r="D43" s="61"/>
      <c r="E43" s="61"/>
      <c r="F43" s="61" t="s">
        <v>343</v>
      </c>
      <c r="G43" s="54"/>
      <c r="H43" s="54"/>
      <c r="I43" s="54"/>
      <c r="J43" s="54"/>
      <c r="K43" s="54"/>
      <c r="L43" s="54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2" t="e">
        <f t="shared" si="9"/>
        <v>#DIV/0!</v>
      </c>
      <c r="AL43" s="53"/>
      <c r="AM43" s="52"/>
      <c r="AN43" s="51"/>
      <c r="AO43" s="25">
        <v>140000</v>
      </c>
      <c r="AP43" s="50">
        <f t="shared" si="10"/>
        <v>0</v>
      </c>
    </row>
    <row r="44" spans="1:42" ht="25.5" outlineLevel="2">
      <c r="A44" s="55" t="s">
        <v>234</v>
      </c>
      <c r="B44" s="54" t="s">
        <v>219</v>
      </c>
      <c r="C44" s="54" t="s">
        <v>339</v>
      </c>
      <c r="D44" s="54" t="s">
        <v>220</v>
      </c>
      <c r="E44" s="54" t="s">
        <v>219</v>
      </c>
      <c r="F44" s="54" t="s">
        <v>233</v>
      </c>
      <c r="G44" s="54"/>
      <c r="H44" s="54"/>
      <c r="I44" s="54"/>
      <c r="J44" s="54"/>
      <c r="K44" s="54"/>
      <c r="L44" s="54"/>
      <c r="M44" s="53">
        <v>0</v>
      </c>
      <c r="N44" s="53">
        <v>45600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45600</v>
      </c>
      <c r="AK44" s="52">
        <f t="shared" si="9"/>
        <v>0</v>
      </c>
      <c r="AL44" s="53">
        <v>0</v>
      </c>
      <c r="AM44" s="52">
        <v>0</v>
      </c>
      <c r="AN44" s="51">
        <v>0</v>
      </c>
      <c r="AO44" s="25"/>
      <c r="AP44" s="50" t="e">
        <f t="shared" si="10"/>
        <v>#DIV/0!</v>
      </c>
    </row>
    <row r="45" spans="1:42" ht="25.5" outlineLevel="2">
      <c r="A45" s="55" t="s">
        <v>342</v>
      </c>
      <c r="B45" s="54" t="s">
        <v>219</v>
      </c>
      <c r="C45" s="54" t="s">
        <v>339</v>
      </c>
      <c r="D45" s="54" t="s">
        <v>220</v>
      </c>
      <c r="E45" s="54" t="s">
        <v>219</v>
      </c>
      <c r="F45" s="54" t="s">
        <v>341</v>
      </c>
      <c r="G45" s="54"/>
      <c r="H45" s="54"/>
      <c r="I45" s="54"/>
      <c r="J45" s="54"/>
      <c r="K45" s="54"/>
      <c r="L45" s="54"/>
      <c r="M45" s="53">
        <v>0</v>
      </c>
      <c r="N45" s="53">
        <v>32000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27698</v>
      </c>
      <c r="AF45" s="53">
        <v>0</v>
      </c>
      <c r="AG45" s="53">
        <v>0</v>
      </c>
      <c r="AH45" s="53">
        <v>27698</v>
      </c>
      <c r="AI45" s="53">
        <v>-27698</v>
      </c>
      <c r="AJ45" s="53">
        <v>4302</v>
      </c>
      <c r="AK45" s="52">
        <f t="shared" si="9"/>
        <v>0.8655625</v>
      </c>
      <c r="AL45" s="53">
        <v>0</v>
      </c>
      <c r="AM45" s="52">
        <v>0</v>
      </c>
      <c r="AN45" s="51">
        <v>0</v>
      </c>
      <c r="AO45" s="25"/>
      <c r="AP45" s="50" t="e">
        <f t="shared" si="10"/>
        <v>#DIV/0!</v>
      </c>
    </row>
    <row r="46" spans="1:42" ht="63.75" outlineLevel="2">
      <c r="A46" s="55" t="s">
        <v>340</v>
      </c>
      <c r="B46" s="54"/>
      <c r="C46" s="61" t="s">
        <v>339</v>
      </c>
      <c r="D46" s="61"/>
      <c r="E46" s="61"/>
      <c r="F46" s="61" t="s">
        <v>338</v>
      </c>
      <c r="G46" s="54"/>
      <c r="H46" s="54"/>
      <c r="I46" s="54"/>
      <c r="J46" s="54"/>
      <c r="K46" s="54"/>
      <c r="L46" s="54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2" t="e">
        <f t="shared" si="9"/>
        <v>#DIV/0!</v>
      </c>
      <c r="AL46" s="53"/>
      <c r="AM46" s="52"/>
      <c r="AN46" s="51"/>
      <c r="AO46" s="25">
        <v>100750</v>
      </c>
      <c r="AP46" s="50">
        <f t="shared" si="10"/>
        <v>0</v>
      </c>
    </row>
    <row r="47" spans="1:42" ht="15">
      <c r="A47" s="60" t="s">
        <v>337</v>
      </c>
      <c r="B47" s="59" t="s">
        <v>219</v>
      </c>
      <c r="C47" s="59" t="s">
        <v>336</v>
      </c>
      <c r="D47" s="59" t="s">
        <v>220</v>
      </c>
      <c r="E47" s="59" t="s">
        <v>219</v>
      </c>
      <c r="F47" s="59" t="s">
        <v>219</v>
      </c>
      <c r="G47" s="59"/>
      <c r="H47" s="59"/>
      <c r="I47" s="59"/>
      <c r="J47" s="59"/>
      <c r="K47" s="59"/>
      <c r="L47" s="59"/>
      <c r="M47" s="58">
        <v>0</v>
      </c>
      <c r="N47" s="58">
        <f aca="true" t="shared" si="11" ref="N47:W48">N48</f>
        <v>903400</v>
      </c>
      <c r="O47" s="58">
        <f t="shared" si="11"/>
        <v>0</v>
      </c>
      <c r="P47" s="58">
        <f t="shared" si="11"/>
        <v>0</v>
      </c>
      <c r="Q47" s="58">
        <f t="shared" si="11"/>
        <v>0</v>
      </c>
      <c r="R47" s="58">
        <f t="shared" si="11"/>
        <v>0</v>
      </c>
      <c r="S47" s="58">
        <f t="shared" si="11"/>
        <v>0</v>
      </c>
      <c r="T47" s="58">
        <f t="shared" si="11"/>
        <v>0</v>
      </c>
      <c r="U47" s="58">
        <f t="shared" si="11"/>
        <v>0</v>
      </c>
      <c r="V47" s="58">
        <f t="shared" si="11"/>
        <v>0</v>
      </c>
      <c r="W47" s="58">
        <f t="shared" si="11"/>
        <v>0</v>
      </c>
      <c r="X47" s="58">
        <f aca="true" t="shared" si="12" ref="X47:AE48">X48</f>
        <v>0</v>
      </c>
      <c r="Y47" s="58">
        <f t="shared" si="12"/>
        <v>0</v>
      </c>
      <c r="Z47" s="58">
        <f t="shared" si="12"/>
        <v>0</v>
      </c>
      <c r="AA47" s="58">
        <f t="shared" si="12"/>
        <v>0</v>
      </c>
      <c r="AB47" s="58">
        <f t="shared" si="12"/>
        <v>0</v>
      </c>
      <c r="AC47" s="58">
        <f t="shared" si="12"/>
        <v>0</v>
      </c>
      <c r="AD47" s="58">
        <f t="shared" si="12"/>
        <v>0</v>
      </c>
      <c r="AE47" s="58">
        <f t="shared" si="12"/>
        <v>224100</v>
      </c>
      <c r="AF47" s="58">
        <v>0</v>
      </c>
      <c r="AG47" s="58">
        <v>0</v>
      </c>
      <c r="AH47" s="58">
        <v>224100</v>
      </c>
      <c r="AI47" s="58">
        <v>-224100</v>
      </c>
      <c r="AJ47" s="58">
        <v>679300</v>
      </c>
      <c r="AK47" s="57">
        <f t="shared" si="9"/>
        <v>0.24806287358866505</v>
      </c>
      <c r="AL47" s="58">
        <v>0</v>
      </c>
      <c r="AM47" s="57">
        <v>0</v>
      </c>
      <c r="AN47" s="56">
        <v>0</v>
      </c>
      <c r="AO47" s="26">
        <f>AO48</f>
        <v>222300</v>
      </c>
      <c r="AP47" s="45">
        <f t="shared" si="10"/>
        <v>100.8097165991903</v>
      </c>
    </row>
    <row r="48" spans="1:42" ht="25.5" outlineLevel="1">
      <c r="A48" s="60" t="s">
        <v>335</v>
      </c>
      <c r="B48" s="59" t="s">
        <v>219</v>
      </c>
      <c r="C48" s="59" t="s">
        <v>334</v>
      </c>
      <c r="D48" s="59" t="s">
        <v>220</v>
      </c>
      <c r="E48" s="59" t="s">
        <v>219</v>
      </c>
      <c r="F48" s="59" t="s">
        <v>219</v>
      </c>
      <c r="G48" s="59"/>
      <c r="H48" s="59"/>
      <c r="I48" s="59"/>
      <c r="J48" s="59"/>
      <c r="K48" s="59"/>
      <c r="L48" s="59"/>
      <c r="M48" s="58">
        <v>0</v>
      </c>
      <c r="N48" s="58">
        <f t="shared" si="11"/>
        <v>903400</v>
      </c>
      <c r="O48" s="58">
        <f t="shared" si="11"/>
        <v>0</v>
      </c>
      <c r="P48" s="58">
        <f t="shared" si="11"/>
        <v>0</v>
      </c>
      <c r="Q48" s="58">
        <f t="shared" si="11"/>
        <v>0</v>
      </c>
      <c r="R48" s="58">
        <f t="shared" si="11"/>
        <v>0</v>
      </c>
      <c r="S48" s="58">
        <f t="shared" si="11"/>
        <v>0</v>
      </c>
      <c r="T48" s="58">
        <f t="shared" si="11"/>
        <v>0</v>
      </c>
      <c r="U48" s="58">
        <f t="shared" si="11"/>
        <v>0</v>
      </c>
      <c r="V48" s="58">
        <f t="shared" si="11"/>
        <v>0</v>
      </c>
      <c r="W48" s="58">
        <f t="shared" si="11"/>
        <v>0</v>
      </c>
      <c r="X48" s="58">
        <f t="shared" si="12"/>
        <v>0</v>
      </c>
      <c r="Y48" s="58">
        <f t="shared" si="12"/>
        <v>0</v>
      </c>
      <c r="Z48" s="58">
        <f t="shared" si="12"/>
        <v>0</v>
      </c>
      <c r="AA48" s="58">
        <f t="shared" si="12"/>
        <v>0</v>
      </c>
      <c r="AB48" s="58">
        <f t="shared" si="12"/>
        <v>0</v>
      </c>
      <c r="AC48" s="58">
        <f t="shared" si="12"/>
        <v>0</v>
      </c>
      <c r="AD48" s="58">
        <f t="shared" si="12"/>
        <v>0</v>
      </c>
      <c r="AE48" s="58">
        <f t="shared" si="12"/>
        <v>224100</v>
      </c>
      <c r="AF48" s="58">
        <v>0</v>
      </c>
      <c r="AG48" s="58">
        <v>0</v>
      </c>
      <c r="AH48" s="58">
        <v>224100</v>
      </c>
      <c r="AI48" s="58">
        <v>-224100</v>
      </c>
      <c r="AJ48" s="58">
        <v>679300</v>
      </c>
      <c r="AK48" s="57">
        <f t="shared" si="9"/>
        <v>0.24806287358866505</v>
      </c>
      <c r="AL48" s="58">
        <v>0</v>
      </c>
      <c r="AM48" s="57">
        <v>0</v>
      </c>
      <c r="AN48" s="56">
        <v>0</v>
      </c>
      <c r="AO48" s="26">
        <f>AO49</f>
        <v>222300</v>
      </c>
      <c r="AP48" s="45">
        <f t="shared" si="10"/>
        <v>100.8097165991903</v>
      </c>
    </row>
    <row r="49" spans="1:42" ht="38.25" outlineLevel="2">
      <c r="A49" s="55" t="s">
        <v>222</v>
      </c>
      <c r="B49" s="54" t="s">
        <v>219</v>
      </c>
      <c r="C49" s="54" t="s">
        <v>334</v>
      </c>
      <c r="D49" s="54" t="s">
        <v>220</v>
      </c>
      <c r="E49" s="54" t="s">
        <v>219</v>
      </c>
      <c r="F49" s="54" t="s">
        <v>218</v>
      </c>
      <c r="G49" s="54"/>
      <c r="H49" s="54"/>
      <c r="I49" s="54"/>
      <c r="J49" s="54"/>
      <c r="K49" s="54"/>
      <c r="L49" s="54"/>
      <c r="M49" s="53">
        <v>0</v>
      </c>
      <c r="N49" s="53">
        <v>903400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224100</v>
      </c>
      <c r="AF49" s="53">
        <v>0</v>
      </c>
      <c r="AG49" s="53">
        <v>0</v>
      </c>
      <c r="AH49" s="53">
        <v>224100</v>
      </c>
      <c r="AI49" s="53">
        <v>-224100</v>
      </c>
      <c r="AJ49" s="53">
        <v>679300</v>
      </c>
      <c r="AK49" s="52">
        <f t="shared" si="9"/>
        <v>0.24806287358866505</v>
      </c>
      <c r="AL49" s="53">
        <v>0</v>
      </c>
      <c r="AM49" s="52">
        <v>0</v>
      </c>
      <c r="AN49" s="51">
        <v>0</v>
      </c>
      <c r="AO49" s="25">
        <v>222300</v>
      </c>
      <c r="AP49" s="50">
        <f t="shared" si="10"/>
        <v>100.8097165991903</v>
      </c>
    </row>
    <row r="50" spans="1:42" ht="38.25">
      <c r="A50" s="60" t="s">
        <v>333</v>
      </c>
      <c r="B50" s="59" t="s">
        <v>219</v>
      </c>
      <c r="C50" s="59" t="s">
        <v>332</v>
      </c>
      <c r="D50" s="59" t="s">
        <v>220</v>
      </c>
      <c r="E50" s="59" t="s">
        <v>219</v>
      </c>
      <c r="F50" s="59" t="s">
        <v>219</v>
      </c>
      <c r="G50" s="59"/>
      <c r="H50" s="59"/>
      <c r="I50" s="59"/>
      <c r="J50" s="59"/>
      <c r="K50" s="59"/>
      <c r="L50" s="59"/>
      <c r="M50" s="58">
        <v>0</v>
      </c>
      <c r="N50" s="58">
        <f aca="true" t="shared" si="13" ref="N50:AE50">N51+N61+N63</f>
        <v>3156800</v>
      </c>
      <c r="O50" s="58">
        <f t="shared" si="13"/>
        <v>0</v>
      </c>
      <c r="P50" s="58">
        <f t="shared" si="13"/>
        <v>0</v>
      </c>
      <c r="Q50" s="58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58">
        <f t="shared" si="13"/>
        <v>0</v>
      </c>
      <c r="V50" s="58">
        <f t="shared" si="13"/>
        <v>0</v>
      </c>
      <c r="W50" s="58">
        <f t="shared" si="13"/>
        <v>0</v>
      </c>
      <c r="X50" s="58">
        <f t="shared" si="13"/>
        <v>0</v>
      </c>
      <c r="Y50" s="58">
        <f t="shared" si="13"/>
        <v>0</v>
      </c>
      <c r="Z50" s="58">
        <f t="shared" si="13"/>
        <v>0</v>
      </c>
      <c r="AA50" s="58">
        <f t="shared" si="13"/>
        <v>0</v>
      </c>
      <c r="AB50" s="58">
        <f t="shared" si="13"/>
        <v>0</v>
      </c>
      <c r="AC50" s="58">
        <f t="shared" si="13"/>
        <v>0</v>
      </c>
      <c r="AD50" s="58">
        <f t="shared" si="13"/>
        <v>0</v>
      </c>
      <c r="AE50" s="58">
        <f t="shared" si="13"/>
        <v>598683.87</v>
      </c>
      <c r="AF50" s="58">
        <v>0</v>
      </c>
      <c r="AG50" s="58">
        <v>0</v>
      </c>
      <c r="AH50" s="58">
        <v>590353.87</v>
      </c>
      <c r="AI50" s="58">
        <v>-590353.87</v>
      </c>
      <c r="AJ50" s="58">
        <v>2566446.13</v>
      </c>
      <c r="AK50" s="57">
        <f t="shared" si="9"/>
        <v>0.18964897047643184</v>
      </c>
      <c r="AL50" s="58">
        <v>0</v>
      </c>
      <c r="AM50" s="57">
        <v>0</v>
      </c>
      <c r="AN50" s="56">
        <v>0</v>
      </c>
      <c r="AO50" s="58">
        <f>AO51+AO61+AO63</f>
        <v>729700</v>
      </c>
      <c r="AP50" s="45">
        <f t="shared" si="10"/>
        <v>82.04520624914349</v>
      </c>
    </row>
    <row r="51" spans="1:42" ht="15" outlineLevel="1">
      <c r="A51" s="60" t="s">
        <v>331</v>
      </c>
      <c r="B51" s="59" t="s">
        <v>219</v>
      </c>
      <c r="C51" s="59" t="s">
        <v>328</v>
      </c>
      <c r="D51" s="59" t="s">
        <v>220</v>
      </c>
      <c r="E51" s="59" t="s">
        <v>219</v>
      </c>
      <c r="F51" s="59" t="s">
        <v>219</v>
      </c>
      <c r="G51" s="59"/>
      <c r="H51" s="59"/>
      <c r="I51" s="59"/>
      <c r="J51" s="59"/>
      <c r="K51" s="59"/>
      <c r="L51" s="59"/>
      <c r="M51" s="58">
        <v>0</v>
      </c>
      <c r="N51" s="58">
        <f aca="true" t="shared" si="14" ref="N51:AE51">SUM(N52:N60)</f>
        <v>1536600</v>
      </c>
      <c r="O51" s="58">
        <f t="shared" si="14"/>
        <v>0</v>
      </c>
      <c r="P51" s="58">
        <f t="shared" si="14"/>
        <v>0</v>
      </c>
      <c r="Q51" s="58">
        <f t="shared" si="14"/>
        <v>0</v>
      </c>
      <c r="R51" s="58">
        <f t="shared" si="14"/>
        <v>0</v>
      </c>
      <c r="S51" s="58">
        <f t="shared" si="14"/>
        <v>0</v>
      </c>
      <c r="T51" s="58">
        <f t="shared" si="14"/>
        <v>0</v>
      </c>
      <c r="U51" s="58">
        <f t="shared" si="14"/>
        <v>0</v>
      </c>
      <c r="V51" s="58">
        <f t="shared" si="14"/>
        <v>0</v>
      </c>
      <c r="W51" s="58">
        <f t="shared" si="14"/>
        <v>0</v>
      </c>
      <c r="X51" s="58">
        <f t="shared" si="14"/>
        <v>0</v>
      </c>
      <c r="Y51" s="58">
        <f t="shared" si="14"/>
        <v>0</v>
      </c>
      <c r="Z51" s="58">
        <f t="shared" si="14"/>
        <v>0</v>
      </c>
      <c r="AA51" s="58">
        <f t="shared" si="14"/>
        <v>0</v>
      </c>
      <c r="AB51" s="58">
        <f t="shared" si="14"/>
        <v>0</v>
      </c>
      <c r="AC51" s="58">
        <f t="shared" si="14"/>
        <v>0</v>
      </c>
      <c r="AD51" s="58">
        <f t="shared" si="14"/>
        <v>0</v>
      </c>
      <c r="AE51" s="58">
        <f t="shared" si="14"/>
        <v>300000</v>
      </c>
      <c r="AF51" s="58">
        <v>0</v>
      </c>
      <c r="AG51" s="58">
        <v>0</v>
      </c>
      <c r="AH51" s="58">
        <v>298500</v>
      </c>
      <c r="AI51" s="58">
        <v>-298500</v>
      </c>
      <c r="AJ51" s="58">
        <v>1238100</v>
      </c>
      <c r="AK51" s="57">
        <f t="shared" si="9"/>
        <v>0.1952362358453729</v>
      </c>
      <c r="AL51" s="58">
        <v>0</v>
      </c>
      <c r="AM51" s="57">
        <v>0</v>
      </c>
      <c r="AN51" s="56">
        <v>0</v>
      </c>
      <c r="AO51" s="58">
        <f>SUM(AO52:AO60)</f>
        <v>300000</v>
      </c>
      <c r="AP51" s="45">
        <f t="shared" si="10"/>
        <v>100</v>
      </c>
    </row>
    <row r="52" spans="1:42" ht="15" outlineLevel="2">
      <c r="A52" s="55" t="s">
        <v>246</v>
      </c>
      <c r="B52" s="54" t="s">
        <v>219</v>
      </c>
      <c r="C52" s="54" t="s">
        <v>328</v>
      </c>
      <c r="D52" s="54" t="s">
        <v>220</v>
      </c>
      <c r="E52" s="54" t="s">
        <v>219</v>
      </c>
      <c r="F52" s="54" t="s">
        <v>245</v>
      </c>
      <c r="G52" s="54"/>
      <c r="H52" s="54"/>
      <c r="I52" s="54"/>
      <c r="J52" s="54"/>
      <c r="K52" s="54"/>
      <c r="L52" s="54"/>
      <c r="M52" s="53">
        <v>0</v>
      </c>
      <c r="N52" s="53">
        <v>738100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142582.27</v>
      </c>
      <c r="AF52" s="53">
        <v>0</v>
      </c>
      <c r="AG52" s="53">
        <v>0</v>
      </c>
      <c r="AH52" s="53">
        <v>142582.27</v>
      </c>
      <c r="AI52" s="53">
        <v>-142582.27</v>
      </c>
      <c r="AJ52" s="53">
        <v>595517.73</v>
      </c>
      <c r="AK52" s="52">
        <f t="shared" si="9"/>
        <v>0.19317473242108113</v>
      </c>
      <c r="AL52" s="53">
        <v>0</v>
      </c>
      <c r="AM52" s="52">
        <v>0</v>
      </c>
      <c r="AN52" s="51">
        <v>0</v>
      </c>
      <c r="AO52" s="25">
        <v>141376.99</v>
      </c>
      <c r="AP52" s="50">
        <f t="shared" si="10"/>
        <v>100.85252911382538</v>
      </c>
    </row>
    <row r="53" spans="1:42" ht="25.5" outlineLevel="2">
      <c r="A53" s="55" t="s">
        <v>330</v>
      </c>
      <c r="B53" s="54" t="s">
        <v>219</v>
      </c>
      <c r="C53" s="54" t="s">
        <v>328</v>
      </c>
      <c r="D53" s="54" t="s">
        <v>220</v>
      </c>
      <c r="E53" s="54" t="s">
        <v>219</v>
      </c>
      <c r="F53" s="54" t="s">
        <v>329</v>
      </c>
      <c r="G53" s="54"/>
      <c r="H53" s="54"/>
      <c r="I53" s="54"/>
      <c r="J53" s="54"/>
      <c r="K53" s="54"/>
      <c r="L53" s="54"/>
      <c r="M53" s="53">
        <v>0</v>
      </c>
      <c r="N53" s="53">
        <v>1000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1000</v>
      </c>
      <c r="AK53" s="52">
        <f t="shared" si="9"/>
        <v>0</v>
      </c>
      <c r="AL53" s="53">
        <v>0</v>
      </c>
      <c r="AM53" s="52">
        <v>0</v>
      </c>
      <c r="AN53" s="51">
        <v>0</v>
      </c>
      <c r="AO53" s="25">
        <v>0</v>
      </c>
      <c r="AP53" s="50" t="e">
        <f t="shared" si="10"/>
        <v>#DIV/0!</v>
      </c>
    </row>
    <row r="54" spans="1:42" ht="25.5" outlineLevel="2">
      <c r="A54" s="55" t="s">
        <v>244</v>
      </c>
      <c r="B54" s="54" t="s">
        <v>219</v>
      </c>
      <c r="C54" s="54" t="s">
        <v>328</v>
      </c>
      <c r="D54" s="54" t="s">
        <v>220</v>
      </c>
      <c r="E54" s="54" t="s">
        <v>219</v>
      </c>
      <c r="F54" s="54" t="s">
        <v>243</v>
      </c>
      <c r="G54" s="54"/>
      <c r="H54" s="54"/>
      <c r="I54" s="54"/>
      <c r="J54" s="54"/>
      <c r="K54" s="54"/>
      <c r="L54" s="54"/>
      <c r="M54" s="53">
        <v>0</v>
      </c>
      <c r="N54" s="53">
        <v>222900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9887.44</v>
      </c>
      <c r="AF54" s="53">
        <v>0</v>
      </c>
      <c r="AG54" s="53">
        <v>0</v>
      </c>
      <c r="AH54" s="53">
        <v>9887.44</v>
      </c>
      <c r="AI54" s="53">
        <v>-9887.44</v>
      </c>
      <c r="AJ54" s="53">
        <v>213012.56</v>
      </c>
      <c r="AK54" s="52">
        <f t="shared" si="9"/>
        <v>0.04435818752803948</v>
      </c>
      <c r="AL54" s="53">
        <v>0</v>
      </c>
      <c r="AM54" s="52">
        <v>0</v>
      </c>
      <c r="AN54" s="51">
        <v>0</v>
      </c>
      <c r="AO54" s="25">
        <v>19500</v>
      </c>
      <c r="AP54" s="50">
        <f t="shared" si="10"/>
        <v>50.70482051282051</v>
      </c>
    </row>
    <row r="55" spans="1:42" ht="15" outlineLevel="2">
      <c r="A55" s="55" t="s">
        <v>288</v>
      </c>
      <c r="B55" s="54" t="s">
        <v>219</v>
      </c>
      <c r="C55" s="54" t="s">
        <v>328</v>
      </c>
      <c r="D55" s="54" t="s">
        <v>220</v>
      </c>
      <c r="E55" s="54" t="s">
        <v>219</v>
      </c>
      <c r="F55" s="54" t="s">
        <v>287</v>
      </c>
      <c r="G55" s="54"/>
      <c r="H55" s="54"/>
      <c r="I55" s="54"/>
      <c r="J55" s="54"/>
      <c r="K55" s="54"/>
      <c r="L55" s="54"/>
      <c r="M55" s="53">
        <v>0</v>
      </c>
      <c r="N55" s="53">
        <v>34000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4588.43</v>
      </c>
      <c r="AF55" s="53">
        <v>0</v>
      </c>
      <c r="AG55" s="53">
        <v>0</v>
      </c>
      <c r="AH55" s="53">
        <v>4588.43</v>
      </c>
      <c r="AI55" s="53">
        <v>-4588.43</v>
      </c>
      <c r="AJ55" s="53">
        <v>29411.57</v>
      </c>
      <c r="AK55" s="52">
        <f t="shared" si="9"/>
        <v>0.13495382352941176</v>
      </c>
      <c r="AL55" s="53">
        <v>0</v>
      </c>
      <c r="AM55" s="52">
        <v>0</v>
      </c>
      <c r="AN55" s="51">
        <v>0</v>
      </c>
      <c r="AO55" s="25">
        <v>16206.03</v>
      </c>
      <c r="AP55" s="50">
        <f t="shared" si="10"/>
        <v>28.31310320911414</v>
      </c>
    </row>
    <row r="56" spans="1:42" ht="15" outlineLevel="2">
      <c r="A56" s="55" t="s">
        <v>272</v>
      </c>
      <c r="B56" s="54" t="s">
        <v>219</v>
      </c>
      <c r="C56" s="54" t="s">
        <v>328</v>
      </c>
      <c r="D56" s="54" t="s">
        <v>220</v>
      </c>
      <c r="E56" s="54" t="s">
        <v>219</v>
      </c>
      <c r="F56" s="54" t="s">
        <v>271</v>
      </c>
      <c r="G56" s="54"/>
      <c r="H56" s="54"/>
      <c r="I56" s="54"/>
      <c r="J56" s="54"/>
      <c r="K56" s="54"/>
      <c r="L56" s="54"/>
      <c r="M56" s="53">
        <v>0</v>
      </c>
      <c r="N56" s="53">
        <v>99400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30641.88</v>
      </c>
      <c r="AF56" s="53">
        <v>0</v>
      </c>
      <c r="AG56" s="53">
        <v>0</v>
      </c>
      <c r="AH56" s="53">
        <v>30641.88</v>
      </c>
      <c r="AI56" s="53">
        <v>-30641.88</v>
      </c>
      <c r="AJ56" s="53">
        <v>68758.12</v>
      </c>
      <c r="AK56" s="52">
        <f t="shared" si="9"/>
        <v>0.30826841046277664</v>
      </c>
      <c r="AL56" s="53">
        <v>0</v>
      </c>
      <c r="AM56" s="52">
        <v>0</v>
      </c>
      <c r="AN56" s="51">
        <v>0</v>
      </c>
      <c r="AO56" s="25">
        <v>33432.4</v>
      </c>
      <c r="AP56" s="50">
        <f t="shared" si="10"/>
        <v>91.6532465512497</v>
      </c>
    </row>
    <row r="57" spans="1:42" ht="25.5" outlineLevel="2">
      <c r="A57" s="55" t="s">
        <v>286</v>
      </c>
      <c r="B57" s="54" t="s">
        <v>219</v>
      </c>
      <c r="C57" s="54" t="s">
        <v>328</v>
      </c>
      <c r="D57" s="54" t="s">
        <v>220</v>
      </c>
      <c r="E57" s="54" t="s">
        <v>219</v>
      </c>
      <c r="F57" s="54" t="s">
        <v>285</v>
      </c>
      <c r="G57" s="54"/>
      <c r="H57" s="54"/>
      <c r="I57" s="54"/>
      <c r="J57" s="54"/>
      <c r="K57" s="54"/>
      <c r="L57" s="54"/>
      <c r="M57" s="53">
        <v>0</v>
      </c>
      <c r="N57" s="53">
        <v>167300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30955.98</v>
      </c>
      <c r="AF57" s="53">
        <v>0</v>
      </c>
      <c r="AG57" s="53">
        <v>0</v>
      </c>
      <c r="AH57" s="53">
        <v>29455.98</v>
      </c>
      <c r="AI57" s="53">
        <v>-29455.98</v>
      </c>
      <c r="AJ57" s="53">
        <v>137844.02</v>
      </c>
      <c r="AK57" s="52">
        <f t="shared" si="9"/>
        <v>0.18503275552898985</v>
      </c>
      <c r="AL57" s="53">
        <v>0</v>
      </c>
      <c r="AM57" s="52">
        <v>0</v>
      </c>
      <c r="AN57" s="51">
        <v>0</v>
      </c>
      <c r="AO57" s="25">
        <v>31717.06</v>
      </c>
      <c r="AP57" s="50">
        <f t="shared" si="10"/>
        <v>97.60040810844384</v>
      </c>
    </row>
    <row r="58" spans="1:42" ht="15" outlineLevel="2">
      <c r="A58" s="55" t="s">
        <v>236</v>
      </c>
      <c r="B58" s="54" t="s">
        <v>219</v>
      </c>
      <c r="C58" s="54" t="s">
        <v>328</v>
      </c>
      <c r="D58" s="54" t="s">
        <v>220</v>
      </c>
      <c r="E58" s="54" t="s">
        <v>219</v>
      </c>
      <c r="F58" s="54" t="s">
        <v>235</v>
      </c>
      <c r="G58" s="54"/>
      <c r="H58" s="54"/>
      <c r="I58" s="54"/>
      <c r="J58" s="54"/>
      <c r="K58" s="54"/>
      <c r="L58" s="54"/>
      <c r="M58" s="53">
        <v>0</v>
      </c>
      <c r="N58" s="53">
        <v>243900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81344</v>
      </c>
      <c r="AF58" s="53">
        <v>0</v>
      </c>
      <c r="AG58" s="53">
        <v>0</v>
      </c>
      <c r="AH58" s="53">
        <v>81344</v>
      </c>
      <c r="AI58" s="53">
        <v>-81344</v>
      </c>
      <c r="AJ58" s="53">
        <v>162556</v>
      </c>
      <c r="AK58" s="52">
        <f t="shared" si="9"/>
        <v>0.3335137351373514</v>
      </c>
      <c r="AL58" s="53">
        <v>0</v>
      </c>
      <c r="AM58" s="52">
        <v>0</v>
      </c>
      <c r="AN58" s="51">
        <v>0</v>
      </c>
      <c r="AO58" s="25">
        <v>57767.52</v>
      </c>
      <c r="AP58" s="50">
        <f t="shared" si="10"/>
        <v>140.8126919763909</v>
      </c>
    </row>
    <row r="59" spans="1:42" ht="25.5" outlineLevel="2">
      <c r="A59" s="55" t="s">
        <v>242</v>
      </c>
      <c r="B59" s="54" t="s">
        <v>219</v>
      </c>
      <c r="C59" s="54" t="s">
        <v>328</v>
      </c>
      <c r="D59" s="54" t="s">
        <v>220</v>
      </c>
      <c r="E59" s="54" t="s">
        <v>219</v>
      </c>
      <c r="F59" s="54" t="s">
        <v>240</v>
      </c>
      <c r="G59" s="54"/>
      <c r="H59" s="54"/>
      <c r="I59" s="54"/>
      <c r="J59" s="54"/>
      <c r="K59" s="54"/>
      <c r="L59" s="54"/>
      <c r="M59" s="53">
        <v>0</v>
      </c>
      <c r="N59" s="53">
        <v>25000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25000</v>
      </c>
      <c r="AK59" s="52">
        <f t="shared" si="9"/>
        <v>0</v>
      </c>
      <c r="AL59" s="53">
        <v>0</v>
      </c>
      <c r="AM59" s="52">
        <v>0</v>
      </c>
      <c r="AN59" s="51">
        <v>0</v>
      </c>
      <c r="AO59" s="25"/>
      <c r="AP59" s="50" t="e">
        <f t="shared" si="10"/>
        <v>#DIV/0!</v>
      </c>
    </row>
    <row r="60" spans="1:42" ht="38.25" outlineLevel="2">
      <c r="A60" s="55" t="s">
        <v>232</v>
      </c>
      <c r="B60" s="54" t="s">
        <v>219</v>
      </c>
      <c r="C60" s="54" t="s">
        <v>328</v>
      </c>
      <c r="D60" s="54" t="s">
        <v>220</v>
      </c>
      <c r="E60" s="54" t="s">
        <v>219</v>
      </c>
      <c r="F60" s="54" t="s">
        <v>230</v>
      </c>
      <c r="G60" s="54"/>
      <c r="H60" s="54"/>
      <c r="I60" s="54"/>
      <c r="J60" s="54"/>
      <c r="K60" s="54"/>
      <c r="L60" s="54"/>
      <c r="M60" s="53">
        <v>0</v>
      </c>
      <c r="N60" s="53">
        <v>5000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5000</v>
      </c>
      <c r="AK60" s="52">
        <f t="shared" si="9"/>
        <v>0</v>
      </c>
      <c r="AL60" s="53">
        <v>0</v>
      </c>
      <c r="AM60" s="52">
        <v>0</v>
      </c>
      <c r="AN60" s="51">
        <v>0</v>
      </c>
      <c r="AO60" s="25"/>
      <c r="AP60" s="50" t="e">
        <f t="shared" si="10"/>
        <v>#DIV/0!</v>
      </c>
    </row>
    <row r="61" spans="1:42" ht="51" outlineLevel="1">
      <c r="A61" s="60" t="s">
        <v>327</v>
      </c>
      <c r="B61" s="59" t="s">
        <v>219</v>
      </c>
      <c r="C61" s="59" t="s">
        <v>326</v>
      </c>
      <c r="D61" s="59" t="s">
        <v>220</v>
      </c>
      <c r="E61" s="59" t="s">
        <v>219</v>
      </c>
      <c r="F61" s="59" t="s">
        <v>219</v>
      </c>
      <c r="G61" s="59"/>
      <c r="H61" s="59"/>
      <c r="I61" s="59"/>
      <c r="J61" s="59"/>
      <c r="K61" s="59"/>
      <c r="L61" s="59"/>
      <c r="M61" s="58">
        <v>0</v>
      </c>
      <c r="N61" s="58">
        <f aca="true" t="shared" si="15" ref="N61:AE61">N62</f>
        <v>1265500</v>
      </c>
      <c r="O61" s="58">
        <f t="shared" si="15"/>
        <v>0</v>
      </c>
      <c r="P61" s="58">
        <f t="shared" si="15"/>
        <v>0</v>
      </c>
      <c r="Q61" s="58">
        <f t="shared" si="15"/>
        <v>0</v>
      </c>
      <c r="R61" s="58">
        <f t="shared" si="15"/>
        <v>0</v>
      </c>
      <c r="S61" s="58">
        <f t="shared" si="15"/>
        <v>0</v>
      </c>
      <c r="T61" s="58">
        <f t="shared" si="15"/>
        <v>0</v>
      </c>
      <c r="U61" s="58">
        <f t="shared" si="15"/>
        <v>0</v>
      </c>
      <c r="V61" s="58">
        <f t="shared" si="15"/>
        <v>0</v>
      </c>
      <c r="W61" s="58">
        <f t="shared" si="15"/>
        <v>0</v>
      </c>
      <c r="X61" s="58">
        <f t="shared" si="15"/>
        <v>0</v>
      </c>
      <c r="Y61" s="58">
        <f t="shared" si="15"/>
        <v>0</v>
      </c>
      <c r="Z61" s="58">
        <f t="shared" si="15"/>
        <v>0</v>
      </c>
      <c r="AA61" s="58">
        <f t="shared" si="15"/>
        <v>0</v>
      </c>
      <c r="AB61" s="58">
        <f t="shared" si="15"/>
        <v>0</v>
      </c>
      <c r="AC61" s="58">
        <f t="shared" si="15"/>
        <v>0</v>
      </c>
      <c r="AD61" s="58">
        <f t="shared" si="15"/>
        <v>0</v>
      </c>
      <c r="AE61" s="58">
        <f t="shared" si="15"/>
        <v>250000</v>
      </c>
      <c r="AF61" s="58">
        <v>0</v>
      </c>
      <c r="AG61" s="58">
        <v>0</v>
      </c>
      <c r="AH61" s="58">
        <v>250000</v>
      </c>
      <c r="AI61" s="58">
        <v>-250000</v>
      </c>
      <c r="AJ61" s="58">
        <v>1015500</v>
      </c>
      <c r="AK61" s="57">
        <f t="shared" si="9"/>
        <v>0.19755037534571315</v>
      </c>
      <c r="AL61" s="58">
        <v>0</v>
      </c>
      <c r="AM61" s="57">
        <v>0</v>
      </c>
      <c r="AN61" s="56">
        <v>0</v>
      </c>
      <c r="AO61" s="26">
        <f>AO62</f>
        <v>420000</v>
      </c>
      <c r="AP61" s="45">
        <f t="shared" si="10"/>
        <v>59.523809523809526</v>
      </c>
    </row>
    <row r="62" spans="1:42" ht="38.25" outlineLevel="2">
      <c r="A62" s="55" t="s">
        <v>270</v>
      </c>
      <c r="B62" s="54" t="s">
        <v>219</v>
      </c>
      <c r="C62" s="54" t="s">
        <v>326</v>
      </c>
      <c r="D62" s="54" t="s">
        <v>220</v>
      </c>
      <c r="E62" s="54" t="s">
        <v>219</v>
      </c>
      <c r="F62" s="54" t="s">
        <v>269</v>
      </c>
      <c r="G62" s="54"/>
      <c r="H62" s="54"/>
      <c r="I62" s="54"/>
      <c r="J62" s="54"/>
      <c r="K62" s="54"/>
      <c r="L62" s="54"/>
      <c r="M62" s="53">
        <v>0</v>
      </c>
      <c r="N62" s="53">
        <v>1265500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250000</v>
      </c>
      <c r="AF62" s="53">
        <v>0</v>
      </c>
      <c r="AG62" s="53">
        <v>0</v>
      </c>
      <c r="AH62" s="53">
        <v>250000</v>
      </c>
      <c r="AI62" s="53">
        <v>-250000</v>
      </c>
      <c r="AJ62" s="53">
        <v>1015500</v>
      </c>
      <c r="AK62" s="52">
        <f t="shared" si="9"/>
        <v>0.19755037534571315</v>
      </c>
      <c r="AL62" s="53">
        <v>0</v>
      </c>
      <c r="AM62" s="52">
        <v>0</v>
      </c>
      <c r="AN62" s="51">
        <v>0</v>
      </c>
      <c r="AO62" s="25">
        <v>420000</v>
      </c>
      <c r="AP62" s="50">
        <f t="shared" si="10"/>
        <v>59.523809523809526</v>
      </c>
    </row>
    <row r="63" spans="1:42" ht="38.25" outlineLevel="1">
      <c r="A63" s="60" t="s">
        <v>325</v>
      </c>
      <c r="B63" s="59" t="s">
        <v>219</v>
      </c>
      <c r="C63" s="59" t="s">
        <v>324</v>
      </c>
      <c r="D63" s="59" t="s">
        <v>220</v>
      </c>
      <c r="E63" s="59" t="s">
        <v>219</v>
      </c>
      <c r="F63" s="59" t="s">
        <v>219</v>
      </c>
      <c r="G63" s="59"/>
      <c r="H63" s="59"/>
      <c r="I63" s="59"/>
      <c r="J63" s="59"/>
      <c r="K63" s="59"/>
      <c r="L63" s="59"/>
      <c r="M63" s="58">
        <v>0</v>
      </c>
      <c r="N63" s="58">
        <f aca="true" t="shared" si="16" ref="N63:AE63">SUM(N64:N69)</f>
        <v>354700</v>
      </c>
      <c r="O63" s="58">
        <f t="shared" si="16"/>
        <v>0</v>
      </c>
      <c r="P63" s="58">
        <f t="shared" si="16"/>
        <v>0</v>
      </c>
      <c r="Q63" s="58">
        <f t="shared" si="16"/>
        <v>0</v>
      </c>
      <c r="R63" s="58">
        <f t="shared" si="16"/>
        <v>0</v>
      </c>
      <c r="S63" s="58">
        <f t="shared" si="16"/>
        <v>0</v>
      </c>
      <c r="T63" s="58">
        <f t="shared" si="16"/>
        <v>0</v>
      </c>
      <c r="U63" s="58">
        <f t="shared" si="16"/>
        <v>0</v>
      </c>
      <c r="V63" s="58">
        <f t="shared" si="16"/>
        <v>0</v>
      </c>
      <c r="W63" s="58">
        <f t="shared" si="16"/>
        <v>0</v>
      </c>
      <c r="X63" s="58">
        <f t="shared" si="16"/>
        <v>0</v>
      </c>
      <c r="Y63" s="58">
        <f t="shared" si="16"/>
        <v>0</v>
      </c>
      <c r="Z63" s="58">
        <f t="shared" si="16"/>
        <v>0</v>
      </c>
      <c r="AA63" s="58">
        <f t="shared" si="16"/>
        <v>0</v>
      </c>
      <c r="AB63" s="58">
        <f t="shared" si="16"/>
        <v>0</v>
      </c>
      <c r="AC63" s="58">
        <f t="shared" si="16"/>
        <v>0</v>
      </c>
      <c r="AD63" s="58">
        <f t="shared" si="16"/>
        <v>0</v>
      </c>
      <c r="AE63" s="58">
        <f t="shared" si="16"/>
        <v>48683.87</v>
      </c>
      <c r="AF63" s="58">
        <v>0</v>
      </c>
      <c r="AG63" s="58">
        <v>0</v>
      </c>
      <c r="AH63" s="58">
        <v>41853.87</v>
      </c>
      <c r="AI63" s="58">
        <v>-41853.87</v>
      </c>
      <c r="AJ63" s="58">
        <v>312846.13</v>
      </c>
      <c r="AK63" s="57">
        <f t="shared" si="9"/>
        <v>0.13725365097265296</v>
      </c>
      <c r="AL63" s="58">
        <v>0</v>
      </c>
      <c r="AM63" s="57">
        <v>0</v>
      </c>
      <c r="AN63" s="56">
        <v>0</v>
      </c>
      <c r="AO63" s="58">
        <f>SUM(AO64:AO69)</f>
        <v>9700</v>
      </c>
      <c r="AP63" s="45">
        <f t="shared" si="10"/>
        <v>501.8955670103093</v>
      </c>
    </row>
    <row r="64" spans="1:42" ht="25.5" outlineLevel="2">
      <c r="A64" s="55" t="s">
        <v>286</v>
      </c>
      <c r="B64" s="54" t="s">
        <v>219</v>
      </c>
      <c r="C64" s="54" t="s">
        <v>324</v>
      </c>
      <c r="D64" s="54" t="s">
        <v>220</v>
      </c>
      <c r="E64" s="54" t="s">
        <v>219</v>
      </c>
      <c r="F64" s="54" t="s">
        <v>285</v>
      </c>
      <c r="G64" s="54"/>
      <c r="H64" s="54"/>
      <c r="I64" s="54"/>
      <c r="J64" s="54"/>
      <c r="K64" s="54"/>
      <c r="L64" s="54"/>
      <c r="M64" s="53">
        <v>0</v>
      </c>
      <c r="N64" s="53">
        <v>272200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41853.87</v>
      </c>
      <c r="AF64" s="53">
        <v>0</v>
      </c>
      <c r="AG64" s="53">
        <v>0</v>
      </c>
      <c r="AH64" s="53">
        <v>41853.87</v>
      </c>
      <c r="AI64" s="53">
        <v>-41853.87</v>
      </c>
      <c r="AJ64" s="53">
        <v>230346.13</v>
      </c>
      <c r="AK64" s="52">
        <f t="shared" si="9"/>
        <v>0.15376146216017636</v>
      </c>
      <c r="AL64" s="53">
        <v>0</v>
      </c>
      <c r="AM64" s="52">
        <v>0</v>
      </c>
      <c r="AN64" s="51">
        <v>0</v>
      </c>
      <c r="AO64" s="25"/>
      <c r="AP64" s="50" t="e">
        <f t="shared" si="10"/>
        <v>#DIV/0!</v>
      </c>
    </row>
    <row r="65" spans="1:42" ht="15" outlineLevel="2">
      <c r="A65" s="55" t="s">
        <v>236</v>
      </c>
      <c r="B65" s="54" t="s">
        <v>219</v>
      </c>
      <c r="C65" s="54" t="s">
        <v>324</v>
      </c>
      <c r="D65" s="54" t="s">
        <v>220</v>
      </c>
      <c r="E65" s="54" t="s">
        <v>219</v>
      </c>
      <c r="F65" s="54" t="s">
        <v>235</v>
      </c>
      <c r="G65" s="54"/>
      <c r="H65" s="54"/>
      <c r="I65" s="54"/>
      <c r="J65" s="54"/>
      <c r="K65" s="54"/>
      <c r="L65" s="54"/>
      <c r="M65" s="53">
        <v>0</v>
      </c>
      <c r="N65" s="53">
        <v>42500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6830</v>
      </c>
      <c r="AF65" s="53">
        <v>0</v>
      </c>
      <c r="AG65" s="53">
        <v>0</v>
      </c>
      <c r="AH65" s="53">
        <v>0</v>
      </c>
      <c r="AI65" s="53">
        <v>0</v>
      </c>
      <c r="AJ65" s="53">
        <v>42500</v>
      </c>
      <c r="AK65" s="52">
        <f t="shared" si="9"/>
        <v>0.16070588235294117</v>
      </c>
      <c r="AL65" s="53">
        <v>0</v>
      </c>
      <c r="AM65" s="52">
        <v>0</v>
      </c>
      <c r="AN65" s="51">
        <v>0</v>
      </c>
      <c r="AO65" s="25"/>
      <c r="AP65" s="50" t="e">
        <f t="shared" si="10"/>
        <v>#DIV/0!</v>
      </c>
    </row>
    <row r="66" spans="1:42" ht="25.5" outlineLevel="2">
      <c r="A66" s="55" t="s">
        <v>234</v>
      </c>
      <c r="B66" s="54" t="s">
        <v>219</v>
      </c>
      <c r="C66" s="54" t="s">
        <v>324</v>
      </c>
      <c r="D66" s="54" t="s">
        <v>220</v>
      </c>
      <c r="E66" s="54" t="s">
        <v>219</v>
      </c>
      <c r="F66" s="54" t="s">
        <v>233</v>
      </c>
      <c r="G66" s="54"/>
      <c r="H66" s="54"/>
      <c r="I66" s="54"/>
      <c r="J66" s="54"/>
      <c r="K66" s="54"/>
      <c r="L66" s="54"/>
      <c r="M66" s="53">
        <v>0</v>
      </c>
      <c r="N66" s="53">
        <v>5000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5000</v>
      </c>
      <c r="AK66" s="52">
        <f t="shared" si="9"/>
        <v>0</v>
      </c>
      <c r="AL66" s="53">
        <v>0</v>
      </c>
      <c r="AM66" s="52">
        <v>0</v>
      </c>
      <c r="AN66" s="51">
        <v>0</v>
      </c>
      <c r="AO66" s="25"/>
      <c r="AP66" s="50" t="e">
        <f t="shared" si="10"/>
        <v>#DIV/0!</v>
      </c>
    </row>
    <row r="67" spans="1:42" ht="25.5" outlineLevel="2">
      <c r="A67" s="55" t="s">
        <v>250</v>
      </c>
      <c r="B67" s="54"/>
      <c r="C67" s="61" t="s">
        <v>324</v>
      </c>
      <c r="D67" s="61"/>
      <c r="E67" s="61"/>
      <c r="F67" s="61" t="s">
        <v>248</v>
      </c>
      <c r="G67" s="54"/>
      <c r="H67" s="54"/>
      <c r="I67" s="54"/>
      <c r="J67" s="54"/>
      <c r="K67" s="54"/>
      <c r="L67" s="54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2" t="e">
        <f t="shared" si="9"/>
        <v>#DIV/0!</v>
      </c>
      <c r="AL67" s="53"/>
      <c r="AM67" s="52"/>
      <c r="AN67" s="51"/>
      <c r="AO67" s="25">
        <v>9700</v>
      </c>
      <c r="AP67" s="50">
        <f t="shared" si="10"/>
        <v>0</v>
      </c>
    </row>
    <row r="68" spans="1:44" ht="25.5" outlineLevel="2">
      <c r="A68" s="55" t="s">
        <v>242</v>
      </c>
      <c r="B68" s="54" t="s">
        <v>219</v>
      </c>
      <c r="C68" s="54" t="s">
        <v>324</v>
      </c>
      <c r="D68" s="54" t="s">
        <v>220</v>
      </c>
      <c r="E68" s="54" t="s">
        <v>219</v>
      </c>
      <c r="F68" s="54" t="s">
        <v>240</v>
      </c>
      <c r="G68" s="54"/>
      <c r="H68" s="54"/>
      <c r="I68" s="54"/>
      <c r="J68" s="54"/>
      <c r="K68" s="54"/>
      <c r="L68" s="54"/>
      <c r="M68" s="53">
        <v>0</v>
      </c>
      <c r="N68" s="53">
        <v>20000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20000</v>
      </c>
      <c r="AK68" s="52">
        <f t="shared" si="9"/>
        <v>0</v>
      </c>
      <c r="AL68" s="53">
        <v>0</v>
      </c>
      <c r="AM68" s="52">
        <v>0</v>
      </c>
      <c r="AN68" s="51">
        <v>0</v>
      </c>
      <c r="AO68" s="25"/>
      <c r="AP68" s="50" t="e">
        <f t="shared" si="10"/>
        <v>#DIV/0!</v>
      </c>
      <c r="AR68" s="58">
        <f>SUM(AR69:AR73)</f>
        <v>0</v>
      </c>
    </row>
    <row r="69" spans="1:42" ht="38.25" outlineLevel="2">
      <c r="A69" s="55" t="s">
        <v>232</v>
      </c>
      <c r="B69" s="54" t="s">
        <v>219</v>
      </c>
      <c r="C69" s="54" t="s">
        <v>324</v>
      </c>
      <c r="D69" s="54" t="s">
        <v>220</v>
      </c>
      <c r="E69" s="54" t="s">
        <v>219</v>
      </c>
      <c r="F69" s="54" t="s">
        <v>230</v>
      </c>
      <c r="G69" s="54"/>
      <c r="H69" s="54"/>
      <c r="I69" s="54"/>
      <c r="J69" s="54"/>
      <c r="K69" s="54"/>
      <c r="L69" s="54"/>
      <c r="M69" s="53">
        <v>0</v>
      </c>
      <c r="N69" s="53">
        <v>15000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15000</v>
      </c>
      <c r="AK69" s="52">
        <f t="shared" si="9"/>
        <v>0</v>
      </c>
      <c r="AL69" s="53">
        <v>0</v>
      </c>
      <c r="AM69" s="52">
        <v>0</v>
      </c>
      <c r="AN69" s="51">
        <v>0</v>
      </c>
      <c r="AO69" s="25"/>
      <c r="AP69" s="50" t="e">
        <f t="shared" si="10"/>
        <v>#DIV/0!</v>
      </c>
    </row>
    <row r="70" spans="1:42" ht="15">
      <c r="A70" s="60" t="s">
        <v>323</v>
      </c>
      <c r="B70" s="59" t="s">
        <v>219</v>
      </c>
      <c r="C70" s="59" t="s">
        <v>322</v>
      </c>
      <c r="D70" s="59" t="s">
        <v>220</v>
      </c>
      <c r="E70" s="59" t="s">
        <v>219</v>
      </c>
      <c r="F70" s="59" t="s">
        <v>219</v>
      </c>
      <c r="G70" s="59"/>
      <c r="H70" s="59"/>
      <c r="I70" s="59"/>
      <c r="J70" s="59"/>
      <c r="K70" s="59"/>
      <c r="L70" s="59"/>
      <c r="M70" s="58">
        <v>0</v>
      </c>
      <c r="N70" s="58">
        <f aca="true" t="shared" si="17" ref="N70:AE70">N71+N74</f>
        <v>37441800</v>
      </c>
      <c r="O70" s="58">
        <f t="shared" si="17"/>
        <v>0</v>
      </c>
      <c r="P70" s="58">
        <f t="shared" si="17"/>
        <v>0</v>
      </c>
      <c r="Q70" s="58">
        <f t="shared" si="17"/>
        <v>0</v>
      </c>
      <c r="R70" s="58">
        <f t="shared" si="17"/>
        <v>0</v>
      </c>
      <c r="S70" s="58">
        <f t="shared" si="17"/>
        <v>0</v>
      </c>
      <c r="T70" s="58">
        <f t="shared" si="17"/>
        <v>0</v>
      </c>
      <c r="U70" s="58">
        <f t="shared" si="17"/>
        <v>0</v>
      </c>
      <c r="V70" s="58">
        <f t="shared" si="17"/>
        <v>0</v>
      </c>
      <c r="W70" s="58">
        <f t="shared" si="17"/>
        <v>0</v>
      </c>
      <c r="X70" s="58">
        <f t="shared" si="17"/>
        <v>0</v>
      </c>
      <c r="Y70" s="58">
        <f t="shared" si="17"/>
        <v>0</v>
      </c>
      <c r="Z70" s="58">
        <f t="shared" si="17"/>
        <v>0</v>
      </c>
      <c r="AA70" s="58">
        <f t="shared" si="17"/>
        <v>0</v>
      </c>
      <c r="AB70" s="58">
        <f t="shared" si="17"/>
        <v>0</v>
      </c>
      <c r="AC70" s="58">
        <f t="shared" si="17"/>
        <v>0</v>
      </c>
      <c r="AD70" s="58">
        <f t="shared" si="17"/>
        <v>0</v>
      </c>
      <c r="AE70" s="58">
        <f t="shared" si="17"/>
        <v>499799.21</v>
      </c>
      <c r="AF70" s="58">
        <v>0</v>
      </c>
      <c r="AG70" s="58">
        <v>0</v>
      </c>
      <c r="AH70" s="58">
        <v>0</v>
      </c>
      <c r="AI70" s="58">
        <v>0</v>
      </c>
      <c r="AJ70" s="58">
        <v>37441800</v>
      </c>
      <c r="AK70" s="57">
        <f t="shared" si="9"/>
        <v>0.013348696109695581</v>
      </c>
      <c r="AL70" s="58">
        <v>0</v>
      </c>
      <c r="AM70" s="57">
        <v>0</v>
      </c>
      <c r="AN70" s="56">
        <v>0</v>
      </c>
      <c r="AO70" s="58">
        <f>AO71+AO74</f>
        <v>2249260.44</v>
      </c>
      <c r="AP70" s="45">
        <f t="shared" si="10"/>
        <v>22.22060198595766</v>
      </c>
    </row>
    <row r="71" spans="1:42" ht="15" outlineLevel="1">
      <c r="A71" s="60" t="s">
        <v>321</v>
      </c>
      <c r="B71" s="59" t="s">
        <v>219</v>
      </c>
      <c r="C71" s="59" t="s">
        <v>320</v>
      </c>
      <c r="D71" s="59" t="s">
        <v>220</v>
      </c>
      <c r="E71" s="59" t="s">
        <v>219</v>
      </c>
      <c r="F71" s="59" t="s">
        <v>219</v>
      </c>
      <c r="G71" s="59"/>
      <c r="H71" s="59"/>
      <c r="I71" s="59"/>
      <c r="J71" s="59"/>
      <c r="K71" s="59"/>
      <c r="L71" s="59"/>
      <c r="M71" s="58">
        <v>0</v>
      </c>
      <c r="N71" s="58">
        <f aca="true" t="shared" si="18" ref="N71:AE71">N72+N73</f>
        <v>162400</v>
      </c>
      <c r="O71" s="58">
        <f t="shared" si="18"/>
        <v>0</v>
      </c>
      <c r="P71" s="58">
        <f t="shared" si="18"/>
        <v>0</v>
      </c>
      <c r="Q71" s="58">
        <f t="shared" si="18"/>
        <v>0</v>
      </c>
      <c r="R71" s="58">
        <f t="shared" si="18"/>
        <v>0</v>
      </c>
      <c r="S71" s="58">
        <f t="shared" si="18"/>
        <v>0</v>
      </c>
      <c r="T71" s="58">
        <f t="shared" si="18"/>
        <v>0</v>
      </c>
      <c r="U71" s="58">
        <f t="shared" si="18"/>
        <v>0</v>
      </c>
      <c r="V71" s="58">
        <f t="shared" si="18"/>
        <v>0</v>
      </c>
      <c r="W71" s="58">
        <f t="shared" si="18"/>
        <v>0</v>
      </c>
      <c r="X71" s="58">
        <f t="shared" si="18"/>
        <v>0</v>
      </c>
      <c r="Y71" s="58">
        <f t="shared" si="18"/>
        <v>0</v>
      </c>
      <c r="Z71" s="58">
        <f t="shared" si="18"/>
        <v>0</v>
      </c>
      <c r="AA71" s="58">
        <f t="shared" si="18"/>
        <v>0</v>
      </c>
      <c r="AB71" s="58">
        <f t="shared" si="18"/>
        <v>0</v>
      </c>
      <c r="AC71" s="58">
        <f t="shared" si="18"/>
        <v>0</v>
      </c>
      <c r="AD71" s="58">
        <f t="shared" si="18"/>
        <v>0</v>
      </c>
      <c r="AE71" s="58">
        <f t="shared" si="18"/>
        <v>0</v>
      </c>
      <c r="AF71" s="58">
        <v>0</v>
      </c>
      <c r="AG71" s="58">
        <v>0</v>
      </c>
      <c r="AH71" s="58">
        <v>0</v>
      </c>
      <c r="AI71" s="58">
        <v>0</v>
      </c>
      <c r="AJ71" s="58">
        <v>162400</v>
      </c>
      <c r="AK71" s="57">
        <f t="shared" si="9"/>
        <v>0</v>
      </c>
      <c r="AL71" s="58">
        <v>0</v>
      </c>
      <c r="AM71" s="57">
        <v>0</v>
      </c>
      <c r="AN71" s="56">
        <v>0</v>
      </c>
      <c r="AO71" s="26">
        <f>AO72+AO73</f>
        <v>0</v>
      </c>
      <c r="AP71" s="45" t="e">
        <f t="shared" si="10"/>
        <v>#DIV/0!</v>
      </c>
    </row>
    <row r="72" spans="1:42" ht="38.25" outlineLevel="2">
      <c r="A72" s="55" t="s">
        <v>222</v>
      </c>
      <c r="B72" s="54" t="s">
        <v>219</v>
      </c>
      <c r="C72" s="54" t="s">
        <v>320</v>
      </c>
      <c r="D72" s="54" t="s">
        <v>220</v>
      </c>
      <c r="E72" s="54" t="s">
        <v>219</v>
      </c>
      <c r="F72" s="54" t="s">
        <v>218</v>
      </c>
      <c r="G72" s="54"/>
      <c r="H72" s="54"/>
      <c r="I72" s="54"/>
      <c r="J72" s="54"/>
      <c r="K72" s="54"/>
      <c r="L72" s="54"/>
      <c r="M72" s="53">
        <v>0</v>
      </c>
      <c r="N72" s="53">
        <v>62400</v>
      </c>
      <c r="O72" s="53">
        <f aca="true" t="shared" si="19" ref="O72:AD72">O73</f>
        <v>0</v>
      </c>
      <c r="P72" s="53">
        <f t="shared" si="19"/>
        <v>0</v>
      </c>
      <c r="Q72" s="53">
        <f t="shared" si="19"/>
        <v>0</v>
      </c>
      <c r="R72" s="53">
        <f t="shared" si="19"/>
        <v>0</v>
      </c>
      <c r="S72" s="53">
        <f t="shared" si="19"/>
        <v>0</v>
      </c>
      <c r="T72" s="53">
        <f t="shared" si="19"/>
        <v>0</v>
      </c>
      <c r="U72" s="53">
        <f t="shared" si="19"/>
        <v>0</v>
      </c>
      <c r="V72" s="53">
        <f t="shared" si="19"/>
        <v>0</v>
      </c>
      <c r="W72" s="53">
        <f t="shared" si="19"/>
        <v>0</v>
      </c>
      <c r="X72" s="53">
        <f t="shared" si="19"/>
        <v>0</v>
      </c>
      <c r="Y72" s="53">
        <f t="shared" si="19"/>
        <v>0</v>
      </c>
      <c r="Z72" s="53">
        <f t="shared" si="19"/>
        <v>0</v>
      </c>
      <c r="AA72" s="53">
        <f t="shared" si="19"/>
        <v>0</v>
      </c>
      <c r="AB72" s="53">
        <f t="shared" si="19"/>
        <v>0</v>
      </c>
      <c r="AC72" s="53">
        <f t="shared" si="19"/>
        <v>0</v>
      </c>
      <c r="AD72" s="53">
        <f t="shared" si="19"/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62400</v>
      </c>
      <c r="AK72" s="52">
        <f aca="true" t="shared" si="20" ref="AK72:AK95">AE72/N72</f>
        <v>0</v>
      </c>
      <c r="AL72" s="53">
        <v>0</v>
      </c>
      <c r="AM72" s="52">
        <v>0</v>
      </c>
      <c r="AN72" s="51">
        <v>0</v>
      </c>
      <c r="AO72" s="25">
        <f>AO73</f>
        <v>0</v>
      </c>
      <c r="AP72" s="50" t="e">
        <f aca="true" t="shared" si="21" ref="AP72:AP95">AE72/AO72*100</f>
        <v>#DIV/0!</v>
      </c>
    </row>
    <row r="73" spans="1:42" ht="25.5" outlineLevel="2">
      <c r="A73" s="55" t="s">
        <v>234</v>
      </c>
      <c r="B73" s="54" t="s">
        <v>219</v>
      </c>
      <c r="C73" s="54" t="s">
        <v>320</v>
      </c>
      <c r="D73" s="54" t="s">
        <v>220</v>
      </c>
      <c r="E73" s="54" t="s">
        <v>219</v>
      </c>
      <c r="F73" s="54" t="s">
        <v>233</v>
      </c>
      <c r="G73" s="54"/>
      <c r="H73" s="54"/>
      <c r="I73" s="54"/>
      <c r="J73" s="54"/>
      <c r="K73" s="54"/>
      <c r="L73" s="54"/>
      <c r="M73" s="53">
        <v>0</v>
      </c>
      <c r="N73" s="53">
        <v>100000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100000</v>
      </c>
      <c r="AK73" s="52">
        <f t="shared" si="20"/>
        <v>0</v>
      </c>
      <c r="AL73" s="53">
        <v>0</v>
      </c>
      <c r="AM73" s="52">
        <v>0</v>
      </c>
      <c r="AN73" s="51">
        <v>0</v>
      </c>
      <c r="AO73" s="25"/>
      <c r="AP73" s="50" t="e">
        <f t="shared" si="21"/>
        <v>#DIV/0!</v>
      </c>
    </row>
    <row r="74" spans="1:42" ht="25.5" outlineLevel="1">
      <c r="A74" s="60" t="s">
        <v>319</v>
      </c>
      <c r="B74" s="59" t="s">
        <v>219</v>
      </c>
      <c r="C74" s="59" t="s">
        <v>318</v>
      </c>
      <c r="D74" s="59" t="s">
        <v>220</v>
      </c>
      <c r="E74" s="59" t="s">
        <v>219</v>
      </c>
      <c r="F74" s="59" t="s">
        <v>219</v>
      </c>
      <c r="G74" s="59"/>
      <c r="H74" s="59"/>
      <c r="I74" s="59"/>
      <c r="J74" s="59"/>
      <c r="K74" s="59"/>
      <c r="L74" s="59"/>
      <c r="M74" s="58">
        <v>0</v>
      </c>
      <c r="N74" s="58">
        <f aca="true" t="shared" si="22" ref="N74:AE74">N75+N76+N77</f>
        <v>37279400</v>
      </c>
      <c r="O74" s="58">
        <f t="shared" si="22"/>
        <v>0</v>
      </c>
      <c r="P74" s="58">
        <f t="shared" si="22"/>
        <v>0</v>
      </c>
      <c r="Q74" s="58">
        <f t="shared" si="22"/>
        <v>0</v>
      </c>
      <c r="R74" s="58">
        <f t="shared" si="22"/>
        <v>0</v>
      </c>
      <c r="S74" s="58">
        <f t="shared" si="22"/>
        <v>0</v>
      </c>
      <c r="T74" s="58">
        <f t="shared" si="22"/>
        <v>0</v>
      </c>
      <c r="U74" s="58">
        <f t="shared" si="22"/>
        <v>0</v>
      </c>
      <c r="V74" s="58">
        <f t="shared" si="22"/>
        <v>0</v>
      </c>
      <c r="W74" s="58">
        <f t="shared" si="22"/>
        <v>0</v>
      </c>
      <c r="X74" s="58">
        <f t="shared" si="22"/>
        <v>0</v>
      </c>
      <c r="Y74" s="58">
        <f t="shared" si="22"/>
        <v>0</v>
      </c>
      <c r="Z74" s="58">
        <f t="shared" si="22"/>
        <v>0</v>
      </c>
      <c r="AA74" s="58">
        <f t="shared" si="22"/>
        <v>0</v>
      </c>
      <c r="AB74" s="58">
        <f t="shared" si="22"/>
        <v>0</v>
      </c>
      <c r="AC74" s="58">
        <f t="shared" si="22"/>
        <v>0</v>
      </c>
      <c r="AD74" s="58">
        <f t="shared" si="22"/>
        <v>0</v>
      </c>
      <c r="AE74" s="58">
        <f t="shared" si="22"/>
        <v>499799.21</v>
      </c>
      <c r="AF74" s="58">
        <v>0</v>
      </c>
      <c r="AG74" s="58">
        <v>0</v>
      </c>
      <c r="AH74" s="58">
        <v>0</v>
      </c>
      <c r="AI74" s="58">
        <v>0</v>
      </c>
      <c r="AJ74" s="58">
        <v>37279400</v>
      </c>
      <c r="AK74" s="57">
        <f t="shared" si="20"/>
        <v>0.01340684694496156</v>
      </c>
      <c r="AL74" s="58">
        <v>0</v>
      </c>
      <c r="AM74" s="57">
        <v>0</v>
      </c>
      <c r="AN74" s="56">
        <v>0</v>
      </c>
      <c r="AO74" s="26">
        <f>AO75+AO76+AO77</f>
        <v>2249260.44</v>
      </c>
      <c r="AP74" s="45">
        <f t="shared" si="21"/>
        <v>22.22060198595766</v>
      </c>
    </row>
    <row r="75" spans="1:42" ht="25.5" outlineLevel="2">
      <c r="A75" s="55" t="s">
        <v>286</v>
      </c>
      <c r="B75" s="54" t="s">
        <v>219</v>
      </c>
      <c r="C75" s="54" t="s">
        <v>318</v>
      </c>
      <c r="D75" s="54" t="s">
        <v>220</v>
      </c>
      <c r="E75" s="54" t="s">
        <v>219</v>
      </c>
      <c r="F75" s="54" t="s">
        <v>285</v>
      </c>
      <c r="G75" s="54"/>
      <c r="H75" s="54"/>
      <c r="I75" s="54"/>
      <c r="J75" s="54"/>
      <c r="K75" s="54"/>
      <c r="L75" s="54"/>
      <c r="M75" s="53">
        <v>0</v>
      </c>
      <c r="N75" s="53">
        <v>28292800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499799.21</v>
      </c>
      <c r="AF75" s="53">
        <v>0</v>
      </c>
      <c r="AG75" s="53">
        <v>0</v>
      </c>
      <c r="AH75" s="53">
        <v>0</v>
      </c>
      <c r="AI75" s="53">
        <v>0</v>
      </c>
      <c r="AJ75" s="53">
        <v>28292800</v>
      </c>
      <c r="AK75" s="52">
        <f t="shared" si="20"/>
        <v>0.017665243807611832</v>
      </c>
      <c r="AL75" s="53">
        <v>0</v>
      </c>
      <c r="AM75" s="52">
        <v>0</v>
      </c>
      <c r="AN75" s="51">
        <v>0</v>
      </c>
      <c r="AO75" s="25">
        <v>2249260.44</v>
      </c>
      <c r="AP75" s="50">
        <f t="shared" si="21"/>
        <v>22.22060198595766</v>
      </c>
    </row>
    <row r="76" spans="1:42" ht="38.25" outlineLevel="2">
      <c r="A76" s="55" t="s">
        <v>222</v>
      </c>
      <c r="B76" s="54" t="s">
        <v>219</v>
      </c>
      <c r="C76" s="54" t="s">
        <v>318</v>
      </c>
      <c r="D76" s="54" t="s">
        <v>220</v>
      </c>
      <c r="E76" s="54" t="s">
        <v>219</v>
      </c>
      <c r="F76" s="54" t="s">
        <v>218</v>
      </c>
      <c r="G76" s="54"/>
      <c r="H76" s="54"/>
      <c r="I76" s="54"/>
      <c r="J76" s="54"/>
      <c r="K76" s="54"/>
      <c r="L76" s="54"/>
      <c r="M76" s="53">
        <v>0</v>
      </c>
      <c r="N76" s="53">
        <v>8866600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8866600</v>
      </c>
      <c r="AK76" s="52">
        <f t="shared" si="20"/>
        <v>0</v>
      </c>
      <c r="AL76" s="53">
        <v>0</v>
      </c>
      <c r="AM76" s="52">
        <v>0</v>
      </c>
      <c r="AN76" s="51">
        <v>0</v>
      </c>
      <c r="AO76" s="25"/>
      <c r="AP76" s="50" t="e">
        <f t="shared" si="21"/>
        <v>#DIV/0!</v>
      </c>
    </row>
    <row r="77" spans="1:42" ht="25.5" outlineLevel="2">
      <c r="A77" s="55" t="s">
        <v>250</v>
      </c>
      <c r="B77" s="54" t="s">
        <v>219</v>
      </c>
      <c r="C77" s="54" t="s">
        <v>318</v>
      </c>
      <c r="D77" s="54" t="s">
        <v>220</v>
      </c>
      <c r="E77" s="54" t="s">
        <v>219</v>
      </c>
      <c r="F77" s="54" t="s">
        <v>248</v>
      </c>
      <c r="G77" s="54"/>
      <c r="H77" s="54"/>
      <c r="I77" s="54"/>
      <c r="J77" s="54"/>
      <c r="K77" s="54"/>
      <c r="L77" s="54"/>
      <c r="M77" s="53">
        <v>0</v>
      </c>
      <c r="N77" s="53">
        <v>120000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120000</v>
      </c>
      <c r="AK77" s="52">
        <f t="shared" si="20"/>
        <v>0</v>
      </c>
      <c r="AL77" s="53">
        <v>0</v>
      </c>
      <c r="AM77" s="52">
        <v>0</v>
      </c>
      <c r="AN77" s="51">
        <v>0</v>
      </c>
      <c r="AO77" s="25"/>
      <c r="AP77" s="50" t="e">
        <f t="shared" si="21"/>
        <v>#DIV/0!</v>
      </c>
    </row>
    <row r="78" spans="1:42" ht="25.5">
      <c r="A78" s="60" t="s">
        <v>317</v>
      </c>
      <c r="B78" s="59" t="s">
        <v>219</v>
      </c>
      <c r="C78" s="59" t="s">
        <v>316</v>
      </c>
      <c r="D78" s="59" t="s">
        <v>220</v>
      </c>
      <c r="E78" s="59" t="s">
        <v>219</v>
      </c>
      <c r="F78" s="59" t="s">
        <v>219</v>
      </c>
      <c r="G78" s="59"/>
      <c r="H78" s="59"/>
      <c r="I78" s="59"/>
      <c r="J78" s="59"/>
      <c r="K78" s="59"/>
      <c r="L78" s="59"/>
      <c r="M78" s="58">
        <v>0</v>
      </c>
      <c r="N78" s="58">
        <f aca="true" t="shared" si="23" ref="N78:AE78">N79+N82+N87</f>
        <v>50897929.010000005</v>
      </c>
      <c r="O78" s="58">
        <f t="shared" si="23"/>
        <v>0</v>
      </c>
      <c r="P78" s="58">
        <f t="shared" si="23"/>
        <v>0</v>
      </c>
      <c r="Q78" s="58">
        <f t="shared" si="23"/>
        <v>0</v>
      </c>
      <c r="R78" s="58">
        <f t="shared" si="23"/>
        <v>0</v>
      </c>
      <c r="S78" s="58">
        <f t="shared" si="23"/>
        <v>0</v>
      </c>
      <c r="T78" s="58">
        <f t="shared" si="23"/>
        <v>0</v>
      </c>
      <c r="U78" s="58">
        <f t="shared" si="23"/>
        <v>0</v>
      </c>
      <c r="V78" s="58">
        <f t="shared" si="23"/>
        <v>0</v>
      </c>
      <c r="W78" s="58">
        <f t="shared" si="23"/>
        <v>0</v>
      </c>
      <c r="X78" s="58">
        <f t="shared" si="23"/>
        <v>0</v>
      </c>
      <c r="Y78" s="58">
        <f t="shared" si="23"/>
        <v>0</v>
      </c>
      <c r="Z78" s="58">
        <f t="shared" si="23"/>
        <v>0</v>
      </c>
      <c r="AA78" s="58">
        <f t="shared" si="23"/>
        <v>0</v>
      </c>
      <c r="AB78" s="58">
        <f t="shared" si="23"/>
        <v>0</v>
      </c>
      <c r="AC78" s="58">
        <f t="shared" si="23"/>
        <v>0</v>
      </c>
      <c r="AD78" s="58">
        <f t="shared" si="23"/>
        <v>0</v>
      </c>
      <c r="AE78" s="58">
        <f t="shared" si="23"/>
        <v>4641.84</v>
      </c>
      <c r="AF78" s="58">
        <v>0</v>
      </c>
      <c r="AG78" s="58">
        <v>0</v>
      </c>
      <c r="AH78" s="58">
        <v>2320.92</v>
      </c>
      <c r="AI78" s="58">
        <v>-2320.92</v>
      </c>
      <c r="AJ78" s="58">
        <v>50895628.09</v>
      </c>
      <c r="AK78" s="57">
        <f t="shared" si="20"/>
        <v>9.119899552471005E-05</v>
      </c>
      <c r="AL78" s="58">
        <v>0</v>
      </c>
      <c r="AM78" s="57">
        <v>0</v>
      </c>
      <c r="AN78" s="56">
        <v>0</v>
      </c>
      <c r="AO78" s="58">
        <f>AO79+AO82+AO87</f>
        <v>6927.71</v>
      </c>
      <c r="AP78" s="45">
        <f t="shared" si="21"/>
        <v>67.0039594613516</v>
      </c>
    </row>
    <row r="79" spans="1:42" ht="15" outlineLevel="1">
      <c r="A79" s="60" t="s">
        <v>315</v>
      </c>
      <c r="B79" s="59" t="s">
        <v>219</v>
      </c>
      <c r="C79" s="59" t="s">
        <v>314</v>
      </c>
      <c r="D79" s="59" t="s">
        <v>220</v>
      </c>
      <c r="E79" s="59" t="s">
        <v>219</v>
      </c>
      <c r="F79" s="59" t="s">
        <v>219</v>
      </c>
      <c r="G79" s="59"/>
      <c r="H79" s="59"/>
      <c r="I79" s="59"/>
      <c r="J79" s="59"/>
      <c r="K79" s="59"/>
      <c r="L79" s="59"/>
      <c r="M79" s="58">
        <v>0</v>
      </c>
      <c r="N79" s="58">
        <f aca="true" t="shared" si="24" ref="N79:AE79">N80+N81</f>
        <v>79600</v>
      </c>
      <c r="O79" s="58">
        <f t="shared" si="24"/>
        <v>0</v>
      </c>
      <c r="P79" s="58">
        <f t="shared" si="24"/>
        <v>0</v>
      </c>
      <c r="Q79" s="58">
        <f t="shared" si="24"/>
        <v>0</v>
      </c>
      <c r="R79" s="58">
        <f t="shared" si="24"/>
        <v>0</v>
      </c>
      <c r="S79" s="58">
        <f t="shared" si="24"/>
        <v>0</v>
      </c>
      <c r="T79" s="58">
        <f t="shared" si="24"/>
        <v>0</v>
      </c>
      <c r="U79" s="58">
        <f t="shared" si="24"/>
        <v>0</v>
      </c>
      <c r="V79" s="58">
        <f t="shared" si="24"/>
        <v>0</v>
      </c>
      <c r="W79" s="58">
        <f t="shared" si="24"/>
        <v>0</v>
      </c>
      <c r="X79" s="58">
        <f t="shared" si="24"/>
        <v>0</v>
      </c>
      <c r="Y79" s="58">
        <f t="shared" si="24"/>
        <v>0</v>
      </c>
      <c r="Z79" s="58">
        <f t="shared" si="24"/>
        <v>0</v>
      </c>
      <c r="AA79" s="58">
        <f t="shared" si="24"/>
        <v>0</v>
      </c>
      <c r="AB79" s="58">
        <f t="shared" si="24"/>
        <v>0</v>
      </c>
      <c r="AC79" s="58">
        <f t="shared" si="24"/>
        <v>0</v>
      </c>
      <c r="AD79" s="58">
        <f t="shared" si="24"/>
        <v>0</v>
      </c>
      <c r="AE79" s="58">
        <f t="shared" si="24"/>
        <v>4641.84</v>
      </c>
      <c r="AF79" s="58">
        <v>0</v>
      </c>
      <c r="AG79" s="58">
        <v>0</v>
      </c>
      <c r="AH79" s="58">
        <v>2320.92</v>
      </c>
      <c r="AI79" s="58">
        <v>-2320.92</v>
      </c>
      <c r="AJ79" s="58">
        <v>77279.08</v>
      </c>
      <c r="AK79" s="57">
        <f t="shared" si="20"/>
        <v>0.05831457286432161</v>
      </c>
      <c r="AL79" s="58">
        <v>0</v>
      </c>
      <c r="AM79" s="57">
        <v>0</v>
      </c>
      <c r="AN79" s="56">
        <v>0</v>
      </c>
      <c r="AO79" s="26">
        <f>AO80+AO81</f>
        <v>6927.71</v>
      </c>
      <c r="AP79" s="45">
        <f t="shared" si="21"/>
        <v>67.0039594613516</v>
      </c>
    </row>
    <row r="80" spans="1:42" ht="25.5" outlineLevel="2">
      <c r="A80" s="55" t="s">
        <v>286</v>
      </c>
      <c r="B80" s="54" t="s">
        <v>219</v>
      </c>
      <c r="C80" s="54" t="s">
        <v>314</v>
      </c>
      <c r="D80" s="54" t="s">
        <v>220</v>
      </c>
      <c r="E80" s="54" t="s">
        <v>219</v>
      </c>
      <c r="F80" s="54" t="s">
        <v>285</v>
      </c>
      <c r="G80" s="54"/>
      <c r="H80" s="54"/>
      <c r="I80" s="54"/>
      <c r="J80" s="54"/>
      <c r="K80" s="54"/>
      <c r="L80" s="54"/>
      <c r="M80" s="53">
        <v>0</v>
      </c>
      <c r="N80" s="53">
        <v>79600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4641.84</v>
      </c>
      <c r="AF80" s="53">
        <v>0</v>
      </c>
      <c r="AG80" s="53">
        <v>0</v>
      </c>
      <c r="AH80" s="53">
        <v>2320.92</v>
      </c>
      <c r="AI80" s="53">
        <v>-2320.92</v>
      </c>
      <c r="AJ80" s="53">
        <v>77279.08</v>
      </c>
      <c r="AK80" s="52">
        <f t="shared" si="20"/>
        <v>0.05831457286432161</v>
      </c>
      <c r="AL80" s="53">
        <v>0</v>
      </c>
      <c r="AM80" s="52">
        <v>0</v>
      </c>
      <c r="AN80" s="51">
        <v>0</v>
      </c>
      <c r="AO80" s="25">
        <v>6927.71</v>
      </c>
      <c r="AP80" s="50">
        <f t="shared" si="21"/>
        <v>67.0039594613516</v>
      </c>
    </row>
    <row r="81" spans="1:42" ht="38.25" outlineLevel="2">
      <c r="A81" s="55" t="s">
        <v>222</v>
      </c>
      <c r="B81" s="54" t="s">
        <v>219</v>
      </c>
      <c r="C81" s="54" t="s">
        <v>314</v>
      </c>
      <c r="D81" s="54" t="s">
        <v>220</v>
      </c>
      <c r="E81" s="54" t="s">
        <v>219</v>
      </c>
      <c r="F81" s="54" t="s">
        <v>218</v>
      </c>
      <c r="G81" s="54"/>
      <c r="H81" s="54"/>
      <c r="I81" s="54"/>
      <c r="J81" s="54"/>
      <c r="K81" s="54"/>
      <c r="L81" s="54"/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2" t="e">
        <f t="shared" si="20"/>
        <v>#DIV/0!</v>
      </c>
      <c r="AL81" s="53">
        <v>0</v>
      </c>
      <c r="AM81" s="52">
        <v>0</v>
      </c>
      <c r="AN81" s="51">
        <v>0</v>
      </c>
      <c r="AO81" s="25"/>
      <c r="AP81" s="50" t="e">
        <f t="shared" si="21"/>
        <v>#DIV/0!</v>
      </c>
    </row>
    <row r="82" spans="1:42" ht="15" outlineLevel="1">
      <c r="A82" s="60" t="s">
        <v>313</v>
      </c>
      <c r="B82" s="59" t="s">
        <v>219</v>
      </c>
      <c r="C82" s="59" t="s">
        <v>310</v>
      </c>
      <c r="D82" s="59" t="s">
        <v>220</v>
      </c>
      <c r="E82" s="59" t="s">
        <v>219</v>
      </c>
      <c r="F82" s="59" t="s">
        <v>219</v>
      </c>
      <c r="G82" s="59"/>
      <c r="H82" s="59"/>
      <c r="I82" s="59"/>
      <c r="J82" s="59"/>
      <c r="K82" s="59"/>
      <c r="L82" s="59"/>
      <c r="M82" s="58">
        <v>0</v>
      </c>
      <c r="N82" s="58">
        <f aca="true" t="shared" si="25" ref="N82:AE82">SUM(N83:N86)</f>
        <v>22685080</v>
      </c>
      <c r="O82" s="58">
        <f t="shared" si="25"/>
        <v>0</v>
      </c>
      <c r="P82" s="58">
        <f t="shared" si="25"/>
        <v>0</v>
      </c>
      <c r="Q82" s="58">
        <f t="shared" si="25"/>
        <v>0</v>
      </c>
      <c r="R82" s="58">
        <f t="shared" si="25"/>
        <v>0</v>
      </c>
      <c r="S82" s="58">
        <f t="shared" si="25"/>
        <v>0</v>
      </c>
      <c r="T82" s="58">
        <f t="shared" si="25"/>
        <v>0</v>
      </c>
      <c r="U82" s="58">
        <f t="shared" si="25"/>
        <v>0</v>
      </c>
      <c r="V82" s="58">
        <f t="shared" si="25"/>
        <v>0</v>
      </c>
      <c r="W82" s="58">
        <f t="shared" si="25"/>
        <v>0</v>
      </c>
      <c r="X82" s="58">
        <f t="shared" si="25"/>
        <v>0</v>
      </c>
      <c r="Y82" s="58">
        <f t="shared" si="25"/>
        <v>0</v>
      </c>
      <c r="Z82" s="58">
        <f t="shared" si="25"/>
        <v>0</v>
      </c>
      <c r="AA82" s="58">
        <f t="shared" si="25"/>
        <v>0</v>
      </c>
      <c r="AB82" s="58">
        <f t="shared" si="25"/>
        <v>0</v>
      </c>
      <c r="AC82" s="58">
        <f t="shared" si="25"/>
        <v>0</v>
      </c>
      <c r="AD82" s="58">
        <f t="shared" si="25"/>
        <v>0</v>
      </c>
      <c r="AE82" s="58">
        <f t="shared" si="25"/>
        <v>0</v>
      </c>
      <c r="AF82" s="58">
        <v>0</v>
      </c>
      <c r="AG82" s="58">
        <v>0</v>
      </c>
      <c r="AH82" s="58">
        <v>0</v>
      </c>
      <c r="AI82" s="58">
        <v>0</v>
      </c>
      <c r="AJ82" s="58">
        <v>22685100</v>
      </c>
      <c r="AK82" s="57">
        <f t="shared" si="20"/>
        <v>0</v>
      </c>
      <c r="AL82" s="58">
        <v>0</v>
      </c>
      <c r="AM82" s="57">
        <v>0</v>
      </c>
      <c r="AN82" s="56">
        <v>0</v>
      </c>
      <c r="AO82" s="58">
        <f>SUM(AO83:AO86)</f>
        <v>0</v>
      </c>
      <c r="AP82" s="45" t="e">
        <f t="shared" si="21"/>
        <v>#DIV/0!</v>
      </c>
    </row>
    <row r="83" spans="1:42" ht="15" outlineLevel="2">
      <c r="A83" s="55" t="s">
        <v>236</v>
      </c>
      <c r="B83" s="54" t="s">
        <v>219</v>
      </c>
      <c r="C83" s="54" t="s">
        <v>310</v>
      </c>
      <c r="D83" s="54" t="s">
        <v>220</v>
      </c>
      <c r="E83" s="54" t="s">
        <v>219</v>
      </c>
      <c r="F83" s="54" t="s">
        <v>235</v>
      </c>
      <c r="G83" s="54"/>
      <c r="H83" s="54"/>
      <c r="I83" s="54"/>
      <c r="J83" s="54"/>
      <c r="K83" s="54"/>
      <c r="L83" s="54"/>
      <c r="M83" s="53">
        <v>0</v>
      </c>
      <c r="N83" s="53">
        <v>1470400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1470400</v>
      </c>
      <c r="AK83" s="52">
        <f t="shared" si="20"/>
        <v>0</v>
      </c>
      <c r="AL83" s="53">
        <v>0</v>
      </c>
      <c r="AM83" s="52">
        <v>0</v>
      </c>
      <c r="AN83" s="51">
        <v>0</v>
      </c>
      <c r="AO83" s="25"/>
      <c r="AP83" s="50" t="e">
        <f t="shared" si="21"/>
        <v>#DIV/0!</v>
      </c>
    </row>
    <row r="84" spans="1:42" ht="25.5" outlineLevel="2">
      <c r="A84" s="55" t="s">
        <v>312</v>
      </c>
      <c r="B84" s="54" t="s">
        <v>219</v>
      </c>
      <c r="C84" s="54" t="s">
        <v>310</v>
      </c>
      <c r="D84" s="54" t="s">
        <v>220</v>
      </c>
      <c r="E84" s="54" t="s">
        <v>219</v>
      </c>
      <c r="F84" s="54" t="s">
        <v>311</v>
      </c>
      <c r="G84" s="54"/>
      <c r="H84" s="54"/>
      <c r="I84" s="54"/>
      <c r="J84" s="54"/>
      <c r="K84" s="54"/>
      <c r="L84" s="54"/>
      <c r="M84" s="53">
        <v>0</v>
      </c>
      <c r="N84" s="53">
        <v>17042880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3">
        <v>17042900</v>
      </c>
      <c r="AK84" s="52">
        <f t="shared" si="20"/>
        <v>0</v>
      </c>
      <c r="AL84" s="53">
        <v>0</v>
      </c>
      <c r="AM84" s="52">
        <v>0</v>
      </c>
      <c r="AN84" s="51">
        <v>0</v>
      </c>
      <c r="AO84" s="25"/>
      <c r="AP84" s="50" t="e">
        <f t="shared" si="21"/>
        <v>#DIV/0!</v>
      </c>
    </row>
    <row r="85" spans="1:42" ht="25.5" outlineLevel="2">
      <c r="A85" s="55" t="s">
        <v>234</v>
      </c>
      <c r="B85" s="54" t="s">
        <v>219</v>
      </c>
      <c r="C85" s="54" t="s">
        <v>310</v>
      </c>
      <c r="D85" s="54" t="s">
        <v>220</v>
      </c>
      <c r="E85" s="54" t="s">
        <v>219</v>
      </c>
      <c r="F85" s="54" t="s">
        <v>233</v>
      </c>
      <c r="G85" s="54"/>
      <c r="H85" s="54"/>
      <c r="I85" s="54"/>
      <c r="J85" s="54"/>
      <c r="K85" s="54"/>
      <c r="L85" s="54"/>
      <c r="M85" s="53">
        <v>0</v>
      </c>
      <c r="N85" s="53">
        <v>3000000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3000000</v>
      </c>
      <c r="AK85" s="52">
        <f t="shared" si="20"/>
        <v>0</v>
      </c>
      <c r="AL85" s="53">
        <v>0</v>
      </c>
      <c r="AM85" s="52">
        <v>0</v>
      </c>
      <c r="AN85" s="51">
        <v>0</v>
      </c>
      <c r="AO85" s="25"/>
      <c r="AP85" s="50" t="e">
        <f t="shared" si="21"/>
        <v>#DIV/0!</v>
      </c>
    </row>
    <row r="86" spans="1:42" ht="25.5" outlineLevel="2">
      <c r="A86" s="55" t="s">
        <v>250</v>
      </c>
      <c r="B86" s="54" t="s">
        <v>219</v>
      </c>
      <c r="C86" s="54" t="s">
        <v>310</v>
      </c>
      <c r="D86" s="54" t="s">
        <v>220</v>
      </c>
      <c r="E86" s="54" t="s">
        <v>219</v>
      </c>
      <c r="F86" s="54" t="s">
        <v>248</v>
      </c>
      <c r="G86" s="54"/>
      <c r="H86" s="54"/>
      <c r="I86" s="54"/>
      <c r="J86" s="54"/>
      <c r="K86" s="54"/>
      <c r="L86" s="54"/>
      <c r="M86" s="53">
        <v>0</v>
      </c>
      <c r="N86" s="53">
        <v>1171800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1171800</v>
      </c>
      <c r="AK86" s="52">
        <f t="shared" si="20"/>
        <v>0</v>
      </c>
      <c r="AL86" s="53">
        <v>0</v>
      </c>
      <c r="AM86" s="52">
        <v>0</v>
      </c>
      <c r="AN86" s="51">
        <v>0</v>
      </c>
      <c r="AO86" s="25"/>
      <c r="AP86" s="50" t="e">
        <f t="shared" si="21"/>
        <v>#DIV/0!</v>
      </c>
    </row>
    <row r="87" spans="1:42" ht="15" outlineLevel="1">
      <c r="A87" s="60" t="s">
        <v>309</v>
      </c>
      <c r="B87" s="59" t="s">
        <v>219</v>
      </c>
      <c r="C87" s="59" t="s">
        <v>308</v>
      </c>
      <c r="D87" s="59" t="s">
        <v>220</v>
      </c>
      <c r="E87" s="59" t="s">
        <v>219</v>
      </c>
      <c r="F87" s="59" t="s">
        <v>219</v>
      </c>
      <c r="G87" s="59"/>
      <c r="H87" s="59"/>
      <c r="I87" s="59"/>
      <c r="J87" s="59"/>
      <c r="K87" s="59"/>
      <c r="L87" s="59"/>
      <c r="M87" s="58">
        <v>0</v>
      </c>
      <c r="N87" s="58">
        <f aca="true" t="shared" si="26" ref="N87:AE87">N88</f>
        <v>28133249.01</v>
      </c>
      <c r="O87" s="58">
        <f t="shared" si="26"/>
        <v>0</v>
      </c>
      <c r="P87" s="58">
        <f t="shared" si="26"/>
        <v>0</v>
      </c>
      <c r="Q87" s="58">
        <f t="shared" si="26"/>
        <v>0</v>
      </c>
      <c r="R87" s="58">
        <f t="shared" si="26"/>
        <v>0</v>
      </c>
      <c r="S87" s="58">
        <f t="shared" si="26"/>
        <v>0</v>
      </c>
      <c r="T87" s="58">
        <f t="shared" si="26"/>
        <v>0</v>
      </c>
      <c r="U87" s="58">
        <f t="shared" si="26"/>
        <v>0</v>
      </c>
      <c r="V87" s="58">
        <f t="shared" si="26"/>
        <v>0</v>
      </c>
      <c r="W87" s="58">
        <f t="shared" si="26"/>
        <v>0</v>
      </c>
      <c r="X87" s="58">
        <f t="shared" si="26"/>
        <v>0</v>
      </c>
      <c r="Y87" s="58">
        <f t="shared" si="26"/>
        <v>0</v>
      </c>
      <c r="Z87" s="58">
        <f t="shared" si="26"/>
        <v>0</v>
      </c>
      <c r="AA87" s="58">
        <f t="shared" si="26"/>
        <v>0</v>
      </c>
      <c r="AB87" s="58">
        <f t="shared" si="26"/>
        <v>0</v>
      </c>
      <c r="AC87" s="58">
        <f t="shared" si="26"/>
        <v>0</v>
      </c>
      <c r="AD87" s="58">
        <f t="shared" si="26"/>
        <v>0</v>
      </c>
      <c r="AE87" s="58">
        <f t="shared" si="26"/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28133249.01</v>
      </c>
      <c r="AK87" s="57">
        <f t="shared" si="20"/>
        <v>0</v>
      </c>
      <c r="AL87" s="58">
        <v>0</v>
      </c>
      <c r="AM87" s="57">
        <v>0</v>
      </c>
      <c r="AN87" s="56">
        <v>0</v>
      </c>
      <c r="AO87" s="26">
        <f>AO88</f>
        <v>0</v>
      </c>
      <c r="AP87" s="45" t="e">
        <f t="shared" si="21"/>
        <v>#DIV/0!</v>
      </c>
    </row>
    <row r="88" spans="1:42" ht="38.25" outlineLevel="2">
      <c r="A88" s="55" t="s">
        <v>222</v>
      </c>
      <c r="B88" s="54" t="s">
        <v>219</v>
      </c>
      <c r="C88" s="54" t="s">
        <v>308</v>
      </c>
      <c r="D88" s="54" t="s">
        <v>220</v>
      </c>
      <c r="E88" s="54" t="s">
        <v>219</v>
      </c>
      <c r="F88" s="54" t="s">
        <v>218</v>
      </c>
      <c r="G88" s="54"/>
      <c r="H88" s="54"/>
      <c r="I88" s="54"/>
      <c r="J88" s="54"/>
      <c r="K88" s="54"/>
      <c r="L88" s="54"/>
      <c r="M88" s="53">
        <v>0</v>
      </c>
      <c r="N88" s="53">
        <v>28133249.01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28133249.01</v>
      </c>
      <c r="AK88" s="52">
        <f t="shared" si="20"/>
        <v>0</v>
      </c>
      <c r="AL88" s="53">
        <v>0</v>
      </c>
      <c r="AM88" s="52">
        <v>0</v>
      </c>
      <c r="AN88" s="51">
        <v>0</v>
      </c>
      <c r="AO88" s="25"/>
      <c r="AP88" s="50" t="e">
        <f t="shared" si="21"/>
        <v>#DIV/0!</v>
      </c>
    </row>
    <row r="89" spans="1:42" ht="15">
      <c r="A89" s="60" t="s">
        <v>307</v>
      </c>
      <c r="B89" s="59" t="s">
        <v>219</v>
      </c>
      <c r="C89" s="59" t="s">
        <v>306</v>
      </c>
      <c r="D89" s="59" t="s">
        <v>220</v>
      </c>
      <c r="E89" s="59" t="s">
        <v>219</v>
      </c>
      <c r="F89" s="59" t="s">
        <v>219</v>
      </c>
      <c r="G89" s="59"/>
      <c r="H89" s="59"/>
      <c r="I89" s="59"/>
      <c r="J89" s="59"/>
      <c r="K89" s="59"/>
      <c r="L89" s="59"/>
      <c r="M89" s="58">
        <v>0</v>
      </c>
      <c r="N89" s="58">
        <f aca="true" t="shared" si="27" ref="N89:W90">N90</f>
        <v>2000</v>
      </c>
      <c r="O89" s="58">
        <f t="shared" si="27"/>
        <v>0</v>
      </c>
      <c r="P89" s="58">
        <f t="shared" si="27"/>
        <v>0</v>
      </c>
      <c r="Q89" s="58">
        <f t="shared" si="27"/>
        <v>0</v>
      </c>
      <c r="R89" s="58">
        <f t="shared" si="27"/>
        <v>0</v>
      </c>
      <c r="S89" s="58">
        <f t="shared" si="27"/>
        <v>0</v>
      </c>
      <c r="T89" s="58">
        <f t="shared" si="27"/>
        <v>0</v>
      </c>
      <c r="U89" s="58">
        <f t="shared" si="27"/>
        <v>0</v>
      </c>
      <c r="V89" s="58">
        <f t="shared" si="27"/>
        <v>0</v>
      </c>
      <c r="W89" s="58">
        <f t="shared" si="27"/>
        <v>0</v>
      </c>
      <c r="X89" s="58">
        <f aca="true" t="shared" si="28" ref="X89:AE90">X90</f>
        <v>0</v>
      </c>
      <c r="Y89" s="58">
        <f t="shared" si="28"/>
        <v>0</v>
      </c>
      <c r="Z89" s="58">
        <f t="shared" si="28"/>
        <v>0</v>
      </c>
      <c r="AA89" s="58">
        <f t="shared" si="28"/>
        <v>0</v>
      </c>
      <c r="AB89" s="58">
        <f t="shared" si="28"/>
        <v>0</v>
      </c>
      <c r="AC89" s="58">
        <f t="shared" si="28"/>
        <v>0</v>
      </c>
      <c r="AD89" s="58">
        <f t="shared" si="28"/>
        <v>0</v>
      </c>
      <c r="AE89" s="58">
        <f t="shared" si="28"/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2000</v>
      </c>
      <c r="AK89" s="57">
        <f t="shared" si="20"/>
        <v>0</v>
      </c>
      <c r="AL89" s="58">
        <v>0</v>
      </c>
      <c r="AM89" s="57">
        <v>0</v>
      </c>
      <c r="AN89" s="56">
        <v>0</v>
      </c>
      <c r="AO89" s="26">
        <f>AO90</f>
        <v>0</v>
      </c>
      <c r="AP89" s="45" t="e">
        <f t="shared" si="21"/>
        <v>#DIV/0!</v>
      </c>
    </row>
    <row r="90" spans="1:42" ht="25.5" outlineLevel="1">
      <c r="A90" s="60" t="s">
        <v>305</v>
      </c>
      <c r="B90" s="59" t="s">
        <v>219</v>
      </c>
      <c r="C90" s="59" t="s">
        <v>304</v>
      </c>
      <c r="D90" s="59" t="s">
        <v>220</v>
      </c>
      <c r="E90" s="59" t="s">
        <v>219</v>
      </c>
      <c r="F90" s="59" t="s">
        <v>219</v>
      </c>
      <c r="G90" s="59"/>
      <c r="H90" s="59"/>
      <c r="I90" s="59"/>
      <c r="J90" s="59"/>
      <c r="K90" s="59"/>
      <c r="L90" s="59"/>
      <c r="M90" s="58">
        <v>0</v>
      </c>
      <c r="N90" s="58">
        <f t="shared" si="27"/>
        <v>2000</v>
      </c>
      <c r="O90" s="58">
        <f t="shared" si="27"/>
        <v>0</v>
      </c>
      <c r="P90" s="58">
        <f t="shared" si="27"/>
        <v>0</v>
      </c>
      <c r="Q90" s="58">
        <f t="shared" si="27"/>
        <v>0</v>
      </c>
      <c r="R90" s="58">
        <f t="shared" si="27"/>
        <v>0</v>
      </c>
      <c r="S90" s="58">
        <f t="shared" si="27"/>
        <v>0</v>
      </c>
      <c r="T90" s="58">
        <f t="shared" si="27"/>
        <v>0</v>
      </c>
      <c r="U90" s="58">
        <f t="shared" si="27"/>
        <v>0</v>
      </c>
      <c r="V90" s="58">
        <f t="shared" si="27"/>
        <v>0</v>
      </c>
      <c r="W90" s="58">
        <f t="shared" si="27"/>
        <v>0</v>
      </c>
      <c r="X90" s="58">
        <f t="shared" si="28"/>
        <v>0</v>
      </c>
      <c r="Y90" s="58">
        <f t="shared" si="28"/>
        <v>0</v>
      </c>
      <c r="Z90" s="58">
        <f t="shared" si="28"/>
        <v>0</v>
      </c>
      <c r="AA90" s="58">
        <f t="shared" si="28"/>
        <v>0</v>
      </c>
      <c r="AB90" s="58">
        <f t="shared" si="28"/>
        <v>0</v>
      </c>
      <c r="AC90" s="58">
        <f t="shared" si="28"/>
        <v>0</v>
      </c>
      <c r="AD90" s="58">
        <f t="shared" si="28"/>
        <v>0</v>
      </c>
      <c r="AE90" s="58">
        <f t="shared" si="28"/>
        <v>0</v>
      </c>
      <c r="AF90" s="58">
        <v>0</v>
      </c>
      <c r="AG90" s="58">
        <v>0</v>
      </c>
      <c r="AH90" s="58">
        <v>0</v>
      </c>
      <c r="AI90" s="58">
        <v>0</v>
      </c>
      <c r="AJ90" s="58">
        <v>2000</v>
      </c>
      <c r="AK90" s="57">
        <f t="shared" si="20"/>
        <v>0</v>
      </c>
      <c r="AL90" s="58">
        <v>0</v>
      </c>
      <c r="AM90" s="57">
        <v>0</v>
      </c>
      <c r="AN90" s="56">
        <v>0</v>
      </c>
      <c r="AO90" s="26">
        <f>AO91</f>
        <v>0</v>
      </c>
      <c r="AP90" s="45" t="e">
        <f t="shared" si="21"/>
        <v>#DIV/0!</v>
      </c>
    </row>
    <row r="91" spans="1:42" ht="15" outlineLevel="2">
      <c r="A91" s="55" t="s">
        <v>236</v>
      </c>
      <c r="B91" s="54" t="s">
        <v>219</v>
      </c>
      <c r="C91" s="54" t="s">
        <v>304</v>
      </c>
      <c r="D91" s="54" t="s">
        <v>220</v>
      </c>
      <c r="E91" s="54" t="s">
        <v>219</v>
      </c>
      <c r="F91" s="54" t="s">
        <v>235</v>
      </c>
      <c r="G91" s="54"/>
      <c r="H91" s="54"/>
      <c r="I91" s="54"/>
      <c r="J91" s="54"/>
      <c r="K91" s="54"/>
      <c r="L91" s="54"/>
      <c r="M91" s="53">
        <v>0</v>
      </c>
      <c r="N91" s="53">
        <v>2000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2000</v>
      </c>
      <c r="AK91" s="52">
        <f t="shared" si="20"/>
        <v>0</v>
      </c>
      <c r="AL91" s="53">
        <v>0</v>
      </c>
      <c r="AM91" s="52">
        <v>0</v>
      </c>
      <c r="AN91" s="51">
        <v>0</v>
      </c>
      <c r="AO91" s="25"/>
      <c r="AP91" s="50" t="e">
        <f t="shared" si="21"/>
        <v>#DIV/0!</v>
      </c>
    </row>
    <row r="92" spans="1:42" ht="15">
      <c r="A92" s="60" t="s">
        <v>303</v>
      </c>
      <c r="B92" s="59" t="s">
        <v>219</v>
      </c>
      <c r="C92" s="59" t="s">
        <v>302</v>
      </c>
      <c r="D92" s="59" t="s">
        <v>220</v>
      </c>
      <c r="E92" s="59" t="s">
        <v>219</v>
      </c>
      <c r="F92" s="59" t="s">
        <v>219</v>
      </c>
      <c r="G92" s="59"/>
      <c r="H92" s="59"/>
      <c r="I92" s="59"/>
      <c r="J92" s="59"/>
      <c r="K92" s="59"/>
      <c r="L92" s="59"/>
      <c r="M92" s="58">
        <v>0</v>
      </c>
      <c r="N92" s="58">
        <f aca="true" t="shared" si="29" ref="N92:AE92">N93+N95+N98+N102+N109</f>
        <v>224970130</v>
      </c>
      <c r="O92" s="58">
        <f t="shared" si="29"/>
        <v>0</v>
      </c>
      <c r="P92" s="58">
        <f t="shared" si="29"/>
        <v>0</v>
      </c>
      <c r="Q92" s="58">
        <f t="shared" si="29"/>
        <v>0</v>
      </c>
      <c r="R92" s="58">
        <f t="shared" si="29"/>
        <v>0</v>
      </c>
      <c r="S92" s="58">
        <f t="shared" si="29"/>
        <v>0</v>
      </c>
      <c r="T92" s="58">
        <f t="shared" si="29"/>
        <v>0</v>
      </c>
      <c r="U92" s="58">
        <f t="shared" si="29"/>
        <v>0</v>
      </c>
      <c r="V92" s="58">
        <f t="shared" si="29"/>
        <v>0</v>
      </c>
      <c r="W92" s="58">
        <f t="shared" si="29"/>
        <v>0</v>
      </c>
      <c r="X92" s="58">
        <f t="shared" si="29"/>
        <v>0</v>
      </c>
      <c r="Y92" s="58">
        <f t="shared" si="29"/>
        <v>0</v>
      </c>
      <c r="Z92" s="58">
        <f t="shared" si="29"/>
        <v>0</v>
      </c>
      <c r="AA92" s="58">
        <f t="shared" si="29"/>
        <v>0</v>
      </c>
      <c r="AB92" s="58">
        <f t="shared" si="29"/>
        <v>0</v>
      </c>
      <c r="AC92" s="58">
        <f t="shared" si="29"/>
        <v>0</v>
      </c>
      <c r="AD92" s="58">
        <f t="shared" si="29"/>
        <v>0</v>
      </c>
      <c r="AE92" s="58">
        <f t="shared" si="29"/>
        <v>44124677.26</v>
      </c>
      <c r="AF92" s="58">
        <v>0</v>
      </c>
      <c r="AG92" s="58">
        <v>0</v>
      </c>
      <c r="AH92" s="58">
        <v>38811366.66</v>
      </c>
      <c r="AI92" s="58">
        <v>-38811366.66</v>
      </c>
      <c r="AJ92" s="58">
        <v>186158763.34</v>
      </c>
      <c r="AK92" s="57">
        <f t="shared" si="20"/>
        <v>0.1961357148168959</v>
      </c>
      <c r="AL92" s="58">
        <v>0</v>
      </c>
      <c r="AM92" s="57">
        <v>0</v>
      </c>
      <c r="AN92" s="56">
        <v>0</v>
      </c>
      <c r="AO92" s="58">
        <f>AO93+AO95+AO98+AO102+AO109</f>
        <v>40707676.58</v>
      </c>
      <c r="AP92" s="45">
        <f t="shared" si="21"/>
        <v>108.39399584322824</v>
      </c>
    </row>
    <row r="93" spans="1:42" ht="15" outlineLevel="1">
      <c r="A93" s="60" t="s">
        <v>301</v>
      </c>
      <c r="B93" s="59" t="s">
        <v>219</v>
      </c>
      <c r="C93" s="59" t="s">
        <v>300</v>
      </c>
      <c r="D93" s="59" t="s">
        <v>220</v>
      </c>
      <c r="E93" s="59" t="s">
        <v>219</v>
      </c>
      <c r="F93" s="59" t="s">
        <v>219</v>
      </c>
      <c r="G93" s="59"/>
      <c r="H93" s="59"/>
      <c r="I93" s="59"/>
      <c r="J93" s="59"/>
      <c r="K93" s="59"/>
      <c r="L93" s="59"/>
      <c r="M93" s="58">
        <v>0</v>
      </c>
      <c r="N93" s="58">
        <f aca="true" t="shared" si="30" ref="N93:AE93">N94</f>
        <v>41166800</v>
      </c>
      <c r="O93" s="58">
        <f t="shared" si="30"/>
        <v>0</v>
      </c>
      <c r="P93" s="58">
        <f t="shared" si="30"/>
        <v>0</v>
      </c>
      <c r="Q93" s="58">
        <f t="shared" si="30"/>
        <v>0</v>
      </c>
      <c r="R93" s="58">
        <f t="shared" si="30"/>
        <v>0</v>
      </c>
      <c r="S93" s="58">
        <f t="shared" si="30"/>
        <v>0</v>
      </c>
      <c r="T93" s="58">
        <f t="shared" si="30"/>
        <v>0</v>
      </c>
      <c r="U93" s="58">
        <f t="shared" si="30"/>
        <v>0</v>
      </c>
      <c r="V93" s="58">
        <f t="shared" si="30"/>
        <v>0</v>
      </c>
      <c r="W93" s="58">
        <f t="shared" si="30"/>
        <v>0</v>
      </c>
      <c r="X93" s="58">
        <f t="shared" si="30"/>
        <v>0</v>
      </c>
      <c r="Y93" s="58">
        <f t="shared" si="30"/>
        <v>0</v>
      </c>
      <c r="Z93" s="58">
        <f t="shared" si="30"/>
        <v>0</v>
      </c>
      <c r="AA93" s="58">
        <f t="shared" si="30"/>
        <v>0</v>
      </c>
      <c r="AB93" s="58">
        <f t="shared" si="30"/>
        <v>0</v>
      </c>
      <c r="AC93" s="58">
        <f t="shared" si="30"/>
        <v>0</v>
      </c>
      <c r="AD93" s="58">
        <f t="shared" si="30"/>
        <v>0</v>
      </c>
      <c r="AE93" s="58">
        <f t="shared" si="30"/>
        <v>7959300</v>
      </c>
      <c r="AF93" s="58">
        <v>0</v>
      </c>
      <c r="AG93" s="58">
        <v>0</v>
      </c>
      <c r="AH93" s="58">
        <v>6870100</v>
      </c>
      <c r="AI93" s="58">
        <v>-6870100</v>
      </c>
      <c r="AJ93" s="58">
        <v>34296700</v>
      </c>
      <c r="AK93" s="57">
        <f t="shared" si="20"/>
        <v>0.19334269362690323</v>
      </c>
      <c r="AL93" s="58">
        <v>0</v>
      </c>
      <c r="AM93" s="57">
        <v>0</v>
      </c>
      <c r="AN93" s="56">
        <v>0</v>
      </c>
      <c r="AO93" s="26">
        <f>AO94</f>
        <v>7867300</v>
      </c>
      <c r="AP93" s="45">
        <f t="shared" si="21"/>
        <v>101.16939737902457</v>
      </c>
    </row>
    <row r="94" spans="1:42" ht="38.25" outlineLevel="2">
      <c r="A94" s="55" t="s">
        <v>270</v>
      </c>
      <c r="B94" s="54" t="s">
        <v>219</v>
      </c>
      <c r="C94" s="54" t="s">
        <v>300</v>
      </c>
      <c r="D94" s="54" t="s">
        <v>220</v>
      </c>
      <c r="E94" s="54" t="s">
        <v>219</v>
      </c>
      <c r="F94" s="54" t="s">
        <v>269</v>
      </c>
      <c r="G94" s="54"/>
      <c r="H94" s="54"/>
      <c r="I94" s="54"/>
      <c r="J94" s="54"/>
      <c r="K94" s="54"/>
      <c r="L94" s="54"/>
      <c r="M94" s="53">
        <v>0</v>
      </c>
      <c r="N94" s="53">
        <v>41166800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7959300</v>
      </c>
      <c r="AF94" s="53">
        <v>0</v>
      </c>
      <c r="AG94" s="53">
        <v>0</v>
      </c>
      <c r="AH94" s="53">
        <v>6870100</v>
      </c>
      <c r="AI94" s="53">
        <v>-6870100</v>
      </c>
      <c r="AJ94" s="53">
        <v>34296700</v>
      </c>
      <c r="AK94" s="52">
        <f t="shared" si="20"/>
        <v>0.19334269362690323</v>
      </c>
      <c r="AL94" s="53">
        <v>0</v>
      </c>
      <c r="AM94" s="52">
        <v>0</v>
      </c>
      <c r="AN94" s="51">
        <v>0</v>
      </c>
      <c r="AO94" s="25">
        <v>7867300</v>
      </c>
      <c r="AP94" s="50">
        <f t="shared" si="21"/>
        <v>101.16939737902457</v>
      </c>
    </row>
    <row r="95" spans="1:42" ht="15" outlineLevel="1">
      <c r="A95" s="60" t="s">
        <v>299</v>
      </c>
      <c r="B95" s="59" t="s">
        <v>219</v>
      </c>
      <c r="C95" s="59" t="s">
        <v>298</v>
      </c>
      <c r="D95" s="59" t="s">
        <v>220</v>
      </c>
      <c r="E95" s="59" t="s">
        <v>219</v>
      </c>
      <c r="F95" s="59" t="s">
        <v>219</v>
      </c>
      <c r="G95" s="59"/>
      <c r="H95" s="59"/>
      <c r="I95" s="59"/>
      <c r="J95" s="59"/>
      <c r="K95" s="59"/>
      <c r="L95" s="59"/>
      <c r="M95" s="58">
        <v>0</v>
      </c>
      <c r="N95" s="58">
        <f aca="true" t="shared" si="31" ref="N95:AE95">N97</f>
        <v>134907300</v>
      </c>
      <c r="O95" s="58">
        <f t="shared" si="31"/>
        <v>0</v>
      </c>
      <c r="P95" s="58">
        <f t="shared" si="31"/>
        <v>0</v>
      </c>
      <c r="Q95" s="58">
        <f t="shared" si="31"/>
        <v>0</v>
      </c>
      <c r="R95" s="58">
        <f t="shared" si="31"/>
        <v>0</v>
      </c>
      <c r="S95" s="58">
        <f t="shared" si="31"/>
        <v>0</v>
      </c>
      <c r="T95" s="58">
        <f t="shared" si="31"/>
        <v>0</v>
      </c>
      <c r="U95" s="58">
        <f t="shared" si="31"/>
        <v>0</v>
      </c>
      <c r="V95" s="58">
        <f t="shared" si="31"/>
        <v>0</v>
      </c>
      <c r="W95" s="58">
        <f t="shared" si="31"/>
        <v>0</v>
      </c>
      <c r="X95" s="58">
        <f t="shared" si="31"/>
        <v>0</v>
      </c>
      <c r="Y95" s="58">
        <f t="shared" si="31"/>
        <v>0</v>
      </c>
      <c r="Z95" s="58">
        <f t="shared" si="31"/>
        <v>0</v>
      </c>
      <c r="AA95" s="58">
        <f t="shared" si="31"/>
        <v>0</v>
      </c>
      <c r="AB95" s="58">
        <f t="shared" si="31"/>
        <v>0</v>
      </c>
      <c r="AC95" s="58">
        <f t="shared" si="31"/>
        <v>0</v>
      </c>
      <c r="AD95" s="58">
        <f t="shared" si="31"/>
        <v>0</v>
      </c>
      <c r="AE95" s="58">
        <f t="shared" si="31"/>
        <v>33046200</v>
      </c>
      <c r="AF95" s="58">
        <v>0</v>
      </c>
      <c r="AG95" s="58">
        <v>0</v>
      </c>
      <c r="AH95" s="58">
        <v>28824900</v>
      </c>
      <c r="AI95" s="58">
        <v>-28824900</v>
      </c>
      <c r="AJ95" s="58">
        <v>106082400</v>
      </c>
      <c r="AK95" s="57">
        <f t="shared" si="20"/>
        <v>0.24495486901005356</v>
      </c>
      <c r="AL95" s="58">
        <v>0</v>
      </c>
      <c r="AM95" s="57">
        <v>0</v>
      </c>
      <c r="AN95" s="56">
        <v>0</v>
      </c>
      <c r="AO95" s="26">
        <f>AO96+AO97</f>
        <v>29980048.75</v>
      </c>
      <c r="AP95" s="45">
        <f t="shared" si="21"/>
        <v>110.22730575112891</v>
      </c>
    </row>
    <row r="96" spans="1:42" ht="15" outlineLevel="1">
      <c r="A96" s="55" t="s">
        <v>272</v>
      </c>
      <c r="B96" s="54"/>
      <c r="C96" s="61" t="s">
        <v>298</v>
      </c>
      <c r="D96" s="61"/>
      <c r="E96" s="61"/>
      <c r="F96" s="61">
        <v>223</v>
      </c>
      <c r="G96" s="54"/>
      <c r="H96" s="54"/>
      <c r="I96" s="54"/>
      <c r="J96" s="54"/>
      <c r="K96" s="54"/>
      <c r="L96" s="54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2"/>
      <c r="AL96" s="53"/>
      <c r="AM96" s="52"/>
      <c r="AN96" s="51"/>
      <c r="AO96" s="25">
        <v>73205.75</v>
      </c>
      <c r="AP96" s="50"/>
    </row>
    <row r="97" spans="1:42" ht="38.25" outlineLevel="2">
      <c r="A97" s="55" t="s">
        <v>270</v>
      </c>
      <c r="B97" s="54" t="s">
        <v>219</v>
      </c>
      <c r="C97" s="54" t="s">
        <v>298</v>
      </c>
      <c r="D97" s="54" t="s">
        <v>220</v>
      </c>
      <c r="E97" s="54" t="s">
        <v>219</v>
      </c>
      <c r="F97" s="54" t="s">
        <v>269</v>
      </c>
      <c r="G97" s="54"/>
      <c r="H97" s="54"/>
      <c r="I97" s="54"/>
      <c r="J97" s="54"/>
      <c r="K97" s="54"/>
      <c r="L97" s="54"/>
      <c r="M97" s="53">
        <v>0</v>
      </c>
      <c r="N97" s="53">
        <v>134907300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33046200</v>
      </c>
      <c r="AF97" s="53">
        <v>0</v>
      </c>
      <c r="AG97" s="53">
        <v>0</v>
      </c>
      <c r="AH97" s="53">
        <v>28824900</v>
      </c>
      <c r="AI97" s="53">
        <v>-28824900</v>
      </c>
      <c r="AJ97" s="53">
        <v>106082400</v>
      </c>
      <c r="AK97" s="52">
        <f aca="true" t="shared" si="32" ref="AK97:AK128">AE97/N97</f>
        <v>0.24495486901005356</v>
      </c>
      <c r="AL97" s="53">
        <v>0</v>
      </c>
      <c r="AM97" s="52">
        <v>0</v>
      </c>
      <c r="AN97" s="51">
        <v>0</v>
      </c>
      <c r="AO97" s="25">
        <v>29906843</v>
      </c>
      <c r="AP97" s="50">
        <f aca="true" t="shared" si="33" ref="AP97:AP128">AE97/AO97*100</f>
        <v>110.49711933820632</v>
      </c>
    </row>
    <row r="98" spans="1:42" ht="25.5" outlineLevel="1">
      <c r="A98" s="60" t="s">
        <v>297</v>
      </c>
      <c r="B98" s="59" t="s">
        <v>219</v>
      </c>
      <c r="C98" s="59" t="s">
        <v>296</v>
      </c>
      <c r="D98" s="59" t="s">
        <v>220</v>
      </c>
      <c r="E98" s="59" t="s">
        <v>219</v>
      </c>
      <c r="F98" s="59" t="s">
        <v>219</v>
      </c>
      <c r="G98" s="59"/>
      <c r="H98" s="59"/>
      <c r="I98" s="59"/>
      <c r="J98" s="59"/>
      <c r="K98" s="59"/>
      <c r="L98" s="59"/>
      <c r="M98" s="58">
        <v>0</v>
      </c>
      <c r="N98" s="58">
        <f aca="true" t="shared" si="34" ref="N98:AE98">N99</f>
        <v>43880920</v>
      </c>
      <c r="O98" s="58">
        <f t="shared" si="34"/>
        <v>0</v>
      </c>
      <c r="P98" s="58">
        <f t="shared" si="34"/>
        <v>0</v>
      </c>
      <c r="Q98" s="58">
        <f t="shared" si="34"/>
        <v>0</v>
      </c>
      <c r="R98" s="58">
        <f t="shared" si="34"/>
        <v>0</v>
      </c>
      <c r="S98" s="58">
        <f t="shared" si="34"/>
        <v>0</v>
      </c>
      <c r="T98" s="58">
        <f t="shared" si="34"/>
        <v>0</v>
      </c>
      <c r="U98" s="58">
        <f t="shared" si="34"/>
        <v>0</v>
      </c>
      <c r="V98" s="58">
        <f t="shared" si="34"/>
        <v>0</v>
      </c>
      <c r="W98" s="58">
        <f t="shared" si="34"/>
        <v>0</v>
      </c>
      <c r="X98" s="58">
        <f t="shared" si="34"/>
        <v>0</v>
      </c>
      <c r="Y98" s="58">
        <f t="shared" si="34"/>
        <v>0</v>
      </c>
      <c r="Z98" s="58">
        <f t="shared" si="34"/>
        <v>0</v>
      </c>
      <c r="AA98" s="58">
        <f t="shared" si="34"/>
        <v>0</v>
      </c>
      <c r="AB98" s="58">
        <f t="shared" si="34"/>
        <v>0</v>
      </c>
      <c r="AC98" s="58">
        <f t="shared" si="34"/>
        <v>0</v>
      </c>
      <c r="AD98" s="58">
        <f t="shared" si="34"/>
        <v>0</v>
      </c>
      <c r="AE98" s="58">
        <f t="shared" si="34"/>
        <v>2367130</v>
      </c>
      <c r="AF98" s="58">
        <v>0</v>
      </c>
      <c r="AG98" s="58">
        <v>0</v>
      </c>
      <c r="AH98" s="58">
        <v>2367130</v>
      </c>
      <c r="AI98" s="58">
        <v>-2367130</v>
      </c>
      <c r="AJ98" s="58">
        <v>41513790</v>
      </c>
      <c r="AK98" s="57">
        <f t="shared" si="32"/>
        <v>0.053944402259569764</v>
      </c>
      <c r="AL98" s="58">
        <v>0</v>
      </c>
      <c r="AM98" s="57">
        <v>0</v>
      </c>
      <c r="AN98" s="56">
        <v>0</v>
      </c>
      <c r="AO98" s="26">
        <f>AO99</f>
        <v>2090600</v>
      </c>
      <c r="AP98" s="45">
        <f t="shared" si="33"/>
        <v>113.22730316655505</v>
      </c>
    </row>
    <row r="99" spans="1:42" ht="38.25" outlineLevel="2">
      <c r="A99" s="55" t="s">
        <v>270</v>
      </c>
      <c r="B99" s="54" t="s">
        <v>219</v>
      </c>
      <c r="C99" s="54" t="s">
        <v>296</v>
      </c>
      <c r="D99" s="54" t="s">
        <v>220</v>
      </c>
      <c r="E99" s="54" t="s">
        <v>219</v>
      </c>
      <c r="F99" s="54" t="s">
        <v>269</v>
      </c>
      <c r="G99" s="54"/>
      <c r="H99" s="54"/>
      <c r="I99" s="54"/>
      <c r="J99" s="54"/>
      <c r="K99" s="54"/>
      <c r="L99" s="54"/>
      <c r="M99" s="53">
        <v>0</v>
      </c>
      <c r="N99" s="53">
        <v>43880920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2367130</v>
      </c>
      <c r="AF99" s="53">
        <v>0</v>
      </c>
      <c r="AG99" s="53">
        <v>0</v>
      </c>
      <c r="AH99" s="53">
        <v>2367130</v>
      </c>
      <c r="AI99" s="53">
        <v>-2367130</v>
      </c>
      <c r="AJ99" s="53">
        <v>41513790</v>
      </c>
      <c r="AK99" s="52">
        <f t="shared" si="32"/>
        <v>0.053944402259569764</v>
      </c>
      <c r="AL99" s="53">
        <v>0</v>
      </c>
      <c r="AM99" s="52">
        <v>0</v>
      </c>
      <c r="AN99" s="51">
        <v>0</v>
      </c>
      <c r="AO99" s="25">
        <v>2090600</v>
      </c>
      <c r="AP99" s="50">
        <f t="shared" si="33"/>
        <v>113.22730316655505</v>
      </c>
    </row>
    <row r="100" spans="1:42" ht="38.25" outlineLevel="2">
      <c r="A100" s="60" t="s">
        <v>295</v>
      </c>
      <c r="B100" s="59"/>
      <c r="C100" s="63" t="s">
        <v>294</v>
      </c>
      <c r="D100" s="63"/>
      <c r="E100" s="63"/>
      <c r="F100" s="63" t="s">
        <v>219</v>
      </c>
      <c r="G100" s="59"/>
      <c r="H100" s="59"/>
      <c r="I100" s="59"/>
      <c r="J100" s="59"/>
      <c r="K100" s="59"/>
      <c r="L100" s="59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7" t="e">
        <f t="shared" si="32"/>
        <v>#DIV/0!</v>
      </c>
      <c r="AL100" s="58"/>
      <c r="AM100" s="57"/>
      <c r="AN100" s="56"/>
      <c r="AO100" s="26">
        <f>AO101</f>
        <v>25040</v>
      </c>
      <c r="AP100" s="45">
        <f t="shared" si="33"/>
        <v>0</v>
      </c>
    </row>
    <row r="101" spans="1:42" ht="15" outlineLevel="2">
      <c r="A101" s="55" t="s">
        <v>236</v>
      </c>
      <c r="B101" s="54"/>
      <c r="C101" s="61" t="s">
        <v>294</v>
      </c>
      <c r="D101" s="61"/>
      <c r="E101" s="61"/>
      <c r="F101" s="61" t="s">
        <v>235</v>
      </c>
      <c r="G101" s="54"/>
      <c r="H101" s="54"/>
      <c r="I101" s="54"/>
      <c r="J101" s="54"/>
      <c r="K101" s="54"/>
      <c r="L101" s="54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2" t="e">
        <f t="shared" si="32"/>
        <v>#DIV/0!</v>
      </c>
      <c r="AL101" s="53"/>
      <c r="AM101" s="52"/>
      <c r="AN101" s="51"/>
      <c r="AO101" s="25">
        <v>25040</v>
      </c>
      <c r="AP101" s="50">
        <f t="shared" si="33"/>
        <v>0</v>
      </c>
    </row>
    <row r="102" spans="1:42" ht="15" outlineLevel="1">
      <c r="A102" s="60" t="s">
        <v>293</v>
      </c>
      <c r="B102" s="59" t="s">
        <v>219</v>
      </c>
      <c r="C102" s="59" t="s">
        <v>290</v>
      </c>
      <c r="D102" s="59" t="s">
        <v>220</v>
      </c>
      <c r="E102" s="59" t="s">
        <v>219</v>
      </c>
      <c r="F102" s="59" t="s">
        <v>219</v>
      </c>
      <c r="G102" s="59"/>
      <c r="H102" s="59"/>
      <c r="I102" s="59"/>
      <c r="J102" s="59"/>
      <c r="K102" s="59"/>
      <c r="L102" s="59"/>
      <c r="M102" s="58">
        <v>0</v>
      </c>
      <c r="N102" s="58">
        <f aca="true" t="shared" si="35" ref="N102:AE102">SUM(N103:N108)</f>
        <v>1465800</v>
      </c>
      <c r="O102" s="58">
        <f t="shared" si="35"/>
        <v>0</v>
      </c>
      <c r="P102" s="58">
        <f t="shared" si="35"/>
        <v>0</v>
      </c>
      <c r="Q102" s="58">
        <f t="shared" si="35"/>
        <v>0</v>
      </c>
      <c r="R102" s="58">
        <f t="shared" si="35"/>
        <v>0</v>
      </c>
      <c r="S102" s="58">
        <f t="shared" si="35"/>
        <v>0</v>
      </c>
      <c r="T102" s="58">
        <f t="shared" si="35"/>
        <v>0</v>
      </c>
      <c r="U102" s="58">
        <f t="shared" si="35"/>
        <v>0</v>
      </c>
      <c r="V102" s="58">
        <f t="shared" si="35"/>
        <v>0</v>
      </c>
      <c r="W102" s="58">
        <f t="shared" si="35"/>
        <v>0</v>
      </c>
      <c r="X102" s="58">
        <f t="shared" si="35"/>
        <v>0</v>
      </c>
      <c r="Y102" s="58">
        <f t="shared" si="35"/>
        <v>0</v>
      </c>
      <c r="Z102" s="58">
        <f t="shared" si="35"/>
        <v>0</v>
      </c>
      <c r="AA102" s="58">
        <f t="shared" si="35"/>
        <v>0</v>
      </c>
      <c r="AB102" s="58">
        <f t="shared" si="35"/>
        <v>0</v>
      </c>
      <c r="AC102" s="58">
        <f t="shared" si="35"/>
        <v>0</v>
      </c>
      <c r="AD102" s="58">
        <f t="shared" si="35"/>
        <v>0</v>
      </c>
      <c r="AE102" s="58">
        <f t="shared" si="35"/>
        <v>57201</v>
      </c>
      <c r="AF102" s="58">
        <v>0</v>
      </c>
      <c r="AG102" s="58">
        <v>0</v>
      </c>
      <c r="AH102" s="58">
        <v>57201</v>
      </c>
      <c r="AI102" s="58">
        <v>-57201</v>
      </c>
      <c r="AJ102" s="58">
        <v>1408599</v>
      </c>
      <c r="AK102" s="57">
        <f t="shared" si="32"/>
        <v>0.039023741301678266</v>
      </c>
      <c r="AL102" s="58">
        <v>0</v>
      </c>
      <c r="AM102" s="57">
        <v>0</v>
      </c>
      <c r="AN102" s="56">
        <v>0</v>
      </c>
      <c r="AO102" s="62">
        <f>SUM(AO103:AO108)</f>
        <v>106898.6</v>
      </c>
      <c r="AP102" s="45">
        <f t="shared" si="33"/>
        <v>53.509587590482944</v>
      </c>
    </row>
    <row r="103" spans="1:42" ht="15" outlineLevel="2">
      <c r="A103" s="55" t="s">
        <v>236</v>
      </c>
      <c r="B103" s="54" t="s">
        <v>219</v>
      </c>
      <c r="C103" s="54" t="s">
        <v>290</v>
      </c>
      <c r="D103" s="54" t="s">
        <v>220</v>
      </c>
      <c r="E103" s="54" t="s">
        <v>219</v>
      </c>
      <c r="F103" s="54" t="s">
        <v>235</v>
      </c>
      <c r="G103" s="54"/>
      <c r="H103" s="54"/>
      <c r="I103" s="54"/>
      <c r="J103" s="54"/>
      <c r="K103" s="54"/>
      <c r="L103" s="54"/>
      <c r="M103" s="53">
        <v>0</v>
      </c>
      <c r="N103" s="53">
        <v>47500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47500</v>
      </c>
      <c r="AK103" s="52">
        <f t="shared" si="32"/>
        <v>0</v>
      </c>
      <c r="AL103" s="53">
        <v>0</v>
      </c>
      <c r="AM103" s="52">
        <v>0</v>
      </c>
      <c r="AN103" s="51">
        <v>0</v>
      </c>
      <c r="AO103" s="25"/>
      <c r="AP103" s="50" t="e">
        <f t="shared" si="33"/>
        <v>#DIV/0!</v>
      </c>
    </row>
    <row r="104" spans="1:42" ht="38.25" outlineLevel="2">
      <c r="A104" s="55" t="s">
        <v>270</v>
      </c>
      <c r="B104" s="54" t="s">
        <v>219</v>
      </c>
      <c r="C104" s="54" t="s">
        <v>290</v>
      </c>
      <c r="D104" s="54" t="s">
        <v>220</v>
      </c>
      <c r="E104" s="54" t="s">
        <v>219</v>
      </c>
      <c r="F104" s="54" t="s">
        <v>269</v>
      </c>
      <c r="G104" s="54"/>
      <c r="H104" s="54"/>
      <c r="I104" s="54"/>
      <c r="J104" s="54"/>
      <c r="K104" s="54"/>
      <c r="L104" s="54"/>
      <c r="M104" s="53">
        <v>0</v>
      </c>
      <c r="N104" s="53">
        <v>814200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49000</v>
      </c>
      <c r="AF104" s="53">
        <v>0</v>
      </c>
      <c r="AG104" s="53">
        <v>0</v>
      </c>
      <c r="AH104" s="53">
        <v>49000</v>
      </c>
      <c r="AI104" s="53">
        <v>-49000</v>
      </c>
      <c r="AJ104" s="53">
        <v>765200</v>
      </c>
      <c r="AK104" s="52">
        <f t="shared" si="32"/>
        <v>0.06018177352001965</v>
      </c>
      <c r="AL104" s="53">
        <v>0</v>
      </c>
      <c r="AM104" s="52">
        <v>0</v>
      </c>
      <c r="AN104" s="51">
        <v>0</v>
      </c>
      <c r="AO104" s="25">
        <v>58350</v>
      </c>
      <c r="AP104" s="50">
        <f t="shared" si="33"/>
        <v>83.97600685518424</v>
      </c>
    </row>
    <row r="105" spans="1:42" ht="25.5" outlineLevel="2">
      <c r="A105" s="55" t="s">
        <v>252</v>
      </c>
      <c r="B105" s="54"/>
      <c r="C105" s="61" t="s">
        <v>290</v>
      </c>
      <c r="D105" s="61"/>
      <c r="E105" s="61"/>
      <c r="F105" s="61" t="s">
        <v>251</v>
      </c>
      <c r="G105" s="54"/>
      <c r="H105" s="54"/>
      <c r="I105" s="54"/>
      <c r="J105" s="54"/>
      <c r="K105" s="54"/>
      <c r="L105" s="54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2" t="e">
        <f t="shared" si="32"/>
        <v>#DIV/0!</v>
      </c>
      <c r="AL105" s="53"/>
      <c r="AM105" s="52"/>
      <c r="AN105" s="51"/>
      <c r="AO105" s="25">
        <v>24728.6</v>
      </c>
      <c r="AP105" s="50">
        <f t="shared" si="33"/>
        <v>0</v>
      </c>
    </row>
    <row r="106" spans="1:42" ht="25.5" outlineLevel="2">
      <c r="A106" s="55" t="s">
        <v>292</v>
      </c>
      <c r="B106" s="54" t="s">
        <v>219</v>
      </c>
      <c r="C106" s="54" t="s">
        <v>290</v>
      </c>
      <c r="D106" s="54" t="s">
        <v>220</v>
      </c>
      <c r="E106" s="54" t="s">
        <v>219</v>
      </c>
      <c r="F106" s="54" t="s">
        <v>291</v>
      </c>
      <c r="G106" s="54"/>
      <c r="H106" s="54"/>
      <c r="I106" s="54"/>
      <c r="J106" s="54"/>
      <c r="K106" s="54"/>
      <c r="L106" s="54"/>
      <c r="M106" s="53">
        <v>0</v>
      </c>
      <c r="N106" s="53">
        <v>504200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504200</v>
      </c>
      <c r="AK106" s="52">
        <f t="shared" si="32"/>
        <v>0</v>
      </c>
      <c r="AL106" s="53">
        <v>0</v>
      </c>
      <c r="AM106" s="52">
        <v>0</v>
      </c>
      <c r="AN106" s="51">
        <v>0</v>
      </c>
      <c r="AO106" s="25"/>
      <c r="AP106" s="50" t="e">
        <f t="shared" si="33"/>
        <v>#DIV/0!</v>
      </c>
    </row>
    <row r="107" spans="1:42" ht="25.5" outlineLevel="2">
      <c r="A107" s="55" t="s">
        <v>234</v>
      </c>
      <c r="B107" s="54" t="s">
        <v>219</v>
      </c>
      <c r="C107" s="54" t="s">
        <v>290</v>
      </c>
      <c r="D107" s="54" t="s">
        <v>220</v>
      </c>
      <c r="E107" s="54" t="s">
        <v>219</v>
      </c>
      <c r="F107" s="54" t="s">
        <v>233</v>
      </c>
      <c r="G107" s="54"/>
      <c r="H107" s="54"/>
      <c r="I107" s="54"/>
      <c r="J107" s="54"/>
      <c r="K107" s="54"/>
      <c r="L107" s="54"/>
      <c r="M107" s="53">
        <v>0</v>
      </c>
      <c r="N107" s="53">
        <v>60000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60000</v>
      </c>
      <c r="AK107" s="52">
        <f t="shared" si="32"/>
        <v>0</v>
      </c>
      <c r="AL107" s="53">
        <v>0</v>
      </c>
      <c r="AM107" s="52">
        <v>0</v>
      </c>
      <c r="AN107" s="51">
        <v>0</v>
      </c>
      <c r="AO107" s="25">
        <v>23820</v>
      </c>
      <c r="AP107" s="50">
        <f t="shared" si="33"/>
        <v>0</v>
      </c>
    </row>
    <row r="108" spans="1:42" ht="38.25" outlineLevel="2">
      <c r="A108" s="55" t="s">
        <v>232</v>
      </c>
      <c r="B108" s="54" t="s">
        <v>219</v>
      </c>
      <c r="C108" s="54" t="s">
        <v>290</v>
      </c>
      <c r="D108" s="54" t="s">
        <v>220</v>
      </c>
      <c r="E108" s="54" t="s">
        <v>219</v>
      </c>
      <c r="F108" s="54" t="s">
        <v>230</v>
      </c>
      <c r="G108" s="54"/>
      <c r="H108" s="54"/>
      <c r="I108" s="54"/>
      <c r="J108" s="54"/>
      <c r="K108" s="54"/>
      <c r="L108" s="54"/>
      <c r="M108" s="53">
        <v>0</v>
      </c>
      <c r="N108" s="53">
        <v>39900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8201</v>
      </c>
      <c r="AF108" s="53">
        <v>0</v>
      </c>
      <c r="AG108" s="53">
        <v>0</v>
      </c>
      <c r="AH108" s="53">
        <v>8201</v>
      </c>
      <c r="AI108" s="53">
        <v>-8201</v>
      </c>
      <c r="AJ108" s="53">
        <v>31699</v>
      </c>
      <c r="AK108" s="52">
        <f t="shared" si="32"/>
        <v>0.2055388471177945</v>
      </c>
      <c r="AL108" s="53">
        <v>0</v>
      </c>
      <c r="AM108" s="52">
        <v>0</v>
      </c>
      <c r="AN108" s="51">
        <v>0</v>
      </c>
      <c r="AO108" s="25"/>
      <c r="AP108" s="50" t="e">
        <f t="shared" si="33"/>
        <v>#DIV/0!</v>
      </c>
    </row>
    <row r="109" spans="1:42" ht="25.5" outlineLevel="1">
      <c r="A109" s="60" t="s">
        <v>289</v>
      </c>
      <c r="B109" s="59" t="s">
        <v>219</v>
      </c>
      <c r="C109" s="59" t="s">
        <v>276</v>
      </c>
      <c r="D109" s="59" t="s">
        <v>220</v>
      </c>
      <c r="E109" s="59" t="s">
        <v>219</v>
      </c>
      <c r="F109" s="59" t="s">
        <v>219</v>
      </c>
      <c r="G109" s="59"/>
      <c r="H109" s="59"/>
      <c r="I109" s="59"/>
      <c r="J109" s="59"/>
      <c r="K109" s="59"/>
      <c r="L109" s="59"/>
      <c r="M109" s="58">
        <v>0</v>
      </c>
      <c r="N109" s="58">
        <f aca="true" t="shared" si="36" ref="N109:AE109">SUM(N110:N122)</f>
        <v>3549310</v>
      </c>
      <c r="O109" s="58">
        <f t="shared" si="36"/>
        <v>0</v>
      </c>
      <c r="P109" s="58">
        <f t="shared" si="36"/>
        <v>0</v>
      </c>
      <c r="Q109" s="58">
        <f t="shared" si="36"/>
        <v>0</v>
      </c>
      <c r="R109" s="58">
        <f t="shared" si="36"/>
        <v>0</v>
      </c>
      <c r="S109" s="58">
        <f t="shared" si="36"/>
        <v>0</v>
      </c>
      <c r="T109" s="58">
        <f t="shared" si="36"/>
        <v>0</v>
      </c>
      <c r="U109" s="58">
        <f t="shared" si="36"/>
        <v>0</v>
      </c>
      <c r="V109" s="58">
        <f t="shared" si="36"/>
        <v>0</v>
      </c>
      <c r="W109" s="58">
        <f t="shared" si="36"/>
        <v>0</v>
      </c>
      <c r="X109" s="58">
        <f t="shared" si="36"/>
        <v>0</v>
      </c>
      <c r="Y109" s="58">
        <f t="shared" si="36"/>
        <v>0</v>
      </c>
      <c r="Z109" s="58">
        <f t="shared" si="36"/>
        <v>0</v>
      </c>
      <c r="AA109" s="58">
        <f t="shared" si="36"/>
        <v>0</v>
      </c>
      <c r="AB109" s="58">
        <f t="shared" si="36"/>
        <v>0</v>
      </c>
      <c r="AC109" s="58">
        <f t="shared" si="36"/>
        <v>0</v>
      </c>
      <c r="AD109" s="58">
        <f t="shared" si="36"/>
        <v>0</v>
      </c>
      <c r="AE109" s="58">
        <f t="shared" si="36"/>
        <v>694846.26</v>
      </c>
      <c r="AF109" s="58">
        <v>0</v>
      </c>
      <c r="AG109" s="58">
        <v>0</v>
      </c>
      <c r="AH109" s="58">
        <v>692035.66</v>
      </c>
      <c r="AI109" s="58">
        <v>-692035.66</v>
      </c>
      <c r="AJ109" s="58">
        <v>2857274.34</v>
      </c>
      <c r="AK109" s="57">
        <f t="shared" si="32"/>
        <v>0.1957693917972789</v>
      </c>
      <c r="AL109" s="58">
        <v>0</v>
      </c>
      <c r="AM109" s="57">
        <v>0</v>
      </c>
      <c r="AN109" s="56">
        <v>0</v>
      </c>
      <c r="AO109" s="58">
        <f>SUM(AO110:AO122)</f>
        <v>662829.23</v>
      </c>
      <c r="AP109" s="45">
        <f t="shared" si="33"/>
        <v>104.83035879392344</v>
      </c>
    </row>
    <row r="110" spans="1:42" ht="15" outlineLevel="2">
      <c r="A110" s="55" t="s">
        <v>246</v>
      </c>
      <c r="B110" s="54" t="s">
        <v>219</v>
      </c>
      <c r="C110" s="54" t="s">
        <v>276</v>
      </c>
      <c r="D110" s="54" t="s">
        <v>220</v>
      </c>
      <c r="E110" s="54" t="s">
        <v>219</v>
      </c>
      <c r="F110" s="54" t="s">
        <v>245</v>
      </c>
      <c r="G110" s="54"/>
      <c r="H110" s="54"/>
      <c r="I110" s="54"/>
      <c r="J110" s="54"/>
      <c r="K110" s="54"/>
      <c r="L110" s="54"/>
      <c r="M110" s="53">
        <v>0</v>
      </c>
      <c r="N110" s="53">
        <v>2135900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365980.4</v>
      </c>
      <c r="AF110" s="53">
        <v>0</v>
      </c>
      <c r="AG110" s="53">
        <v>0</v>
      </c>
      <c r="AH110" s="53">
        <v>365980.4</v>
      </c>
      <c r="AI110" s="53">
        <v>-365980.4</v>
      </c>
      <c r="AJ110" s="53">
        <v>1769919.6</v>
      </c>
      <c r="AK110" s="52">
        <f t="shared" si="32"/>
        <v>0.17134716044758652</v>
      </c>
      <c r="AL110" s="53">
        <v>0</v>
      </c>
      <c r="AM110" s="52">
        <v>0</v>
      </c>
      <c r="AN110" s="51">
        <v>0</v>
      </c>
      <c r="AO110" s="25">
        <v>350382.87</v>
      </c>
      <c r="AP110" s="50">
        <f t="shared" si="33"/>
        <v>104.45156750956461</v>
      </c>
    </row>
    <row r="111" spans="1:42" ht="25.5" outlineLevel="2">
      <c r="A111" s="55" t="s">
        <v>244</v>
      </c>
      <c r="B111" s="54" t="s">
        <v>219</v>
      </c>
      <c r="C111" s="54" t="s">
        <v>276</v>
      </c>
      <c r="D111" s="54" t="s">
        <v>220</v>
      </c>
      <c r="E111" s="54" t="s">
        <v>219</v>
      </c>
      <c r="F111" s="54" t="s">
        <v>243</v>
      </c>
      <c r="G111" s="54"/>
      <c r="H111" s="54"/>
      <c r="I111" s="54"/>
      <c r="J111" s="54"/>
      <c r="K111" s="54"/>
      <c r="L111" s="54"/>
      <c r="M111" s="53">
        <v>0</v>
      </c>
      <c r="N111" s="53">
        <v>649600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0</v>
      </c>
      <c r="AE111" s="53">
        <v>99653.86</v>
      </c>
      <c r="AF111" s="53">
        <v>0</v>
      </c>
      <c r="AG111" s="53">
        <v>0</v>
      </c>
      <c r="AH111" s="53">
        <v>99653.86</v>
      </c>
      <c r="AI111" s="53">
        <v>-99653.86</v>
      </c>
      <c r="AJ111" s="53">
        <v>549946.14</v>
      </c>
      <c r="AK111" s="52">
        <f t="shared" si="32"/>
        <v>0.1534080357142857</v>
      </c>
      <c r="AL111" s="53">
        <v>0</v>
      </c>
      <c r="AM111" s="52">
        <v>0</v>
      </c>
      <c r="AN111" s="51">
        <v>0</v>
      </c>
      <c r="AO111" s="25">
        <v>90667.42</v>
      </c>
      <c r="AP111" s="50">
        <f t="shared" si="33"/>
        <v>109.91143235354002</v>
      </c>
    </row>
    <row r="112" spans="1:42" ht="15" outlineLevel="2">
      <c r="A112" s="55" t="s">
        <v>288</v>
      </c>
      <c r="B112" s="54" t="s">
        <v>219</v>
      </c>
      <c r="C112" s="54" t="s">
        <v>276</v>
      </c>
      <c r="D112" s="54" t="s">
        <v>220</v>
      </c>
      <c r="E112" s="54" t="s">
        <v>219</v>
      </c>
      <c r="F112" s="54" t="s">
        <v>287</v>
      </c>
      <c r="G112" s="54"/>
      <c r="H112" s="54"/>
      <c r="I112" s="54"/>
      <c r="J112" s="54"/>
      <c r="K112" s="54"/>
      <c r="L112" s="54"/>
      <c r="M112" s="53">
        <v>0</v>
      </c>
      <c r="N112" s="53">
        <v>70000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13581.62</v>
      </c>
      <c r="AF112" s="53">
        <v>0</v>
      </c>
      <c r="AG112" s="53">
        <v>0</v>
      </c>
      <c r="AH112" s="53">
        <v>13581.62</v>
      </c>
      <c r="AI112" s="53">
        <v>-13581.62</v>
      </c>
      <c r="AJ112" s="53">
        <v>56418.38</v>
      </c>
      <c r="AK112" s="52">
        <f t="shared" si="32"/>
        <v>0.19402314285714287</v>
      </c>
      <c r="AL112" s="53">
        <v>0</v>
      </c>
      <c r="AM112" s="52">
        <v>0</v>
      </c>
      <c r="AN112" s="51">
        <v>0</v>
      </c>
      <c r="AO112" s="25">
        <v>12318.28</v>
      </c>
      <c r="AP112" s="50">
        <f t="shared" si="33"/>
        <v>110.255814935202</v>
      </c>
    </row>
    <row r="113" spans="1:42" ht="15" outlineLevel="2">
      <c r="A113" s="55" t="s">
        <v>272</v>
      </c>
      <c r="B113" s="54" t="s">
        <v>219</v>
      </c>
      <c r="C113" s="54" t="s">
        <v>276</v>
      </c>
      <c r="D113" s="54" t="s">
        <v>220</v>
      </c>
      <c r="E113" s="54" t="s">
        <v>219</v>
      </c>
      <c r="F113" s="54" t="s">
        <v>271</v>
      </c>
      <c r="G113" s="54"/>
      <c r="H113" s="54"/>
      <c r="I113" s="54"/>
      <c r="J113" s="54"/>
      <c r="K113" s="54"/>
      <c r="L113" s="54"/>
      <c r="M113" s="53">
        <v>0</v>
      </c>
      <c r="N113" s="53">
        <v>120300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3">
        <v>0</v>
      </c>
      <c r="AC113" s="53">
        <v>0</v>
      </c>
      <c r="AD113" s="53">
        <v>0</v>
      </c>
      <c r="AE113" s="53">
        <v>56582.29</v>
      </c>
      <c r="AF113" s="53">
        <v>0</v>
      </c>
      <c r="AG113" s="53">
        <v>0</v>
      </c>
      <c r="AH113" s="53">
        <v>53771.69</v>
      </c>
      <c r="AI113" s="53">
        <v>-53771.69</v>
      </c>
      <c r="AJ113" s="53">
        <v>66528.31</v>
      </c>
      <c r="AK113" s="52">
        <f t="shared" si="32"/>
        <v>0.4703432252701579</v>
      </c>
      <c r="AL113" s="53">
        <v>0</v>
      </c>
      <c r="AM113" s="52">
        <v>0</v>
      </c>
      <c r="AN113" s="51">
        <v>0</v>
      </c>
      <c r="AO113" s="25">
        <v>47027.48</v>
      </c>
      <c r="AP113" s="50">
        <f t="shared" si="33"/>
        <v>120.31750372335492</v>
      </c>
    </row>
    <row r="114" spans="1:42" ht="25.5" outlineLevel="2">
      <c r="A114" s="55" t="s">
        <v>286</v>
      </c>
      <c r="B114" s="54" t="s">
        <v>219</v>
      </c>
      <c r="C114" s="54" t="s">
        <v>276</v>
      </c>
      <c r="D114" s="54" t="s">
        <v>220</v>
      </c>
      <c r="E114" s="54" t="s">
        <v>219</v>
      </c>
      <c r="F114" s="54" t="s">
        <v>285</v>
      </c>
      <c r="G114" s="54"/>
      <c r="H114" s="54"/>
      <c r="I114" s="54"/>
      <c r="J114" s="54"/>
      <c r="K114" s="54"/>
      <c r="L114" s="54"/>
      <c r="M114" s="53">
        <v>0</v>
      </c>
      <c r="N114" s="53">
        <v>102700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69905.32</v>
      </c>
      <c r="AF114" s="53">
        <v>0</v>
      </c>
      <c r="AG114" s="53">
        <v>0</v>
      </c>
      <c r="AH114" s="53">
        <v>69905.32</v>
      </c>
      <c r="AI114" s="53">
        <v>-69905.32</v>
      </c>
      <c r="AJ114" s="53">
        <v>32794.68</v>
      </c>
      <c r="AK114" s="52">
        <f t="shared" si="32"/>
        <v>0.6806749756572542</v>
      </c>
      <c r="AL114" s="53">
        <v>0</v>
      </c>
      <c r="AM114" s="52">
        <v>0</v>
      </c>
      <c r="AN114" s="51">
        <v>0</v>
      </c>
      <c r="AO114" s="25">
        <v>2860</v>
      </c>
      <c r="AP114" s="50">
        <f t="shared" si="33"/>
        <v>2444.2419580419582</v>
      </c>
    </row>
    <row r="115" spans="1:42" ht="15" outlineLevel="2">
      <c r="A115" s="55" t="s">
        <v>236</v>
      </c>
      <c r="B115" s="54" t="s">
        <v>219</v>
      </c>
      <c r="C115" s="54" t="s">
        <v>276</v>
      </c>
      <c r="D115" s="54" t="s">
        <v>220</v>
      </c>
      <c r="E115" s="54" t="s">
        <v>219</v>
      </c>
      <c r="F115" s="54" t="s">
        <v>235</v>
      </c>
      <c r="G115" s="54"/>
      <c r="H115" s="54"/>
      <c r="I115" s="54"/>
      <c r="J115" s="54"/>
      <c r="K115" s="54"/>
      <c r="L115" s="54"/>
      <c r="M115" s="53">
        <v>0</v>
      </c>
      <c r="N115" s="53">
        <v>98300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0</v>
      </c>
      <c r="AE115" s="53">
        <v>15006</v>
      </c>
      <c r="AF115" s="53">
        <v>0</v>
      </c>
      <c r="AG115" s="53">
        <v>0</v>
      </c>
      <c r="AH115" s="53">
        <v>15006</v>
      </c>
      <c r="AI115" s="53">
        <v>-15006</v>
      </c>
      <c r="AJ115" s="53">
        <v>83294</v>
      </c>
      <c r="AK115" s="52">
        <f t="shared" si="32"/>
        <v>0.15265513733468972</v>
      </c>
      <c r="AL115" s="53">
        <v>0</v>
      </c>
      <c r="AM115" s="52">
        <v>0</v>
      </c>
      <c r="AN115" s="51">
        <v>0</v>
      </c>
      <c r="AO115" s="25">
        <v>51219.71</v>
      </c>
      <c r="AP115" s="50">
        <f t="shared" si="33"/>
        <v>29.297315427986607</v>
      </c>
    </row>
    <row r="116" spans="1:42" ht="15" outlineLevel="2">
      <c r="A116" s="55" t="s">
        <v>284</v>
      </c>
      <c r="B116" s="54" t="s">
        <v>219</v>
      </c>
      <c r="C116" s="54" t="s">
        <v>276</v>
      </c>
      <c r="D116" s="54" t="s">
        <v>220</v>
      </c>
      <c r="E116" s="54" t="s">
        <v>219</v>
      </c>
      <c r="F116" s="54" t="s">
        <v>283</v>
      </c>
      <c r="G116" s="54"/>
      <c r="H116" s="54"/>
      <c r="I116" s="54"/>
      <c r="J116" s="54"/>
      <c r="K116" s="54"/>
      <c r="L116" s="54"/>
      <c r="M116" s="53">
        <v>0</v>
      </c>
      <c r="N116" s="53">
        <v>8510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3435.77</v>
      </c>
      <c r="AF116" s="53">
        <v>0</v>
      </c>
      <c r="AG116" s="53">
        <v>0</v>
      </c>
      <c r="AH116" s="53">
        <v>3435.77</v>
      </c>
      <c r="AI116" s="53">
        <v>-3435.77</v>
      </c>
      <c r="AJ116" s="53">
        <v>5074.23</v>
      </c>
      <c r="AK116" s="52">
        <f t="shared" si="32"/>
        <v>0.40373325499412455</v>
      </c>
      <c r="AL116" s="53">
        <v>0</v>
      </c>
      <c r="AM116" s="52">
        <v>0</v>
      </c>
      <c r="AN116" s="51">
        <v>0</v>
      </c>
      <c r="AO116" s="25"/>
      <c r="AP116" s="50" t="e">
        <f t="shared" si="33"/>
        <v>#DIV/0!</v>
      </c>
    </row>
    <row r="117" spans="1:42" ht="25.5" outlineLevel="2">
      <c r="A117" s="55" t="s">
        <v>282</v>
      </c>
      <c r="B117" s="54" t="s">
        <v>219</v>
      </c>
      <c r="C117" s="54" t="s">
        <v>276</v>
      </c>
      <c r="D117" s="54" t="s">
        <v>220</v>
      </c>
      <c r="E117" s="54" t="s">
        <v>219</v>
      </c>
      <c r="F117" s="54" t="s">
        <v>281</v>
      </c>
      <c r="G117" s="54"/>
      <c r="H117" s="54"/>
      <c r="I117" s="54"/>
      <c r="J117" s="54"/>
      <c r="K117" s="54"/>
      <c r="L117" s="54"/>
      <c r="M117" s="53">
        <v>0</v>
      </c>
      <c r="N117" s="53">
        <v>15000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15000</v>
      </c>
      <c r="AK117" s="52">
        <f t="shared" si="32"/>
        <v>0</v>
      </c>
      <c r="AL117" s="53">
        <v>0</v>
      </c>
      <c r="AM117" s="52">
        <v>0</v>
      </c>
      <c r="AN117" s="51">
        <v>0</v>
      </c>
      <c r="AO117" s="25"/>
      <c r="AP117" s="50" t="e">
        <f t="shared" si="33"/>
        <v>#DIV/0!</v>
      </c>
    </row>
    <row r="118" spans="1:42" ht="15" outlineLevel="2">
      <c r="A118" s="55" t="s">
        <v>268</v>
      </c>
      <c r="B118" s="54" t="s">
        <v>219</v>
      </c>
      <c r="C118" s="54" t="s">
        <v>276</v>
      </c>
      <c r="D118" s="54" t="s">
        <v>220</v>
      </c>
      <c r="E118" s="54" t="s">
        <v>219</v>
      </c>
      <c r="F118" s="54" t="s">
        <v>266</v>
      </c>
      <c r="G118" s="54"/>
      <c r="H118" s="54"/>
      <c r="I118" s="54"/>
      <c r="J118" s="54"/>
      <c r="K118" s="54"/>
      <c r="L118" s="54"/>
      <c r="M118" s="53">
        <v>0</v>
      </c>
      <c r="N118" s="53">
        <v>39000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0</v>
      </c>
      <c r="AC118" s="53">
        <v>0</v>
      </c>
      <c r="AD118" s="53">
        <v>0</v>
      </c>
      <c r="AE118" s="53">
        <v>10235</v>
      </c>
      <c r="AF118" s="53">
        <v>0</v>
      </c>
      <c r="AG118" s="53">
        <v>0</v>
      </c>
      <c r="AH118" s="53">
        <v>10235</v>
      </c>
      <c r="AI118" s="53">
        <v>-10235</v>
      </c>
      <c r="AJ118" s="53">
        <v>28765</v>
      </c>
      <c r="AK118" s="52">
        <f t="shared" si="32"/>
        <v>0.26243589743589746</v>
      </c>
      <c r="AL118" s="53">
        <v>0</v>
      </c>
      <c r="AM118" s="52">
        <v>0</v>
      </c>
      <c r="AN118" s="51">
        <v>0</v>
      </c>
      <c r="AO118" s="25">
        <v>11150</v>
      </c>
      <c r="AP118" s="50">
        <f t="shared" si="33"/>
        <v>91.79372197309416</v>
      </c>
    </row>
    <row r="119" spans="1:42" ht="25.5" outlineLevel="2">
      <c r="A119" s="55" t="s">
        <v>250</v>
      </c>
      <c r="B119" s="54" t="s">
        <v>219</v>
      </c>
      <c r="C119" s="54" t="s">
        <v>276</v>
      </c>
      <c r="D119" s="54" t="s">
        <v>220</v>
      </c>
      <c r="E119" s="54" t="s">
        <v>219</v>
      </c>
      <c r="F119" s="54" t="s">
        <v>248</v>
      </c>
      <c r="G119" s="54"/>
      <c r="H119" s="54"/>
      <c r="I119" s="54"/>
      <c r="J119" s="54"/>
      <c r="K119" s="54"/>
      <c r="L119" s="54"/>
      <c r="M119" s="53">
        <v>0</v>
      </c>
      <c r="N119" s="53">
        <v>50000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42347</v>
      </c>
      <c r="AF119" s="53">
        <v>0</v>
      </c>
      <c r="AG119" s="53">
        <v>0</v>
      </c>
      <c r="AH119" s="53">
        <v>42347</v>
      </c>
      <c r="AI119" s="53">
        <v>-42347</v>
      </c>
      <c r="AJ119" s="53">
        <v>7653</v>
      </c>
      <c r="AK119" s="52">
        <f t="shared" si="32"/>
        <v>0.84694</v>
      </c>
      <c r="AL119" s="53">
        <v>0</v>
      </c>
      <c r="AM119" s="52">
        <v>0</v>
      </c>
      <c r="AN119" s="51">
        <v>0</v>
      </c>
      <c r="AO119" s="25">
        <v>35900</v>
      </c>
      <c r="AP119" s="50">
        <f t="shared" si="33"/>
        <v>117.95821727019498</v>
      </c>
    </row>
    <row r="120" spans="1:42" ht="25.5" outlineLevel="2">
      <c r="A120" s="55" t="s">
        <v>280</v>
      </c>
      <c r="B120" s="54" t="s">
        <v>219</v>
      </c>
      <c r="C120" s="54" t="s">
        <v>276</v>
      </c>
      <c r="D120" s="54" t="s">
        <v>220</v>
      </c>
      <c r="E120" s="54" t="s">
        <v>219</v>
      </c>
      <c r="F120" s="54" t="s">
        <v>279</v>
      </c>
      <c r="G120" s="54"/>
      <c r="H120" s="54"/>
      <c r="I120" s="54"/>
      <c r="J120" s="54"/>
      <c r="K120" s="54"/>
      <c r="L120" s="54"/>
      <c r="M120" s="53">
        <v>0</v>
      </c>
      <c r="N120" s="53">
        <v>200000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12069</v>
      </c>
      <c r="AF120" s="53">
        <v>0</v>
      </c>
      <c r="AG120" s="53">
        <v>0</v>
      </c>
      <c r="AH120" s="53">
        <v>12069</v>
      </c>
      <c r="AI120" s="53">
        <v>-12069</v>
      </c>
      <c r="AJ120" s="53">
        <v>187931</v>
      </c>
      <c r="AK120" s="52">
        <f t="shared" si="32"/>
        <v>0.060345</v>
      </c>
      <c r="AL120" s="53">
        <v>0</v>
      </c>
      <c r="AM120" s="52">
        <v>0</v>
      </c>
      <c r="AN120" s="51">
        <v>0</v>
      </c>
      <c r="AO120" s="25">
        <v>39214.4</v>
      </c>
      <c r="AP120" s="50">
        <f t="shared" si="33"/>
        <v>30.77695948427108</v>
      </c>
    </row>
    <row r="121" spans="1:42" ht="25.5" outlineLevel="2">
      <c r="A121" s="55" t="s">
        <v>278</v>
      </c>
      <c r="B121" s="54"/>
      <c r="C121" s="61" t="s">
        <v>276</v>
      </c>
      <c r="D121" s="61"/>
      <c r="E121" s="61"/>
      <c r="F121" s="61" t="s">
        <v>277</v>
      </c>
      <c r="G121" s="54"/>
      <c r="H121" s="54"/>
      <c r="I121" s="54"/>
      <c r="J121" s="54"/>
      <c r="K121" s="54"/>
      <c r="L121" s="54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2" t="e">
        <f t="shared" si="32"/>
        <v>#DIV/0!</v>
      </c>
      <c r="AL121" s="53"/>
      <c r="AM121" s="52"/>
      <c r="AN121" s="51"/>
      <c r="AO121" s="25">
        <v>6000</v>
      </c>
      <c r="AP121" s="50">
        <f t="shared" si="33"/>
        <v>0</v>
      </c>
    </row>
    <row r="122" spans="1:42" ht="25.5" outlineLevel="2">
      <c r="A122" s="55" t="s">
        <v>242</v>
      </c>
      <c r="B122" s="54" t="s">
        <v>219</v>
      </c>
      <c r="C122" s="54" t="s">
        <v>276</v>
      </c>
      <c r="D122" s="54" t="s">
        <v>220</v>
      </c>
      <c r="E122" s="54" t="s">
        <v>219</v>
      </c>
      <c r="F122" s="54" t="s">
        <v>240</v>
      </c>
      <c r="G122" s="54"/>
      <c r="H122" s="54"/>
      <c r="I122" s="54"/>
      <c r="J122" s="54"/>
      <c r="K122" s="54"/>
      <c r="L122" s="54"/>
      <c r="M122" s="53">
        <v>0</v>
      </c>
      <c r="N122" s="53">
        <v>60000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6050</v>
      </c>
      <c r="AF122" s="53">
        <v>0</v>
      </c>
      <c r="AG122" s="53">
        <v>0</v>
      </c>
      <c r="AH122" s="53">
        <v>6050</v>
      </c>
      <c r="AI122" s="53">
        <v>-6050</v>
      </c>
      <c r="AJ122" s="53">
        <v>53950</v>
      </c>
      <c r="AK122" s="52">
        <f t="shared" si="32"/>
        <v>0.10083333333333333</v>
      </c>
      <c r="AL122" s="53">
        <v>0</v>
      </c>
      <c r="AM122" s="52">
        <v>0</v>
      </c>
      <c r="AN122" s="51">
        <v>0</v>
      </c>
      <c r="AO122" s="25">
        <v>16089.07</v>
      </c>
      <c r="AP122" s="50">
        <f t="shared" si="33"/>
        <v>37.60316786489213</v>
      </c>
    </row>
    <row r="123" spans="1:42" ht="15">
      <c r="A123" s="60" t="s">
        <v>275</v>
      </c>
      <c r="B123" s="59" t="s">
        <v>219</v>
      </c>
      <c r="C123" s="59" t="s">
        <v>274</v>
      </c>
      <c r="D123" s="59" t="s">
        <v>220</v>
      </c>
      <c r="E123" s="59" t="s">
        <v>219</v>
      </c>
      <c r="F123" s="59" t="s">
        <v>219</v>
      </c>
      <c r="G123" s="59"/>
      <c r="H123" s="59"/>
      <c r="I123" s="59"/>
      <c r="J123" s="59"/>
      <c r="K123" s="59"/>
      <c r="L123" s="59"/>
      <c r="M123" s="58">
        <v>0</v>
      </c>
      <c r="N123" s="58">
        <f aca="true" t="shared" si="37" ref="N123:AE123">N124+N130</f>
        <v>29709943.29</v>
      </c>
      <c r="O123" s="58">
        <f t="shared" si="37"/>
        <v>0</v>
      </c>
      <c r="P123" s="58">
        <f t="shared" si="37"/>
        <v>0</v>
      </c>
      <c r="Q123" s="58">
        <f t="shared" si="37"/>
        <v>0</v>
      </c>
      <c r="R123" s="58">
        <f t="shared" si="37"/>
        <v>0</v>
      </c>
      <c r="S123" s="58">
        <f t="shared" si="37"/>
        <v>0</v>
      </c>
      <c r="T123" s="58">
        <f t="shared" si="37"/>
        <v>0</v>
      </c>
      <c r="U123" s="58">
        <f t="shared" si="37"/>
        <v>0</v>
      </c>
      <c r="V123" s="58">
        <f t="shared" si="37"/>
        <v>0</v>
      </c>
      <c r="W123" s="58">
        <f t="shared" si="37"/>
        <v>0</v>
      </c>
      <c r="X123" s="58">
        <f t="shared" si="37"/>
        <v>0</v>
      </c>
      <c r="Y123" s="58">
        <f t="shared" si="37"/>
        <v>0</v>
      </c>
      <c r="Z123" s="58">
        <f t="shared" si="37"/>
        <v>0</v>
      </c>
      <c r="AA123" s="58">
        <f t="shared" si="37"/>
        <v>0</v>
      </c>
      <c r="AB123" s="58">
        <f t="shared" si="37"/>
        <v>0</v>
      </c>
      <c r="AC123" s="58">
        <f t="shared" si="37"/>
        <v>0</v>
      </c>
      <c r="AD123" s="58">
        <f t="shared" si="37"/>
        <v>0</v>
      </c>
      <c r="AE123" s="58">
        <f t="shared" si="37"/>
        <v>2128747.51</v>
      </c>
      <c r="AF123" s="58">
        <v>0</v>
      </c>
      <c r="AG123" s="58">
        <v>0</v>
      </c>
      <c r="AH123" s="58">
        <v>2041042.31</v>
      </c>
      <c r="AI123" s="58">
        <v>-2041042.31</v>
      </c>
      <c r="AJ123" s="58">
        <v>27668900.98</v>
      </c>
      <c r="AK123" s="57">
        <f t="shared" si="32"/>
        <v>0.07165101222917884</v>
      </c>
      <c r="AL123" s="58">
        <v>0</v>
      </c>
      <c r="AM123" s="57">
        <v>0</v>
      </c>
      <c r="AN123" s="56">
        <v>0</v>
      </c>
      <c r="AO123" s="58">
        <f>AO124+AO130</f>
        <v>2933526.82</v>
      </c>
      <c r="AP123" s="45">
        <f t="shared" si="33"/>
        <v>72.56615127861691</v>
      </c>
    </row>
    <row r="124" spans="1:42" ht="15" outlineLevel="1">
      <c r="A124" s="60" t="s">
        <v>273</v>
      </c>
      <c r="B124" s="59" t="s">
        <v>219</v>
      </c>
      <c r="C124" s="59" t="s">
        <v>267</v>
      </c>
      <c r="D124" s="59" t="s">
        <v>220</v>
      </c>
      <c r="E124" s="59" t="s">
        <v>219</v>
      </c>
      <c r="F124" s="59" t="s">
        <v>219</v>
      </c>
      <c r="G124" s="59"/>
      <c r="H124" s="59"/>
      <c r="I124" s="59"/>
      <c r="J124" s="59"/>
      <c r="K124" s="59"/>
      <c r="L124" s="59"/>
      <c r="M124" s="58">
        <v>0</v>
      </c>
      <c r="N124" s="58">
        <f aca="true" t="shared" si="38" ref="N124:AE124">SUM(N125:N129)</f>
        <v>28309343.29</v>
      </c>
      <c r="O124" s="58">
        <f t="shared" si="38"/>
        <v>0</v>
      </c>
      <c r="P124" s="58">
        <f t="shared" si="38"/>
        <v>0</v>
      </c>
      <c r="Q124" s="58">
        <f t="shared" si="38"/>
        <v>0</v>
      </c>
      <c r="R124" s="58">
        <f t="shared" si="38"/>
        <v>0</v>
      </c>
      <c r="S124" s="58">
        <f t="shared" si="38"/>
        <v>0</v>
      </c>
      <c r="T124" s="58">
        <f t="shared" si="38"/>
        <v>0</v>
      </c>
      <c r="U124" s="58">
        <f t="shared" si="38"/>
        <v>0</v>
      </c>
      <c r="V124" s="58">
        <f t="shared" si="38"/>
        <v>0</v>
      </c>
      <c r="W124" s="58">
        <f t="shared" si="38"/>
        <v>0</v>
      </c>
      <c r="X124" s="58">
        <f t="shared" si="38"/>
        <v>0</v>
      </c>
      <c r="Y124" s="58">
        <f t="shared" si="38"/>
        <v>0</v>
      </c>
      <c r="Z124" s="58">
        <f t="shared" si="38"/>
        <v>0</v>
      </c>
      <c r="AA124" s="58">
        <f t="shared" si="38"/>
        <v>0</v>
      </c>
      <c r="AB124" s="58">
        <f t="shared" si="38"/>
        <v>0</v>
      </c>
      <c r="AC124" s="58">
        <f t="shared" si="38"/>
        <v>0</v>
      </c>
      <c r="AD124" s="58">
        <f t="shared" si="38"/>
        <v>0</v>
      </c>
      <c r="AE124" s="58">
        <f t="shared" si="38"/>
        <v>1878700</v>
      </c>
      <c r="AF124" s="58">
        <v>0</v>
      </c>
      <c r="AG124" s="58">
        <v>0</v>
      </c>
      <c r="AH124" s="58">
        <v>1878700</v>
      </c>
      <c r="AI124" s="58">
        <v>-1878700</v>
      </c>
      <c r="AJ124" s="58">
        <v>26430643.29</v>
      </c>
      <c r="AK124" s="57">
        <f t="shared" si="32"/>
        <v>0.06636324907839287</v>
      </c>
      <c r="AL124" s="58">
        <v>0</v>
      </c>
      <c r="AM124" s="57">
        <v>0</v>
      </c>
      <c r="AN124" s="56">
        <v>0</v>
      </c>
      <c r="AO124" s="58">
        <f>SUM(AO125:AO129)</f>
        <v>2787800</v>
      </c>
      <c r="AP124" s="45">
        <f t="shared" si="33"/>
        <v>67.39005667551474</v>
      </c>
    </row>
    <row r="125" spans="1:42" ht="15" outlineLevel="2">
      <c r="A125" s="55" t="s">
        <v>272</v>
      </c>
      <c r="B125" s="54" t="s">
        <v>219</v>
      </c>
      <c r="C125" s="54" t="s">
        <v>267</v>
      </c>
      <c r="D125" s="54" t="s">
        <v>220</v>
      </c>
      <c r="E125" s="54" t="s">
        <v>219</v>
      </c>
      <c r="F125" s="54" t="s">
        <v>271</v>
      </c>
      <c r="G125" s="54"/>
      <c r="H125" s="54"/>
      <c r="I125" s="54"/>
      <c r="J125" s="54"/>
      <c r="K125" s="54"/>
      <c r="L125" s="54"/>
      <c r="M125" s="53">
        <v>0</v>
      </c>
      <c r="N125" s="53">
        <v>51800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3">
        <v>0</v>
      </c>
      <c r="AC125" s="53">
        <v>0</v>
      </c>
      <c r="AD125" s="53">
        <v>0</v>
      </c>
      <c r="AE125" s="53">
        <v>0</v>
      </c>
      <c r="AF125" s="53">
        <v>0</v>
      </c>
      <c r="AG125" s="53">
        <v>0</v>
      </c>
      <c r="AH125" s="53">
        <v>0</v>
      </c>
      <c r="AI125" s="53">
        <v>0</v>
      </c>
      <c r="AJ125" s="53">
        <v>51800</v>
      </c>
      <c r="AK125" s="52">
        <f t="shared" si="32"/>
        <v>0</v>
      </c>
      <c r="AL125" s="53">
        <v>0</v>
      </c>
      <c r="AM125" s="52">
        <v>0</v>
      </c>
      <c r="AN125" s="51">
        <v>0</v>
      </c>
      <c r="AO125" s="25"/>
      <c r="AP125" s="50" t="e">
        <f t="shared" si="33"/>
        <v>#DIV/0!</v>
      </c>
    </row>
    <row r="126" spans="1:42" ht="15" outlineLevel="2">
      <c r="A126" s="55" t="s">
        <v>236</v>
      </c>
      <c r="B126" s="54" t="s">
        <v>219</v>
      </c>
      <c r="C126" s="54" t="s">
        <v>267</v>
      </c>
      <c r="D126" s="54" t="s">
        <v>220</v>
      </c>
      <c r="E126" s="54" t="s">
        <v>219</v>
      </c>
      <c r="F126" s="54" t="s">
        <v>235</v>
      </c>
      <c r="G126" s="54"/>
      <c r="H126" s="54"/>
      <c r="I126" s="54"/>
      <c r="J126" s="54"/>
      <c r="K126" s="54"/>
      <c r="L126" s="54"/>
      <c r="M126" s="53">
        <v>0</v>
      </c>
      <c r="N126" s="53">
        <v>50000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50000</v>
      </c>
      <c r="AK126" s="52">
        <f t="shared" si="32"/>
        <v>0</v>
      </c>
      <c r="AL126" s="53">
        <v>0</v>
      </c>
      <c r="AM126" s="52">
        <v>0</v>
      </c>
      <c r="AN126" s="51">
        <v>0</v>
      </c>
      <c r="AO126" s="25">
        <v>60000</v>
      </c>
      <c r="AP126" s="50">
        <f t="shared" si="33"/>
        <v>0</v>
      </c>
    </row>
    <row r="127" spans="1:42" ht="38.25" outlineLevel="2">
      <c r="A127" s="55" t="s">
        <v>270</v>
      </c>
      <c r="B127" s="54" t="s">
        <v>219</v>
      </c>
      <c r="C127" s="54" t="s">
        <v>267</v>
      </c>
      <c r="D127" s="54" t="s">
        <v>220</v>
      </c>
      <c r="E127" s="54" t="s">
        <v>219</v>
      </c>
      <c r="F127" s="54" t="s">
        <v>269</v>
      </c>
      <c r="G127" s="54"/>
      <c r="H127" s="54"/>
      <c r="I127" s="54"/>
      <c r="J127" s="54"/>
      <c r="K127" s="54"/>
      <c r="L127" s="54"/>
      <c r="M127" s="53">
        <v>0</v>
      </c>
      <c r="N127" s="53">
        <v>24045023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0</v>
      </c>
      <c r="AC127" s="53">
        <v>0</v>
      </c>
      <c r="AD127" s="53">
        <v>0</v>
      </c>
      <c r="AE127" s="53">
        <v>1836700</v>
      </c>
      <c r="AF127" s="53">
        <v>0</v>
      </c>
      <c r="AG127" s="53">
        <v>0</v>
      </c>
      <c r="AH127" s="53">
        <v>1836700</v>
      </c>
      <c r="AI127" s="53">
        <v>-1836700</v>
      </c>
      <c r="AJ127" s="53">
        <v>22208323</v>
      </c>
      <c r="AK127" s="52">
        <f t="shared" si="32"/>
        <v>0.07638586995737122</v>
      </c>
      <c r="AL127" s="53">
        <v>0</v>
      </c>
      <c r="AM127" s="52">
        <v>0</v>
      </c>
      <c r="AN127" s="51">
        <v>0</v>
      </c>
      <c r="AO127" s="25">
        <v>2727800</v>
      </c>
      <c r="AP127" s="50">
        <f t="shared" si="33"/>
        <v>67.33264902118924</v>
      </c>
    </row>
    <row r="128" spans="1:42" ht="38.25" outlineLevel="2">
      <c r="A128" s="55" t="s">
        <v>222</v>
      </c>
      <c r="B128" s="54" t="s">
        <v>219</v>
      </c>
      <c r="C128" s="54" t="s">
        <v>267</v>
      </c>
      <c r="D128" s="54" t="s">
        <v>220</v>
      </c>
      <c r="E128" s="54" t="s">
        <v>219</v>
      </c>
      <c r="F128" s="54" t="s">
        <v>218</v>
      </c>
      <c r="G128" s="54"/>
      <c r="H128" s="54"/>
      <c r="I128" s="54"/>
      <c r="J128" s="54"/>
      <c r="K128" s="54"/>
      <c r="L128" s="54"/>
      <c r="M128" s="53">
        <v>0</v>
      </c>
      <c r="N128" s="53">
        <v>3986520.29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  <c r="Z128" s="53">
        <v>0</v>
      </c>
      <c r="AA128" s="53">
        <v>0</v>
      </c>
      <c r="AB128" s="53">
        <v>0</v>
      </c>
      <c r="AC128" s="53">
        <v>0</v>
      </c>
      <c r="AD128" s="53">
        <v>0</v>
      </c>
      <c r="AE128" s="53">
        <v>0</v>
      </c>
      <c r="AF128" s="53">
        <v>0</v>
      </c>
      <c r="AG128" s="53">
        <v>0</v>
      </c>
      <c r="AH128" s="53">
        <v>0</v>
      </c>
      <c r="AI128" s="53">
        <v>0</v>
      </c>
      <c r="AJ128" s="53">
        <v>3986520.29</v>
      </c>
      <c r="AK128" s="52">
        <f t="shared" si="32"/>
        <v>0</v>
      </c>
      <c r="AL128" s="53">
        <v>0</v>
      </c>
      <c r="AM128" s="52">
        <v>0</v>
      </c>
      <c r="AN128" s="51">
        <v>0</v>
      </c>
      <c r="AO128" s="25"/>
      <c r="AP128" s="50" t="e">
        <f t="shared" si="33"/>
        <v>#DIV/0!</v>
      </c>
    </row>
    <row r="129" spans="1:42" ht="15" outlineLevel="2">
      <c r="A129" s="55" t="s">
        <v>268</v>
      </c>
      <c r="B129" s="54" t="s">
        <v>219</v>
      </c>
      <c r="C129" s="54" t="s">
        <v>267</v>
      </c>
      <c r="D129" s="54" t="s">
        <v>220</v>
      </c>
      <c r="E129" s="54" t="s">
        <v>219</v>
      </c>
      <c r="F129" s="54" t="s">
        <v>266</v>
      </c>
      <c r="G129" s="54"/>
      <c r="H129" s="54"/>
      <c r="I129" s="54"/>
      <c r="J129" s="54"/>
      <c r="K129" s="54"/>
      <c r="L129" s="54"/>
      <c r="M129" s="53">
        <v>0</v>
      </c>
      <c r="N129" s="53">
        <v>176000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3">
        <v>0</v>
      </c>
      <c r="Z129" s="53">
        <v>0</v>
      </c>
      <c r="AA129" s="53">
        <v>0</v>
      </c>
      <c r="AB129" s="53">
        <v>0</v>
      </c>
      <c r="AC129" s="53">
        <v>0</v>
      </c>
      <c r="AD129" s="53">
        <v>0</v>
      </c>
      <c r="AE129" s="53">
        <v>42000</v>
      </c>
      <c r="AF129" s="53">
        <v>0</v>
      </c>
      <c r="AG129" s="53">
        <v>0</v>
      </c>
      <c r="AH129" s="53">
        <v>42000</v>
      </c>
      <c r="AI129" s="53">
        <v>-42000</v>
      </c>
      <c r="AJ129" s="53">
        <v>134000</v>
      </c>
      <c r="AK129" s="52">
        <f aca="true" t="shared" si="39" ref="AK129:AK162">AE129/N129</f>
        <v>0.23863636363636365</v>
      </c>
      <c r="AL129" s="53">
        <v>0</v>
      </c>
      <c r="AM129" s="52">
        <v>0</v>
      </c>
      <c r="AN129" s="51">
        <v>0</v>
      </c>
      <c r="AO129" s="25"/>
      <c r="AP129" s="50" t="e">
        <f aca="true" t="shared" si="40" ref="AP129:AP160">AE129/AO129*100</f>
        <v>#DIV/0!</v>
      </c>
    </row>
    <row r="130" spans="1:42" ht="25.5" outlineLevel="1">
      <c r="A130" s="60" t="s">
        <v>265</v>
      </c>
      <c r="B130" s="59" t="s">
        <v>219</v>
      </c>
      <c r="C130" s="59" t="s">
        <v>262</v>
      </c>
      <c r="D130" s="59" t="s">
        <v>220</v>
      </c>
      <c r="E130" s="59" t="s">
        <v>219</v>
      </c>
      <c r="F130" s="59" t="s">
        <v>219</v>
      </c>
      <c r="G130" s="59"/>
      <c r="H130" s="59"/>
      <c r="I130" s="59"/>
      <c r="J130" s="59"/>
      <c r="K130" s="59"/>
      <c r="L130" s="59"/>
      <c r="M130" s="58">
        <v>0</v>
      </c>
      <c r="N130" s="58">
        <f aca="true" t="shared" si="41" ref="N130:AE130">SUM(N131:N137)</f>
        <v>1400600</v>
      </c>
      <c r="O130" s="58">
        <f t="shared" si="41"/>
        <v>0</v>
      </c>
      <c r="P130" s="58">
        <f t="shared" si="41"/>
        <v>0</v>
      </c>
      <c r="Q130" s="58">
        <f t="shared" si="41"/>
        <v>0</v>
      </c>
      <c r="R130" s="58">
        <f t="shared" si="41"/>
        <v>0</v>
      </c>
      <c r="S130" s="58">
        <f t="shared" si="41"/>
        <v>0</v>
      </c>
      <c r="T130" s="58">
        <f t="shared" si="41"/>
        <v>0</v>
      </c>
      <c r="U130" s="58">
        <f t="shared" si="41"/>
        <v>0</v>
      </c>
      <c r="V130" s="58">
        <f t="shared" si="41"/>
        <v>0</v>
      </c>
      <c r="W130" s="58">
        <f t="shared" si="41"/>
        <v>0</v>
      </c>
      <c r="X130" s="58">
        <f t="shared" si="41"/>
        <v>0</v>
      </c>
      <c r="Y130" s="58">
        <f t="shared" si="41"/>
        <v>0</v>
      </c>
      <c r="Z130" s="58">
        <f t="shared" si="41"/>
        <v>0</v>
      </c>
      <c r="AA130" s="58">
        <f t="shared" si="41"/>
        <v>0</v>
      </c>
      <c r="AB130" s="58">
        <f t="shared" si="41"/>
        <v>0</v>
      </c>
      <c r="AC130" s="58">
        <f t="shared" si="41"/>
        <v>0</v>
      </c>
      <c r="AD130" s="58">
        <f t="shared" si="41"/>
        <v>0</v>
      </c>
      <c r="AE130" s="58">
        <f t="shared" si="41"/>
        <v>250047.50999999998</v>
      </c>
      <c r="AF130" s="58">
        <v>0</v>
      </c>
      <c r="AG130" s="58">
        <v>0</v>
      </c>
      <c r="AH130" s="58">
        <v>162342.31</v>
      </c>
      <c r="AI130" s="58">
        <v>-162342.31</v>
      </c>
      <c r="AJ130" s="58">
        <v>1238257.69</v>
      </c>
      <c r="AK130" s="57">
        <f t="shared" si="39"/>
        <v>0.17852885192060544</v>
      </c>
      <c r="AL130" s="58">
        <v>0</v>
      </c>
      <c r="AM130" s="57">
        <v>0</v>
      </c>
      <c r="AN130" s="56">
        <v>0</v>
      </c>
      <c r="AO130" s="58">
        <f>SUM(AO131:AO137)</f>
        <v>145726.82</v>
      </c>
      <c r="AP130" s="45">
        <f t="shared" si="40"/>
        <v>171.58647255186105</v>
      </c>
    </row>
    <row r="131" spans="1:42" ht="15" outlineLevel="2">
      <c r="A131" s="55" t="s">
        <v>246</v>
      </c>
      <c r="B131" s="54" t="s">
        <v>219</v>
      </c>
      <c r="C131" s="54" t="s">
        <v>262</v>
      </c>
      <c r="D131" s="54" t="s">
        <v>220</v>
      </c>
      <c r="E131" s="54" t="s">
        <v>219</v>
      </c>
      <c r="F131" s="54" t="s">
        <v>245</v>
      </c>
      <c r="G131" s="54"/>
      <c r="H131" s="54"/>
      <c r="I131" s="54"/>
      <c r="J131" s="54"/>
      <c r="K131" s="54"/>
      <c r="L131" s="54"/>
      <c r="M131" s="53">
        <v>0</v>
      </c>
      <c r="N131" s="53">
        <v>674400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53">
        <v>0</v>
      </c>
      <c r="Z131" s="53">
        <v>0</v>
      </c>
      <c r="AA131" s="53">
        <v>0</v>
      </c>
      <c r="AB131" s="53">
        <v>0</v>
      </c>
      <c r="AC131" s="53">
        <v>0</v>
      </c>
      <c r="AD131" s="53">
        <v>0</v>
      </c>
      <c r="AE131" s="53">
        <v>156719.25</v>
      </c>
      <c r="AF131" s="53">
        <v>0</v>
      </c>
      <c r="AG131" s="53">
        <v>0</v>
      </c>
      <c r="AH131" s="53">
        <v>126479.5</v>
      </c>
      <c r="AI131" s="53">
        <v>-126479.5</v>
      </c>
      <c r="AJ131" s="53">
        <v>547920.5</v>
      </c>
      <c r="AK131" s="52">
        <f t="shared" si="39"/>
        <v>0.23238322953736654</v>
      </c>
      <c r="AL131" s="53">
        <v>0</v>
      </c>
      <c r="AM131" s="52">
        <v>0</v>
      </c>
      <c r="AN131" s="51">
        <v>0</v>
      </c>
      <c r="AO131" s="25">
        <v>118525.4</v>
      </c>
      <c r="AP131" s="50">
        <f t="shared" si="40"/>
        <v>132.22418992047275</v>
      </c>
    </row>
    <row r="132" spans="1:42" ht="25.5" outlineLevel="2">
      <c r="A132" s="55" t="s">
        <v>244</v>
      </c>
      <c r="B132" s="54" t="s">
        <v>219</v>
      </c>
      <c r="C132" s="54" t="s">
        <v>262</v>
      </c>
      <c r="D132" s="54" t="s">
        <v>220</v>
      </c>
      <c r="E132" s="54" t="s">
        <v>219</v>
      </c>
      <c r="F132" s="54" t="s">
        <v>243</v>
      </c>
      <c r="G132" s="54"/>
      <c r="H132" s="54"/>
      <c r="I132" s="54"/>
      <c r="J132" s="54"/>
      <c r="K132" s="54"/>
      <c r="L132" s="54"/>
      <c r="M132" s="53">
        <v>0</v>
      </c>
      <c r="N132" s="53">
        <v>203600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3">
        <v>0</v>
      </c>
      <c r="Z132" s="53">
        <v>0</v>
      </c>
      <c r="AA132" s="53">
        <v>0</v>
      </c>
      <c r="AB132" s="53">
        <v>0</v>
      </c>
      <c r="AC132" s="53">
        <v>0</v>
      </c>
      <c r="AD132" s="53">
        <v>0</v>
      </c>
      <c r="AE132" s="53">
        <v>47329.21</v>
      </c>
      <c r="AF132" s="53">
        <v>0</v>
      </c>
      <c r="AG132" s="53">
        <v>0</v>
      </c>
      <c r="AH132" s="53">
        <v>31552.81</v>
      </c>
      <c r="AI132" s="53">
        <v>-31552.81</v>
      </c>
      <c r="AJ132" s="53">
        <v>172047.19</v>
      </c>
      <c r="AK132" s="52">
        <f t="shared" si="39"/>
        <v>0.2324617387033399</v>
      </c>
      <c r="AL132" s="53">
        <v>0</v>
      </c>
      <c r="AM132" s="52">
        <v>0</v>
      </c>
      <c r="AN132" s="51">
        <v>0</v>
      </c>
      <c r="AO132" s="25">
        <v>27201.42</v>
      </c>
      <c r="AP132" s="50">
        <f t="shared" si="40"/>
        <v>173.99536494785934</v>
      </c>
    </row>
    <row r="133" spans="1:42" ht="15" outlineLevel="2">
      <c r="A133" s="55" t="s">
        <v>236</v>
      </c>
      <c r="B133" s="54" t="s">
        <v>219</v>
      </c>
      <c r="C133" s="54" t="s">
        <v>262</v>
      </c>
      <c r="D133" s="54" t="s">
        <v>220</v>
      </c>
      <c r="E133" s="54" t="s">
        <v>219</v>
      </c>
      <c r="F133" s="54" t="s">
        <v>235</v>
      </c>
      <c r="G133" s="54"/>
      <c r="H133" s="54"/>
      <c r="I133" s="54"/>
      <c r="J133" s="54"/>
      <c r="K133" s="54"/>
      <c r="L133" s="54"/>
      <c r="M133" s="53">
        <v>0</v>
      </c>
      <c r="N133" s="53">
        <v>200000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3">
        <v>0</v>
      </c>
      <c r="Z133" s="53">
        <v>0</v>
      </c>
      <c r="AA133" s="53">
        <v>0</v>
      </c>
      <c r="AB133" s="53">
        <v>0</v>
      </c>
      <c r="AC133" s="53">
        <v>0</v>
      </c>
      <c r="AD133" s="53">
        <v>0</v>
      </c>
      <c r="AE133" s="53">
        <v>20959.05</v>
      </c>
      <c r="AF133" s="53">
        <v>0</v>
      </c>
      <c r="AG133" s="53">
        <v>0</v>
      </c>
      <c r="AH133" s="53">
        <v>0</v>
      </c>
      <c r="AI133" s="53">
        <v>0</v>
      </c>
      <c r="AJ133" s="53">
        <v>200000</v>
      </c>
      <c r="AK133" s="52">
        <f t="shared" si="39"/>
        <v>0.10479524999999999</v>
      </c>
      <c r="AL133" s="53">
        <v>0</v>
      </c>
      <c r="AM133" s="52">
        <v>0</v>
      </c>
      <c r="AN133" s="51">
        <v>0</v>
      </c>
      <c r="AO133" s="25"/>
      <c r="AP133" s="50" t="e">
        <f t="shared" si="40"/>
        <v>#DIV/0!</v>
      </c>
    </row>
    <row r="134" spans="1:42" ht="25.5" outlineLevel="2">
      <c r="A134" s="55" t="s">
        <v>250</v>
      </c>
      <c r="B134" s="54" t="s">
        <v>219</v>
      </c>
      <c r="C134" s="54" t="s">
        <v>262</v>
      </c>
      <c r="D134" s="54" t="s">
        <v>220</v>
      </c>
      <c r="E134" s="54" t="s">
        <v>219</v>
      </c>
      <c r="F134" s="54" t="s">
        <v>248</v>
      </c>
      <c r="G134" s="54"/>
      <c r="H134" s="54"/>
      <c r="I134" s="54"/>
      <c r="J134" s="54"/>
      <c r="K134" s="54"/>
      <c r="L134" s="54"/>
      <c r="M134" s="53">
        <v>0</v>
      </c>
      <c r="N134" s="53">
        <v>107600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  <c r="Z134" s="53">
        <v>0</v>
      </c>
      <c r="AA134" s="53">
        <v>0</v>
      </c>
      <c r="AB134" s="53">
        <v>0</v>
      </c>
      <c r="AC134" s="53">
        <v>0</v>
      </c>
      <c r="AD134" s="53">
        <v>0</v>
      </c>
      <c r="AE134" s="53">
        <v>0</v>
      </c>
      <c r="AF134" s="53">
        <v>0</v>
      </c>
      <c r="AG134" s="53">
        <v>0</v>
      </c>
      <c r="AH134" s="53">
        <v>0</v>
      </c>
      <c r="AI134" s="53">
        <v>0</v>
      </c>
      <c r="AJ134" s="53">
        <v>107600</v>
      </c>
      <c r="AK134" s="52">
        <f t="shared" si="39"/>
        <v>0</v>
      </c>
      <c r="AL134" s="53">
        <v>0</v>
      </c>
      <c r="AM134" s="52">
        <v>0</v>
      </c>
      <c r="AN134" s="51">
        <v>0</v>
      </c>
      <c r="AO134" s="25"/>
      <c r="AP134" s="50" t="e">
        <f t="shared" si="40"/>
        <v>#DIV/0!</v>
      </c>
    </row>
    <row r="135" spans="1:42" ht="25.5" outlineLevel="2">
      <c r="A135" s="55" t="s">
        <v>264</v>
      </c>
      <c r="B135" s="54" t="s">
        <v>219</v>
      </c>
      <c r="C135" s="54" t="s">
        <v>262</v>
      </c>
      <c r="D135" s="54" t="s">
        <v>220</v>
      </c>
      <c r="E135" s="54" t="s">
        <v>219</v>
      </c>
      <c r="F135" s="54" t="s">
        <v>263</v>
      </c>
      <c r="G135" s="54"/>
      <c r="H135" s="54"/>
      <c r="I135" s="54"/>
      <c r="J135" s="54"/>
      <c r="K135" s="54"/>
      <c r="L135" s="54"/>
      <c r="M135" s="53">
        <v>0</v>
      </c>
      <c r="N135" s="53">
        <v>20000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53">
        <v>0</v>
      </c>
      <c r="Z135" s="53">
        <v>0</v>
      </c>
      <c r="AA135" s="53">
        <v>0</v>
      </c>
      <c r="AB135" s="53">
        <v>0</v>
      </c>
      <c r="AC135" s="53">
        <v>0</v>
      </c>
      <c r="AD135" s="53">
        <v>0</v>
      </c>
      <c r="AE135" s="53">
        <v>0</v>
      </c>
      <c r="AF135" s="53">
        <v>0</v>
      </c>
      <c r="AG135" s="53">
        <v>0</v>
      </c>
      <c r="AH135" s="53">
        <v>0</v>
      </c>
      <c r="AI135" s="53">
        <v>0</v>
      </c>
      <c r="AJ135" s="53">
        <v>20000</v>
      </c>
      <c r="AK135" s="52">
        <f t="shared" si="39"/>
        <v>0</v>
      </c>
      <c r="AL135" s="53">
        <v>0</v>
      </c>
      <c r="AM135" s="52">
        <v>0</v>
      </c>
      <c r="AN135" s="51">
        <v>0</v>
      </c>
      <c r="AO135" s="25"/>
      <c r="AP135" s="50" t="e">
        <f t="shared" si="40"/>
        <v>#DIV/0!</v>
      </c>
    </row>
    <row r="136" spans="1:42" ht="25.5" outlineLevel="2">
      <c r="A136" s="55" t="s">
        <v>242</v>
      </c>
      <c r="B136" s="54" t="s">
        <v>219</v>
      </c>
      <c r="C136" s="54" t="s">
        <v>262</v>
      </c>
      <c r="D136" s="54" t="s">
        <v>220</v>
      </c>
      <c r="E136" s="54" t="s">
        <v>219</v>
      </c>
      <c r="F136" s="54" t="s">
        <v>240</v>
      </c>
      <c r="G136" s="54"/>
      <c r="H136" s="54"/>
      <c r="I136" s="54"/>
      <c r="J136" s="54"/>
      <c r="K136" s="54"/>
      <c r="L136" s="54"/>
      <c r="M136" s="53">
        <v>0</v>
      </c>
      <c r="N136" s="53">
        <v>45000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3">
        <v>0</v>
      </c>
      <c r="Z136" s="53">
        <v>0</v>
      </c>
      <c r="AA136" s="53">
        <v>0</v>
      </c>
      <c r="AB136" s="53">
        <v>0</v>
      </c>
      <c r="AC136" s="53">
        <v>0</v>
      </c>
      <c r="AD136" s="53">
        <v>0</v>
      </c>
      <c r="AE136" s="53">
        <v>4310</v>
      </c>
      <c r="AF136" s="53">
        <v>0</v>
      </c>
      <c r="AG136" s="53">
        <v>0</v>
      </c>
      <c r="AH136" s="53">
        <v>4310</v>
      </c>
      <c r="AI136" s="53">
        <v>-4310</v>
      </c>
      <c r="AJ136" s="53">
        <v>40690</v>
      </c>
      <c r="AK136" s="52">
        <f t="shared" si="39"/>
        <v>0.09577777777777778</v>
      </c>
      <c r="AL136" s="53">
        <v>0</v>
      </c>
      <c r="AM136" s="52">
        <v>0</v>
      </c>
      <c r="AN136" s="51">
        <v>0</v>
      </c>
      <c r="AO136" s="25"/>
      <c r="AP136" s="50" t="e">
        <f t="shared" si="40"/>
        <v>#DIV/0!</v>
      </c>
    </row>
    <row r="137" spans="1:42" ht="38.25" outlineLevel="2">
      <c r="A137" s="55" t="s">
        <v>232</v>
      </c>
      <c r="B137" s="54" t="s">
        <v>219</v>
      </c>
      <c r="C137" s="54" t="s">
        <v>262</v>
      </c>
      <c r="D137" s="54" t="s">
        <v>220</v>
      </c>
      <c r="E137" s="54" t="s">
        <v>219</v>
      </c>
      <c r="F137" s="54" t="s">
        <v>230</v>
      </c>
      <c r="G137" s="54"/>
      <c r="H137" s="54"/>
      <c r="I137" s="54"/>
      <c r="J137" s="54"/>
      <c r="K137" s="54"/>
      <c r="L137" s="54"/>
      <c r="M137" s="53">
        <v>0</v>
      </c>
      <c r="N137" s="53">
        <v>150000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3">
        <v>0</v>
      </c>
      <c r="Z137" s="53">
        <v>0</v>
      </c>
      <c r="AA137" s="53">
        <v>0</v>
      </c>
      <c r="AB137" s="53">
        <v>0</v>
      </c>
      <c r="AC137" s="53">
        <v>0</v>
      </c>
      <c r="AD137" s="53">
        <v>0</v>
      </c>
      <c r="AE137" s="53">
        <v>20730</v>
      </c>
      <c r="AF137" s="53">
        <v>0</v>
      </c>
      <c r="AG137" s="53">
        <v>0</v>
      </c>
      <c r="AH137" s="53">
        <v>0</v>
      </c>
      <c r="AI137" s="53">
        <v>0</v>
      </c>
      <c r="AJ137" s="53">
        <v>150000</v>
      </c>
      <c r="AK137" s="52">
        <f t="shared" si="39"/>
        <v>0.1382</v>
      </c>
      <c r="AL137" s="53">
        <v>0</v>
      </c>
      <c r="AM137" s="52">
        <v>0</v>
      </c>
      <c r="AN137" s="51">
        <v>0</v>
      </c>
      <c r="AO137" s="25"/>
      <c r="AP137" s="50" t="e">
        <f t="shared" si="40"/>
        <v>#DIV/0!</v>
      </c>
    </row>
    <row r="138" spans="1:42" ht="15">
      <c r="A138" s="60" t="s">
        <v>261</v>
      </c>
      <c r="B138" s="59" t="s">
        <v>219</v>
      </c>
      <c r="C138" s="59" t="s">
        <v>260</v>
      </c>
      <c r="D138" s="59" t="s">
        <v>220</v>
      </c>
      <c r="E138" s="59" t="s">
        <v>219</v>
      </c>
      <c r="F138" s="59" t="s">
        <v>219</v>
      </c>
      <c r="G138" s="59"/>
      <c r="H138" s="59"/>
      <c r="I138" s="59"/>
      <c r="J138" s="59"/>
      <c r="K138" s="59"/>
      <c r="L138" s="59"/>
      <c r="M138" s="58">
        <v>0</v>
      </c>
      <c r="N138" s="58">
        <f aca="true" t="shared" si="42" ref="N138:AE138">N139+N141+N143+N146</f>
        <v>16419254.510000002</v>
      </c>
      <c r="O138" s="58">
        <f t="shared" si="42"/>
        <v>0</v>
      </c>
      <c r="P138" s="58">
        <f t="shared" si="42"/>
        <v>0</v>
      </c>
      <c r="Q138" s="58">
        <f t="shared" si="42"/>
        <v>0</v>
      </c>
      <c r="R138" s="58">
        <f t="shared" si="42"/>
        <v>0</v>
      </c>
      <c r="S138" s="58">
        <f t="shared" si="42"/>
        <v>0</v>
      </c>
      <c r="T138" s="58">
        <f t="shared" si="42"/>
        <v>0</v>
      </c>
      <c r="U138" s="58">
        <f t="shared" si="42"/>
        <v>0</v>
      </c>
      <c r="V138" s="58">
        <f t="shared" si="42"/>
        <v>0</v>
      </c>
      <c r="W138" s="58">
        <f t="shared" si="42"/>
        <v>0</v>
      </c>
      <c r="X138" s="58">
        <f t="shared" si="42"/>
        <v>0</v>
      </c>
      <c r="Y138" s="58">
        <f t="shared" si="42"/>
        <v>0</v>
      </c>
      <c r="Z138" s="58">
        <f t="shared" si="42"/>
        <v>0</v>
      </c>
      <c r="AA138" s="58">
        <f t="shared" si="42"/>
        <v>0</v>
      </c>
      <c r="AB138" s="58">
        <f t="shared" si="42"/>
        <v>0</v>
      </c>
      <c r="AC138" s="58">
        <f t="shared" si="42"/>
        <v>0</v>
      </c>
      <c r="AD138" s="58">
        <f t="shared" si="42"/>
        <v>0</v>
      </c>
      <c r="AE138" s="58">
        <f t="shared" si="42"/>
        <v>2912944.2500000005</v>
      </c>
      <c r="AF138" s="58">
        <v>0</v>
      </c>
      <c r="AG138" s="58">
        <v>0</v>
      </c>
      <c r="AH138" s="58">
        <v>646783.57</v>
      </c>
      <c r="AI138" s="58">
        <v>-646783.57</v>
      </c>
      <c r="AJ138" s="58">
        <v>15772472.96</v>
      </c>
      <c r="AK138" s="57">
        <f t="shared" si="39"/>
        <v>0.17741026233717844</v>
      </c>
      <c r="AL138" s="58">
        <v>0</v>
      </c>
      <c r="AM138" s="57">
        <v>0</v>
      </c>
      <c r="AN138" s="56">
        <v>0</v>
      </c>
      <c r="AO138" s="58">
        <f>AO139+AO141+AO143+AO146</f>
        <v>2786093.14</v>
      </c>
      <c r="AP138" s="45">
        <f t="shared" si="40"/>
        <v>104.553010385001</v>
      </c>
    </row>
    <row r="139" spans="1:42" ht="15" outlineLevel="1">
      <c r="A139" s="60" t="s">
        <v>259</v>
      </c>
      <c r="B139" s="59" t="s">
        <v>219</v>
      </c>
      <c r="C139" s="59" t="s">
        <v>257</v>
      </c>
      <c r="D139" s="59" t="s">
        <v>220</v>
      </c>
      <c r="E139" s="59" t="s">
        <v>219</v>
      </c>
      <c r="F139" s="59" t="s">
        <v>219</v>
      </c>
      <c r="G139" s="59"/>
      <c r="H139" s="59"/>
      <c r="I139" s="59"/>
      <c r="J139" s="59"/>
      <c r="K139" s="59"/>
      <c r="L139" s="59"/>
      <c r="M139" s="58">
        <v>0</v>
      </c>
      <c r="N139" s="58">
        <f aca="true" t="shared" si="43" ref="N139:AE139">N140</f>
        <v>126000</v>
      </c>
      <c r="O139" s="58">
        <f t="shared" si="43"/>
        <v>0</v>
      </c>
      <c r="P139" s="58">
        <f t="shared" si="43"/>
        <v>0</v>
      </c>
      <c r="Q139" s="58">
        <f t="shared" si="43"/>
        <v>0</v>
      </c>
      <c r="R139" s="58">
        <f t="shared" si="43"/>
        <v>0</v>
      </c>
      <c r="S139" s="58">
        <f t="shared" si="43"/>
        <v>0</v>
      </c>
      <c r="T139" s="58">
        <f t="shared" si="43"/>
        <v>0</v>
      </c>
      <c r="U139" s="58">
        <f t="shared" si="43"/>
        <v>0</v>
      </c>
      <c r="V139" s="58">
        <f t="shared" si="43"/>
        <v>0</v>
      </c>
      <c r="W139" s="58">
        <f t="shared" si="43"/>
        <v>0</v>
      </c>
      <c r="X139" s="58">
        <f t="shared" si="43"/>
        <v>0</v>
      </c>
      <c r="Y139" s="58">
        <f t="shared" si="43"/>
        <v>0</v>
      </c>
      <c r="Z139" s="58">
        <f t="shared" si="43"/>
        <v>0</v>
      </c>
      <c r="AA139" s="58">
        <f t="shared" si="43"/>
        <v>0</v>
      </c>
      <c r="AB139" s="58">
        <f t="shared" si="43"/>
        <v>0</v>
      </c>
      <c r="AC139" s="58">
        <f t="shared" si="43"/>
        <v>0</v>
      </c>
      <c r="AD139" s="58">
        <f t="shared" si="43"/>
        <v>0</v>
      </c>
      <c r="AE139" s="58">
        <f t="shared" si="43"/>
        <v>31766.85</v>
      </c>
      <c r="AF139" s="58">
        <v>0</v>
      </c>
      <c r="AG139" s="58">
        <v>0</v>
      </c>
      <c r="AH139" s="58">
        <v>31766.85</v>
      </c>
      <c r="AI139" s="58">
        <v>-31766.85</v>
      </c>
      <c r="AJ139" s="58">
        <v>94233.15</v>
      </c>
      <c r="AK139" s="57">
        <f t="shared" si="39"/>
        <v>0.2521178571428571</v>
      </c>
      <c r="AL139" s="58">
        <v>0</v>
      </c>
      <c r="AM139" s="57">
        <v>0</v>
      </c>
      <c r="AN139" s="56">
        <v>0</v>
      </c>
      <c r="AO139" s="26">
        <f>AO140</f>
        <v>30836.64</v>
      </c>
      <c r="AP139" s="45">
        <f t="shared" si="40"/>
        <v>103.01657379014055</v>
      </c>
    </row>
    <row r="140" spans="1:42" ht="38.25" outlineLevel="2">
      <c r="A140" s="55" t="s">
        <v>258</v>
      </c>
      <c r="B140" s="54" t="s">
        <v>219</v>
      </c>
      <c r="C140" s="54" t="s">
        <v>257</v>
      </c>
      <c r="D140" s="54" t="s">
        <v>220</v>
      </c>
      <c r="E140" s="54" t="s">
        <v>219</v>
      </c>
      <c r="F140" s="54" t="s">
        <v>256</v>
      </c>
      <c r="G140" s="54"/>
      <c r="H140" s="54"/>
      <c r="I140" s="54"/>
      <c r="J140" s="54"/>
      <c r="K140" s="54"/>
      <c r="L140" s="54"/>
      <c r="M140" s="53">
        <v>0</v>
      </c>
      <c r="N140" s="53">
        <v>126000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3">
        <v>0</v>
      </c>
      <c r="Z140" s="53">
        <v>0</v>
      </c>
      <c r="AA140" s="53">
        <v>0</v>
      </c>
      <c r="AB140" s="53">
        <v>0</v>
      </c>
      <c r="AC140" s="53">
        <v>0</v>
      </c>
      <c r="AD140" s="53">
        <v>0</v>
      </c>
      <c r="AE140" s="53">
        <v>31766.85</v>
      </c>
      <c r="AF140" s="53">
        <v>0</v>
      </c>
      <c r="AG140" s="53">
        <v>0</v>
      </c>
      <c r="AH140" s="53">
        <v>31766.85</v>
      </c>
      <c r="AI140" s="53">
        <v>-31766.85</v>
      </c>
      <c r="AJ140" s="53">
        <v>94233.15</v>
      </c>
      <c r="AK140" s="52">
        <f t="shared" si="39"/>
        <v>0.2521178571428571</v>
      </c>
      <c r="AL140" s="53">
        <v>0</v>
      </c>
      <c r="AM140" s="52">
        <v>0</v>
      </c>
      <c r="AN140" s="51">
        <v>0</v>
      </c>
      <c r="AO140" s="25">
        <v>30836.64</v>
      </c>
      <c r="AP140" s="50">
        <f t="shared" si="40"/>
        <v>103.01657379014055</v>
      </c>
    </row>
    <row r="141" spans="1:42" ht="25.5" outlineLevel="1">
      <c r="A141" s="60" t="s">
        <v>255</v>
      </c>
      <c r="B141" s="59" t="s">
        <v>219</v>
      </c>
      <c r="C141" s="59" t="s">
        <v>254</v>
      </c>
      <c r="D141" s="59" t="s">
        <v>220</v>
      </c>
      <c r="E141" s="59" t="s">
        <v>219</v>
      </c>
      <c r="F141" s="59" t="s">
        <v>219</v>
      </c>
      <c r="G141" s="59"/>
      <c r="H141" s="59"/>
      <c r="I141" s="59"/>
      <c r="J141" s="59"/>
      <c r="K141" s="59"/>
      <c r="L141" s="59"/>
      <c r="M141" s="58">
        <v>0</v>
      </c>
      <c r="N141" s="58">
        <f aca="true" t="shared" si="44" ref="N141:AE141">N142</f>
        <v>5156497.98</v>
      </c>
      <c r="O141" s="58">
        <f t="shared" si="44"/>
        <v>0</v>
      </c>
      <c r="P141" s="58">
        <f t="shared" si="44"/>
        <v>0</v>
      </c>
      <c r="Q141" s="58">
        <f t="shared" si="44"/>
        <v>0</v>
      </c>
      <c r="R141" s="58">
        <f t="shared" si="44"/>
        <v>0</v>
      </c>
      <c r="S141" s="58">
        <f t="shared" si="44"/>
        <v>0</v>
      </c>
      <c r="T141" s="58">
        <f t="shared" si="44"/>
        <v>0</v>
      </c>
      <c r="U141" s="58">
        <f t="shared" si="44"/>
        <v>0</v>
      </c>
      <c r="V141" s="58">
        <f t="shared" si="44"/>
        <v>0</v>
      </c>
      <c r="W141" s="58">
        <f t="shared" si="44"/>
        <v>0</v>
      </c>
      <c r="X141" s="58">
        <f t="shared" si="44"/>
        <v>0</v>
      </c>
      <c r="Y141" s="58">
        <f t="shared" si="44"/>
        <v>0</v>
      </c>
      <c r="Z141" s="58">
        <f t="shared" si="44"/>
        <v>0</v>
      </c>
      <c r="AA141" s="58">
        <f t="shared" si="44"/>
        <v>0</v>
      </c>
      <c r="AB141" s="58">
        <f t="shared" si="44"/>
        <v>0</v>
      </c>
      <c r="AC141" s="58">
        <f t="shared" si="44"/>
        <v>0</v>
      </c>
      <c r="AD141" s="58">
        <f t="shared" si="44"/>
        <v>0</v>
      </c>
      <c r="AE141" s="58">
        <f t="shared" si="44"/>
        <v>720037.5</v>
      </c>
      <c r="AF141" s="58">
        <v>0</v>
      </c>
      <c r="AG141" s="58">
        <v>0</v>
      </c>
      <c r="AH141" s="58">
        <v>508510</v>
      </c>
      <c r="AI141" s="58">
        <v>-508510</v>
      </c>
      <c r="AJ141" s="58">
        <v>4647990</v>
      </c>
      <c r="AK141" s="57">
        <f t="shared" si="39"/>
        <v>0.13963692079251042</v>
      </c>
      <c r="AL141" s="58">
        <v>0</v>
      </c>
      <c r="AM141" s="57">
        <v>0</v>
      </c>
      <c r="AN141" s="56">
        <v>0</v>
      </c>
      <c r="AO141" s="26">
        <f>AO142</f>
        <v>760127.5</v>
      </c>
      <c r="AP141" s="45">
        <f t="shared" si="40"/>
        <v>94.72588480222069</v>
      </c>
    </row>
    <row r="142" spans="1:42" ht="25.5" outlineLevel="2">
      <c r="A142" s="55" t="s">
        <v>252</v>
      </c>
      <c r="B142" s="54" t="s">
        <v>219</v>
      </c>
      <c r="C142" s="54" t="s">
        <v>254</v>
      </c>
      <c r="D142" s="54" t="s">
        <v>220</v>
      </c>
      <c r="E142" s="54" t="s">
        <v>219</v>
      </c>
      <c r="F142" s="54" t="s">
        <v>251</v>
      </c>
      <c r="G142" s="54"/>
      <c r="H142" s="54"/>
      <c r="I142" s="54"/>
      <c r="J142" s="54"/>
      <c r="K142" s="54"/>
      <c r="L142" s="54"/>
      <c r="M142" s="53">
        <v>0</v>
      </c>
      <c r="N142" s="53">
        <v>5156497.98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53">
        <v>0</v>
      </c>
      <c r="Z142" s="53">
        <v>0</v>
      </c>
      <c r="AA142" s="53">
        <v>0</v>
      </c>
      <c r="AB142" s="53">
        <v>0</v>
      </c>
      <c r="AC142" s="53">
        <v>0</v>
      </c>
      <c r="AD142" s="53">
        <v>0</v>
      </c>
      <c r="AE142" s="53">
        <v>720037.5</v>
      </c>
      <c r="AF142" s="53">
        <v>0</v>
      </c>
      <c r="AG142" s="53">
        <v>0</v>
      </c>
      <c r="AH142" s="53">
        <v>508510</v>
      </c>
      <c r="AI142" s="53">
        <v>-508510</v>
      </c>
      <c r="AJ142" s="53">
        <v>4647990</v>
      </c>
      <c r="AK142" s="52">
        <f t="shared" si="39"/>
        <v>0.13963692079251042</v>
      </c>
      <c r="AL142" s="53">
        <v>0</v>
      </c>
      <c r="AM142" s="52">
        <v>0</v>
      </c>
      <c r="AN142" s="51">
        <v>0</v>
      </c>
      <c r="AO142" s="25">
        <v>760127.5</v>
      </c>
      <c r="AP142" s="50">
        <f t="shared" si="40"/>
        <v>94.72588480222069</v>
      </c>
    </row>
    <row r="143" spans="1:42" ht="15" outlineLevel="1">
      <c r="A143" s="60" t="s">
        <v>253</v>
      </c>
      <c r="B143" s="59" t="s">
        <v>219</v>
      </c>
      <c r="C143" s="59" t="s">
        <v>249</v>
      </c>
      <c r="D143" s="59" t="s">
        <v>220</v>
      </c>
      <c r="E143" s="59" t="s">
        <v>219</v>
      </c>
      <c r="F143" s="59" t="s">
        <v>219</v>
      </c>
      <c r="G143" s="59"/>
      <c r="H143" s="59"/>
      <c r="I143" s="59"/>
      <c r="J143" s="59"/>
      <c r="K143" s="59"/>
      <c r="L143" s="59"/>
      <c r="M143" s="58">
        <v>0</v>
      </c>
      <c r="N143" s="58">
        <f aca="true" t="shared" si="45" ref="N143:AE143">N144+N145</f>
        <v>11079156.530000001</v>
      </c>
      <c r="O143" s="58">
        <f t="shared" si="45"/>
        <v>0</v>
      </c>
      <c r="P143" s="58">
        <f t="shared" si="45"/>
        <v>0</v>
      </c>
      <c r="Q143" s="58">
        <f t="shared" si="45"/>
        <v>0</v>
      </c>
      <c r="R143" s="58">
        <f t="shared" si="45"/>
        <v>0</v>
      </c>
      <c r="S143" s="58">
        <f t="shared" si="45"/>
        <v>0</v>
      </c>
      <c r="T143" s="58">
        <f t="shared" si="45"/>
        <v>0</v>
      </c>
      <c r="U143" s="58">
        <f t="shared" si="45"/>
        <v>0</v>
      </c>
      <c r="V143" s="58">
        <f t="shared" si="45"/>
        <v>0</v>
      </c>
      <c r="W143" s="58">
        <f t="shared" si="45"/>
        <v>0</v>
      </c>
      <c r="X143" s="58">
        <f t="shared" si="45"/>
        <v>0</v>
      </c>
      <c r="Y143" s="58">
        <f t="shared" si="45"/>
        <v>0</v>
      </c>
      <c r="Z143" s="58">
        <f t="shared" si="45"/>
        <v>0</v>
      </c>
      <c r="AA143" s="58">
        <f t="shared" si="45"/>
        <v>0</v>
      </c>
      <c r="AB143" s="58">
        <f t="shared" si="45"/>
        <v>0</v>
      </c>
      <c r="AC143" s="58">
        <f t="shared" si="45"/>
        <v>0</v>
      </c>
      <c r="AD143" s="58">
        <f t="shared" si="45"/>
        <v>0</v>
      </c>
      <c r="AE143" s="58">
        <f t="shared" si="45"/>
        <v>2153095.24</v>
      </c>
      <c r="AF143" s="58">
        <v>0</v>
      </c>
      <c r="AG143" s="58">
        <v>0</v>
      </c>
      <c r="AH143" s="58">
        <v>98462.06</v>
      </c>
      <c r="AI143" s="58">
        <v>-98462.06</v>
      </c>
      <c r="AJ143" s="58">
        <v>10980694.47</v>
      </c>
      <c r="AK143" s="57">
        <f t="shared" si="39"/>
        <v>0.1943374691177867</v>
      </c>
      <c r="AL143" s="58">
        <v>0</v>
      </c>
      <c r="AM143" s="57">
        <v>0</v>
      </c>
      <c r="AN143" s="56">
        <v>0</v>
      </c>
      <c r="AO143" s="26">
        <f>AO144+AO145</f>
        <v>1990815.02</v>
      </c>
      <c r="AP143" s="45">
        <f t="shared" si="40"/>
        <v>108.15144643624399</v>
      </c>
    </row>
    <row r="144" spans="1:42" ht="25.5" outlineLevel="2">
      <c r="A144" s="55" t="s">
        <v>252</v>
      </c>
      <c r="B144" s="54" t="s">
        <v>219</v>
      </c>
      <c r="C144" s="54" t="s">
        <v>249</v>
      </c>
      <c r="D144" s="54" t="s">
        <v>220</v>
      </c>
      <c r="E144" s="54" t="s">
        <v>219</v>
      </c>
      <c r="F144" s="54" t="s">
        <v>251</v>
      </c>
      <c r="G144" s="54"/>
      <c r="H144" s="54"/>
      <c r="I144" s="54"/>
      <c r="J144" s="54"/>
      <c r="K144" s="54"/>
      <c r="L144" s="54"/>
      <c r="M144" s="53">
        <v>0</v>
      </c>
      <c r="N144" s="53">
        <v>6008706.53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0</v>
      </c>
      <c r="AE144" s="53">
        <v>124915.24</v>
      </c>
      <c r="AF144" s="53">
        <v>0</v>
      </c>
      <c r="AG144" s="53">
        <v>0</v>
      </c>
      <c r="AH144" s="53">
        <v>98462.06</v>
      </c>
      <c r="AI144" s="53">
        <v>-98462.06</v>
      </c>
      <c r="AJ144" s="53">
        <v>5910244.47</v>
      </c>
      <c r="AK144" s="52">
        <f t="shared" si="39"/>
        <v>0.02078903993335817</v>
      </c>
      <c r="AL144" s="53">
        <v>0</v>
      </c>
      <c r="AM144" s="52">
        <v>0</v>
      </c>
      <c r="AN144" s="51">
        <v>0</v>
      </c>
      <c r="AO144" s="25">
        <v>62955.02</v>
      </c>
      <c r="AP144" s="50">
        <f t="shared" si="40"/>
        <v>198.4198241855852</v>
      </c>
    </row>
    <row r="145" spans="1:42" ht="25.5" outlineLevel="2">
      <c r="A145" s="55" t="s">
        <v>250</v>
      </c>
      <c r="B145" s="54" t="s">
        <v>219</v>
      </c>
      <c r="C145" s="54" t="s">
        <v>249</v>
      </c>
      <c r="D145" s="54" t="s">
        <v>220</v>
      </c>
      <c r="E145" s="54" t="s">
        <v>219</v>
      </c>
      <c r="F145" s="54" t="s">
        <v>248</v>
      </c>
      <c r="G145" s="54"/>
      <c r="H145" s="54"/>
      <c r="I145" s="54"/>
      <c r="J145" s="54"/>
      <c r="K145" s="54"/>
      <c r="L145" s="54"/>
      <c r="M145" s="53">
        <v>0</v>
      </c>
      <c r="N145" s="53">
        <v>5070450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3">
        <v>0</v>
      </c>
      <c r="Z145" s="53">
        <v>0</v>
      </c>
      <c r="AA145" s="53">
        <v>0</v>
      </c>
      <c r="AB145" s="53">
        <v>0</v>
      </c>
      <c r="AC145" s="53">
        <v>0</v>
      </c>
      <c r="AD145" s="53">
        <v>0</v>
      </c>
      <c r="AE145" s="53">
        <v>2028180</v>
      </c>
      <c r="AF145" s="53">
        <v>0</v>
      </c>
      <c r="AG145" s="53">
        <v>0</v>
      </c>
      <c r="AH145" s="53">
        <v>0</v>
      </c>
      <c r="AI145" s="53">
        <v>0</v>
      </c>
      <c r="AJ145" s="53">
        <v>5070450</v>
      </c>
      <c r="AK145" s="52">
        <f t="shared" si="39"/>
        <v>0.4</v>
      </c>
      <c r="AL145" s="53">
        <v>0</v>
      </c>
      <c r="AM145" s="52">
        <v>0</v>
      </c>
      <c r="AN145" s="51">
        <v>0</v>
      </c>
      <c r="AO145" s="25">
        <v>1927860</v>
      </c>
      <c r="AP145" s="50">
        <f t="shared" si="40"/>
        <v>105.20369736391646</v>
      </c>
    </row>
    <row r="146" spans="1:42" ht="25.5" outlineLevel="1">
      <c r="A146" s="60" t="s">
        <v>247</v>
      </c>
      <c r="B146" s="59" t="s">
        <v>219</v>
      </c>
      <c r="C146" s="59" t="s">
        <v>241</v>
      </c>
      <c r="D146" s="59" t="s">
        <v>220</v>
      </c>
      <c r="E146" s="59" t="s">
        <v>219</v>
      </c>
      <c r="F146" s="59" t="s">
        <v>219</v>
      </c>
      <c r="G146" s="59"/>
      <c r="H146" s="59"/>
      <c r="I146" s="59"/>
      <c r="J146" s="59"/>
      <c r="K146" s="59"/>
      <c r="L146" s="59"/>
      <c r="M146" s="58">
        <v>0</v>
      </c>
      <c r="N146" s="58">
        <f aca="true" t="shared" si="46" ref="N146:AE146">N147+N148+N149</f>
        <v>57600</v>
      </c>
      <c r="O146" s="58">
        <f t="shared" si="46"/>
        <v>0</v>
      </c>
      <c r="P146" s="58">
        <f t="shared" si="46"/>
        <v>0</v>
      </c>
      <c r="Q146" s="58">
        <f t="shared" si="46"/>
        <v>0</v>
      </c>
      <c r="R146" s="58">
        <f t="shared" si="46"/>
        <v>0</v>
      </c>
      <c r="S146" s="58">
        <f t="shared" si="46"/>
        <v>0</v>
      </c>
      <c r="T146" s="58">
        <f t="shared" si="46"/>
        <v>0</v>
      </c>
      <c r="U146" s="58">
        <f t="shared" si="46"/>
        <v>0</v>
      </c>
      <c r="V146" s="58">
        <f t="shared" si="46"/>
        <v>0</v>
      </c>
      <c r="W146" s="58">
        <f t="shared" si="46"/>
        <v>0</v>
      </c>
      <c r="X146" s="58">
        <f t="shared" si="46"/>
        <v>0</v>
      </c>
      <c r="Y146" s="58">
        <f t="shared" si="46"/>
        <v>0</v>
      </c>
      <c r="Z146" s="58">
        <f t="shared" si="46"/>
        <v>0</v>
      </c>
      <c r="AA146" s="58">
        <f t="shared" si="46"/>
        <v>0</v>
      </c>
      <c r="AB146" s="58">
        <f t="shared" si="46"/>
        <v>0</v>
      </c>
      <c r="AC146" s="58">
        <f t="shared" si="46"/>
        <v>0</v>
      </c>
      <c r="AD146" s="58">
        <f t="shared" si="46"/>
        <v>0</v>
      </c>
      <c r="AE146" s="58">
        <f t="shared" si="46"/>
        <v>8044.66</v>
      </c>
      <c r="AF146" s="58">
        <v>0</v>
      </c>
      <c r="AG146" s="58">
        <v>0</v>
      </c>
      <c r="AH146" s="58">
        <v>8044.66</v>
      </c>
      <c r="AI146" s="58">
        <v>-8044.66</v>
      </c>
      <c r="AJ146" s="58">
        <v>49555.34</v>
      </c>
      <c r="AK146" s="57">
        <f t="shared" si="39"/>
        <v>0.13966423611111112</v>
      </c>
      <c r="AL146" s="58">
        <v>0</v>
      </c>
      <c r="AM146" s="57">
        <v>0</v>
      </c>
      <c r="AN146" s="56">
        <v>0</v>
      </c>
      <c r="AO146" s="26">
        <f>AO147+AO148+AO149</f>
        <v>4313.98</v>
      </c>
      <c r="AP146" s="45">
        <f t="shared" si="40"/>
        <v>186.4788432027965</v>
      </c>
    </row>
    <row r="147" spans="1:42" ht="15" outlineLevel="2">
      <c r="A147" s="55" t="s">
        <v>246</v>
      </c>
      <c r="B147" s="54" t="s">
        <v>219</v>
      </c>
      <c r="C147" s="54" t="s">
        <v>241</v>
      </c>
      <c r="D147" s="54" t="s">
        <v>220</v>
      </c>
      <c r="E147" s="54" t="s">
        <v>219</v>
      </c>
      <c r="F147" s="54" t="s">
        <v>245</v>
      </c>
      <c r="G147" s="54"/>
      <c r="H147" s="54"/>
      <c r="I147" s="54"/>
      <c r="J147" s="54"/>
      <c r="K147" s="54"/>
      <c r="L147" s="54"/>
      <c r="M147" s="53">
        <v>0</v>
      </c>
      <c r="N147" s="53">
        <v>42700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53">
        <v>0</v>
      </c>
      <c r="Z147" s="53">
        <v>0</v>
      </c>
      <c r="AA147" s="53">
        <v>0</v>
      </c>
      <c r="AB147" s="53">
        <v>0</v>
      </c>
      <c r="AC147" s="53">
        <v>0</v>
      </c>
      <c r="AD147" s="53">
        <v>0</v>
      </c>
      <c r="AE147" s="53">
        <v>6178.67</v>
      </c>
      <c r="AF147" s="53">
        <v>0</v>
      </c>
      <c r="AG147" s="53">
        <v>0</v>
      </c>
      <c r="AH147" s="53">
        <v>6178.67</v>
      </c>
      <c r="AI147" s="53">
        <v>-6178.67</v>
      </c>
      <c r="AJ147" s="53">
        <v>36521.33</v>
      </c>
      <c r="AK147" s="52">
        <f t="shared" si="39"/>
        <v>0.14469953161592505</v>
      </c>
      <c r="AL147" s="53">
        <v>0</v>
      </c>
      <c r="AM147" s="52">
        <v>0</v>
      </c>
      <c r="AN147" s="51">
        <v>0</v>
      </c>
      <c r="AO147" s="25">
        <v>2820.08</v>
      </c>
      <c r="AP147" s="50">
        <f t="shared" si="40"/>
        <v>219.09555757283482</v>
      </c>
    </row>
    <row r="148" spans="1:42" ht="25.5" outlineLevel="2">
      <c r="A148" s="55" t="s">
        <v>244</v>
      </c>
      <c r="B148" s="54" t="s">
        <v>219</v>
      </c>
      <c r="C148" s="54" t="s">
        <v>241</v>
      </c>
      <c r="D148" s="54" t="s">
        <v>220</v>
      </c>
      <c r="E148" s="54" t="s">
        <v>219</v>
      </c>
      <c r="F148" s="54" t="s">
        <v>243</v>
      </c>
      <c r="G148" s="54"/>
      <c r="H148" s="54"/>
      <c r="I148" s="54"/>
      <c r="J148" s="54"/>
      <c r="K148" s="54"/>
      <c r="L148" s="54"/>
      <c r="M148" s="53">
        <v>0</v>
      </c>
      <c r="N148" s="53">
        <v>12800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3">
        <v>0</v>
      </c>
      <c r="Z148" s="53">
        <v>0</v>
      </c>
      <c r="AA148" s="53">
        <v>0</v>
      </c>
      <c r="AB148" s="53">
        <v>0</v>
      </c>
      <c r="AC148" s="53">
        <v>0</v>
      </c>
      <c r="AD148" s="53">
        <v>0</v>
      </c>
      <c r="AE148" s="53">
        <v>1865.99</v>
      </c>
      <c r="AF148" s="53">
        <v>0</v>
      </c>
      <c r="AG148" s="53">
        <v>0</v>
      </c>
      <c r="AH148" s="53">
        <v>1865.99</v>
      </c>
      <c r="AI148" s="53">
        <v>-1865.99</v>
      </c>
      <c r="AJ148" s="53">
        <v>10934.01</v>
      </c>
      <c r="AK148" s="52">
        <f t="shared" si="39"/>
        <v>0.14578046875</v>
      </c>
      <c r="AL148" s="53">
        <v>0</v>
      </c>
      <c r="AM148" s="52">
        <v>0</v>
      </c>
      <c r="AN148" s="51">
        <v>0</v>
      </c>
      <c r="AO148" s="25">
        <v>1493.9</v>
      </c>
      <c r="AP148" s="50">
        <f t="shared" si="40"/>
        <v>124.90728964455451</v>
      </c>
    </row>
    <row r="149" spans="1:42" ht="25.5" outlineLevel="2">
      <c r="A149" s="55" t="s">
        <v>242</v>
      </c>
      <c r="B149" s="54" t="s">
        <v>219</v>
      </c>
      <c r="C149" s="54" t="s">
        <v>241</v>
      </c>
      <c r="D149" s="54" t="s">
        <v>220</v>
      </c>
      <c r="E149" s="54" t="s">
        <v>219</v>
      </c>
      <c r="F149" s="54" t="s">
        <v>240</v>
      </c>
      <c r="G149" s="54"/>
      <c r="H149" s="54"/>
      <c r="I149" s="54"/>
      <c r="J149" s="54"/>
      <c r="K149" s="54"/>
      <c r="L149" s="54"/>
      <c r="M149" s="53">
        <v>0</v>
      </c>
      <c r="N149" s="53">
        <v>2100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3">
        <v>0</v>
      </c>
      <c r="Z149" s="53">
        <v>0</v>
      </c>
      <c r="AA149" s="53">
        <v>0</v>
      </c>
      <c r="AB149" s="53">
        <v>0</v>
      </c>
      <c r="AC149" s="53">
        <v>0</v>
      </c>
      <c r="AD149" s="53">
        <v>0</v>
      </c>
      <c r="AE149" s="53">
        <v>0</v>
      </c>
      <c r="AF149" s="53">
        <v>0</v>
      </c>
      <c r="AG149" s="53">
        <v>0</v>
      </c>
      <c r="AH149" s="53">
        <v>0</v>
      </c>
      <c r="AI149" s="53">
        <v>0</v>
      </c>
      <c r="AJ149" s="53">
        <v>2100</v>
      </c>
      <c r="AK149" s="52">
        <f t="shared" si="39"/>
        <v>0</v>
      </c>
      <c r="AL149" s="53">
        <v>0</v>
      </c>
      <c r="AM149" s="52">
        <v>0</v>
      </c>
      <c r="AN149" s="51">
        <v>0</v>
      </c>
      <c r="AO149" s="25"/>
      <c r="AP149" s="50" t="e">
        <f t="shared" si="40"/>
        <v>#DIV/0!</v>
      </c>
    </row>
    <row r="150" spans="1:42" ht="15">
      <c r="A150" s="60" t="s">
        <v>239</v>
      </c>
      <c r="B150" s="59" t="s">
        <v>219</v>
      </c>
      <c r="C150" s="59" t="s">
        <v>238</v>
      </c>
      <c r="D150" s="59" t="s">
        <v>220</v>
      </c>
      <c r="E150" s="59" t="s">
        <v>219</v>
      </c>
      <c r="F150" s="59" t="s">
        <v>219</v>
      </c>
      <c r="G150" s="59"/>
      <c r="H150" s="59"/>
      <c r="I150" s="59"/>
      <c r="J150" s="59"/>
      <c r="K150" s="59"/>
      <c r="L150" s="59"/>
      <c r="M150" s="58">
        <v>0</v>
      </c>
      <c r="N150" s="58">
        <f aca="true" t="shared" si="47" ref="N150:AE150">N151</f>
        <v>400000</v>
      </c>
      <c r="O150" s="58">
        <f t="shared" si="47"/>
        <v>0</v>
      </c>
      <c r="P150" s="58">
        <f t="shared" si="47"/>
        <v>0</v>
      </c>
      <c r="Q150" s="58">
        <f t="shared" si="47"/>
        <v>0</v>
      </c>
      <c r="R150" s="58">
        <f t="shared" si="47"/>
        <v>0</v>
      </c>
      <c r="S150" s="58">
        <f t="shared" si="47"/>
        <v>0</v>
      </c>
      <c r="T150" s="58">
        <f t="shared" si="47"/>
        <v>0</v>
      </c>
      <c r="U150" s="58">
        <f t="shared" si="47"/>
        <v>0</v>
      </c>
      <c r="V150" s="58">
        <f t="shared" si="47"/>
        <v>0</v>
      </c>
      <c r="W150" s="58">
        <f t="shared" si="47"/>
        <v>0</v>
      </c>
      <c r="X150" s="58">
        <f t="shared" si="47"/>
        <v>0</v>
      </c>
      <c r="Y150" s="58">
        <f t="shared" si="47"/>
        <v>0</v>
      </c>
      <c r="Z150" s="58">
        <f t="shared" si="47"/>
        <v>0</v>
      </c>
      <c r="AA150" s="58">
        <f t="shared" si="47"/>
        <v>0</v>
      </c>
      <c r="AB150" s="58">
        <f t="shared" si="47"/>
        <v>0</v>
      </c>
      <c r="AC150" s="58">
        <f t="shared" si="47"/>
        <v>0</v>
      </c>
      <c r="AD150" s="58">
        <f t="shared" si="47"/>
        <v>0</v>
      </c>
      <c r="AE150" s="58">
        <f t="shared" si="47"/>
        <v>50920</v>
      </c>
      <c r="AF150" s="58">
        <v>0</v>
      </c>
      <c r="AG150" s="58">
        <v>0</v>
      </c>
      <c r="AH150" s="58">
        <v>50920</v>
      </c>
      <c r="AI150" s="58">
        <v>-50920</v>
      </c>
      <c r="AJ150" s="58">
        <v>349080</v>
      </c>
      <c r="AK150" s="57">
        <f t="shared" si="39"/>
        <v>0.1273</v>
      </c>
      <c r="AL150" s="58">
        <v>0</v>
      </c>
      <c r="AM150" s="57">
        <v>0</v>
      </c>
      <c r="AN150" s="56">
        <v>0</v>
      </c>
      <c r="AO150" s="26">
        <f>AO151</f>
        <v>43500</v>
      </c>
      <c r="AP150" s="45">
        <f t="shared" si="40"/>
        <v>117.0574712643678</v>
      </c>
    </row>
    <row r="151" spans="1:42" ht="25.5" outlineLevel="1">
      <c r="A151" s="60" t="s">
        <v>237</v>
      </c>
      <c r="B151" s="59" t="s">
        <v>219</v>
      </c>
      <c r="C151" s="59" t="s">
        <v>231</v>
      </c>
      <c r="D151" s="59" t="s">
        <v>220</v>
      </c>
      <c r="E151" s="59" t="s">
        <v>219</v>
      </c>
      <c r="F151" s="59" t="s">
        <v>219</v>
      </c>
      <c r="G151" s="59"/>
      <c r="H151" s="59"/>
      <c r="I151" s="59"/>
      <c r="J151" s="59"/>
      <c r="K151" s="59"/>
      <c r="L151" s="59"/>
      <c r="M151" s="58">
        <v>0</v>
      </c>
      <c r="N151" s="58">
        <f aca="true" t="shared" si="48" ref="N151:AE151">N152+N154</f>
        <v>400000</v>
      </c>
      <c r="O151" s="58">
        <f t="shared" si="48"/>
        <v>0</v>
      </c>
      <c r="P151" s="58">
        <f t="shared" si="48"/>
        <v>0</v>
      </c>
      <c r="Q151" s="58">
        <f t="shared" si="48"/>
        <v>0</v>
      </c>
      <c r="R151" s="58">
        <f t="shared" si="48"/>
        <v>0</v>
      </c>
      <c r="S151" s="58">
        <f t="shared" si="48"/>
        <v>0</v>
      </c>
      <c r="T151" s="58">
        <f t="shared" si="48"/>
        <v>0</v>
      </c>
      <c r="U151" s="58">
        <f t="shared" si="48"/>
        <v>0</v>
      </c>
      <c r="V151" s="58">
        <f t="shared" si="48"/>
        <v>0</v>
      </c>
      <c r="W151" s="58">
        <f t="shared" si="48"/>
        <v>0</v>
      </c>
      <c r="X151" s="58">
        <f t="shared" si="48"/>
        <v>0</v>
      </c>
      <c r="Y151" s="58">
        <f t="shared" si="48"/>
        <v>0</v>
      </c>
      <c r="Z151" s="58">
        <f t="shared" si="48"/>
        <v>0</v>
      </c>
      <c r="AA151" s="58">
        <f t="shared" si="48"/>
        <v>0</v>
      </c>
      <c r="AB151" s="58">
        <f t="shared" si="48"/>
        <v>0</v>
      </c>
      <c r="AC151" s="58">
        <f t="shared" si="48"/>
        <v>0</v>
      </c>
      <c r="AD151" s="58">
        <f t="shared" si="48"/>
        <v>0</v>
      </c>
      <c r="AE151" s="58">
        <f t="shared" si="48"/>
        <v>50920</v>
      </c>
      <c r="AF151" s="58">
        <v>0</v>
      </c>
      <c r="AG151" s="58">
        <v>0</v>
      </c>
      <c r="AH151" s="58">
        <v>50920</v>
      </c>
      <c r="AI151" s="58">
        <v>-50920</v>
      </c>
      <c r="AJ151" s="58">
        <v>349080</v>
      </c>
      <c r="AK151" s="57">
        <f t="shared" si="39"/>
        <v>0.1273</v>
      </c>
      <c r="AL151" s="58">
        <v>0</v>
      </c>
      <c r="AM151" s="57">
        <v>0</v>
      </c>
      <c r="AN151" s="56">
        <v>0</v>
      </c>
      <c r="AO151" s="26">
        <f>AO152+AO153+AO154</f>
        <v>43500</v>
      </c>
      <c r="AP151" s="45">
        <f t="shared" si="40"/>
        <v>117.0574712643678</v>
      </c>
    </row>
    <row r="152" spans="1:42" ht="15" outlineLevel="2">
      <c r="A152" s="55" t="s">
        <v>236</v>
      </c>
      <c r="B152" s="54" t="s">
        <v>219</v>
      </c>
      <c r="C152" s="54" t="s">
        <v>231</v>
      </c>
      <c r="D152" s="54" t="s">
        <v>220</v>
      </c>
      <c r="E152" s="54" t="s">
        <v>219</v>
      </c>
      <c r="F152" s="54" t="s">
        <v>235</v>
      </c>
      <c r="G152" s="54"/>
      <c r="H152" s="54"/>
      <c r="I152" s="54"/>
      <c r="J152" s="54"/>
      <c r="K152" s="54"/>
      <c r="L152" s="54"/>
      <c r="M152" s="53">
        <v>0</v>
      </c>
      <c r="N152" s="53">
        <v>250000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3">
        <v>0</v>
      </c>
      <c r="Z152" s="53">
        <v>0</v>
      </c>
      <c r="AA152" s="53">
        <v>0</v>
      </c>
      <c r="AB152" s="53">
        <v>0</v>
      </c>
      <c r="AC152" s="53">
        <v>0</v>
      </c>
      <c r="AD152" s="53">
        <v>0</v>
      </c>
      <c r="AE152" s="53">
        <v>38950</v>
      </c>
      <c r="AF152" s="53">
        <v>0</v>
      </c>
      <c r="AG152" s="53">
        <v>0</v>
      </c>
      <c r="AH152" s="53">
        <v>38950</v>
      </c>
      <c r="AI152" s="53">
        <v>-38950</v>
      </c>
      <c r="AJ152" s="53">
        <v>211050</v>
      </c>
      <c r="AK152" s="52">
        <f t="shared" si="39"/>
        <v>0.1558</v>
      </c>
      <c r="AL152" s="53">
        <v>0</v>
      </c>
      <c r="AM152" s="52">
        <v>0</v>
      </c>
      <c r="AN152" s="51">
        <v>0</v>
      </c>
      <c r="AO152" s="25"/>
      <c r="AP152" s="50" t="e">
        <f t="shared" si="40"/>
        <v>#DIV/0!</v>
      </c>
    </row>
    <row r="153" spans="1:42" ht="25.5" outlineLevel="2">
      <c r="A153" s="55" t="s">
        <v>234</v>
      </c>
      <c r="B153" s="54"/>
      <c r="C153" s="61" t="s">
        <v>231</v>
      </c>
      <c r="D153" s="61"/>
      <c r="E153" s="61"/>
      <c r="F153" s="61" t="s">
        <v>233</v>
      </c>
      <c r="G153" s="54"/>
      <c r="H153" s="54"/>
      <c r="I153" s="54"/>
      <c r="J153" s="54"/>
      <c r="K153" s="54"/>
      <c r="L153" s="54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2" t="e">
        <f t="shared" si="39"/>
        <v>#DIV/0!</v>
      </c>
      <c r="AL153" s="53"/>
      <c r="AM153" s="52"/>
      <c r="AN153" s="51"/>
      <c r="AO153" s="25">
        <v>43500</v>
      </c>
      <c r="AP153" s="50">
        <f t="shared" si="40"/>
        <v>0</v>
      </c>
    </row>
    <row r="154" spans="1:42" ht="38.25" outlineLevel="2">
      <c r="A154" s="55" t="s">
        <v>232</v>
      </c>
      <c r="B154" s="54" t="s">
        <v>219</v>
      </c>
      <c r="C154" s="54" t="s">
        <v>231</v>
      </c>
      <c r="D154" s="54" t="s">
        <v>220</v>
      </c>
      <c r="E154" s="54" t="s">
        <v>219</v>
      </c>
      <c r="F154" s="54" t="s">
        <v>230</v>
      </c>
      <c r="G154" s="54"/>
      <c r="H154" s="54"/>
      <c r="I154" s="54"/>
      <c r="J154" s="54"/>
      <c r="K154" s="54"/>
      <c r="L154" s="54"/>
      <c r="M154" s="53">
        <v>0</v>
      </c>
      <c r="N154" s="53">
        <v>150000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53">
        <v>0</v>
      </c>
      <c r="Z154" s="53">
        <v>0</v>
      </c>
      <c r="AA154" s="53">
        <v>0</v>
      </c>
      <c r="AB154" s="53">
        <v>0</v>
      </c>
      <c r="AC154" s="53">
        <v>0</v>
      </c>
      <c r="AD154" s="53">
        <v>0</v>
      </c>
      <c r="AE154" s="53">
        <v>11970</v>
      </c>
      <c r="AF154" s="53">
        <v>0</v>
      </c>
      <c r="AG154" s="53">
        <v>0</v>
      </c>
      <c r="AH154" s="53">
        <v>11970</v>
      </c>
      <c r="AI154" s="53">
        <v>-11970</v>
      </c>
      <c r="AJ154" s="53">
        <v>138030</v>
      </c>
      <c r="AK154" s="52">
        <f t="shared" si="39"/>
        <v>0.0798</v>
      </c>
      <c r="AL154" s="53">
        <v>0</v>
      </c>
      <c r="AM154" s="52">
        <v>0</v>
      </c>
      <c r="AN154" s="51">
        <v>0</v>
      </c>
      <c r="AO154" s="25"/>
      <c r="AP154" s="50" t="e">
        <f t="shared" si="40"/>
        <v>#DIV/0!</v>
      </c>
    </row>
    <row r="155" spans="1:42" ht="51">
      <c r="A155" s="60" t="s">
        <v>229</v>
      </c>
      <c r="B155" s="59" t="s">
        <v>219</v>
      </c>
      <c r="C155" s="59" t="s">
        <v>228</v>
      </c>
      <c r="D155" s="59" t="s">
        <v>220</v>
      </c>
      <c r="E155" s="59" t="s">
        <v>219</v>
      </c>
      <c r="F155" s="59" t="s">
        <v>219</v>
      </c>
      <c r="G155" s="59"/>
      <c r="H155" s="59"/>
      <c r="I155" s="59"/>
      <c r="J155" s="59"/>
      <c r="K155" s="59"/>
      <c r="L155" s="59"/>
      <c r="M155" s="58">
        <v>0</v>
      </c>
      <c r="N155" s="58">
        <f aca="true" t="shared" si="49" ref="N155:AE155">N156+N158+N160</f>
        <v>21513900</v>
      </c>
      <c r="O155" s="58">
        <f t="shared" si="49"/>
        <v>0</v>
      </c>
      <c r="P155" s="58">
        <f t="shared" si="49"/>
        <v>0</v>
      </c>
      <c r="Q155" s="58">
        <f t="shared" si="49"/>
        <v>0</v>
      </c>
      <c r="R155" s="58">
        <f t="shared" si="49"/>
        <v>0</v>
      </c>
      <c r="S155" s="58">
        <f t="shared" si="49"/>
        <v>0</v>
      </c>
      <c r="T155" s="58">
        <f t="shared" si="49"/>
        <v>0</v>
      </c>
      <c r="U155" s="58">
        <f t="shared" si="49"/>
        <v>0</v>
      </c>
      <c r="V155" s="58">
        <f t="shared" si="49"/>
        <v>0</v>
      </c>
      <c r="W155" s="58">
        <f t="shared" si="49"/>
        <v>0</v>
      </c>
      <c r="X155" s="58">
        <f t="shared" si="49"/>
        <v>0</v>
      </c>
      <c r="Y155" s="58">
        <f t="shared" si="49"/>
        <v>0</v>
      </c>
      <c r="Z155" s="58">
        <f t="shared" si="49"/>
        <v>0</v>
      </c>
      <c r="AA155" s="58">
        <f t="shared" si="49"/>
        <v>0</v>
      </c>
      <c r="AB155" s="58">
        <f t="shared" si="49"/>
        <v>0</v>
      </c>
      <c r="AC155" s="58">
        <f t="shared" si="49"/>
        <v>0</v>
      </c>
      <c r="AD155" s="58">
        <f t="shared" si="49"/>
        <v>0</v>
      </c>
      <c r="AE155" s="58">
        <f t="shared" si="49"/>
        <v>4091400</v>
      </c>
      <c r="AF155" s="58">
        <v>0</v>
      </c>
      <c r="AG155" s="58">
        <v>0</v>
      </c>
      <c r="AH155" s="58">
        <v>4091400</v>
      </c>
      <c r="AI155" s="58">
        <v>-4091400</v>
      </c>
      <c r="AJ155" s="58">
        <v>17422500</v>
      </c>
      <c r="AK155" s="57">
        <f t="shared" si="39"/>
        <v>0.1901747242480443</v>
      </c>
      <c r="AL155" s="58">
        <v>0</v>
      </c>
      <c r="AM155" s="57">
        <v>0</v>
      </c>
      <c r="AN155" s="56">
        <v>0</v>
      </c>
      <c r="AO155" s="58">
        <f>AO156+AO158+AO160</f>
        <v>4020600</v>
      </c>
      <c r="AP155" s="45">
        <f t="shared" si="40"/>
        <v>101.76093120429786</v>
      </c>
    </row>
    <row r="156" spans="1:44" ht="51" outlineLevel="1">
      <c r="A156" s="60" t="s">
        <v>227</v>
      </c>
      <c r="B156" s="59" t="s">
        <v>219</v>
      </c>
      <c r="C156" s="59" t="s">
        <v>226</v>
      </c>
      <c r="D156" s="59" t="s">
        <v>220</v>
      </c>
      <c r="E156" s="59" t="s">
        <v>219</v>
      </c>
      <c r="F156" s="59" t="s">
        <v>219</v>
      </c>
      <c r="G156" s="59"/>
      <c r="H156" s="59"/>
      <c r="I156" s="59"/>
      <c r="J156" s="59"/>
      <c r="K156" s="59"/>
      <c r="L156" s="59"/>
      <c r="M156" s="58">
        <v>0</v>
      </c>
      <c r="N156" s="58">
        <f aca="true" t="shared" si="50" ref="N156:AE156">N157</f>
        <v>12266500</v>
      </c>
      <c r="O156" s="58">
        <f t="shared" si="50"/>
        <v>0</v>
      </c>
      <c r="P156" s="58">
        <f t="shared" si="50"/>
        <v>0</v>
      </c>
      <c r="Q156" s="58">
        <f t="shared" si="50"/>
        <v>0</v>
      </c>
      <c r="R156" s="58">
        <f t="shared" si="50"/>
        <v>0</v>
      </c>
      <c r="S156" s="58">
        <f t="shared" si="50"/>
        <v>0</v>
      </c>
      <c r="T156" s="58">
        <f t="shared" si="50"/>
        <v>0</v>
      </c>
      <c r="U156" s="58">
        <f t="shared" si="50"/>
        <v>0</v>
      </c>
      <c r="V156" s="58">
        <f t="shared" si="50"/>
        <v>0</v>
      </c>
      <c r="W156" s="58">
        <f t="shared" si="50"/>
        <v>0</v>
      </c>
      <c r="X156" s="58">
        <f t="shared" si="50"/>
        <v>0</v>
      </c>
      <c r="Y156" s="58">
        <f t="shared" si="50"/>
        <v>0</v>
      </c>
      <c r="Z156" s="58">
        <f t="shared" si="50"/>
        <v>0</v>
      </c>
      <c r="AA156" s="58">
        <f t="shared" si="50"/>
        <v>0</v>
      </c>
      <c r="AB156" s="58">
        <f t="shared" si="50"/>
        <v>0</v>
      </c>
      <c r="AC156" s="58">
        <f t="shared" si="50"/>
        <v>0</v>
      </c>
      <c r="AD156" s="58">
        <f t="shared" si="50"/>
        <v>0</v>
      </c>
      <c r="AE156" s="58">
        <f t="shared" si="50"/>
        <v>3066700</v>
      </c>
      <c r="AF156" s="58">
        <v>0</v>
      </c>
      <c r="AG156" s="58">
        <v>0</v>
      </c>
      <c r="AH156" s="58">
        <v>3066700</v>
      </c>
      <c r="AI156" s="58">
        <v>-3066700</v>
      </c>
      <c r="AJ156" s="58">
        <v>9199800</v>
      </c>
      <c r="AK156" s="57">
        <f t="shared" si="39"/>
        <v>0.2500061142135083</v>
      </c>
      <c r="AL156" s="58">
        <v>0</v>
      </c>
      <c r="AM156" s="57">
        <v>0</v>
      </c>
      <c r="AN156" s="56">
        <v>0</v>
      </c>
      <c r="AO156" s="58">
        <f>AO157</f>
        <v>2938400</v>
      </c>
      <c r="AP156" s="45">
        <f t="shared" si="40"/>
        <v>104.36632180778656</v>
      </c>
      <c r="AR156" s="46"/>
    </row>
    <row r="157" spans="1:42" ht="38.25" outlineLevel="2">
      <c r="A157" s="55" t="s">
        <v>222</v>
      </c>
      <c r="B157" s="54" t="s">
        <v>219</v>
      </c>
      <c r="C157" s="54" t="s">
        <v>226</v>
      </c>
      <c r="D157" s="54" t="s">
        <v>220</v>
      </c>
      <c r="E157" s="54" t="s">
        <v>219</v>
      </c>
      <c r="F157" s="54" t="s">
        <v>218</v>
      </c>
      <c r="G157" s="54"/>
      <c r="H157" s="54"/>
      <c r="I157" s="54"/>
      <c r="J157" s="54"/>
      <c r="K157" s="54"/>
      <c r="L157" s="54"/>
      <c r="M157" s="53">
        <v>0</v>
      </c>
      <c r="N157" s="53">
        <v>12266500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3">
        <v>0</v>
      </c>
      <c r="Z157" s="53">
        <v>0</v>
      </c>
      <c r="AA157" s="53">
        <v>0</v>
      </c>
      <c r="AB157" s="53">
        <v>0</v>
      </c>
      <c r="AC157" s="53">
        <v>0</v>
      </c>
      <c r="AD157" s="53">
        <v>0</v>
      </c>
      <c r="AE157" s="53">
        <v>3066700</v>
      </c>
      <c r="AF157" s="53">
        <v>0</v>
      </c>
      <c r="AG157" s="53">
        <v>0</v>
      </c>
      <c r="AH157" s="53">
        <v>3066700</v>
      </c>
      <c r="AI157" s="53">
        <v>-3066700</v>
      </c>
      <c r="AJ157" s="53">
        <v>9199800</v>
      </c>
      <c r="AK157" s="52">
        <f t="shared" si="39"/>
        <v>0.2500061142135083</v>
      </c>
      <c r="AL157" s="53">
        <v>0</v>
      </c>
      <c r="AM157" s="52">
        <v>0</v>
      </c>
      <c r="AN157" s="51">
        <v>0</v>
      </c>
      <c r="AO157" s="25">
        <v>2938400</v>
      </c>
      <c r="AP157" s="50">
        <f t="shared" si="40"/>
        <v>104.36632180778656</v>
      </c>
    </row>
    <row r="158" spans="1:42" ht="15" outlineLevel="1">
      <c r="A158" s="60" t="s">
        <v>225</v>
      </c>
      <c r="B158" s="59" t="s">
        <v>219</v>
      </c>
      <c r="C158" s="59" t="s">
        <v>224</v>
      </c>
      <c r="D158" s="59" t="s">
        <v>220</v>
      </c>
      <c r="E158" s="59" t="s">
        <v>219</v>
      </c>
      <c r="F158" s="59" t="s">
        <v>219</v>
      </c>
      <c r="G158" s="59"/>
      <c r="H158" s="59"/>
      <c r="I158" s="59"/>
      <c r="J158" s="59"/>
      <c r="K158" s="59"/>
      <c r="L158" s="59"/>
      <c r="M158" s="58">
        <v>0</v>
      </c>
      <c r="N158" s="58">
        <f aca="true" t="shared" si="51" ref="N158:AE158">N159</f>
        <v>4098500</v>
      </c>
      <c r="O158" s="58">
        <f t="shared" si="51"/>
        <v>0</v>
      </c>
      <c r="P158" s="58">
        <f t="shared" si="51"/>
        <v>0</v>
      </c>
      <c r="Q158" s="58">
        <f t="shared" si="51"/>
        <v>0</v>
      </c>
      <c r="R158" s="58">
        <f t="shared" si="51"/>
        <v>0</v>
      </c>
      <c r="S158" s="58">
        <f t="shared" si="51"/>
        <v>0</v>
      </c>
      <c r="T158" s="58">
        <f t="shared" si="51"/>
        <v>0</v>
      </c>
      <c r="U158" s="58">
        <f t="shared" si="51"/>
        <v>0</v>
      </c>
      <c r="V158" s="58">
        <f t="shared" si="51"/>
        <v>0</v>
      </c>
      <c r="W158" s="58">
        <f t="shared" si="51"/>
        <v>0</v>
      </c>
      <c r="X158" s="58">
        <f t="shared" si="51"/>
        <v>0</v>
      </c>
      <c r="Y158" s="58">
        <f t="shared" si="51"/>
        <v>0</v>
      </c>
      <c r="Z158" s="58">
        <f t="shared" si="51"/>
        <v>0</v>
      </c>
      <c r="AA158" s="58">
        <f t="shared" si="51"/>
        <v>0</v>
      </c>
      <c r="AB158" s="58">
        <f t="shared" si="51"/>
        <v>0</v>
      </c>
      <c r="AC158" s="58">
        <f t="shared" si="51"/>
        <v>0</v>
      </c>
      <c r="AD158" s="58">
        <f t="shared" si="51"/>
        <v>0</v>
      </c>
      <c r="AE158" s="58">
        <f t="shared" si="51"/>
        <v>1024700</v>
      </c>
      <c r="AF158" s="58">
        <v>0</v>
      </c>
      <c r="AG158" s="58">
        <v>0</v>
      </c>
      <c r="AH158" s="58">
        <v>1024700</v>
      </c>
      <c r="AI158" s="58">
        <v>-1024700</v>
      </c>
      <c r="AJ158" s="58">
        <v>3073800</v>
      </c>
      <c r="AK158" s="57">
        <f t="shared" si="39"/>
        <v>0.25001829937782116</v>
      </c>
      <c r="AL158" s="58">
        <v>0</v>
      </c>
      <c r="AM158" s="57">
        <v>0</v>
      </c>
      <c r="AN158" s="56">
        <v>0</v>
      </c>
      <c r="AO158" s="58">
        <f>AO159</f>
        <v>1082200</v>
      </c>
      <c r="AP158" s="45">
        <f t="shared" si="40"/>
        <v>94.68674921456292</v>
      </c>
    </row>
    <row r="159" spans="1:42" ht="38.25" outlineLevel="2">
      <c r="A159" s="55" t="s">
        <v>222</v>
      </c>
      <c r="B159" s="54" t="s">
        <v>219</v>
      </c>
      <c r="C159" s="54" t="s">
        <v>224</v>
      </c>
      <c r="D159" s="54" t="s">
        <v>220</v>
      </c>
      <c r="E159" s="54" t="s">
        <v>219</v>
      </c>
      <c r="F159" s="54" t="s">
        <v>218</v>
      </c>
      <c r="G159" s="54"/>
      <c r="H159" s="54"/>
      <c r="I159" s="54"/>
      <c r="J159" s="54"/>
      <c r="K159" s="54"/>
      <c r="L159" s="54"/>
      <c r="M159" s="53">
        <v>0</v>
      </c>
      <c r="N159" s="53">
        <v>4098500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53">
        <v>0</v>
      </c>
      <c r="Z159" s="53">
        <v>0</v>
      </c>
      <c r="AA159" s="53">
        <v>0</v>
      </c>
      <c r="AB159" s="53">
        <v>0</v>
      </c>
      <c r="AC159" s="53">
        <v>0</v>
      </c>
      <c r="AD159" s="53">
        <v>0</v>
      </c>
      <c r="AE159" s="53">
        <v>1024700</v>
      </c>
      <c r="AF159" s="53">
        <v>0</v>
      </c>
      <c r="AG159" s="53">
        <v>0</v>
      </c>
      <c r="AH159" s="53">
        <v>1024700</v>
      </c>
      <c r="AI159" s="53">
        <v>-1024700</v>
      </c>
      <c r="AJ159" s="53">
        <v>3073800</v>
      </c>
      <c r="AK159" s="52">
        <f t="shared" si="39"/>
        <v>0.25001829937782116</v>
      </c>
      <c r="AL159" s="53">
        <v>0</v>
      </c>
      <c r="AM159" s="52">
        <v>0</v>
      </c>
      <c r="AN159" s="51">
        <v>0</v>
      </c>
      <c r="AO159" s="25">
        <v>1082200</v>
      </c>
      <c r="AP159" s="50">
        <f t="shared" si="40"/>
        <v>94.68674921456292</v>
      </c>
    </row>
    <row r="160" spans="1:43" ht="25.5" outlineLevel="1">
      <c r="A160" s="60" t="s">
        <v>223</v>
      </c>
      <c r="B160" s="59" t="s">
        <v>219</v>
      </c>
      <c r="C160" s="59" t="s">
        <v>221</v>
      </c>
      <c r="D160" s="59" t="s">
        <v>220</v>
      </c>
      <c r="E160" s="59" t="s">
        <v>219</v>
      </c>
      <c r="F160" s="59" t="s">
        <v>219</v>
      </c>
      <c r="G160" s="59"/>
      <c r="H160" s="59"/>
      <c r="I160" s="59"/>
      <c r="J160" s="59"/>
      <c r="K160" s="59"/>
      <c r="L160" s="59"/>
      <c r="M160" s="58">
        <v>0</v>
      </c>
      <c r="N160" s="58">
        <f aca="true" t="shared" si="52" ref="N160:AE160">N161</f>
        <v>5148900</v>
      </c>
      <c r="O160" s="58">
        <f t="shared" si="52"/>
        <v>0</v>
      </c>
      <c r="P160" s="58">
        <f t="shared" si="52"/>
        <v>0</v>
      </c>
      <c r="Q160" s="58">
        <f t="shared" si="52"/>
        <v>0</v>
      </c>
      <c r="R160" s="58">
        <f t="shared" si="52"/>
        <v>0</v>
      </c>
      <c r="S160" s="58">
        <f t="shared" si="52"/>
        <v>0</v>
      </c>
      <c r="T160" s="58">
        <f t="shared" si="52"/>
        <v>0</v>
      </c>
      <c r="U160" s="58">
        <f t="shared" si="52"/>
        <v>0</v>
      </c>
      <c r="V160" s="58">
        <f t="shared" si="52"/>
        <v>0</v>
      </c>
      <c r="W160" s="58">
        <f t="shared" si="52"/>
        <v>0</v>
      </c>
      <c r="X160" s="58">
        <f t="shared" si="52"/>
        <v>0</v>
      </c>
      <c r="Y160" s="58">
        <f t="shared" si="52"/>
        <v>0</v>
      </c>
      <c r="Z160" s="58">
        <f t="shared" si="52"/>
        <v>0</v>
      </c>
      <c r="AA160" s="58">
        <f t="shared" si="52"/>
        <v>0</v>
      </c>
      <c r="AB160" s="58">
        <f t="shared" si="52"/>
        <v>0</v>
      </c>
      <c r="AC160" s="58">
        <f t="shared" si="52"/>
        <v>0</v>
      </c>
      <c r="AD160" s="58">
        <f t="shared" si="52"/>
        <v>0</v>
      </c>
      <c r="AE160" s="58">
        <f t="shared" si="52"/>
        <v>0</v>
      </c>
      <c r="AF160" s="58">
        <v>0</v>
      </c>
      <c r="AG160" s="58">
        <v>0</v>
      </c>
      <c r="AH160" s="58">
        <v>0</v>
      </c>
      <c r="AI160" s="58">
        <v>0</v>
      </c>
      <c r="AJ160" s="58">
        <v>5148900</v>
      </c>
      <c r="AK160" s="57">
        <f t="shared" si="39"/>
        <v>0</v>
      </c>
      <c r="AL160" s="58">
        <v>0</v>
      </c>
      <c r="AM160" s="57">
        <v>0</v>
      </c>
      <c r="AN160" s="56">
        <v>0</v>
      </c>
      <c r="AO160" s="26">
        <f>AO161</f>
        <v>0</v>
      </c>
      <c r="AP160" s="45" t="e">
        <f t="shared" si="40"/>
        <v>#DIV/0!</v>
      </c>
      <c r="AQ160" s="46"/>
    </row>
    <row r="161" spans="1:42" ht="38.25" outlineLevel="2">
      <c r="A161" s="55" t="s">
        <v>222</v>
      </c>
      <c r="B161" s="54" t="s">
        <v>219</v>
      </c>
      <c r="C161" s="54" t="s">
        <v>221</v>
      </c>
      <c r="D161" s="54" t="s">
        <v>220</v>
      </c>
      <c r="E161" s="54" t="s">
        <v>219</v>
      </c>
      <c r="F161" s="54" t="s">
        <v>218</v>
      </c>
      <c r="G161" s="54"/>
      <c r="H161" s="54"/>
      <c r="I161" s="54"/>
      <c r="J161" s="54"/>
      <c r="K161" s="54"/>
      <c r="L161" s="54"/>
      <c r="M161" s="53">
        <v>0</v>
      </c>
      <c r="N161" s="53">
        <v>5148900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3">
        <v>0</v>
      </c>
      <c r="Z161" s="53">
        <v>0</v>
      </c>
      <c r="AA161" s="53">
        <v>0</v>
      </c>
      <c r="AB161" s="53">
        <v>0</v>
      </c>
      <c r="AC161" s="53">
        <v>0</v>
      </c>
      <c r="AD161" s="53">
        <v>0</v>
      </c>
      <c r="AE161" s="53">
        <v>0</v>
      </c>
      <c r="AF161" s="53">
        <v>0</v>
      </c>
      <c r="AG161" s="53">
        <v>0</v>
      </c>
      <c r="AH161" s="53">
        <v>0</v>
      </c>
      <c r="AI161" s="53">
        <v>0</v>
      </c>
      <c r="AJ161" s="53">
        <v>5148900</v>
      </c>
      <c r="AK161" s="52">
        <f t="shared" si="39"/>
        <v>0</v>
      </c>
      <c r="AL161" s="53">
        <v>0</v>
      </c>
      <c r="AM161" s="52">
        <v>0</v>
      </c>
      <c r="AN161" s="51">
        <v>0</v>
      </c>
      <c r="AO161" s="25">
        <v>0</v>
      </c>
      <c r="AP161" s="50" t="e">
        <f>AE161/AO161*100</f>
        <v>#DIV/0!</v>
      </c>
    </row>
    <row r="162" spans="1:42" ht="15">
      <c r="A162" s="145" t="s">
        <v>217</v>
      </c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46">
        <v>0</v>
      </c>
      <c r="N162" s="46">
        <f aca="true" t="shared" si="53" ref="N162:AE162">N8+N47+N50+N70+N78+N89+N92+N123+N138+N150+N155</f>
        <v>421913526.81</v>
      </c>
      <c r="O162" s="46">
        <f t="shared" si="53"/>
        <v>0</v>
      </c>
      <c r="P162" s="46">
        <f t="shared" si="53"/>
        <v>0</v>
      </c>
      <c r="Q162" s="46">
        <f t="shared" si="53"/>
        <v>0</v>
      </c>
      <c r="R162" s="46">
        <f t="shared" si="53"/>
        <v>0</v>
      </c>
      <c r="S162" s="46">
        <f t="shared" si="53"/>
        <v>0</v>
      </c>
      <c r="T162" s="46">
        <f t="shared" si="53"/>
        <v>0</v>
      </c>
      <c r="U162" s="46">
        <f t="shared" si="53"/>
        <v>0</v>
      </c>
      <c r="V162" s="46">
        <f t="shared" si="53"/>
        <v>0</v>
      </c>
      <c r="W162" s="46">
        <f t="shared" si="53"/>
        <v>0</v>
      </c>
      <c r="X162" s="46">
        <f t="shared" si="53"/>
        <v>0</v>
      </c>
      <c r="Y162" s="46">
        <f t="shared" si="53"/>
        <v>0</v>
      </c>
      <c r="Z162" s="46">
        <f t="shared" si="53"/>
        <v>0</v>
      </c>
      <c r="AA162" s="46">
        <f t="shared" si="53"/>
        <v>0</v>
      </c>
      <c r="AB162" s="46">
        <f t="shared" si="53"/>
        <v>0</v>
      </c>
      <c r="AC162" s="46">
        <f t="shared" si="53"/>
        <v>0</v>
      </c>
      <c r="AD162" s="46">
        <f t="shared" si="53"/>
        <v>0</v>
      </c>
      <c r="AE162" s="46">
        <f t="shared" si="53"/>
        <v>63452481.769999996</v>
      </c>
      <c r="AF162" s="46">
        <v>0</v>
      </c>
      <c r="AG162" s="46">
        <v>0</v>
      </c>
      <c r="AH162" s="46">
        <v>53805507.18</v>
      </c>
      <c r="AI162" s="46">
        <v>-53805507.18</v>
      </c>
      <c r="AJ162" s="46">
        <v>368108041.65</v>
      </c>
      <c r="AK162" s="49">
        <f t="shared" si="39"/>
        <v>0.15039214848063998</v>
      </c>
      <c r="AL162" s="46">
        <v>0</v>
      </c>
      <c r="AM162" s="48">
        <v>0</v>
      </c>
      <c r="AN162" s="47">
        <v>0</v>
      </c>
      <c r="AO162" s="46">
        <f>AO8+AO47+AO50+AO70+AO78+AO89+AO92+AO123+AO138+AO150+AO155+AO100</f>
        <v>59966814.62</v>
      </c>
      <c r="AP162" s="45">
        <f>AE162/AO162*100</f>
        <v>105.81266017227713</v>
      </c>
    </row>
    <row r="163" spans="1:4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 t="s">
        <v>2</v>
      </c>
      <c r="Y163" s="1"/>
      <c r="Z163" s="1"/>
      <c r="AA163" s="1"/>
      <c r="AB163" s="1"/>
      <c r="AC163" s="1"/>
      <c r="AD163" s="1" t="s">
        <v>2</v>
      </c>
      <c r="AE163" s="1"/>
      <c r="AF163" s="1"/>
      <c r="AG163" s="1"/>
      <c r="AH163" s="1" t="s">
        <v>2</v>
      </c>
      <c r="AI163" s="1"/>
      <c r="AJ163" s="1"/>
      <c r="AK163" s="1"/>
      <c r="AL163" s="1"/>
      <c r="AM163" s="1"/>
      <c r="AN163" s="1"/>
      <c r="AO163" s="1"/>
    </row>
    <row r="164" spans="1:41" ht="15">
      <c r="A164" s="143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1"/>
    </row>
  </sheetData>
  <sheetProtection/>
  <mergeCells count="46">
    <mergeCell ref="AK6:AK7"/>
    <mergeCell ref="AL6:AL7"/>
    <mergeCell ref="Z6:Z7"/>
    <mergeCell ref="AA6:AA7"/>
    <mergeCell ref="AB6:AB7"/>
    <mergeCell ref="AC6:AC7"/>
    <mergeCell ref="A1:N1"/>
    <mergeCell ref="A2:N2"/>
    <mergeCell ref="A3:AL3"/>
    <mergeCell ref="A4:AL4"/>
    <mergeCell ref="A5:AN5"/>
    <mergeCell ref="AE6:AE7"/>
    <mergeCell ref="AF6:AF7"/>
    <mergeCell ref="B6:B7"/>
    <mergeCell ref="C6:C7"/>
    <mergeCell ref="H6:H7"/>
    <mergeCell ref="A6:A7"/>
    <mergeCell ref="AM6:AM7"/>
    <mergeCell ref="D6:D7"/>
    <mergeCell ref="E6:E7"/>
    <mergeCell ref="F6:F7"/>
    <mergeCell ref="G6:G7"/>
    <mergeCell ref="N6:N7"/>
    <mergeCell ref="O6:O7"/>
    <mergeCell ref="AI6:AI7"/>
    <mergeCell ref="AG6:AG7"/>
    <mergeCell ref="A164:AD164"/>
    <mergeCell ref="A162:L162"/>
    <mergeCell ref="P6:P7"/>
    <mergeCell ref="Q6:Q7"/>
    <mergeCell ref="R6:R7"/>
    <mergeCell ref="S6:S7"/>
    <mergeCell ref="T6:T7"/>
    <mergeCell ref="U6:U7"/>
    <mergeCell ref="V6:V7"/>
    <mergeCell ref="W6:W7"/>
    <mergeCell ref="AO6:AO7"/>
    <mergeCell ref="AP6:AP7"/>
    <mergeCell ref="I6:I7"/>
    <mergeCell ref="J6:J7"/>
    <mergeCell ref="K6:K7"/>
    <mergeCell ref="L6:L7"/>
    <mergeCell ref="M6:M7"/>
    <mergeCell ref="Y6:Y7"/>
    <mergeCell ref="AN6:AN7"/>
    <mergeCell ref="AJ6:AJ7"/>
  </mergeCells>
  <printOptions/>
  <pageMargins left="0.5902778" right="0.5902778" top="0.5902778" bottom="0.5902778" header="0.39375" footer="0.39375"/>
  <pageSetup blackAndWhite="1" fitToHeight="20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E19" sqref="E19"/>
    </sheetView>
  </sheetViews>
  <sheetFormatPr defaultColWidth="9.140625" defaultRowHeight="15"/>
  <cols>
    <col min="1" max="1" width="52.00390625" style="67" customWidth="1"/>
    <col min="2" max="2" width="6.28125" style="67" customWidth="1"/>
    <col min="3" max="3" width="21.421875" style="67" customWidth="1"/>
    <col min="4" max="5" width="15.00390625" style="67" customWidth="1"/>
    <col min="6" max="6" width="9.140625" style="67" customWidth="1"/>
    <col min="7" max="16384" width="9.140625" style="67" customWidth="1"/>
  </cols>
  <sheetData>
    <row r="1" spans="1:6" ht="38.25" customHeight="1">
      <c r="A1" s="181" t="s">
        <v>387</v>
      </c>
      <c r="B1" s="181"/>
      <c r="C1" s="181"/>
      <c r="D1" s="181"/>
      <c r="E1" s="181"/>
      <c r="F1" s="80"/>
    </row>
    <row r="2" spans="1:6" ht="21" customHeight="1">
      <c r="A2" s="84"/>
      <c r="B2" s="84"/>
      <c r="C2" s="84"/>
      <c r="D2" s="84"/>
      <c r="E2" s="83"/>
      <c r="F2" s="80"/>
    </row>
    <row r="3" spans="1:6" ht="15">
      <c r="A3" s="184" t="s">
        <v>3</v>
      </c>
      <c r="B3" s="186" t="s">
        <v>386</v>
      </c>
      <c r="C3" s="186" t="s">
        <v>385</v>
      </c>
      <c r="D3" s="188" t="s">
        <v>384</v>
      </c>
      <c r="E3" s="179" t="s">
        <v>383</v>
      </c>
      <c r="F3" s="80"/>
    </row>
    <row r="4" spans="1:6" ht="43.5" customHeight="1">
      <c r="A4" s="185"/>
      <c r="B4" s="187"/>
      <c r="C4" s="187"/>
      <c r="D4" s="189"/>
      <c r="E4" s="180"/>
      <c r="F4" s="80"/>
    </row>
    <row r="5" spans="1:6" ht="15.75" thickBot="1">
      <c r="A5" s="82">
        <v>1</v>
      </c>
      <c r="B5" s="81">
        <v>2</v>
      </c>
      <c r="C5" s="81">
        <v>3</v>
      </c>
      <c r="D5" s="81">
        <v>4</v>
      </c>
      <c r="E5" s="81">
        <v>5</v>
      </c>
      <c r="F5" s="80"/>
    </row>
    <row r="6" spans="1:6" ht="15">
      <c r="A6" s="79" t="s">
        <v>382</v>
      </c>
      <c r="B6" s="78" t="s">
        <v>381</v>
      </c>
      <c r="C6" s="77" t="s">
        <v>376</v>
      </c>
      <c r="D6" s="76">
        <v>0</v>
      </c>
      <c r="E6" s="76">
        <v>35330013.27</v>
      </c>
      <c r="F6" s="68"/>
    </row>
    <row r="7" spans="1:6" ht="36">
      <c r="A7" s="79" t="s">
        <v>380</v>
      </c>
      <c r="B7" s="78" t="s">
        <v>379</v>
      </c>
      <c r="C7" s="77" t="s">
        <v>376</v>
      </c>
      <c r="D7" s="76">
        <v>0</v>
      </c>
      <c r="E7" s="76">
        <v>0</v>
      </c>
      <c r="F7" s="68"/>
    </row>
    <row r="8" spans="1:6" ht="24">
      <c r="A8" s="79" t="s">
        <v>378</v>
      </c>
      <c r="B8" s="78" t="s">
        <v>377</v>
      </c>
      <c r="C8" s="77" t="s">
        <v>376</v>
      </c>
      <c r="D8" s="76">
        <v>0</v>
      </c>
      <c r="E8" s="76">
        <v>0</v>
      </c>
      <c r="F8" s="68"/>
    </row>
    <row r="9" spans="1:6" ht="15">
      <c r="A9" s="79" t="s">
        <v>375</v>
      </c>
      <c r="B9" s="78" t="s">
        <v>374</v>
      </c>
      <c r="C9" s="77"/>
      <c r="D9" s="76">
        <v>0</v>
      </c>
      <c r="E9" s="76">
        <v>35330013.27</v>
      </c>
      <c r="F9" s="68"/>
    </row>
    <row r="10" spans="1:6" ht="24">
      <c r="A10" s="79" t="s">
        <v>373</v>
      </c>
      <c r="B10" s="78" t="s">
        <v>371</v>
      </c>
      <c r="C10" s="77"/>
      <c r="D10" s="76">
        <v>-421913526.81</v>
      </c>
      <c r="E10" s="76">
        <v>-58747559.3</v>
      </c>
      <c r="F10" s="68"/>
    </row>
    <row r="11" spans="1:6" ht="24">
      <c r="A11" s="75" t="s">
        <v>372</v>
      </c>
      <c r="B11" s="74" t="s">
        <v>371</v>
      </c>
      <c r="C11" s="73" t="s">
        <v>370</v>
      </c>
      <c r="D11" s="72">
        <v>-421913526.81</v>
      </c>
      <c r="E11" s="72">
        <v>-58747559.3</v>
      </c>
      <c r="F11" s="68"/>
    </row>
    <row r="12" spans="1:6" ht="24">
      <c r="A12" s="79" t="s">
        <v>369</v>
      </c>
      <c r="B12" s="78" t="s">
        <v>367</v>
      </c>
      <c r="C12" s="77"/>
      <c r="D12" s="76">
        <v>421913526.81</v>
      </c>
      <c r="E12" s="76">
        <v>94077572.57</v>
      </c>
      <c r="F12" s="68"/>
    </row>
    <row r="13" spans="1:6" ht="24.75" thickBot="1">
      <c r="A13" s="75" t="s">
        <v>368</v>
      </c>
      <c r="B13" s="74" t="s">
        <v>367</v>
      </c>
      <c r="C13" s="73" t="s">
        <v>366</v>
      </c>
      <c r="D13" s="72">
        <v>421913526.81</v>
      </c>
      <c r="E13" s="72">
        <v>94077572.57</v>
      </c>
      <c r="F13" s="68"/>
    </row>
    <row r="14" spans="1:6" ht="15">
      <c r="A14" s="71"/>
      <c r="B14" s="70"/>
      <c r="C14" s="70"/>
      <c r="D14" s="70"/>
      <c r="E14" s="70"/>
      <c r="F14" s="68"/>
    </row>
    <row r="15" spans="1:6" ht="15">
      <c r="A15" s="182" t="s">
        <v>365</v>
      </c>
      <c r="B15" s="183"/>
      <c r="C15" s="183"/>
      <c r="D15" s="183"/>
      <c r="E15" s="69"/>
      <c r="F15" s="68"/>
    </row>
  </sheetData>
  <sheetProtection/>
  <mergeCells count="7">
    <mergeCell ref="E3:E4"/>
    <mergeCell ref="A1:E1"/>
    <mergeCell ref="A15:D15"/>
    <mergeCell ref="A3:A4"/>
    <mergeCell ref="B3:B4"/>
    <mergeCell ref="C3:C4"/>
    <mergeCell ref="D3:D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2020-04-02T06:30:26Z</cp:lastPrinted>
  <dcterms:created xsi:type="dcterms:W3CDTF">2020-03-30T07:23:13Z</dcterms:created>
  <dcterms:modified xsi:type="dcterms:W3CDTF">2020-04-07T10:42:36Z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2017(2).xlsx</vt:lpwstr>
  </property>
  <property fmtid="{D5CDD505-2E9C-101B-9397-08002B2CF9AE}" pid="3" name="Название отчета">
    <vt:lpwstr>Вариант 2017(2).xlsx</vt:lpwstr>
  </property>
  <property fmtid="{D5CDD505-2E9C-101B-9397-08002B2CF9AE}" pid="4" name="Версия клиента">
    <vt:lpwstr>19.2.39.2140</vt:lpwstr>
  </property>
  <property fmtid="{D5CDD505-2E9C-101B-9397-08002B2CF9AE}" pid="5" name="Версия базы">
    <vt:lpwstr>19.2.2804.1001366439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