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24000" windowHeight="973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оперативка!$A$2:$AF$60</definedName>
  </definedNames>
  <calcPr calcId="152511"/>
</workbook>
</file>

<file path=xl/calcChain.xml><?xml version="1.0" encoding="utf-8"?>
<calcChain xmlns="http://schemas.openxmlformats.org/spreadsheetml/2006/main">
  <c r="C43" i="1" l="1"/>
  <c r="C40" i="1" l="1"/>
  <c r="C35" i="1" l="1"/>
  <c r="C24" i="1" l="1"/>
  <c r="C49" i="1" l="1"/>
  <c r="C52" i="1" l="1"/>
  <c r="C51" i="1"/>
  <c r="C45" i="1"/>
  <c r="C48" i="1" l="1"/>
  <c r="C47" i="1"/>
  <c r="C57" i="1" s="1"/>
  <c r="C59" i="1" s="1"/>
  <c r="E25" i="1"/>
  <c r="C36" i="1" l="1"/>
  <c r="C41" i="1"/>
  <c r="C42" i="1" s="1"/>
  <c r="C32" i="1" l="1"/>
  <c r="T14" i="1" l="1"/>
  <c r="T19" i="1"/>
  <c r="T21" i="1"/>
  <c r="AB25" i="1" l="1"/>
  <c r="C37" i="1" l="1"/>
  <c r="L25" i="1" l="1"/>
  <c r="I25" i="1" l="1"/>
  <c r="K25" i="1" l="1"/>
  <c r="C31" i="1" l="1"/>
  <c r="C34" i="1"/>
  <c r="U25" i="1" l="1"/>
  <c r="H25" i="1"/>
  <c r="C39" i="1" l="1"/>
  <c r="M25" i="1" l="1"/>
  <c r="G25" i="1"/>
  <c r="F25" i="1"/>
  <c r="AC21" i="1" l="1"/>
  <c r="W21" i="1"/>
  <c r="V21" i="1"/>
  <c r="U21" i="1"/>
  <c r="S21" i="1"/>
  <c r="R21" i="1"/>
  <c r="Q21" i="1"/>
  <c r="P21" i="1"/>
  <c r="O21" i="1"/>
  <c r="M21" i="1"/>
  <c r="L21" i="1"/>
  <c r="K21" i="1"/>
  <c r="I21" i="1"/>
  <c r="G21" i="1"/>
  <c r="F21" i="1"/>
  <c r="E21" i="1"/>
  <c r="C30" i="1" l="1"/>
  <c r="C16" i="1"/>
  <c r="C25" i="1" l="1"/>
  <c r="C27" i="1" s="1"/>
  <c r="C28" i="1"/>
  <c r="C29" i="1"/>
  <c r="C38" i="1"/>
  <c r="C7" i="1" l="1"/>
  <c r="C8" i="1"/>
  <c r="C9" i="1" l="1"/>
  <c r="C26" i="1"/>
  <c r="C20" i="1" l="1"/>
  <c r="C21" i="1" s="1"/>
  <c r="C22" i="1"/>
  <c r="AF19" i="1" l="1"/>
  <c r="AE19" i="1"/>
  <c r="AC19" i="1"/>
  <c r="W19" i="1"/>
  <c r="V19" i="1"/>
  <c r="U19" i="1"/>
  <c r="S19" i="1"/>
  <c r="R19" i="1"/>
  <c r="Q19" i="1"/>
  <c r="P19" i="1"/>
  <c r="O19" i="1"/>
  <c r="M19" i="1"/>
  <c r="L19" i="1"/>
  <c r="K19" i="1"/>
  <c r="I19" i="1"/>
  <c r="H19" i="1"/>
  <c r="G19" i="1"/>
  <c r="F19" i="1"/>
  <c r="E19" i="1"/>
  <c r="C13" i="1" l="1"/>
  <c r="C88" i="1" l="1"/>
  <c r="C61" i="1" l="1"/>
  <c r="C60" i="1" l="1"/>
  <c r="C82" i="1" l="1"/>
  <c r="C80" i="1" l="1"/>
  <c r="C78" i="1"/>
  <c r="C77" i="1"/>
  <c r="C76" i="1"/>
  <c r="C75" i="1"/>
  <c r="C74" i="1"/>
  <c r="C64" i="1"/>
  <c r="C63" i="1"/>
  <c r="C62" i="1"/>
  <c r="AF23" i="1"/>
  <c r="C23" i="1" s="1"/>
  <c r="C18" i="1"/>
  <c r="C19" i="1" s="1"/>
  <c r="D17" i="1"/>
  <c r="AF14" i="1"/>
  <c r="U14" i="1"/>
  <c r="M14" i="1"/>
  <c r="G14" i="1"/>
  <c r="F14" i="1"/>
  <c r="E14" i="1"/>
  <c r="D13" i="1"/>
  <c r="C12" i="1"/>
  <c r="D12" i="1" l="1"/>
  <c r="C14" i="1"/>
</calcChain>
</file>

<file path=xl/sharedStrings.xml><?xml version="1.0" encoding="utf-8"?>
<sst xmlns="http://schemas.openxmlformats.org/spreadsheetml/2006/main" count="106" uniqueCount="96">
  <si>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</si>
  <si>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</si>
  <si>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</si>
  <si>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</si>
  <si>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 xml:space="preserve">Площадь посева озимых культур на зерно и з.к., га </t>
  </si>
  <si>
    <t>%</t>
  </si>
  <si>
    <t>Подкормлено озимых, га</t>
  </si>
  <si>
    <t>% к посеву</t>
  </si>
  <si>
    <t xml:space="preserve">Пробороновано озимых культур, га  </t>
  </si>
  <si>
    <t>Подкормлено многолетних трав, га</t>
  </si>
  <si>
    <t xml:space="preserve">Пробороновано многолетних трав, га      </t>
  </si>
  <si>
    <t>Боронование зяби, га</t>
  </si>
  <si>
    <t>Культивация зяби, га</t>
  </si>
  <si>
    <t>Посеяно однолетних трав, га</t>
  </si>
  <si>
    <t>Посеяно многолетних беспокровных трав, га</t>
  </si>
  <si>
    <t>Количество хозяйств, завершивших сев зерновых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</si>
  <si>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</si>
  <si>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</si>
  <si>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</si>
  <si>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</si>
  <si>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</si>
  <si>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Количество хозяйств, вышедших на уборку зерновых</t>
  </si>
  <si>
    <t>Количество хозяйств, завершивших уборку озимых</t>
  </si>
  <si>
    <t>количество хозяйств, приступивших к подкормке ОЗИМ</t>
  </si>
  <si>
    <t>Количество хозяйств, незавершивших сев зерновых</t>
  </si>
  <si>
    <t>План посева яровых зерновых и зернобобовых культур, га</t>
  </si>
  <si>
    <t>200 га семенники</t>
  </si>
  <si>
    <t>25 га семенники</t>
  </si>
  <si>
    <t>700 семенники</t>
  </si>
  <si>
    <t>Завершили уборку озимых</t>
  </si>
  <si>
    <t>Завершили уборку зерновых</t>
  </si>
  <si>
    <t>Не завершили уборку зерновых</t>
  </si>
  <si>
    <t>2019 г. к 2018 г., %</t>
  </si>
  <si>
    <t>СХПК "Коминтерн"</t>
  </si>
  <si>
    <t>СХПК "Нива"</t>
  </si>
  <si>
    <t>колхоз "Свобода"</t>
  </si>
  <si>
    <t>ООО "СТК 21"</t>
  </si>
  <si>
    <t>ООО "Заготовки"</t>
  </si>
  <si>
    <t>ИП глава КФХ Тибогайкин Ю.Е.</t>
  </si>
  <si>
    <t>ИП глава КФХ Кузнецов Д.Г.</t>
  </si>
  <si>
    <t>ИП глава КФХ Жерженова М.В.</t>
  </si>
  <si>
    <t>ИП глава КФХ Ермаков А.И.</t>
  </si>
  <si>
    <t>ИП глава КФХ Мурайкин А.В.</t>
  </si>
  <si>
    <t>ИП глава КФХ Музяков В.В.</t>
  </si>
  <si>
    <t>ИП Никитин В.А.</t>
  </si>
  <si>
    <t>ИП глава КФХ Устинов В.А.</t>
  </si>
  <si>
    <t>ООО "ТрансЭн"</t>
  </si>
  <si>
    <t>ИП глава КФХ Романов С.Ф.</t>
  </si>
  <si>
    <t>ИП глава КФХ Соловьев В.Ю.</t>
  </si>
  <si>
    <t>ИП глава КФХ Дагаков И.В.</t>
  </si>
  <si>
    <t>Площадь многолетних трав всего,  га (4-сх 2019)</t>
  </si>
  <si>
    <t>ИП глава КФХ Михайлова Э.Е.</t>
  </si>
  <si>
    <t>Количество хозяйств</t>
  </si>
  <si>
    <t>Всего период 2020 г.</t>
  </si>
  <si>
    <t>На соответ. период 2019 г.</t>
  </si>
  <si>
    <t>в % к посеву</t>
  </si>
  <si>
    <t>План засыпки семян яровых зерновых культур, тонн</t>
  </si>
  <si>
    <t xml:space="preserve">Наличие семян, тонн </t>
  </si>
  <si>
    <t>в % к плану</t>
  </si>
  <si>
    <t>в т.ч. кондиционных, тонн</t>
  </si>
  <si>
    <t>Посеяно яровых зерновых и зернобобовых культур, га</t>
  </si>
  <si>
    <t>пересев по погибшим озимым, га</t>
  </si>
  <si>
    <t>пшеница</t>
  </si>
  <si>
    <t>ячмень</t>
  </si>
  <si>
    <t>овес</t>
  </si>
  <si>
    <t>ИП глава КФХ Лаптев Ю.С.</t>
  </si>
  <si>
    <t>ИП глава КФХ Андреев А.Н.</t>
  </si>
  <si>
    <t>Химпрополка зерновых и зернобобовых культур, га</t>
  </si>
  <si>
    <t>Посажено картофеля, га</t>
  </si>
  <si>
    <t>ИП глава КФХ Ежеев Н.Г.</t>
  </si>
  <si>
    <t>Посеяно кукурузы на корм, га</t>
  </si>
  <si>
    <t>План посадки картофеля, га</t>
  </si>
  <si>
    <t>ИП глава КФХ Картмасов А.Ю.</t>
  </si>
  <si>
    <t>Химзащита зерновых и зернобобовых культур, га</t>
  </si>
  <si>
    <t>ИП глава КФХ Медведева О.Г.</t>
  </si>
  <si>
    <t>ИП глава КФХ Якимов А.В.</t>
  </si>
  <si>
    <t>Красночетайский РОО</t>
  </si>
  <si>
    <t>Скошено многолетних трав, га</t>
  </si>
  <si>
    <t>Посеяно овощей открытого грунта , га</t>
  </si>
  <si>
    <t>ООО "Агрокон"</t>
  </si>
  <si>
    <t>Заготовка, тонн</t>
  </si>
  <si>
    <t>сена, факт</t>
  </si>
  <si>
    <t>сенажа, факт</t>
  </si>
  <si>
    <t>ИП глава КФХ Иванова Н.Н.</t>
  </si>
  <si>
    <t>Междурядная обработка картофеля, га</t>
  </si>
  <si>
    <t>в % к укосной площади</t>
  </si>
  <si>
    <t>план заготовки</t>
  </si>
  <si>
    <t>факт.к.ед.</t>
  </si>
  <si>
    <t>силоса, факт</t>
  </si>
  <si>
    <t>Всего кормов факт, тонн к.ед.</t>
  </si>
  <si>
    <t>Поголовье скота (без свиней, птицы), усл.голов  (по данным на 01.05.)</t>
  </si>
  <si>
    <t>на 1 усл.голову к.р.с. (без свиней и птицы), ц.к.ед.</t>
  </si>
  <si>
    <t>Подготовка почвы под сев озимых, га</t>
  </si>
  <si>
    <t>СХПК "Победа"</t>
  </si>
  <si>
    <t>Скошено однолетних трав, га</t>
  </si>
  <si>
    <t>Информация о сельскохозяйственных работах по состоянию на 10 июля 2020 г. по Красночетайскому району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</si>
</sst>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9" fontId="1" fillId="0" borderId="0" applyFont="0" applyFill="0" applyBorder="0" applyAlignment="0" applyProtection="0"/>
    <xf numFmtId="9" fontId="13" fillId="0" borderId="0"/>
    <xf numFmtId="9" fontId="13" fillId="0" borderId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2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4" fontId="10" fillId="0" borderId="15" xfId="2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0" fillId="0" borderId="2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0" fontId="10" fillId="0" borderId="17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F88"/>
  <sheetViews>
    <sheetView tabSelected="1" view="pageBreakPreview" topLeftCell="A2" zoomScale="70" zoomScaleNormal="70" zoomScaleSheetLayoutView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F43" sqref="F43"/>
    </sheetView>
  </sheetViews>
  <sheetFormatPr defaultColWidth="9.140625" defaultRowHeight="16.5" x14ac:dyDescent="0.25"/>
  <cols>
    <col min="1" max="1" width="99.85546875" style="38" customWidth="1"/>
    <col min="2" max="2" width="14.42578125" style="2" customWidth="1"/>
    <col min="3" max="3" width="13.140625" style="2" customWidth="1"/>
    <col min="4" max="4" width="15" style="2" hidden="1" customWidth="1"/>
    <col min="5" max="8" width="13.7109375" style="1" customWidth="1"/>
    <col min="9" max="10" width="14" style="1" customWidth="1"/>
    <col min="11" max="16" width="13.7109375" style="1" customWidth="1"/>
    <col min="17" max="17" width="13.5703125" style="1" customWidth="1"/>
    <col min="18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x14ac:dyDescent="0.25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" customFormat="1" ht="0.75" customHeight="1" thickBot="1" x14ac:dyDescent="0.3">
      <c r="A3" s="5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1</v>
      </c>
      <c r="X3" s="6"/>
      <c r="Y3" s="6"/>
      <c r="Z3" s="6"/>
      <c r="AA3" s="6"/>
      <c r="AB3" s="6"/>
      <c r="AC3" s="6"/>
      <c r="AD3" s="6"/>
      <c r="AE3" s="6"/>
      <c r="AF3" s="6"/>
    </row>
    <row r="4" spans="1:32" s="2" customFormat="1" ht="17.45" customHeight="1" thickBot="1" x14ac:dyDescent="0.35">
      <c r="A4" s="76" t="s">
        <v>2</v>
      </c>
      <c r="B4" s="79" t="s">
        <v>54</v>
      </c>
      <c r="C4" s="82" t="s">
        <v>53</v>
      </c>
      <c r="D4" s="82" t="s">
        <v>32</v>
      </c>
      <c r="E4" s="85" t="s">
        <v>3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1:32" s="2" customFormat="1" ht="106.5" customHeight="1" x14ac:dyDescent="0.25">
      <c r="A5" s="77"/>
      <c r="B5" s="80"/>
      <c r="C5" s="83"/>
      <c r="D5" s="83"/>
      <c r="E5" s="73" t="s">
        <v>33</v>
      </c>
      <c r="F5" s="73" t="s">
        <v>34</v>
      </c>
      <c r="G5" s="73" t="s">
        <v>35</v>
      </c>
      <c r="H5" s="73" t="s">
        <v>36</v>
      </c>
      <c r="I5" s="73" t="s">
        <v>83</v>
      </c>
      <c r="J5" s="73" t="s">
        <v>93</v>
      </c>
      <c r="K5" s="73" t="s">
        <v>37</v>
      </c>
      <c r="L5" s="73" t="s">
        <v>38</v>
      </c>
      <c r="M5" s="73" t="s">
        <v>39</v>
      </c>
      <c r="N5" s="73" t="s">
        <v>69</v>
      </c>
      <c r="O5" s="73" t="s">
        <v>40</v>
      </c>
      <c r="P5" s="73" t="s">
        <v>51</v>
      </c>
      <c r="Q5" s="73" t="s">
        <v>41</v>
      </c>
      <c r="R5" s="73" t="s">
        <v>42</v>
      </c>
      <c r="S5" s="73" t="s">
        <v>43</v>
      </c>
      <c r="T5" s="73" t="s">
        <v>72</v>
      </c>
      <c r="U5" s="73" t="s">
        <v>44</v>
      </c>
      <c r="V5" s="73" t="s">
        <v>45</v>
      </c>
      <c r="W5" s="73" t="s">
        <v>46</v>
      </c>
      <c r="X5" s="73" t="s">
        <v>79</v>
      </c>
      <c r="Y5" s="73" t="s">
        <v>66</v>
      </c>
      <c r="Z5" s="73" t="s">
        <v>74</v>
      </c>
      <c r="AA5" s="73" t="s">
        <v>75</v>
      </c>
      <c r="AB5" s="73" t="s">
        <v>65</v>
      </c>
      <c r="AC5" s="73" t="s">
        <v>47</v>
      </c>
      <c r="AD5" s="73" t="s">
        <v>76</v>
      </c>
      <c r="AE5" s="73" t="s">
        <v>48</v>
      </c>
      <c r="AF5" s="73" t="s">
        <v>49</v>
      </c>
    </row>
    <row r="6" spans="1:32" s="2" customFormat="1" ht="49.5" customHeight="1" thickBot="1" x14ac:dyDescent="0.3">
      <c r="A6" s="78"/>
      <c r="B6" s="81"/>
      <c r="C6" s="84"/>
      <c r="D6" s="8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s="10" customFormat="1" ht="30" hidden="1" customHeight="1" x14ac:dyDescent="0.2">
      <c r="A7" s="13" t="s">
        <v>56</v>
      </c>
      <c r="B7" s="7">
        <v>917</v>
      </c>
      <c r="C7" s="15">
        <f>SUM(E7:AF7)</f>
        <v>877</v>
      </c>
      <c r="D7" s="12"/>
      <c r="E7" s="8">
        <v>350</v>
      </c>
      <c r="F7" s="8">
        <v>151</v>
      </c>
      <c r="G7" s="8">
        <v>103</v>
      </c>
      <c r="H7" s="8">
        <v>190</v>
      </c>
      <c r="I7" s="8"/>
      <c r="J7" s="8"/>
      <c r="K7" s="8"/>
      <c r="L7" s="8">
        <v>50</v>
      </c>
      <c r="M7" s="8">
        <v>24</v>
      </c>
      <c r="N7" s="8"/>
      <c r="O7" s="8"/>
      <c r="P7" s="8"/>
      <c r="Q7" s="8"/>
      <c r="R7" s="8"/>
      <c r="S7" s="8"/>
      <c r="T7" s="8">
        <v>4</v>
      </c>
      <c r="U7" s="8">
        <v>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10" customFormat="1" ht="2.25" hidden="1" customHeight="1" x14ac:dyDescent="0.2">
      <c r="A8" s="13" t="s">
        <v>57</v>
      </c>
      <c r="B8" s="7">
        <v>1095</v>
      </c>
      <c r="C8" s="15">
        <f>SUM(E8:AF8)</f>
        <v>979.7</v>
      </c>
      <c r="D8" s="12"/>
      <c r="E8" s="8">
        <v>329.7</v>
      </c>
      <c r="F8" s="8">
        <v>221</v>
      </c>
      <c r="G8" s="8">
        <v>165</v>
      </c>
      <c r="H8" s="8">
        <v>250</v>
      </c>
      <c r="I8" s="8"/>
      <c r="J8" s="8"/>
      <c r="K8" s="8"/>
      <c r="L8" s="8"/>
      <c r="M8" s="8">
        <v>13</v>
      </c>
      <c r="N8" s="8"/>
      <c r="O8" s="8"/>
      <c r="P8" s="8"/>
      <c r="Q8" s="8"/>
      <c r="R8" s="8"/>
      <c r="S8" s="8"/>
      <c r="T8" s="8"/>
      <c r="U8" s="8">
        <v>1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0" customFormat="1" ht="30" hidden="1" customHeight="1" x14ac:dyDescent="0.2">
      <c r="A9" s="13" t="s">
        <v>58</v>
      </c>
      <c r="B9" s="54">
        <v>1.19</v>
      </c>
      <c r="C9" s="54">
        <f>C8/C7</f>
        <v>1.1171037628278222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10" customFormat="1" ht="30" hidden="1" customHeight="1" x14ac:dyDescent="0.2">
      <c r="A10" s="13" t="s">
        <v>59</v>
      </c>
      <c r="B10" s="7">
        <v>1095</v>
      </c>
      <c r="C10" s="7">
        <v>1070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10" customFormat="1" ht="30" hidden="1" customHeight="1" x14ac:dyDescent="0.2">
      <c r="A11" s="50" t="s">
        <v>5</v>
      </c>
      <c r="B11" s="54">
        <v>0.95</v>
      </c>
      <c r="C11" s="54">
        <v>1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10" customFormat="1" ht="29.25" hidden="1" customHeight="1" x14ac:dyDescent="0.2">
      <c r="A12" s="14" t="s">
        <v>4</v>
      </c>
      <c r="B12" s="15">
        <v>1509</v>
      </c>
      <c r="C12" s="15">
        <f>SUM(E12:AF12)</f>
        <v>1272</v>
      </c>
      <c r="D12" s="12">
        <f t="shared" ref="D12:D17" si="0">C12/B12</f>
        <v>0.84294234592445327</v>
      </c>
      <c r="E12" s="16">
        <v>570</v>
      </c>
      <c r="F12" s="16">
        <v>360</v>
      </c>
      <c r="G12" s="16">
        <v>200</v>
      </c>
      <c r="H12" s="16"/>
      <c r="I12" s="16"/>
      <c r="J12" s="16"/>
      <c r="K12" s="16">
        <v>23</v>
      </c>
      <c r="L12" s="16">
        <v>31</v>
      </c>
      <c r="M12" s="16">
        <v>58</v>
      </c>
      <c r="N12" s="16"/>
      <c r="O12" s="16"/>
      <c r="P12" s="16"/>
      <c r="Q12" s="16"/>
      <c r="R12" s="16"/>
      <c r="S12" s="16"/>
      <c r="T12" s="16">
        <v>15</v>
      </c>
      <c r="U12" s="16">
        <v>15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0" customFormat="1" ht="3" hidden="1" customHeight="1" x14ac:dyDescent="0.2">
      <c r="A13" s="11" t="s">
        <v>6</v>
      </c>
      <c r="B13" s="15">
        <v>400</v>
      </c>
      <c r="C13" s="15">
        <f>SUM(E13:AF13)</f>
        <v>1272</v>
      </c>
      <c r="D13" s="12">
        <f t="shared" si="0"/>
        <v>3.18</v>
      </c>
      <c r="E13" s="17">
        <v>570</v>
      </c>
      <c r="F13" s="17">
        <v>360</v>
      </c>
      <c r="G13" s="17">
        <v>200</v>
      </c>
      <c r="H13" s="17"/>
      <c r="I13" s="17"/>
      <c r="J13" s="17"/>
      <c r="K13" s="17">
        <v>23</v>
      </c>
      <c r="L13" s="17">
        <v>31</v>
      </c>
      <c r="M13" s="17">
        <v>58</v>
      </c>
      <c r="N13" s="17"/>
      <c r="O13" s="17"/>
      <c r="P13" s="17"/>
      <c r="Q13" s="17"/>
      <c r="R13" s="17"/>
      <c r="S13" s="17"/>
      <c r="T13" s="17">
        <v>15</v>
      </c>
      <c r="U13" s="17">
        <v>15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0" customFormat="1" ht="30" hidden="1" customHeight="1" x14ac:dyDescent="0.2">
      <c r="A14" s="13" t="s">
        <v>7</v>
      </c>
      <c r="B14" s="19">
        <v>0.26</v>
      </c>
      <c r="C14" s="19">
        <f>C13/C12</f>
        <v>1</v>
      </c>
      <c r="D14" s="12"/>
      <c r="E14" s="20">
        <f>E13/E12</f>
        <v>1</v>
      </c>
      <c r="F14" s="20">
        <f>F13/F12</f>
        <v>1</v>
      </c>
      <c r="G14" s="20">
        <f>G13/G12</f>
        <v>1</v>
      </c>
      <c r="H14" s="20"/>
      <c r="I14" s="20"/>
      <c r="J14" s="20"/>
      <c r="K14" s="20"/>
      <c r="L14" s="20"/>
      <c r="M14" s="20">
        <f>M13/M12</f>
        <v>1</v>
      </c>
      <c r="N14" s="20"/>
      <c r="O14" s="20"/>
      <c r="P14" s="20"/>
      <c r="Q14" s="20"/>
      <c r="R14" s="20"/>
      <c r="S14" s="20"/>
      <c r="T14" s="20">
        <f t="shared" ref="T14:U14" si="1">T13/T12</f>
        <v>1</v>
      </c>
      <c r="U14" s="20">
        <f t="shared" si="1"/>
        <v>1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 t="e">
        <f>AF13/AF12</f>
        <v>#DIV/0!</v>
      </c>
    </row>
    <row r="15" spans="1:32" s="10" customFormat="1" ht="30" hidden="1" customHeight="1" x14ac:dyDescent="0.2">
      <c r="A15" s="13" t="s">
        <v>52</v>
      </c>
      <c r="B15" s="12"/>
      <c r="C15" s="47">
        <v>8</v>
      </c>
      <c r="D15" s="1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10" customFormat="1" ht="30" hidden="1" customHeight="1" x14ac:dyDescent="0.2">
      <c r="A16" s="13" t="s">
        <v>8</v>
      </c>
      <c r="B16" s="61">
        <v>400</v>
      </c>
      <c r="C16" s="15">
        <f>SUM(E16:AF16)</f>
        <v>342</v>
      </c>
      <c r="D16" s="12"/>
      <c r="E16" s="21"/>
      <c r="F16" s="21"/>
      <c r="G16" s="56">
        <v>200</v>
      </c>
      <c r="H16" s="21"/>
      <c r="I16" s="21"/>
      <c r="J16" s="21"/>
      <c r="K16" s="56">
        <v>23</v>
      </c>
      <c r="L16" s="56">
        <v>31</v>
      </c>
      <c r="M16" s="56">
        <v>58</v>
      </c>
      <c r="N16" s="56"/>
      <c r="O16" s="21"/>
      <c r="P16" s="21"/>
      <c r="Q16" s="21"/>
      <c r="R16" s="21"/>
      <c r="S16" s="21"/>
      <c r="T16" s="56">
        <v>15</v>
      </c>
      <c r="U16" s="56">
        <v>15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10" customFormat="1" ht="30" hidden="1" customHeight="1" x14ac:dyDescent="0.2">
      <c r="A17" s="9" t="s">
        <v>50</v>
      </c>
      <c r="B17" s="15">
        <v>4077</v>
      </c>
      <c r="C17" s="15">
        <v>4029</v>
      </c>
      <c r="D17" s="12">
        <f t="shared" si="0"/>
        <v>0.98822663723325976</v>
      </c>
      <c r="E17" s="22">
        <v>724</v>
      </c>
      <c r="F17" s="22">
        <v>871</v>
      </c>
      <c r="G17" s="22">
        <v>354</v>
      </c>
      <c r="H17" s="22">
        <v>46</v>
      </c>
      <c r="I17" s="22">
        <v>457</v>
      </c>
      <c r="J17" s="22"/>
      <c r="K17" s="22">
        <v>40</v>
      </c>
      <c r="L17" s="22">
        <v>218</v>
      </c>
      <c r="M17" s="22">
        <v>30</v>
      </c>
      <c r="N17" s="22"/>
      <c r="O17" s="22">
        <v>83</v>
      </c>
      <c r="P17" s="22">
        <v>10</v>
      </c>
      <c r="Q17" s="22">
        <v>30</v>
      </c>
      <c r="R17" s="22">
        <v>40</v>
      </c>
      <c r="S17" s="22">
        <v>80</v>
      </c>
      <c r="T17" s="22">
        <v>5</v>
      </c>
      <c r="U17" s="22">
        <v>10</v>
      </c>
      <c r="V17" s="22">
        <v>100</v>
      </c>
      <c r="W17" s="22">
        <v>100</v>
      </c>
      <c r="X17" s="22"/>
      <c r="Y17" s="22">
        <v>377</v>
      </c>
      <c r="Z17" s="22"/>
      <c r="AA17" s="22"/>
      <c r="AB17" s="63">
        <v>18.5</v>
      </c>
      <c r="AC17" s="22">
        <v>19</v>
      </c>
      <c r="AD17" s="22"/>
      <c r="AE17" s="22"/>
      <c r="AF17" s="22">
        <v>0.5</v>
      </c>
    </row>
    <row r="18" spans="1:32" s="10" customFormat="1" ht="30" hidden="1" customHeight="1" x14ac:dyDescent="0.2">
      <c r="A18" s="11" t="s">
        <v>9</v>
      </c>
      <c r="B18" s="15">
        <v>1250</v>
      </c>
      <c r="C18" s="15">
        <f>SUM(E18:AF18)</f>
        <v>844</v>
      </c>
      <c r="D18" s="12"/>
      <c r="E18" s="17">
        <v>724</v>
      </c>
      <c r="F18" s="17"/>
      <c r="G18" s="17">
        <v>50</v>
      </c>
      <c r="H18" s="17"/>
      <c r="I18" s="17"/>
      <c r="J18" s="17"/>
      <c r="K18" s="17">
        <v>40</v>
      </c>
      <c r="L18" s="17"/>
      <c r="M18" s="17">
        <v>30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0" customFormat="1" ht="30" hidden="1" customHeight="1" x14ac:dyDescent="0.2">
      <c r="A19" s="11" t="s">
        <v>7</v>
      </c>
      <c r="B19" s="57">
        <v>0.34300000000000003</v>
      </c>
      <c r="C19" s="19">
        <f>C18/C17</f>
        <v>0.20948126085877389</v>
      </c>
      <c r="D19" s="12"/>
      <c r="E19" s="20">
        <f t="shared" ref="E19:AF19" si="2">E18/E17</f>
        <v>1</v>
      </c>
      <c r="F19" s="20">
        <f t="shared" si="2"/>
        <v>0</v>
      </c>
      <c r="G19" s="20">
        <f t="shared" si="2"/>
        <v>0.14124293785310735</v>
      </c>
      <c r="H19" s="20">
        <f t="shared" si="2"/>
        <v>0</v>
      </c>
      <c r="I19" s="20">
        <f t="shared" si="2"/>
        <v>0</v>
      </c>
      <c r="J19" s="20"/>
      <c r="K19" s="20">
        <f t="shared" si="2"/>
        <v>1</v>
      </c>
      <c r="L19" s="20">
        <f t="shared" si="2"/>
        <v>0</v>
      </c>
      <c r="M19" s="20">
        <f t="shared" si="2"/>
        <v>1</v>
      </c>
      <c r="N19" s="20"/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/>
      <c r="Y19" s="20"/>
      <c r="Z19" s="20"/>
      <c r="AA19" s="20"/>
      <c r="AB19" s="20"/>
      <c r="AC19" s="20">
        <f t="shared" si="2"/>
        <v>0</v>
      </c>
      <c r="AD19" s="20"/>
      <c r="AE19" s="20" t="e">
        <f t="shared" si="2"/>
        <v>#DIV/0!</v>
      </c>
      <c r="AF19" s="20">
        <f t="shared" si="2"/>
        <v>0</v>
      </c>
    </row>
    <row r="20" spans="1:32" s="10" customFormat="1" ht="30" hidden="1" customHeight="1" x14ac:dyDescent="0.2">
      <c r="A20" s="11" t="s">
        <v>10</v>
      </c>
      <c r="B20" s="15">
        <v>3973</v>
      </c>
      <c r="C20" s="15">
        <f>SUM(E20:AF20)</f>
        <v>3638</v>
      </c>
      <c r="D20" s="12"/>
      <c r="E20" s="25">
        <v>724</v>
      </c>
      <c r="F20" s="25">
        <v>871</v>
      </c>
      <c r="G20" s="25">
        <v>354</v>
      </c>
      <c r="H20" s="49">
        <v>46</v>
      </c>
      <c r="I20" s="25">
        <v>457</v>
      </c>
      <c r="J20" s="25"/>
      <c r="K20" s="25">
        <v>40</v>
      </c>
      <c r="L20" s="49">
        <v>218</v>
      </c>
      <c r="M20" s="49">
        <v>30</v>
      </c>
      <c r="N20" s="49">
        <v>25</v>
      </c>
      <c r="O20" s="49">
        <v>83</v>
      </c>
      <c r="P20" s="49">
        <v>10</v>
      </c>
      <c r="Q20" s="29">
        <v>30</v>
      </c>
      <c r="R20" s="29">
        <v>40</v>
      </c>
      <c r="S20" s="49">
        <v>80</v>
      </c>
      <c r="T20" s="49">
        <v>5</v>
      </c>
      <c r="U20" s="29">
        <v>10</v>
      </c>
      <c r="V20" s="29">
        <v>100</v>
      </c>
      <c r="W20" s="49">
        <v>100</v>
      </c>
      <c r="X20" s="49"/>
      <c r="Y20" s="49">
        <v>377</v>
      </c>
      <c r="Z20" s="49"/>
      <c r="AA20" s="49"/>
      <c r="AB20" s="49">
        <v>18.5</v>
      </c>
      <c r="AC20" s="49">
        <v>19</v>
      </c>
      <c r="AD20" s="49"/>
      <c r="AE20" s="20"/>
      <c r="AF20" s="49">
        <v>0.5</v>
      </c>
    </row>
    <row r="21" spans="1:32" s="10" customFormat="1" ht="30" hidden="1" customHeight="1" x14ac:dyDescent="0.2">
      <c r="A21" s="11" t="s">
        <v>55</v>
      </c>
      <c r="B21" s="57">
        <v>0.97399999999999998</v>
      </c>
      <c r="C21" s="48">
        <f>C20/C17</f>
        <v>0.90295358649789026</v>
      </c>
      <c r="D21" s="12"/>
      <c r="E21" s="48">
        <f>E20/E17</f>
        <v>1</v>
      </c>
      <c r="F21" s="48">
        <f>F20/F17</f>
        <v>1</v>
      </c>
      <c r="G21" s="48">
        <f>G20/G17</f>
        <v>1</v>
      </c>
      <c r="H21" s="20"/>
      <c r="I21" s="48">
        <f t="shared" ref="I21:AC21" si="3">I20/I17</f>
        <v>1</v>
      </c>
      <c r="J21" s="48"/>
      <c r="K21" s="48">
        <f t="shared" si="3"/>
        <v>1</v>
      </c>
      <c r="L21" s="48">
        <f t="shared" si="3"/>
        <v>1</v>
      </c>
      <c r="M21" s="48">
        <f t="shared" si="3"/>
        <v>1</v>
      </c>
      <c r="N21" s="48"/>
      <c r="O21" s="48">
        <f t="shared" si="3"/>
        <v>1</v>
      </c>
      <c r="P21" s="48">
        <f t="shared" si="3"/>
        <v>1</v>
      </c>
      <c r="Q21" s="48">
        <f t="shared" si="3"/>
        <v>1</v>
      </c>
      <c r="R21" s="48">
        <f t="shared" si="3"/>
        <v>1</v>
      </c>
      <c r="S21" s="48">
        <f t="shared" si="3"/>
        <v>1</v>
      </c>
      <c r="T21" s="48">
        <f t="shared" si="3"/>
        <v>1</v>
      </c>
      <c r="U21" s="48">
        <f t="shared" si="3"/>
        <v>1</v>
      </c>
      <c r="V21" s="48">
        <f t="shared" si="3"/>
        <v>1</v>
      </c>
      <c r="W21" s="48">
        <f t="shared" si="3"/>
        <v>1</v>
      </c>
      <c r="X21" s="48"/>
      <c r="Y21" s="48"/>
      <c r="Z21" s="48"/>
      <c r="AA21" s="48"/>
      <c r="AB21" s="48"/>
      <c r="AC21" s="48">
        <f t="shared" si="3"/>
        <v>1</v>
      </c>
      <c r="AD21" s="48"/>
      <c r="AE21" s="20"/>
      <c r="AF21" s="20"/>
    </row>
    <row r="22" spans="1:32" s="10" customFormat="1" ht="30" hidden="1" customHeight="1" x14ac:dyDescent="0.2">
      <c r="A22" s="11" t="s">
        <v>11</v>
      </c>
      <c r="B22" s="15">
        <v>2430</v>
      </c>
      <c r="C22" s="15">
        <f>SUM(E22:AF22)</f>
        <v>3140</v>
      </c>
      <c r="D22" s="12"/>
      <c r="E22" s="17">
        <v>950</v>
      </c>
      <c r="F22" s="17">
        <v>750</v>
      </c>
      <c r="G22" s="17">
        <v>350</v>
      </c>
      <c r="H22" s="17">
        <v>400</v>
      </c>
      <c r="I22" s="17">
        <v>150</v>
      </c>
      <c r="J22" s="17"/>
      <c r="K22" s="17">
        <v>60</v>
      </c>
      <c r="L22" s="17">
        <v>170</v>
      </c>
      <c r="M22" s="17">
        <v>120</v>
      </c>
      <c r="N22" s="17"/>
      <c r="O22" s="17"/>
      <c r="P22" s="17"/>
      <c r="Q22" s="17"/>
      <c r="R22" s="17"/>
      <c r="S22" s="17"/>
      <c r="T22" s="17"/>
      <c r="U22" s="17">
        <v>20</v>
      </c>
      <c r="V22" s="17"/>
      <c r="W22" s="17">
        <v>170</v>
      </c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0" customFormat="1" ht="22.5" hidden="1" x14ac:dyDescent="0.2">
      <c r="A23" s="11" t="s">
        <v>12</v>
      </c>
      <c r="B23" s="60">
        <v>2430</v>
      </c>
      <c r="C23" s="15">
        <f>SUM(E23:AF23)</f>
        <v>3140</v>
      </c>
      <c r="D23" s="12"/>
      <c r="E23" s="25">
        <v>950</v>
      </c>
      <c r="F23" s="25">
        <v>750</v>
      </c>
      <c r="G23" s="25">
        <v>350</v>
      </c>
      <c r="H23" s="25">
        <v>400</v>
      </c>
      <c r="I23" s="25">
        <v>150</v>
      </c>
      <c r="J23" s="25"/>
      <c r="K23" s="25">
        <v>60</v>
      </c>
      <c r="L23" s="25">
        <v>170</v>
      </c>
      <c r="M23" s="25">
        <v>120</v>
      </c>
      <c r="N23" s="25"/>
      <c r="O23" s="20"/>
      <c r="P23" s="20"/>
      <c r="Q23" s="20"/>
      <c r="R23" s="20"/>
      <c r="S23" s="20"/>
      <c r="T23" s="20"/>
      <c r="U23" s="49">
        <v>20</v>
      </c>
      <c r="V23" s="20"/>
      <c r="W23" s="49">
        <v>170</v>
      </c>
      <c r="X23" s="49"/>
      <c r="Y23" s="49"/>
      <c r="Z23" s="49"/>
      <c r="AA23" s="49"/>
      <c r="AB23" s="49"/>
      <c r="AC23" s="20"/>
      <c r="AD23" s="20"/>
      <c r="AE23" s="20"/>
      <c r="AF23" s="20">
        <f>AF18/AF17</f>
        <v>0</v>
      </c>
    </row>
    <row r="24" spans="1:32" s="26" customFormat="1" ht="0.75" hidden="1" customHeight="1" x14ac:dyDescent="0.2">
      <c r="A24" s="9" t="s">
        <v>25</v>
      </c>
      <c r="B24" s="18">
        <v>3000</v>
      </c>
      <c r="C24" s="15">
        <f>E24+F24+G24+H24+I24+K24+L24+M24+N24+O24+P24+Q24+R24+S24+T24+U24+V24+W24+Y24+AB24+AC24+AE24+AF24</f>
        <v>3000</v>
      </c>
      <c r="D24" s="51"/>
      <c r="E24" s="53">
        <v>830</v>
      </c>
      <c r="F24" s="28">
        <v>740</v>
      </c>
      <c r="G24" s="28">
        <v>350</v>
      </c>
      <c r="H24" s="28">
        <v>350</v>
      </c>
      <c r="I24" s="28">
        <v>300</v>
      </c>
      <c r="J24" s="28"/>
      <c r="K24" s="28">
        <v>40</v>
      </c>
      <c r="L24" s="28">
        <v>218</v>
      </c>
      <c r="M24" s="28">
        <v>80</v>
      </c>
      <c r="N24" s="28"/>
      <c r="O24" s="28"/>
      <c r="P24" s="28"/>
      <c r="Q24" s="28"/>
      <c r="R24" s="28"/>
      <c r="S24" s="28"/>
      <c r="T24" s="28"/>
      <c r="U24" s="28">
        <v>20</v>
      </c>
      <c r="V24" s="28"/>
      <c r="W24" s="28">
        <v>50</v>
      </c>
      <c r="X24" s="28"/>
      <c r="Y24" s="28"/>
      <c r="Z24" s="28"/>
      <c r="AA24" s="28"/>
      <c r="AB24" s="28">
        <v>12</v>
      </c>
      <c r="AC24" s="28">
        <v>10</v>
      </c>
      <c r="AD24" s="28"/>
      <c r="AE24" s="28"/>
      <c r="AF24" s="28"/>
    </row>
    <row r="25" spans="1:32" s="26" customFormat="1" ht="27" hidden="1" customHeight="1" x14ac:dyDescent="0.2">
      <c r="A25" s="23" t="s">
        <v>60</v>
      </c>
      <c r="B25" s="27">
        <v>4074</v>
      </c>
      <c r="C25" s="15">
        <f>SUM(E25:AF25)</f>
        <v>3029.5</v>
      </c>
      <c r="D25" s="51"/>
      <c r="E25" s="28">
        <f t="shared" ref="E25:K25" si="4">E28+E29+E30</f>
        <v>800</v>
      </c>
      <c r="F25" s="28">
        <f t="shared" si="4"/>
        <v>748</v>
      </c>
      <c r="G25" s="28">
        <f t="shared" si="4"/>
        <v>340</v>
      </c>
      <c r="H25" s="28">
        <f t="shared" si="4"/>
        <v>420</v>
      </c>
      <c r="I25" s="28">
        <f t="shared" si="4"/>
        <v>210</v>
      </c>
      <c r="J25" s="28"/>
      <c r="K25" s="28">
        <f t="shared" si="4"/>
        <v>54</v>
      </c>
      <c r="L25" s="28">
        <f>L28+L29+L30</f>
        <v>190</v>
      </c>
      <c r="M25" s="28">
        <f>M28+M29+M30</f>
        <v>107</v>
      </c>
      <c r="N25" s="28"/>
      <c r="O25" s="28"/>
      <c r="P25" s="28"/>
      <c r="Q25" s="28"/>
      <c r="R25" s="28"/>
      <c r="S25" s="53"/>
      <c r="T25" s="28"/>
      <c r="U25" s="28">
        <f>U28+U29+U30</f>
        <v>30</v>
      </c>
      <c r="V25" s="28"/>
      <c r="W25" s="28">
        <v>100</v>
      </c>
      <c r="X25" s="28"/>
      <c r="Y25" s="28"/>
      <c r="Z25" s="28"/>
      <c r="AA25" s="28"/>
      <c r="AB25" s="28">
        <f>AB28+AB29+AB30</f>
        <v>20.5</v>
      </c>
      <c r="AC25" s="28">
        <v>10</v>
      </c>
      <c r="AD25" s="28"/>
      <c r="AE25" s="28"/>
      <c r="AF25" s="52"/>
    </row>
    <row r="26" spans="1:32" s="26" customFormat="1" ht="27" hidden="1" customHeight="1" x14ac:dyDescent="0.2">
      <c r="A26" s="9" t="s">
        <v>61</v>
      </c>
      <c r="B26" s="27"/>
      <c r="C26" s="15">
        <f>SUM(E26:AF26)</f>
        <v>50</v>
      </c>
      <c r="D26" s="51"/>
      <c r="E26" s="53">
        <v>50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3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52"/>
    </row>
    <row r="27" spans="1:32" s="26" customFormat="1" ht="5.25" hidden="1" customHeight="1" x14ac:dyDescent="0.2">
      <c r="A27" s="9" t="s">
        <v>58</v>
      </c>
      <c r="B27" s="27"/>
      <c r="C27" s="57">
        <f>C25/C24</f>
        <v>1.0098333333333334</v>
      </c>
      <c r="D27" s="51"/>
      <c r="E27" s="53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3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52"/>
    </row>
    <row r="28" spans="1:32" s="26" customFormat="1" ht="27.75" hidden="1" customHeight="1" x14ac:dyDescent="0.2">
      <c r="A28" s="9" t="s">
        <v>62</v>
      </c>
      <c r="B28" s="27">
        <v>937</v>
      </c>
      <c r="C28" s="15">
        <f t="shared" ref="C28:C49" si="5">SUM(E28:AF28)</f>
        <v>692</v>
      </c>
      <c r="D28" s="51"/>
      <c r="E28" s="53">
        <v>100</v>
      </c>
      <c r="F28" s="28">
        <v>208</v>
      </c>
      <c r="G28" s="28">
        <v>140</v>
      </c>
      <c r="H28" s="28">
        <v>90</v>
      </c>
      <c r="I28" s="28">
        <v>35</v>
      </c>
      <c r="J28" s="28"/>
      <c r="K28" s="28">
        <v>6</v>
      </c>
      <c r="L28" s="28">
        <v>70</v>
      </c>
      <c r="M28" s="28">
        <v>23</v>
      </c>
      <c r="N28" s="28"/>
      <c r="O28" s="28"/>
      <c r="P28" s="28"/>
      <c r="Q28" s="28"/>
      <c r="R28" s="28"/>
      <c r="S28" s="53"/>
      <c r="T28" s="28"/>
      <c r="U28" s="28">
        <v>10</v>
      </c>
      <c r="V28" s="28"/>
      <c r="W28" s="28"/>
      <c r="X28" s="28"/>
      <c r="Y28" s="28"/>
      <c r="Z28" s="28"/>
      <c r="AA28" s="28"/>
      <c r="AB28" s="28"/>
      <c r="AC28" s="28">
        <v>10</v>
      </c>
      <c r="AD28" s="28"/>
      <c r="AE28" s="28"/>
      <c r="AF28" s="52"/>
    </row>
    <row r="29" spans="1:32" s="26" customFormat="1" ht="27.75" hidden="1" customHeight="1" x14ac:dyDescent="0.2">
      <c r="A29" s="9" t="s">
        <v>63</v>
      </c>
      <c r="B29" s="27">
        <v>2477</v>
      </c>
      <c r="C29" s="15">
        <f t="shared" si="5"/>
        <v>1704.5</v>
      </c>
      <c r="D29" s="51"/>
      <c r="E29" s="53">
        <v>600</v>
      </c>
      <c r="F29" s="28">
        <v>330</v>
      </c>
      <c r="G29" s="28">
        <v>130</v>
      </c>
      <c r="H29" s="28">
        <v>240</v>
      </c>
      <c r="I29" s="28">
        <v>135</v>
      </c>
      <c r="J29" s="28"/>
      <c r="K29" s="28">
        <v>40</v>
      </c>
      <c r="L29" s="28">
        <v>90</v>
      </c>
      <c r="M29" s="28">
        <v>67</v>
      </c>
      <c r="N29" s="28"/>
      <c r="O29" s="28"/>
      <c r="P29" s="28"/>
      <c r="Q29" s="28"/>
      <c r="R29" s="28"/>
      <c r="S29" s="53"/>
      <c r="T29" s="28"/>
      <c r="U29" s="28">
        <v>15</v>
      </c>
      <c r="V29" s="28"/>
      <c r="W29" s="28">
        <v>50</v>
      </c>
      <c r="X29" s="28"/>
      <c r="Y29" s="28"/>
      <c r="Z29" s="28"/>
      <c r="AA29" s="28"/>
      <c r="AB29" s="28">
        <v>7.5</v>
      </c>
      <c r="AC29" s="28"/>
      <c r="AD29" s="28"/>
      <c r="AE29" s="28"/>
      <c r="AF29" s="52"/>
    </row>
    <row r="30" spans="1:32" s="26" customFormat="1" ht="27.75" hidden="1" customHeight="1" x14ac:dyDescent="0.2">
      <c r="A30" s="58" t="s">
        <v>64</v>
      </c>
      <c r="B30" s="27">
        <v>643</v>
      </c>
      <c r="C30" s="15">
        <f t="shared" si="5"/>
        <v>633</v>
      </c>
      <c r="D30" s="51"/>
      <c r="E30" s="53">
        <v>100</v>
      </c>
      <c r="F30" s="28">
        <v>210</v>
      </c>
      <c r="G30" s="28">
        <v>70</v>
      </c>
      <c r="H30" s="28">
        <v>90</v>
      </c>
      <c r="I30" s="28">
        <v>40</v>
      </c>
      <c r="J30" s="28"/>
      <c r="K30" s="28">
        <v>8</v>
      </c>
      <c r="L30" s="28">
        <v>30</v>
      </c>
      <c r="M30" s="28">
        <v>17</v>
      </c>
      <c r="N30" s="28"/>
      <c r="O30" s="28"/>
      <c r="P30" s="28"/>
      <c r="Q30" s="28"/>
      <c r="R30" s="53"/>
      <c r="S30" s="53"/>
      <c r="T30" s="28"/>
      <c r="U30" s="28">
        <v>5</v>
      </c>
      <c r="V30" s="28"/>
      <c r="W30" s="28">
        <v>50</v>
      </c>
      <c r="X30" s="28"/>
      <c r="Y30" s="28"/>
      <c r="Z30" s="28"/>
      <c r="AA30" s="28"/>
      <c r="AB30" s="28">
        <v>13</v>
      </c>
      <c r="AC30" s="28"/>
      <c r="AD30" s="28"/>
      <c r="AE30" s="28"/>
      <c r="AF30" s="52"/>
    </row>
    <row r="31" spans="1:32" s="26" customFormat="1" ht="27.75" hidden="1" customHeight="1" x14ac:dyDescent="0.2">
      <c r="A31" s="58" t="s">
        <v>67</v>
      </c>
      <c r="B31" s="27">
        <v>3738</v>
      </c>
      <c r="C31" s="15">
        <f t="shared" si="5"/>
        <v>2938</v>
      </c>
      <c r="D31" s="51"/>
      <c r="E31" s="53">
        <v>1200</v>
      </c>
      <c r="F31" s="28">
        <v>748</v>
      </c>
      <c r="G31" s="28">
        <v>350</v>
      </c>
      <c r="H31" s="28">
        <v>420</v>
      </c>
      <c r="I31" s="28"/>
      <c r="J31" s="28"/>
      <c r="K31" s="28"/>
      <c r="L31" s="28"/>
      <c r="M31" s="28">
        <v>165</v>
      </c>
      <c r="N31" s="28"/>
      <c r="O31" s="28"/>
      <c r="P31" s="28"/>
      <c r="Q31" s="28"/>
      <c r="R31" s="53"/>
      <c r="S31" s="53"/>
      <c r="T31" s="28"/>
      <c r="U31" s="28">
        <v>55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52"/>
    </row>
    <row r="32" spans="1:32" s="26" customFormat="1" ht="27.75" hidden="1" customHeight="1" x14ac:dyDescent="0.2">
      <c r="A32" s="58" t="s">
        <v>73</v>
      </c>
      <c r="B32" s="27">
        <v>2714</v>
      </c>
      <c r="C32" s="15">
        <f t="shared" si="5"/>
        <v>2688</v>
      </c>
      <c r="D32" s="51"/>
      <c r="E32" s="53">
        <v>1000</v>
      </c>
      <c r="F32" s="28">
        <v>748</v>
      </c>
      <c r="G32" s="28">
        <v>300</v>
      </c>
      <c r="H32" s="28">
        <v>420</v>
      </c>
      <c r="I32" s="28"/>
      <c r="J32" s="28"/>
      <c r="K32" s="28"/>
      <c r="L32" s="28"/>
      <c r="M32" s="28">
        <v>165</v>
      </c>
      <c r="N32" s="28"/>
      <c r="O32" s="28"/>
      <c r="P32" s="28"/>
      <c r="Q32" s="28"/>
      <c r="R32" s="53"/>
      <c r="S32" s="53"/>
      <c r="T32" s="28"/>
      <c r="U32" s="28">
        <v>55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52"/>
    </row>
    <row r="33" spans="1:32" s="26" customFormat="1" ht="27.75" hidden="1" customHeight="1" x14ac:dyDescent="0.2">
      <c r="A33" s="58" t="s">
        <v>71</v>
      </c>
      <c r="B33" s="27">
        <v>10</v>
      </c>
      <c r="C33" s="64">
        <v>18.5</v>
      </c>
      <c r="D33" s="51"/>
      <c r="E33" s="5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53"/>
      <c r="S33" s="53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52"/>
    </row>
    <row r="34" spans="1:32" s="26" customFormat="1" ht="27.75" hidden="1" customHeight="1" x14ac:dyDescent="0.2">
      <c r="A34" s="58" t="s">
        <v>68</v>
      </c>
      <c r="B34" s="27">
        <v>10</v>
      </c>
      <c r="C34" s="64">
        <f t="shared" si="5"/>
        <v>14.7</v>
      </c>
      <c r="D34" s="51"/>
      <c r="E34" s="53"/>
      <c r="F34" s="28"/>
      <c r="G34" s="28"/>
      <c r="H34" s="28"/>
      <c r="I34" s="28"/>
      <c r="J34" s="28"/>
      <c r="K34" s="28"/>
      <c r="L34" s="28">
        <v>0.5</v>
      </c>
      <c r="M34" s="28">
        <v>0.5</v>
      </c>
      <c r="N34" s="28">
        <v>2</v>
      </c>
      <c r="O34" s="28">
        <v>1</v>
      </c>
      <c r="P34" s="28">
        <v>0.5</v>
      </c>
      <c r="Q34" s="28">
        <v>1</v>
      </c>
      <c r="R34" s="53">
        <v>1</v>
      </c>
      <c r="S34" s="53">
        <v>0.5</v>
      </c>
      <c r="T34" s="28">
        <v>3</v>
      </c>
      <c r="U34" s="28"/>
      <c r="V34" s="28">
        <v>1</v>
      </c>
      <c r="W34" s="28"/>
      <c r="X34" s="28"/>
      <c r="Y34" s="28">
        <v>0.5</v>
      </c>
      <c r="Z34" s="28">
        <v>0.5</v>
      </c>
      <c r="AA34" s="28">
        <v>0.5</v>
      </c>
      <c r="AB34" s="28">
        <v>0.5</v>
      </c>
      <c r="AC34" s="28">
        <v>0.5</v>
      </c>
      <c r="AD34" s="28">
        <v>0.2</v>
      </c>
      <c r="AE34" s="28">
        <v>0.5</v>
      </c>
      <c r="AF34" s="52">
        <v>0.5</v>
      </c>
    </row>
    <row r="35" spans="1:32" s="26" customFormat="1" ht="27.75" hidden="1" customHeight="1" x14ac:dyDescent="0.2">
      <c r="A35" s="58" t="s">
        <v>84</v>
      </c>
      <c r="B35" s="27">
        <v>10</v>
      </c>
      <c r="C35" s="64">
        <f t="shared" si="5"/>
        <v>14.7</v>
      </c>
      <c r="D35" s="51"/>
      <c r="E35" s="53"/>
      <c r="F35" s="28"/>
      <c r="G35" s="28"/>
      <c r="H35" s="28"/>
      <c r="I35" s="28"/>
      <c r="J35" s="28"/>
      <c r="K35" s="28"/>
      <c r="L35" s="28">
        <v>0.5</v>
      </c>
      <c r="M35" s="28">
        <v>0.5</v>
      </c>
      <c r="N35" s="28">
        <v>2</v>
      </c>
      <c r="O35" s="28">
        <v>1</v>
      </c>
      <c r="P35" s="28">
        <v>0.5</v>
      </c>
      <c r="Q35" s="28">
        <v>1</v>
      </c>
      <c r="R35" s="53">
        <v>1</v>
      </c>
      <c r="S35" s="53">
        <v>0.5</v>
      </c>
      <c r="T35" s="28">
        <v>3</v>
      </c>
      <c r="U35" s="28"/>
      <c r="V35" s="28">
        <v>1</v>
      </c>
      <c r="W35" s="28"/>
      <c r="X35" s="28"/>
      <c r="Y35" s="28">
        <v>0.5</v>
      </c>
      <c r="Z35" s="28">
        <v>0.5</v>
      </c>
      <c r="AA35" s="28">
        <v>0.5</v>
      </c>
      <c r="AB35" s="28">
        <v>0.5</v>
      </c>
      <c r="AC35" s="28">
        <v>0.5</v>
      </c>
      <c r="AD35" s="28">
        <v>0.2</v>
      </c>
      <c r="AE35" s="28">
        <v>0.5</v>
      </c>
      <c r="AF35" s="52">
        <v>0.5</v>
      </c>
    </row>
    <row r="36" spans="1:32" s="26" customFormat="1" ht="27.75" hidden="1" customHeight="1" x14ac:dyDescent="0.2">
      <c r="A36" s="58" t="s">
        <v>78</v>
      </c>
      <c r="B36" s="27">
        <v>6</v>
      </c>
      <c r="C36" s="15">
        <f t="shared" si="5"/>
        <v>11</v>
      </c>
      <c r="D36" s="51"/>
      <c r="E36" s="5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53"/>
      <c r="S36" s="53"/>
      <c r="T36" s="28"/>
      <c r="U36" s="28"/>
      <c r="V36" s="28"/>
      <c r="W36" s="28"/>
      <c r="X36" s="28">
        <v>11</v>
      </c>
      <c r="Y36" s="28"/>
      <c r="Z36" s="28"/>
      <c r="AA36" s="28"/>
      <c r="AB36" s="28"/>
      <c r="AC36" s="28"/>
      <c r="AD36" s="28"/>
      <c r="AE36" s="28"/>
      <c r="AF36" s="52"/>
    </row>
    <row r="37" spans="1:32" s="26" customFormat="1" ht="27.75" hidden="1" customHeight="1" x14ac:dyDescent="0.2">
      <c r="A37" s="58" t="s">
        <v>70</v>
      </c>
      <c r="B37" s="27">
        <v>489</v>
      </c>
      <c r="C37" s="15">
        <f t="shared" si="5"/>
        <v>380</v>
      </c>
      <c r="D37" s="51"/>
      <c r="E37" s="53">
        <v>315</v>
      </c>
      <c r="F37" s="28">
        <v>65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53"/>
      <c r="S37" s="53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2"/>
    </row>
    <row r="38" spans="1:32" s="26" customFormat="1" ht="27.75" hidden="1" customHeight="1" x14ac:dyDescent="0.2">
      <c r="A38" s="59" t="s">
        <v>13</v>
      </c>
      <c r="B38" s="27">
        <v>359</v>
      </c>
      <c r="C38" s="15">
        <f t="shared" si="5"/>
        <v>463</v>
      </c>
      <c r="D38" s="51"/>
      <c r="E38" s="53">
        <v>300</v>
      </c>
      <c r="F38" s="28">
        <v>160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53"/>
      <c r="S38" s="53"/>
      <c r="T38" s="28"/>
      <c r="U38" s="28">
        <v>3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52"/>
    </row>
    <row r="39" spans="1:32" s="26" customFormat="1" ht="27.75" hidden="1" customHeight="1" x14ac:dyDescent="0.2">
      <c r="A39" s="11" t="s">
        <v>14</v>
      </c>
      <c r="B39" s="55">
        <v>96</v>
      </c>
      <c r="C39" s="15">
        <f t="shared" si="5"/>
        <v>70</v>
      </c>
      <c r="D39" s="51"/>
      <c r="E39" s="53"/>
      <c r="F39" s="53"/>
      <c r="G39" s="53"/>
      <c r="H39" s="53"/>
      <c r="I39" s="53"/>
      <c r="J39" s="53"/>
      <c r="K39" s="53"/>
      <c r="L39" s="28"/>
      <c r="M39" s="53"/>
      <c r="N39" s="53"/>
      <c r="O39" s="53"/>
      <c r="P39" s="53"/>
      <c r="Q39" s="53"/>
      <c r="R39" s="28"/>
      <c r="S39" s="53"/>
      <c r="T39" s="28"/>
      <c r="U39" s="28"/>
      <c r="V39" s="28"/>
      <c r="W39" s="28">
        <v>70</v>
      </c>
      <c r="X39" s="28"/>
      <c r="Y39" s="28"/>
      <c r="Z39" s="28"/>
      <c r="AA39" s="28"/>
      <c r="AB39" s="28"/>
      <c r="AC39" s="28"/>
      <c r="AD39" s="28"/>
      <c r="AE39" s="28"/>
      <c r="AF39" s="52"/>
    </row>
    <row r="40" spans="1:32" s="26" customFormat="1" ht="27.75" customHeight="1" x14ac:dyDescent="0.2">
      <c r="A40" s="23" t="s">
        <v>92</v>
      </c>
      <c r="B40" s="55"/>
      <c r="C40" s="15">
        <f t="shared" si="5"/>
        <v>720</v>
      </c>
      <c r="D40" s="51"/>
      <c r="E40" s="53">
        <v>350</v>
      </c>
      <c r="F40" s="53">
        <v>250</v>
      </c>
      <c r="G40" s="53">
        <v>50</v>
      </c>
      <c r="H40" s="53">
        <v>50</v>
      </c>
      <c r="I40" s="53"/>
      <c r="J40" s="53"/>
      <c r="K40" s="53"/>
      <c r="L40" s="28"/>
      <c r="M40" s="53">
        <v>20</v>
      </c>
      <c r="N40" s="53"/>
      <c r="O40" s="53"/>
      <c r="P40" s="53"/>
      <c r="Q40" s="53"/>
      <c r="R40" s="28"/>
      <c r="S40" s="53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52"/>
    </row>
    <row r="41" spans="1:32" s="26" customFormat="1" ht="27.75" customHeight="1" x14ac:dyDescent="0.2">
      <c r="A41" s="23" t="s">
        <v>77</v>
      </c>
      <c r="B41" s="55">
        <v>4030</v>
      </c>
      <c r="C41" s="15">
        <f t="shared" si="5"/>
        <v>3879.42</v>
      </c>
      <c r="D41" s="51"/>
      <c r="E41" s="53">
        <v>805</v>
      </c>
      <c r="F41" s="53">
        <v>821</v>
      </c>
      <c r="G41" s="53">
        <v>400</v>
      </c>
      <c r="H41" s="53"/>
      <c r="I41" s="53">
        <v>150</v>
      </c>
      <c r="J41" s="53">
        <v>391</v>
      </c>
      <c r="K41" s="53">
        <v>40</v>
      </c>
      <c r="L41" s="28">
        <v>213</v>
      </c>
      <c r="M41" s="53">
        <v>50</v>
      </c>
      <c r="N41" s="53">
        <v>125</v>
      </c>
      <c r="O41" s="53">
        <v>80</v>
      </c>
      <c r="P41" s="53"/>
      <c r="Q41" s="53">
        <v>31</v>
      </c>
      <c r="R41" s="28">
        <v>40</v>
      </c>
      <c r="S41" s="53">
        <v>81</v>
      </c>
      <c r="T41" s="28">
        <v>0.5</v>
      </c>
      <c r="U41" s="28">
        <v>6</v>
      </c>
      <c r="V41" s="28">
        <v>120</v>
      </c>
      <c r="W41" s="28">
        <v>100</v>
      </c>
      <c r="X41" s="28"/>
      <c r="Y41" s="28">
        <v>377</v>
      </c>
      <c r="Z41" s="28">
        <v>0.42</v>
      </c>
      <c r="AA41" s="28">
        <v>0.5</v>
      </c>
      <c r="AB41" s="28">
        <v>28</v>
      </c>
      <c r="AC41" s="28">
        <v>19</v>
      </c>
      <c r="AD41" s="28"/>
      <c r="AE41" s="28">
        <v>0.5</v>
      </c>
      <c r="AF41" s="52">
        <v>0.5</v>
      </c>
    </row>
    <row r="42" spans="1:32" s="26" customFormat="1" ht="27.75" customHeight="1" x14ac:dyDescent="0.2">
      <c r="A42" s="23" t="s">
        <v>85</v>
      </c>
      <c r="B42" s="55"/>
      <c r="C42" s="66">
        <f>C41/4034</f>
        <v>0.96168071393158161</v>
      </c>
      <c r="D42" s="51"/>
      <c r="E42" s="53"/>
      <c r="F42" s="53"/>
      <c r="G42" s="53"/>
      <c r="H42" s="53"/>
      <c r="I42" s="53"/>
      <c r="J42" s="53"/>
      <c r="K42" s="53"/>
      <c r="L42" s="28"/>
      <c r="M42" s="53"/>
      <c r="N42" s="53"/>
      <c r="O42" s="53"/>
      <c r="P42" s="53"/>
      <c r="Q42" s="53"/>
      <c r="R42" s="28"/>
      <c r="S42" s="53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52"/>
    </row>
    <row r="43" spans="1:32" s="26" customFormat="1" ht="27.75" customHeight="1" x14ac:dyDescent="0.2">
      <c r="A43" s="23" t="s">
        <v>94</v>
      </c>
      <c r="B43" s="55"/>
      <c r="C43" s="15">
        <f t="shared" si="5"/>
        <v>100</v>
      </c>
      <c r="D43" s="51"/>
      <c r="E43" s="53">
        <v>100</v>
      </c>
      <c r="F43" s="53"/>
      <c r="G43" s="53"/>
      <c r="H43" s="53"/>
      <c r="I43" s="53"/>
      <c r="J43" s="53"/>
      <c r="K43" s="53"/>
      <c r="L43" s="28"/>
      <c r="M43" s="53"/>
      <c r="N43" s="53"/>
      <c r="O43" s="53"/>
      <c r="P43" s="53"/>
      <c r="Q43" s="53"/>
      <c r="R43" s="28"/>
      <c r="S43" s="53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52"/>
    </row>
    <row r="44" spans="1:32" s="26" customFormat="1" ht="27.75" customHeight="1" x14ac:dyDescent="0.2">
      <c r="A44" s="11" t="s">
        <v>80</v>
      </c>
      <c r="B44" s="55"/>
      <c r="C44" s="65"/>
      <c r="D44" s="51"/>
      <c r="E44" s="53"/>
      <c r="F44" s="53"/>
      <c r="G44" s="53"/>
      <c r="H44" s="53"/>
      <c r="I44" s="53"/>
      <c r="J44" s="53"/>
      <c r="K44" s="53"/>
      <c r="L44" s="28"/>
      <c r="M44" s="53"/>
      <c r="N44" s="53"/>
      <c r="O44" s="53"/>
      <c r="P44" s="53"/>
      <c r="Q44" s="53"/>
      <c r="R44" s="28"/>
      <c r="S44" s="53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52"/>
    </row>
    <row r="45" spans="1:32" s="26" customFormat="1" ht="27.75" customHeight="1" x14ac:dyDescent="0.2">
      <c r="A45" s="62" t="s">
        <v>81</v>
      </c>
      <c r="B45" s="55">
        <v>2390</v>
      </c>
      <c r="C45" s="15">
        <f t="shared" si="5"/>
        <v>2135</v>
      </c>
      <c r="D45" s="51"/>
      <c r="E45" s="53"/>
      <c r="F45" s="53">
        <v>400</v>
      </c>
      <c r="G45" s="53">
        <v>250</v>
      </c>
      <c r="H45" s="53"/>
      <c r="I45" s="53">
        <v>190</v>
      </c>
      <c r="J45" s="53">
        <v>80</v>
      </c>
      <c r="K45" s="53">
        <v>35</v>
      </c>
      <c r="L45" s="28">
        <v>160</v>
      </c>
      <c r="M45" s="53">
        <v>75</v>
      </c>
      <c r="N45" s="53">
        <v>135</v>
      </c>
      <c r="O45" s="53">
        <v>90</v>
      </c>
      <c r="P45" s="53"/>
      <c r="Q45" s="53">
        <v>95</v>
      </c>
      <c r="R45" s="28">
        <v>85</v>
      </c>
      <c r="S45" s="53">
        <v>90</v>
      </c>
      <c r="T45" s="28">
        <v>2</v>
      </c>
      <c r="U45" s="28">
        <v>20</v>
      </c>
      <c r="V45" s="28">
        <v>150</v>
      </c>
      <c r="W45" s="28">
        <v>45</v>
      </c>
      <c r="X45" s="28"/>
      <c r="Y45" s="28">
        <v>190</v>
      </c>
      <c r="Z45" s="28">
        <v>5</v>
      </c>
      <c r="AA45" s="28">
        <v>5</v>
      </c>
      <c r="AB45" s="28">
        <v>20</v>
      </c>
      <c r="AC45" s="28">
        <v>10</v>
      </c>
      <c r="AD45" s="28"/>
      <c r="AE45" s="28">
        <v>2</v>
      </c>
      <c r="AF45" s="52">
        <v>1</v>
      </c>
    </row>
    <row r="46" spans="1:32" s="26" customFormat="1" ht="27.75" customHeight="1" x14ac:dyDescent="0.2">
      <c r="A46" s="40" t="s">
        <v>86</v>
      </c>
      <c r="B46" s="55">
        <v>3515</v>
      </c>
      <c r="C46" s="15">
        <v>3149</v>
      </c>
      <c r="D46" s="51"/>
      <c r="E46" s="53"/>
      <c r="F46" s="53"/>
      <c r="G46" s="53"/>
      <c r="H46" s="53"/>
      <c r="I46" s="53"/>
      <c r="J46" s="53"/>
      <c r="K46" s="53"/>
      <c r="L46" s="28"/>
      <c r="M46" s="53"/>
      <c r="N46" s="53"/>
      <c r="O46" s="53"/>
      <c r="P46" s="53"/>
      <c r="Q46" s="53"/>
      <c r="R46" s="28"/>
      <c r="S46" s="53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52"/>
    </row>
    <row r="47" spans="1:32" s="26" customFormat="1" ht="27.75" customHeight="1" x14ac:dyDescent="0.2">
      <c r="A47" s="40" t="s">
        <v>87</v>
      </c>
      <c r="B47" s="55"/>
      <c r="C47" s="15">
        <f>C45*0.45</f>
        <v>960.75</v>
      </c>
      <c r="D47" s="51"/>
      <c r="E47" s="53"/>
      <c r="F47" s="53"/>
      <c r="G47" s="53"/>
      <c r="H47" s="53"/>
      <c r="I47" s="53"/>
      <c r="J47" s="53"/>
      <c r="K47" s="53"/>
      <c r="L47" s="28"/>
      <c r="M47" s="53"/>
      <c r="N47" s="53"/>
      <c r="O47" s="53"/>
      <c r="P47" s="53"/>
      <c r="Q47" s="53"/>
      <c r="R47" s="28"/>
      <c r="S47" s="53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52"/>
    </row>
    <row r="48" spans="1:32" s="26" customFormat="1" ht="27.75" customHeight="1" x14ac:dyDescent="0.2">
      <c r="A48" s="40" t="s">
        <v>58</v>
      </c>
      <c r="B48" s="70">
        <v>0.68</v>
      </c>
      <c r="C48" s="57">
        <f>C45/C46</f>
        <v>0.67799301365512865</v>
      </c>
      <c r="D48" s="51"/>
      <c r="E48" s="53"/>
      <c r="F48" s="53"/>
      <c r="G48" s="53"/>
      <c r="H48" s="53"/>
      <c r="I48" s="53"/>
      <c r="J48" s="53"/>
      <c r="K48" s="53"/>
      <c r="L48" s="28"/>
      <c r="M48" s="53"/>
      <c r="N48" s="53"/>
      <c r="O48" s="53"/>
      <c r="P48" s="53"/>
      <c r="Q48" s="53"/>
      <c r="R48" s="28"/>
      <c r="S48" s="53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52"/>
    </row>
    <row r="49" spans="1:32" s="26" customFormat="1" ht="27.75" customHeight="1" x14ac:dyDescent="0.2">
      <c r="A49" s="62" t="s">
        <v>82</v>
      </c>
      <c r="B49" s="55">
        <v>6500</v>
      </c>
      <c r="C49" s="15">
        <f t="shared" si="5"/>
        <v>6500</v>
      </c>
      <c r="D49" s="51"/>
      <c r="E49" s="53">
        <v>4300</v>
      </c>
      <c r="F49" s="53">
        <v>2000</v>
      </c>
      <c r="G49" s="53"/>
      <c r="H49" s="53"/>
      <c r="I49" s="53"/>
      <c r="J49" s="53"/>
      <c r="K49" s="53"/>
      <c r="L49" s="28"/>
      <c r="M49" s="53"/>
      <c r="N49" s="53"/>
      <c r="O49" s="53"/>
      <c r="P49" s="53"/>
      <c r="Q49" s="53"/>
      <c r="R49" s="28"/>
      <c r="S49" s="53"/>
      <c r="T49" s="28"/>
      <c r="U49" s="28"/>
      <c r="V49" s="28">
        <v>200</v>
      </c>
      <c r="W49" s="28"/>
      <c r="X49" s="28"/>
      <c r="Y49" s="28"/>
      <c r="Z49" s="28"/>
      <c r="AA49" s="28"/>
      <c r="AB49" s="28"/>
      <c r="AC49" s="28"/>
      <c r="AD49" s="28"/>
      <c r="AE49" s="28"/>
      <c r="AF49" s="52"/>
    </row>
    <row r="50" spans="1:32" s="26" customFormat="1" ht="27.75" customHeight="1" x14ac:dyDescent="0.2">
      <c r="A50" s="40" t="s">
        <v>86</v>
      </c>
      <c r="B50" s="55">
        <v>6813</v>
      </c>
      <c r="C50" s="65">
        <v>11021</v>
      </c>
      <c r="D50" s="51"/>
      <c r="E50" s="53"/>
      <c r="F50" s="53"/>
      <c r="G50" s="53"/>
      <c r="H50" s="53"/>
      <c r="I50" s="53"/>
      <c r="J50" s="53"/>
      <c r="K50" s="53"/>
      <c r="L50" s="28"/>
      <c r="M50" s="53"/>
      <c r="N50" s="53"/>
      <c r="O50" s="53"/>
      <c r="P50" s="53"/>
      <c r="Q50" s="53"/>
      <c r="R50" s="28"/>
      <c r="S50" s="53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52"/>
    </row>
    <row r="51" spans="1:32" s="26" customFormat="1" ht="27.75" customHeight="1" x14ac:dyDescent="0.2">
      <c r="A51" s="40" t="s">
        <v>87</v>
      </c>
      <c r="B51" s="55"/>
      <c r="C51" s="65">
        <f>C49*0.3</f>
        <v>1950</v>
      </c>
      <c r="D51" s="51"/>
      <c r="E51" s="53"/>
      <c r="F51" s="53"/>
      <c r="G51" s="53"/>
      <c r="H51" s="53"/>
      <c r="I51" s="53"/>
      <c r="J51" s="53"/>
      <c r="K51" s="53"/>
      <c r="L51" s="28"/>
      <c r="M51" s="53"/>
      <c r="N51" s="53"/>
      <c r="O51" s="53"/>
      <c r="P51" s="53"/>
      <c r="Q51" s="53"/>
      <c r="R51" s="28"/>
      <c r="S51" s="53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52"/>
    </row>
    <row r="52" spans="1:32" s="26" customFormat="1" ht="27.75" customHeight="1" x14ac:dyDescent="0.2">
      <c r="A52" s="40" t="s">
        <v>58</v>
      </c>
      <c r="B52" s="69">
        <v>0.95399999999999996</v>
      </c>
      <c r="C52" s="66">
        <f>C49/C50</f>
        <v>0.58978314127574627</v>
      </c>
      <c r="D52" s="51"/>
      <c r="E52" s="53"/>
      <c r="F52" s="53"/>
      <c r="G52" s="53"/>
      <c r="H52" s="53"/>
      <c r="I52" s="53"/>
      <c r="J52" s="53"/>
      <c r="K52" s="53"/>
      <c r="L52" s="28"/>
      <c r="M52" s="53"/>
      <c r="N52" s="53"/>
      <c r="O52" s="53"/>
      <c r="P52" s="53"/>
      <c r="Q52" s="53"/>
      <c r="R52" s="28"/>
      <c r="S52" s="53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52"/>
    </row>
    <row r="53" spans="1:32" s="26" customFormat="1" ht="27.75" customHeight="1" x14ac:dyDescent="0.2">
      <c r="A53" s="62" t="s">
        <v>88</v>
      </c>
      <c r="B53" s="55"/>
      <c r="C53" s="67"/>
      <c r="D53" s="51"/>
      <c r="E53" s="53"/>
      <c r="F53" s="53"/>
      <c r="G53" s="53"/>
      <c r="H53" s="53"/>
      <c r="I53" s="53"/>
      <c r="J53" s="53"/>
      <c r="K53" s="53"/>
      <c r="L53" s="28"/>
      <c r="M53" s="53"/>
      <c r="N53" s="53"/>
      <c r="O53" s="53"/>
      <c r="P53" s="53"/>
      <c r="Q53" s="53"/>
      <c r="R53" s="28"/>
      <c r="S53" s="53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52"/>
    </row>
    <row r="54" spans="1:32" s="26" customFormat="1" ht="27.75" customHeight="1" x14ac:dyDescent="0.2">
      <c r="A54" s="40" t="s">
        <v>86</v>
      </c>
      <c r="B54" s="55">
        <v>7648</v>
      </c>
      <c r="C54" s="68">
        <v>11808</v>
      </c>
      <c r="D54" s="51"/>
      <c r="E54" s="53"/>
      <c r="F54" s="53"/>
      <c r="G54" s="53"/>
      <c r="H54" s="53"/>
      <c r="I54" s="53"/>
      <c r="J54" s="53"/>
      <c r="K54" s="53"/>
      <c r="L54" s="28"/>
      <c r="M54" s="53"/>
      <c r="N54" s="53"/>
      <c r="O54" s="53"/>
      <c r="P54" s="53"/>
      <c r="Q54" s="53"/>
      <c r="R54" s="28"/>
      <c r="S54" s="53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52"/>
    </row>
    <row r="55" spans="1:32" s="26" customFormat="1" ht="27.75" customHeight="1" x14ac:dyDescent="0.2">
      <c r="A55" s="40" t="s">
        <v>87</v>
      </c>
      <c r="B55" s="55"/>
      <c r="C55" s="67"/>
      <c r="D55" s="51"/>
      <c r="E55" s="53"/>
      <c r="F55" s="53"/>
      <c r="G55" s="53"/>
      <c r="H55" s="53"/>
      <c r="I55" s="53"/>
      <c r="J55" s="53"/>
      <c r="K55" s="53"/>
      <c r="L55" s="28"/>
      <c r="M55" s="53"/>
      <c r="N55" s="53"/>
      <c r="O55" s="53"/>
      <c r="P55" s="53"/>
      <c r="Q55" s="53"/>
      <c r="R55" s="28"/>
      <c r="S55" s="53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52"/>
    </row>
    <row r="56" spans="1:32" s="26" customFormat="1" ht="27.75" customHeight="1" x14ac:dyDescent="0.2">
      <c r="A56" s="40" t="s">
        <v>58</v>
      </c>
      <c r="B56" s="55"/>
      <c r="C56" s="67"/>
      <c r="D56" s="51"/>
      <c r="E56" s="53"/>
      <c r="F56" s="53"/>
      <c r="G56" s="53"/>
      <c r="H56" s="53"/>
      <c r="I56" s="53"/>
      <c r="J56" s="53"/>
      <c r="K56" s="53"/>
      <c r="L56" s="28"/>
      <c r="M56" s="53"/>
      <c r="N56" s="53"/>
      <c r="O56" s="53"/>
      <c r="P56" s="53"/>
      <c r="Q56" s="53"/>
      <c r="R56" s="28"/>
      <c r="S56" s="53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52"/>
    </row>
    <row r="57" spans="1:32" s="26" customFormat="1" ht="27.75" customHeight="1" x14ac:dyDescent="0.2">
      <c r="A57" s="23" t="s">
        <v>89</v>
      </c>
      <c r="B57" s="55"/>
      <c r="C57" s="68">
        <f>C47+C51+C55</f>
        <v>2910.75</v>
      </c>
      <c r="D57" s="51"/>
      <c r="E57" s="53"/>
      <c r="F57" s="53"/>
      <c r="G57" s="53"/>
      <c r="H57" s="53"/>
      <c r="I57" s="53"/>
      <c r="J57" s="53"/>
      <c r="K57" s="53"/>
      <c r="L57" s="28"/>
      <c r="M57" s="53"/>
      <c r="N57" s="53"/>
      <c r="O57" s="53"/>
      <c r="P57" s="53"/>
      <c r="Q57" s="53"/>
      <c r="R57" s="28"/>
      <c r="S57" s="53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52"/>
    </row>
    <row r="58" spans="1:32" s="26" customFormat="1" ht="27.75" customHeight="1" x14ac:dyDescent="0.2">
      <c r="A58" s="11" t="s">
        <v>90</v>
      </c>
      <c r="B58" s="55"/>
      <c r="C58" s="68">
        <v>2362</v>
      </c>
      <c r="D58" s="51"/>
      <c r="E58" s="53"/>
      <c r="F58" s="53"/>
      <c r="G58" s="53"/>
      <c r="H58" s="53"/>
      <c r="I58" s="53"/>
      <c r="J58" s="53"/>
      <c r="K58" s="53"/>
      <c r="L58" s="28"/>
      <c r="M58" s="53"/>
      <c r="N58" s="53"/>
      <c r="O58" s="53"/>
      <c r="P58" s="53"/>
      <c r="Q58" s="53"/>
      <c r="R58" s="28"/>
      <c r="S58" s="53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52"/>
    </row>
    <row r="59" spans="1:32" s="26" customFormat="1" ht="27" customHeight="1" x14ac:dyDescent="0.2">
      <c r="A59" s="11" t="s">
        <v>91</v>
      </c>
      <c r="B59" s="55"/>
      <c r="C59" s="71">
        <f>C57/C58*10</f>
        <v>12.323243014394581</v>
      </c>
      <c r="D59" s="51"/>
      <c r="E59" s="53"/>
      <c r="F59" s="53"/>
      <c r="G59" s="53"/>
      <c r="H59" s="53"/>
      <c r="I59" s="53"/>
      <c r="J59" s="53"/>
      <c r="K59" s="53"/>
      <c r="L59" s="28"/>
      <c r="M59" s="53"/>
      <c r="N59" s="53"/>
      <c r="O59" s="53"/>
      <c r="P59" s="53"/>
      <c r="Q59" s="53"/>
      <c r="R59" s="28"/>
      <c r="S59" s="53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52"/>
    </row>
    <row r="60" spans="1:32" ht="27" hidden="1" customHeight="1" x14ac:dyDescent="0.25">
      <c r="A60" s="11" t="s">
        <v>29</v>
      </c>
      <c r="B60" s="40"/>
      <c r="C60" s="40">
        <f>SUM(E60:AF60)</f>
        <v>199</v>
      </c>
      <c r="D60" s="40"/>
      <c r="E60" s="40">
        <v>11</v>
      </c>
      <c r="F60" s="40">
        <v>12</v>
      </c>
      <c r="G60" s="40">
        <v>15</v>
      </c>
      <c r="H60" s="40">
        <v>20</v>
      </c>
      <c r="I60" s="40">
        <v>12</v>
      </c>
      <c r="J60" s="40"/>
      <c r="K60" s="40">
        <v>18</v>
      </c>
      <c r="L60" s="40">
        <v>5</v>
      </c>
      <c r="M60" s="40">
        <v>4</v>
      </c>
      <c r="N60" s="40"/>
      <c r="O60" s="40">
        <v>5</v>
      </c>
      <c r="P60" s="40">
        <v>16</v>
      </c>
      <c r="Q60" s="40">
        <v>16</v>
      </c>
      <c r="R60" s="40">
        <v>13</v>
      </c>
      <c r="S60" s="40">
        <v>10</v>
      </c>
      <c r="T60" s="40">
        <v>3</v>
      </c>
      <c r="U60" s="40">
        <v>4</v>
      </c>
      <c r="V60" s="40">
        <v>3</v>
      </c>
      <c r="W60" s="40">
        <v>23</v>
      </c>
      <c r="X60" s="40"/>
      <c r="Y60" s="40"/>
      <c r="Z60" s="40"/>
      <c r="AA60" s="40"/>
      <c r="AB60" s="40"/>
      <c r="AC60" s="40"/>
      <c r="AD60" s="40"/>
      <c r="AE60" s="40"/>
      <c r="AF60" s="40">
        <v>9</v>
      </c>
    </row>
    <row r="61" spans="1:32" ht="18" hidden="1" customHeight="1" x14ac:dyDescent="0.25">
      <c r="A61" s="11" t="s">
        <v>30</v>
      </c>
      <c r="B61" s="40">
        <v>108</v>
      </c>
      <c r="C61" s="40">
        <f>SUM(E61:AF61)</f>
        <v>395</v>
      </c>
      <c r="D61" s="40"/>
      <c r="E61" s="40">
        <v>20</v>
      </c>
      <c r="F61" s="40">
        <v>5</v>
      </c>
      <c r="G61" s="40">
        <v>59</v>
      </c>
      <c r="H61" s="40">
        <v>16</v>
      </c>
      <c r="I61" s="40">
        <v>21</v>
      </c>
      <c r="J61" s="40"/>
      <c r="K61" s="40">
        <v>9</v>
      </c>
      <c r="L61" s="40">
        <v>22</v>
      </c>
      <c r="M61" s="40">
        <v>5</v>
      </c>
      <c r="N61" s="40"/>
      <c r="O61" s="40">
        <v>5</v>
      </c>
      <c r="P61" s="40">
        <v>28</v>
      </c>
      <c r="Q61" s="40">
        <v>25</v>
      </c>
      <c r="R61" s="40">
        <v>57</v>
      </c>
      <c r="S61" s="40">
        <v>17</v>
      </c>
      <c r="T61" s="40">
        <v>25</v>
      </c>
      <c r="U61" s="40">
        <v>11</v>
      </c>
      <c r="V61" s="40">
        <v>5</v>
      </c>
      <c r="W61" s="40">
        <v>50</v>
      </c>
      <c r="X61" s="40"/>
      <c r="Y61" s="40"/>
      <c r="Z61" s="40"/>
      <c r="AA61" s="40"/>
      <c r="AB61" s="40"/>
      <c r="AC61" s="40"/>
      <c r="AD61" s="40"/>
      <c r="AE61" s="40"/>
      <c r="AF61" s="40">
        <v>15</v>
      </c>
    </row>
    <row r="62" spans="1:32" ht="24.6" hidden="1" customHeight="1" x14ac:dyDescent="0.35">
      <c r="A62" s="41" t="s">
        <v>16</v>
      </c>
      <c r="B62" s="31"/>
      <c r="C62" s="31">
        <f>SUM(E62:AF62)</f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s="33" customFormat="1" ht="21.6" hidden="1" customHeight="1" x14ac:dyDescent="0.35">
      <c r="A63" s="32" t="s">
        <v>17</v>
      </c>
      <c r="B63" s="32"/>
      <c r="C63" s="32">
        <f>SUM(E63:AF63)</f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33" customFormat="1" ht="21.6" hidden="1" customHeight="1" x14ac:dyDescent="0.35">
      <c r="A64" s="32" t="s">
        <v>18</v>
      </c>
      <c r="B64" s="32"/>
      <c r="C64" s="32">
        <f>SUM(E64:AF64)</f>
        <v>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s="33" customFormat="1" ht="21.6" hidden="1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s="33" customFormat="1" ht="21.6" hidden="1" customHeight="1" x14ac:dyDescent="0.35">
      <c r="A66" s="34" t="s">
        <v>19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6.899999999999999" hidden="1" customHeight="1" x14ac:dyDescent="0.25">
      <c r="A67" s="42"/>
      <c r="B67" s="43"/>
      <c r="C67" s="43"/>
      <c r="D67" s="4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41.45" hidden="1" customHeight="1" x14ac:dyDescent="0.3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</row>
    <row r="69" spans="1:32" ht="20.45" hidden="1" customHeight="1" x14ac:dyDescent="0.25">
      <c r="A69" s="88"/>
      <c r="B69" s="89"/>
      <c r="C69" s="89"/>
      <c r="D69" s="89"/>
      <c r="E69" s="89"/>
      <c r="F69" s="89"/>
      <c r="G69" s="89"/>
      <c r="H69" s="89"/>
      <c r="I69" s="89"/>
      <c r="J69" s="7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0.45" customHeight="1" x14ac:dyDescent="0.25">
      <c r="A70" s="45"/>
      <c r="B70" s="46"/>
      <c r="C70" s="46"/>
      <c r="D70" s="46"/>
      <c r="E70" s="46"/>
      <c r="F70" s="46"/>
      <c r="G70" s="46"/>
      <c r="H70" s="46"/>
      <c r="I70" s="46"/>
      <c r="J70" s="7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0.45" customHeight="1" x14ac:dyDescent="0.25">
      <c r="A71" s="45"/>
      <c r="B71" s="46"/>
      <c r="C71" s="46"/>
      <c r="D71" s="46"/>
      <c r="E71" s="46"/>
      <c r="F71" s="46"/>
      <c r="G71" s="46"/>
      <c r="H71" s="46"/>
      <c r="I71" s="46"/>
      <c r="J71" s="7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6.899999999999999" customHeight="1" x14ac:dyDescent="0.25">
      <c r="A72" s="44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9" customHeight="1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s="10" customFormat="1" ht="49.15" hidden="1" customHeight="1" x14ac:dyDescent="0.2">
      <c r="A74" s="23" t="s">
        <v>20</v>
      </c>
      <c r="B74" s="18"/>
      <c r="C74" s="18">
        <f>SUM(E74:AF74)</f>
        <v>207949</v>
      </c>
      <c r="D74" s="18"/>
      <c r="E74" s="24">
        <v>9345</v>
      </c>
      <c r="F74" s="24">
        <v>9100</v>
      </c>
      <c r="G74" s="24">
        <v>16579</v>
      </c>
      <c r="H74" s="24">
        <v>16195</v>
      </c>
      <c r="I74" s="24">
        <v>7250</v>
      </c>
      <c r="J74" s="24"/>
      <c r="K74" s="24">
        <v>12001</v>
      </c>
      <c r="L74" s="24">
        <v>13004</v>
      </c>
      <c r="M74" s="24">
        <v>3780</v>
      </c>
      <c r="N74" s="24"/>
      <c r="O74" s="24">
        <v>8536</v>
      </c>
      <c r="P74" s="24">
        <v>11438</v>
      </c>
      <c r="Q74" s="24">
        <v>16561</v>
      </c>
      <c r="R74" s="24">
        <v>15418</v>
      </c>
      <c r="S74" s="24">
        <v>13238</v>
      </c>
      <c r="T74" s="24">
        <v>7143</v>
      </c>
      <c r="U74" s="24">
        <v>4504</v>
      </c>
      <c r="V74" s="24">
        <v>11688</v>
      </c>
      <c r="W74" s="24">
        <v>21385</v>
      </c>
      <c r="X74" s="24"/>
      <c r="Y74" s="24"/>
      <c r="Z74" s="24"/>
      <c r="AA74" s="24"/>
      <c r="AB74" s="24"/>
      <c r="AC74" s="24"/>
      <c r="AD74" s="24"/>
      <c r="AE74" s="24"/>
      <c r="AF74" s="24">
        <v>10784</v>
      </c>
    </row>
    <row r="75" spans="1:32" ht="21" hidden="1" customHeight="1" x14ac:dyDescent="0.25">
      <c r="A75" s="30" t="s">
        <v>21</v>
      </c>
      <c r="B75" s="37"/>
      <c r="C75" s="18">
        <f>SUM(E75:AF75)</f>
        <v>310</v>
      </c>
      <c r="D75" s="18"/>
      <c r="E75" s="30">
        <v>16</v>
      </c>
      <c r="F75" s="30">
        <v>21</v>
      </c>
      <c r="G75" s="30">
        <v>32</v>
      </c>
      <c r="H75" s="30">
        <v>25</v>
      </c>
      <c r="I75" s="30">
        <v>16</v>
      </c>
      <c r="J75" s="30"/>
      <c r="K75" s="30">
        <v>14</v>
      </c>
      <c r="L75" s="30">
        <v>18</v>
      </c>
      <c r="M75" s="30">
        <v>8</v>
      </c>
      <c r="N75" s="30"/>
      <c r="O75" s="30">
        <v>7</v>
      </c>
      <c r="P75" s="30">
        <v>15</v>
      </c>
      <c r="Q75" s="30">
        <v>25</v>
      </c>
      <c r="R75" s="30">
        <v>31</v>
      </c>
      <c r="S75" s="30">
        <v>8</v>
      </c>
      <c r="T75" s="30">
        <v>8</v>
      </c>
      <c r="U75" s="30">
        <v>6</v>
      </c>
      <c r="V75" s="30">
        <v>12</v>
      </c>
      <c r="W75" s="30">
        <v>35</v>
      </c>
      <c r="X75" s="30"/>
      <c r="Y75" s="30"/>
      <c r="Z75" s="30"/>
      <c r="AA75" s="30"/>
      <c r="AB75" s="30"/>
      <c r="AC75" s="30"/>
      <c r="AD75" s="30"/>
      <c r="AE75" s="30"/>
      <c r="AF75" s="30">
        <v>13</v>
      </c>
    </row>
    <row r="76" spans="1:32" ht="0.6" hidden="1" customHeight="1" x14ac:dyDescent="0.25">
      <c r="A76" s="30" t="s">
        <v>22</v>
      </c>
      <c r="B76" s="37"/>
      <c r="C76" s="18">
        <f>SUM(E76:AF76)</f>
        <v>149</v>
      </c>
      <c r="D76" s="18"/>
      <c r="E76" s="30">
        <v>10</v>
      </c>
      <c r="F76" s="30">
        <v>2</v>
      </c>
      <c r="G76" s="30">
        <v>42</v>
      </c>
      <c r="H76" s="30">
        <v>11</v>
      </c>
      <c r="I76" s="30">
        <v>9</v>
      </c>
      <c r="J76" s="30"/>
      <c r="K76" s="30">
        <v>9</v>
      </c>
      <c r="L76" s="30">
        <v>1</v>
      </c>
      <c r="M76" s="30">
        <v>2</v>
      </c>
      <c r="N76" s="30"/>
      <c r="O76" s="30">
        <v>5</v>
      </c>
      <c r="P76" s="30">
        <v>1</v>
      </c>
      <c r="Q76" s="30">
        <v>4</v>
      </c>
      <c r="R76" s="30">
        <v>8</v>
      </c>
      <c r="S76" s="30">
        <v>2</v>
      </c>
      <c r="T76" s="30">
        <v>1</v>
      </c>
      <c r="U76" s="30">
        <v>2</v>
      </c>
      <c r="V76" s="30">
        <v>16</v>
      </c>
      <c r="W76" s="30">
        <v>16</v>
      </c>
      <c r="X76" s="30"/>
      <c r="Y76" s="30"/>
      <c r="Z76" s="30"/>
      <c r="AA76" s="30"/>
      <c r="AB76" s="30"/>
      <c r="AC76" s="30"/>
      <c r="AD76" s="30"/>
      <c r="AE76" s="30"/>
      <c r="AF76" s="30">
        <v>8</v>
      </c>
    </row>
    <row r="77" spans="1:32" ht="2.4500000000000002" hidden="1" customHeight="1" x14ac:dyDescent="0.25">
      <c r="A77" s="30" t="s">
        <v>22</v>
      </c>
      <c r="B77" s="37"/>
      <c r="C77" s="18">
        <f>SUM(E77:AF77)</f>
        <v>135</v>
      </c>
      <c r="D77" s="18"/>
      <c r="E77" s="30">
        <v>10</v>
      </c>
      <c r="F77" s="30">
        <v>2</v>
      </c>
      <c r="G77" s="30">
        <v>42</v>
      </c>
      <c r="H77" s="30">
        <v>11</v>
      </c>
      <c r="I77" s="30">
        <v>2</v>
      </c>
      <c r="J77" s="30"/>
      <c r="K77" s="30">
        <v>9</v>
      </c>
      <c r="L77" s="30">
        <v>1</v>
      </c>
      <c r="M77" s="30">
        <v>2</v>
      </c>
      <c r="N77" s="30"/>
      <c r="O77" s="30">
        <v>5</v>
      </c>
      <c r="P77" s="30">
        <v>1</v>
      </c>
      <c r="Q77" s="30">
        <v>4</v>
      </c>
      <c r="R77" s="30">
        <v>1</v>
      </c>
      <c r="S77" s="30">
        <v>2</v>
      </c>
      <c r="T77" s="30">
        <v>1</v>
      </c>
      <c r="U77" s="30">
        <v>2</v>
      </c>
      <c r="V77" s="30">
        <v>16</v>
      </c>
      <c r="W77" s="30">
        <v>16</v>
      </c>
      <c r="X77" s="30"/>
      <c r="Y77" s="30"/>
      <c r="Z77" s="30"/>
      <c r="AA77" s="30"/>
      <c r="AB77" s="30"/>
      <c r="AC77" s="30"/>
      <c r="AD77" s="30"/>
      <c r="AE77" s="30"/>
      <c r="AF77" s="30">
        <v>8</v>
      </c>
    </row>
    <row r="78" spans="1:32" ht="24" hidden="1" customHeight="1" x14ac:dyDescent="0.25">
      <c r="A78" s="30" t="s">
        <v>15</v>
      </c>
      <c r="B78" s="18">
        <v>554</v>
      </c>
      <c r="C78" s="18">
        <f>SUM(E78:AF78)</f>
        <v>487</v>
      </c>
      <c r="D78" s="18"/>
      <c r="E78" s="39">
        <v>11</v>
      </c>
      <c r="F78" s="39">
        <v>15</v>
      </c>
      <c r="G78" s="39">
        <v>93</v>
      </c>
      <c r="H78" s="39">
        <v>30</v>
      </c>
      <c r="I78" s="39">
        <v>15</v>
      </c>
      <c r="J78" s="39"/>
      <c r="K78" s="39">
        <v>16</v>
      </c>
      <c r="L78" s="39">
        <v>16</v>
      </c>
      <c r="M78" s="39">
        <v>10</v>
      </c>
      <c r="N78" s="39"/>
      <c r="O78" s="39">
        <v>11</v>
      </c>
      <c r="P78" s="39">
        <v>40</v>
      </c>
      <c r="Q78" s="39">
        <v>22</v>
      </c>
      <c r="R78" s="39">
        <v>55</v>
      </c>
      <c r="S78" s="39">
        <v>29</v>
      </c>
      <c r="T78" s="39">
        <v>22</v>
      </c>
      <c r="U78" s="39">
        <v>9</v>
      </c>
      <c r="V78" s="39">
        <v>7</v>
      </c>
      <c r="W78" s="39">
        <v>60</v>
      </c>
      <c r="X78" s="39"/>
      <c r="Y78" s="39"/>
      <c r="Z78" s="39"/>
      <c r="AA78" s="39"/>
      <c r="AB78" s="39"/>
      <c r="AC78" s="39"/>
      <c r="AD78" s="39"/>
      <c r="AE78" s="39"/>
      <c r="AF78" s="39">
        <v>26</v>
      </c>
    </row>
    <row r="79" spans="1:32" hidden="1" x14ac:dyDescent="0.25"/>
    <row r="80" spans="1:32" s="30" customFormat="1" hidden="1" x14ac:dyDescent="0.25">
      <c r="A80" s="30" t="s">
        <v>23</v>
      </c>
      <c r="B80" s="37"/>
      <c r="C80" s="30">
        <f>SUM(E80:AF80)</f>
        <v>36</v>
      </c>
      <c r="E80" s="30">
        <v>3</v>
      </c>
      <c r="G80" s="30">
        <v>1</v>
      </c>
      <c r="H80" s="30">
        <v>6</v>
      </c>
      <c r="L80" s="30">
        <v>1</v>
      </c>
      <c r="O80" s="30">
        <v>2</v>
      </c>
      <c r="P80" s="30">
        <v>1</v>
      </c>
      <c r="Q80" s="30">
        <v>3</v>
      </c>
      <c r="R80" s="30">
        <v>1</v>
      </c>
      <c r="S80" s="30">
        <v>7</v>
      </c>
      <c r="T80" s="30">
        <v>1</v>
      </c>
      <c r="U80" s="30">
        <v>1</v>
      </c>
      <c r="V80" s="30">
        <v>1</v>
      </c>
      <c r="W80" s="30">
        <v>4</v>
      </c>
      <c r="AF80" s="30">
        <v>4</v>
      </c>
    </row>
    <row r="81" spans="1:32" hidden="1" x14ac:dyDescent="0.25"/>
    <row r="82" spans="1:32" ht="21.6" hidden="1" customHeight="1" x14ac:dyDescent="0.25">
      <c r="A82" s="30" t="s">
        <v>24</v>
      </c>
      <c r="B82" s="18">
        <v>45</v>
      </c>
      <c r="C82" s="18">
        <f>SUM(E82:AF82)</f>
        <v>52</v>
      </c>
      <c r="D82" s="18"/>
      <c r="E82" s="39">
        <v>5</v>
      </c>
      <c r="F82" s="39">
        <v>3</v>
      </c>
      <c r="G82" s="39"/>
      <c r="H82" s="39">
        <v>5</v>
      </c>
      <c r="I82" s="39">
        <v>2</v>
      </c>
      <c r="J82" s="39"/>
      <c r="K82" s="39">
        <v>2</v>
      </c>
      <c r="L82" s="39">
        <v>3</v>
      </c>
      <c r="M82" s="39">
        <v>3</v>
      </c>
      <c r="N82" s="39"/>
      <c r="O82" s="39">
        <v>3</v>
      </c>
      <c r="P82" s="39">
        <v>2</v>
      </c>
      <c r="Q82" s="39">
        <v>2</v>
      </c>
      <c r="R82" s="39">
        <v>10</v>
      </c>
      <c r="S82" s="39">
        <v>6</v>
      </c>
      <c r="T82" s="39">
        <v>1</v>
      </c>
      <c r="U82" s="39">
        <v>1</v>
      </c>
      <c r="V82" s="39">
        <v>4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hidden="1" x14ac:dyDescent="0.25"/>
    <row r="84" spans="1:32" hidden="1" x14ac:dyDescent="0.25"/>
    <row r="85" spans="1:32" ht="13.9" hidden="1" customHeight="1" x14ac:dyDescent="0.25"/>
    <row r="86" spans="1:32" hidden="1" x14ac:dyDescent="0.25">
      <c r="T86" s="1" t="s">
        <v>27</v>
      </c>
      <c r="W86" s="1" t="s">
        <v>28</v>
      </c>
      <c r="AF86" s="1" t="s">
        <v>26</v>
      </c>
    </row>
    <row r="88" spans="1:32" ht="22.5" hidden="1" x14ac:dyDescent="0.25">
      <c r="A88" s="11" t="s">
        <v>31</v>
      </c>
      <c r="B88" s="37"/>
      <c r="C88" s="40">
        <f>SUM(E88:AF88)</f>
        <v>42</v>
      </c>
      <c r="D88" s="37"/>
      <c r="E88" s="30">
        <v>1</v>
      </c>
      <c r="F88" s="30">
        <v>2</v>
      </c>
      <c r="G88" s="30"/>
      <c r="H88" s="30">
        <v>2</v>
      </c>
      <c r="I88" s="30"/>
      <c r="J88" s="30"/>
      <c r="K88" s="30">
        <v>1</v>
      </c>
      <c r="L88" s="30">
        <v>8</v>
      </c>
      <c r="M88" s="30">
        <v>6</v>
      </c>
      <c r="N88" s="30"/>
      <c r="O88" s="30">
        <v>1</v>
      </c>
      <c r="P88" s="30">
        <v>0</v>
      </c>
      <c r="Q88" s="30">
        <v>1</v>
      </c>
      <c r="R88" s="30">
        <v>4</v>
      </c>
      <c r="S88" s="30">
        <v>2</v>
      </c>
      <c r="T88" s="30">
        <v>1</v>
      </c>
      <c r="U88" s="30">
        <v>1</v>
      </c>
      <c r="V88" s="30">
        <v>7</v>
      </c>
      <c r="W88" s="30"/>
      <c r="X88" s="30"/>
      <c r="Y88" s="30"/>
      <c r="Z88" s="30"/>
      <c r="AA88" s="30"/>
      <c r="AB88" s="30"/>
      <c r="AC88" s="30"/>
      <c r="AD88" s="30"/>
      <c r="AE88" s="30"/>
      <c r="AF88" s="30">
        <v>5</v>
      </c>
    </row>
  </sheetData>
  <dataConsolidate/>
  <mergeCells count="36">
    <mergeCell ref="A69:I69"/>
    <mergeCell ref="A68:AF68"/>
    <mergeCell ref="H5:H6"/>
    <mergeCell ref="S5:S6"/>
    <mergeCell ref="I5:I6"/>
    <mergeCell ref="K5:K6"/>
    <mergeCell ref="L5:L6"/>
    <mergeCell ref="M5:M6"/>
    <mergeCell ref="D4:D6"/>
    <mergeCell ref="AE5:AE6"/>
    <mergeCell ref="R5:R6"/>
    <mergeCell ref="AD5:AD6"/>
    <mergeCell ref="A2:AF2"/>
    <mergeCell ref="A4:A6"/>
    <mergeCell ref="B4:B6"/>
    <mergeCell ref="C4:C6"/>
    <mergeCell ref="E4:AF4"/>
    <mergeCell ref="E5:E6"/>
    <mergeCell ref="F5:F6"/>
    <mergeCell ref="G5:G6"/>
    <mergeCell ref="U5:U6"/>
    <mergeCell ref="V5:V6"/>
    <mergeCell ref="W5:W6"/>
    <mergeCell ref="AF5:AF6"/>
    <mergeCell ref="AA5:AA6"/>
    <mergeCell ref="N5:N6"/>
    <mergeCell ref="T5:T6"/>
    <mergeCell ref="X5:X6"/>
    <mergeCell ref="O5:O6"/>
    <mergeCell ref="J5:J6"/>
    <mergeCell ref="AC5:AC6"/>
    <mergeCell ref="Z5:Z6"/>
    <mergeCell ref="AB5:AB6"/>
    <mergeCell ref="P5:P6"/>
    <mergeCell ref="Y5:Y6"/>
    <mergeCell ref="Q5:Q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Лариса Зайцева</cp:lastModifiedBy>
  <cp:lastPrinted>2020-07-05T09:54:37Z</cp:lastPrinted>
  <dcterms:created xsi:type="dcterms:W3CDTF">2017-06-08T05:54:08Z</dcterms:created>
  <dcterms:modified xsi:type="dcterms:W3CDTF">2020-07-10T07:39:10Z</dcterms:modified>
</cp:coreProperties>
</file>