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5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ИТКЦ" sheetId="5" r:id="rId5"/>
    <sheet name="Музеи" sheetId="6" r:id="rId6"/>
    <sheet name="Наследие" sheetId="7" r:id="rId7"/>
    <sheet name="Библиотеки" sheetId="8" r:id="rId8"/>
    <sheet name="Театры" sheetId="9" r:id="rId9"/>
    <sheet name="Концертные учреждения " sheetId="10" r:id="rId10"/>
    <sheet name="Централизованная бухгалтерия" sheetId="11" state="hidden" r:id="rId11"/>
  </sheets>
  <definedNames>
    <definedName name="_xlfn.F.INV" hidden="1">#NAME?</definedName>
    <definedName name="_xlnm.Print_Titles" localSheetId="0">'Архивы'!$A:$A</definedName>
  </definedNames>
  <calcPr fullCalcOnLoad="1"/>
</workbook>
</file>

<file path=xl/sharedStrings.xml><?xml version="1.0" encoding="utf-8"?>
<sst xmlns="http://schemas.openxmlformats.org/spreadsheetml/2006/main" count="1488" uniqueCount="262">
  <si>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</si>
  <si>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</si>
  <si>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</si>
  <si>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</si>
  <si>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</si>
  <si>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</si>
  <si>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</si>
  <si>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</si>
  <si>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</si>
  <si>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</si>
  <si>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</si>
  <si>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</si>
  <si>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</si>
  <si>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</si>
  <si>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</si>
  <si>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</si>
  <si>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</si>
  <si>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</si>
  <si>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</si>
  <si>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</si>
  <si>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</si>
  <si>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</si>
  <si>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</si>
  <si>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</si>
  <si>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</si>
  <si>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</si>
  <si>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</si>
  <si>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</si>
  <si>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</si>
  <si>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</si>
  <si>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</si>
  <si>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</si>
  <si>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</si>
  <si>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</si>
  <si>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</si>
  <si>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</si>
  <si>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</si>
  <si>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Осуществление экскурсионного обслуживания
(количество экскурсий, ед.)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</si>
  <si>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</si>
  <si>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</si>
  <si>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</si>
  <si>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</si>
  <si>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</si>
  <si>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</si>
  <si>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</si>
  <si>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</si>
  <si>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</si>
  <si>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</si>
  <si>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</si>
  <si>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</si>
  <si>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</si>
  <si>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</si>
  <si>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</si>
  <si>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</si>
  <si>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</si>
  <si>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</si>
  <si>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</si>
  <si>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</si>
  <si>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</si>
  <si>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</si>
  <si>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</si>
  <si>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</si>
  <si>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</si>
  <si>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</si>
  <si>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</si>
  <si>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</si>
  <si>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</si>
  <si>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</si>
  <si>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</si>
  <si>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</si>
  <si>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</si>
  <si>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</si>
  <si>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</si>
  <si>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</si>
  <si>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</si>
  <si>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</si>
  <si>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</si>
  <si>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</si>
  <si>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</si>
  <si>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</si>
  <si>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</si>
  <si>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</si>
  <si>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</si>
  <si>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</si>
  <si>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</si>
  <si>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</si>
  <si>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</si>
  <si>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</si>
  <si>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</si>
  <si>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</si>
  <si>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</si>
  <si>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</si>
  <si>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</si>
  <si>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</si>
  <si>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</si>
  <si>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</si>
  <si>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</si>
  <si>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</si>
  <si>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</si>
  <si>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</si>
  <si>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</si>
  <si>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</si>
  <si>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</si>
  <si>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</si>
  <si>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</si>
  <si>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</si>
  <si>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</si>
  <si>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</si>
  <si>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</si>
  <si>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</si>
  <si>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</si>
  <si>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</si>
  <si>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</si>
  <si>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</si>
  <si>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</si>
  <si>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</si>
  <si>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</si>
  <si>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</si>
  <si>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</si>
  <si>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</si>
  <si>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</si>
  <si>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</si>
  <si>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</si>
  <si>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</si>
  <si>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</si>
  <si>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</si>
  <si>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</si>
  <si>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</si>
  <si>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</si>
  <si>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</si>
  <si>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</si>
  <si>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</si>
  <si>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</si>
  <si>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</si>
  <si>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</si>
  <si>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</si>
  <si>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</si>
  <si>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</si>
  <si>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</si>
  <si>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</si>
  <si>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</si>
  <si>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</si>
  <si>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</si>
  <si>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</si>
  <si>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</si>
  <si>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</si>
  <si>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</si>
  <si>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</si>
  <si>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</si>
  <si>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</si>
  <si>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</si>
  <si>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</si>
  <si>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</si>
  <si>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</si>
  <si>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</si>
  <si>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</si>
  <si>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</si>
  <si>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</si>
  <si>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и проведение культурно-массовых мероприятий: методических (семинар, конференция)</t>
  </si>
  <si>
    <t>Организация и проведение культурно-массовых мероприятий: творческих (фестиваль, выставка, конкурс, смотр)</t>
  </si>
  <si>
    <t>Организация и проведение культурно-массовых мероприятий: культурно-массовых (иные зрелищные мероприятия)</t>
  </si>
  <si>
    <t>Формирование, ведение баз данных, в том числе интернет-ресурсов в сфере туризма
(количество работ, ед.)</t>
  </si>
  <si>
    <t>Автономное учреждение Чувашской Республики «Информационный туристский и культурный центр Чувашской Республики»</t>
  </si>
  <si>
    <t>Информационный туристский и культурный центр Чувашской Республики</t>
  </si>
  <si>
    <t>%</t>
  </si>
  <si>
    <t>Начальник отдела профессионального искусства,
образования и народного творчества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</si>
  <si>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</si>
  <si>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</si>
  <si>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</si>
  <si>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</si>
  <si>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(расшифровка подписи)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</si>
  <si>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</si>
  <si>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</si>
  <si>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</si>
  <si>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</si>
  <si>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</si>
  <si>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</si>
  <si>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</si>
  <si>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</si>
  <si>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</si>
  <si>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</si>
  <si>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</si>
  <si>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</si>
  <si>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</si>
  <si>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</si>
  <si>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фильмофонде, единица</t>
  </si>
  <si>
    <t>количество реализованных проектов, единица</t>
  </si>
  <si>
    <t>количество участников мероприятий, человек</t>
  </si>
  <si>
    <t>количество записей, внесенных в электронные справочно-поисковые средства (БД) 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</si>
  <si>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</si>
  <si>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</si>
  <si>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</si>
  <si>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</si>
  <si>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</si>
  <si>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</si>
  <si>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</si>
  <si>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</si>
  <si>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</si>
  <si>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Балет</t>
  </si>
  <si>
    <t>Драма</t>
  </si>
  <si>
    <t>Опера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</si>
  <si>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</si>
  <si>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</si>
  <si>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</si>
  <si>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</si>
  <si>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число зрителей, чел.</t>
  </si>
  <si>
    <t>количество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</si>
  <si>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</si>
  <si>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</si>
  <si>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</si>
  <si>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</si>
  <si>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</si>
  <si>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Концерт камерного ансамбля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</si>
  <si>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</si>
  <si>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</si>
  <si>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</si>
  <si>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Концерт хора, капеллы</t>
  </si>
  <si>
    <t>Количество новых (капитально-возобновленных) концертов, ед.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</si>
  <si>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</si>
  <si>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</si>
  <si>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Количество участников мероприятия, (человек)</t>
  </si>
  <si>
    <t>Оказание туристско-информационных услуг  стационарных условиях
(количество посещений, ед.)</t>
  </si>
  <si>
    <t>Осуществление экскурсионного обслуживания
(количество экскурсантов, ед.)</t>
  </si>
  <si>
    <t>Малеева Т.Н.</t>
  </si>
  <si>
    <t>Начальник отдела профессионального искусства, образования и народного творчества</t>
  </si>
  <si>
    <t>Начальник отдела строительства и охраны объектов культурного наследия</t>
  </si>
  <si>
    <t>Е.А. Гришин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</si>
  <si>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</si>
  <si>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</si>
  <si>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</si>
  <si>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</si>
  <si>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</si>
  <si>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</si>
  <si>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Чувашскийгосударственный экспериментальный театр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</si>
  <si>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</si>
  <si>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</si>
  <si>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</si>
  <si>
    <t>Главный специалист сектора туризма</t>
  </si>
  <si>
    <t>Н.С. Белкина</t>
  </si>
  <si>
    <t>С учетом всех форм</t>
  </si>
  <si>
    <t xml:space="preserve">Заполняемость зала </t>
  </si>
  <si>
    <t>Средняя стоимость услуги, оказываемая юридическому лицу по договору (менее 400 мест)</t>
  </si>
  <si>
    <t>Средняя продолжительность гастрольного тура</t>
  </si>
  <si>
    <t>Показ концертов и концертных программ</t>
  </si>
  <si>
    <t>Среднее количество участников (творческого и техничского персонала) в расчете на один показ спектакля на гастролях, человек</t>
  </si>
  <si>
    <t>Отчет об исполнении государственного задания за 2019 год</t>
  </si>
  <si>
    <t>Организация и проведение мероприятий
(методических) (количество проведенных мероприятий, ед.)</t>
  </si>
  <si>
    <t>Организация и проведение культурно-массовых мероприятий: культурно-массовых (иной деятельности, в результате которой сохраняется, создается, рапространяется и осваиваются культурные ценности) (количество проведенных мероприятий, ед.)</t>
  </si>
  <si>
    <t>Организация деятельности клубных формирований и 
формирований самодеятельного народного творчества (количество клубных формирований, ед.)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</si>
  <si>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
(количество объектов, ед.)</t>
  </si>
  <si>
    <t>Организация и проведение мероприятий (методических) (количество проведенных мероприятий, ед.)</t>
  </si>
  <si>
    <t>Отчет об исполнении государственного задания за 2019 года</t>
  </si>
  <si>
    <t>Организация и проведение мероприятий
(методических) (количество проведенных мероприятий ед.)**</t>
  </si>
  <si>
    <t>* Показатель объема данной услуги изменен на "Количество посещений электронного каталога и электронной библиотеки" в соответствии с новой редакцией государственного задания (приказ МК ЧР от 08.11.2019 № 533)</t>
  </si>
  <si>
    <t>** Наименование работы исправлено в соответствии с новой редакцией государственного задания (приказ МК ЧР от 08.11.2019 № 533)</t>
  </si>
  <si>
    <t>Отчет об исполнении государственного задания  за 2019 год</t>
  </si>
  <si>
    <t>На гастролях</t>
  </si>
  <si>
    <t>На стационаре</t>
  </si>
  <si>
    <t xml:space="preserve">                                               Показатели, характеризующие объем государственной услуги (работы)</t>
  </si>
  <si>
    <t xml:space="preserve">                                                                                             Показатели, характеризующие объем государственной услуги (работы)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</si>
  <si>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представленных полнотекстовых документов и библиографических записей ед.)*</t>
  </si>
  <si>
    <t>Создание экспозиций (выставок) музеев, организация выездных выставок
(удаленно через сеть интернет, ед.)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</si>
</sst>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</numFmts>
  <fonts count="41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189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55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24" borderId="10" xfId="55" applyFont="1" applyFill="1" applyBorder="1" applyAlignment="1">
      <alignment horizontal="left" vertical="center" wrapText="1"/>
      <protection/>
    </xf>
    <xf numFmtId="18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189" fontId="27" fillId="24" borderId="10" xfId="0" applyNumberFormat="1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4" fillId="24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0" fontId="25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55" applyFont="1" applyFill="1" applyBorder="1" applyAlignment="1">
      <alignment horizontal="left" vertical="center" wrapText="1"/>
      <protection/>
    </xf>
    <xf numFmtId="189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189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24" borderId="10" xfId="56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189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91" fontId="24" fillId="0" borderId="10" xfId="0" applyNumberFormat="1" applyFont="1" applyFill="1" applyBorder="1" applyAlignment="1">
      <alignment horizontal="center" vertical="center"/>
    </xf>
    <xf numFmtId="19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89" fontId="2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center" vertical="center"/>
    </xf>
    <xf numFmtId="191" fontId="29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189" fontId="29" fillId="24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24" fillId="0" borderId="10" xfId="57" applyFont="1" applyBorder="1" applyAlignment="1">
      <alignment horizontal="left" vertical="center" wrapText="1"/>
      <protection/>
    </xf>
    <xf numFmtId="191" fontId="24" fillId="0" borderId="10" xfId="0" applyNumberFormat="1" applyFont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191" fontId="24" fillId="25" borderId="10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left" vertical="center" wrapText="1"/>
      <protection/>
    </xf>
    <xf numFmtId="3" fontId="24" fillId="25" borderId="10" xfId="0" applyNumberFormat="1" applyFont="1" applyFill="1" applyBorder="1" applyAlignment="1">
      <alignment horizontal="center" vertical="center"/>
    </xf>
    <xf numFmtId="189" fontId="24" fillId="25" borderId="10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Border="1" applyAlignment="1">
      <alignment horizontal="center" vertical="center"/>
    </xf>
    <xf numFmtId="189" fontId="27" fillId="0" borderId="0" xfId="0" applyNumberFormat="1" applyFont="1" applyFill="1" applyBorder="1" applyAlignment="1">
      <alignment horizontal="center" vertical="center"/>
    </xf>
    <xf numFmtId="0" fontId="24" fillId="0" borderId="10" xfId="58" applyFont="1" applyBorder="1" applyAlignment="1">
      <alignment horizontal="left" vertical="center" wrapText="1"/>
      <protection/>
    </xf>
    <xf numFmtId="191" fontId="29" fillId="0" borderId="10" xfId="0" applyNumberFormat="1" applyFont="1" applyFill="1" applyBorder="1" applyAlignment="1">
      <alignment horizontal="center" vertical="center"/>
    </xf>
    <xf numFmtId="3" fontId="24" fillId="25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25" borderId="16" xfId="0" applyFont="1" applyFill="1" applyBorder="1" applyAlignment="1">
      <alignment horizontal="center" vertical="center"/>
    </xf>
    <xf numFmtId="1" fontId="24" fillId="25" borderId="16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27" fillId="0" borderId="0" xfId="53" applyNumberFormat="1" applyFont="1" applyBorder="1" applyAlignment="1">
      <alignment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2" fontId="24" fillId="25" borderId="10" xfId="0" applyNumberFormat="1" applyFont="1" applyFill="1" applyBorder="1" applyAlignment="1">
      <alignment horizontal="center" vertical="center"/>
    </xf>
    <xf numFmtId="0" fontId="24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left" wrapText="1"/>
      <protection/>
    </xf>
    <xf numFmtId="0" fontId="27" fillId="0" borderId="10" xfId="53" applyFont="1" applyBorder="1" applyAlignment="1">
      <alignment horizontal="left" wrapText="1"/>
      <protection/>
    </xf>
    <xf numFmtId="191" fontId="27" fillId="0" borderId="10" xfId="53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25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 wrapText="1"/>
    </xf>
    <xf numFmtId="2" fontId="24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189" fontId="29" fillId="25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24" fillId="0" borderId="10" xfId="53" applyNumberFormat="1" applyFont="1" applyBorder="1" applyAlignment="1">
      <alignment horizontal="center" vertical="center"/>
      <protection/>
    </xf>
    <xf numFmtId="189" fontId="24" fillId="0" borderId="10" xfId="53" applyNumberFormat="1" applyFont="1" applyBorder="1" applyAlignment="1">
      <alignment horizontal="center" vertical="center"/>
      <protection/>
    </xf>
    <xf numFmtId="0" fontId="38" fillId="0" borderId="10" xfId="53" applyNumberFormat="1" applyFont="1" applyBorder="1" applyAlignment="1">
      <alignment horizontal="center" vertical="center"/>
      <protection/>
    </xf>
    <xf numFmtId="0" fontId="24" fillId="0" borderId="10" xfId="53" applyNumberFormat="1" applyFont="1" applyBorder="1" applyAlignment="1">
      <alignment horizontal="center" vertical="center"/>
      <protection/>
    </xf>
    <xf numFmtId="0" fontId="24" fillId="0" borderId="10" xfId="53" applyNumberFormat="1" applyFont="1" applyFill="1" applyBorder="1" applyAlignment="1">
      <alignment horizontal="center" vertical="center"/>
      <protection/>
    </xf>
    <xf numFmtId="3" fontId="38" fillId="0" borderId="10" xfId="53" applyNumberFormat="1" applyFont="1" applyBorder="1" applyAlignment="1">
      <alignment horizontal="center" vertical="center"/>
      <protection/>
    </xf>
    <xf numFmtId="0" fontId="39" fillId="0" borderId="10" xfId="53" applyNumberFormat="1" applyFont="1" applyBorder="1" applyAlignment="1">
      <alignment horizontal="center" vertical="center"/>
      <protection/>
    </xf>
    <xf numFmtId="3" fontId="39" fillId="0" borderId="10" xfId="53" applyNumberFormat="1" applyFont="1" applyBorder="1" applyAlignment="1">
      <alignment horizontal="center" vertical="center"/>
      <protection/>
    </xf>
    <xf numFmtId="3" fontId="24" fillId="0" borderId="15" xfId="53" applyNumberFormat="1" applyFont="1" applyBorder="1" applyAlignment="1">
      <alignment horizontal="center" vertical="center"/>
      <protection/>
    </xf>
    <xf numFmtId="3" fontId="38" fillId="0" borderId="15" xfId="53" applyNumberFormat="1" applyFont="1" applyBorder="1" applyAlignment="1">
      <alignment horizontal="center" vertical="center"/>
      <protection/>
    </xf>
    <xf numFmtId="189" fontId="38" fillId="0" borderId="17" xfId="53" applyNumberFormat="1" applyFont="1" applyBorder="1" applyAlignment="1">
      <alignment horizontal="center" vertical="center"/>
      <protection/>
    </xf>
    <xf numFmtId="0" fontId="38" fillId="0" borderId="15" xfId="53" applyNumberFormat="1" applyFont="1" applyBorder="1" applyAlignment="1">
      <alignment horizontal="center" vertical="center"/>
      <protection/>
    </xf>
    <xf numFmtId="189" fontId="38" fillId="0" borderId="10" xfId="53" applyNumberFormat="1" applyFont="1" applyBorder="1" applyAlignment="1">
      <alignment horizontal="center" vertical="center"/>
      <protection/>
    </xf>
    <xf numFmtId="189" fontId="24" fillId="0" borderId="0" xfId="53" applyNumberFormat="1" applyFont="1" applyBorder="1" applyAlignment="1">
      <alignment horizontal="center" vertical="center"/>
      <protection/>
    </xf>
    <xf numFmtId="0" fontId="24" fillId="0" borderId="15" xfId="53" applyNumberFormat="1" applyFont="1" applyBorder="1" applyAlignment="1">
      <alignment horizontal="center" vertical="center"/>
      <protection/>
    </xf>
    <xf numFmtId="0" fontId="27" fillId="0" borderId="0" xfId="53" applyFont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8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4" fillId="0" borderId="18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21" xfId="0" applyNumberFormat="1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2" fontId="24" fillId="0" borderId="22" xfId="0" applyNumberFormat="1" applyFont="1" applyBorder="1" applyAlignment="1">
      <alignment horizontal="center" vertical="top" wrapText="1"/>
    </xf>
    <xf numFmtId="2" fontId="24" fillId="0" borderId="23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37" fillId="0" borderId="22" xfId="0" applyNumberFormat="1" applyFont="1" applyBorder="1" applyAlignment="1">
      <alignment horizontal="center" vertical="top" wrapText="1"/>
    </xf>
    <xf numFmtId="2" fontId="37" fillId="0" borderId="23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40" fillId="0" borderId="20" xfId="0" applyNumberFormat="1" applyFont="1" applyBorder="1" applyAlignment="1">
      <alignment horizontal="center" vertical="top" wrapText="1"/>
    </xf>
    <xf numFmtId="2" fontId="40" fillId="0" borderId="12" xfId="0" applyNumberFormat="1" applyFont="1" applyBorder="1" applyAlignment="1">
      <alignment horizontal="center" vertical="top" wrapText="1"/>
    </xf>
    <xf numFmtId="2" fontId="40" fillId="0" borderId="2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2" fontId="40" fillId="0" borderId="22" xfId="0" applyNumberFormat="1" applyFont="1" applyBorder="1" applyAlignment="1">
      <alignment horizontal="center" vertical="top" wrapText="1"/>
    </xf>
    <xf numFmtId="2" fontId="40" fillId="0" borderId="23" xfId="0" applyNumberFormat="1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top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22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2" fontId="27" fillId="0" borderId="10" xfId="53" applyNumberFormat="1" applyFont="1" applyBorder="1" applyAlignment="1">
      <alignment horizontal="center" vertical="center" wrapText="1"/>
      <protection/>
    </xf>
    <xf numFmtId="2" fontId="24" fillId="0" borderId="25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189" fontId="24" fillId="0" borderId="10" xfId="54" applyNumberFormat="1" applyFont="1" applyFill="1" applyBorder="1" applyAlignment="1">
      <alignment horizontal="center" vertical="top" wrapText="1"/>
      <protection/>
    </xf>
    <xf numFmtId="0" fontId="27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top" wrapText="1"/>
      <protection/>
    </xf>
    <xf numFmtId="2" fontId="27" fillId="0" borderId="11" xfId="53" applyNumberFormat="1" applyFont="1" applyBorder="1" applyAlignment="1">
      <alignment horizontal="left" vertical="center" wrapText="1"/>
      <protection/>
    </xf>
    <xf numFmtId="2" fontId="27" fillId="0" borderId="22" xfId="53" applyNumberFormat="1" applyFont="1" applyBorder="1" applyAlignment="1">
      <alignment horizontal="left" vertical="center" wrapText="1"/>
      <protection/>
    </xf>
    <xf numFmtId="2" fontId="27" fillId="0" borderId="23" xfId="53" applyNumberFormat="1" applyFont="1" applyBorder="1" applyAlignment="1">
      <alignment horizontal="left" vertical="center" wrapText="1"/>
      <protection/>
    </xf>
    <xf numFmtId="2" fontId="24" fillId="0" borderId="24" xfId="53" applyNumberFormat="1" applyFont="1" applyBorder="1" applyAlignment="1">
      <alignment horizontal="center" vertical="center" wrapText="1"/>
      <protection/>
    </xf>
    <xf numFmtId="2" fontId="24" fillId="0" borderId="16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еречень учреждений" xfId="55"/>
    <cellStyle name="Обычный_Перечень учреждений 2" xfId="56"/>
    <cellStyle name="Обычный_Перечень учреждений 3" xfId="57"/>
    <cellStyle name="Обычный_Перечень учреждени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J18"/>
  <sheetViews>
    <sheetView zoomScale="70" zoomScaleNormal="70" zoomScalePageLayoutView="0" workbookViewId="0" topLeftCell="A1">
      <selection activeCell="A17" sqref="A17:IV18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32" width="8.66015625" style="4" customWidth="1"/>
    <col min="33" max="34" width="9.83203125" style="4" bestFit="1" customWidth="1"/>
    <col min="35" max="41" width="8.66015625" style="4" customWidth="1"/>
    <col min="42" max="43" width="11.83203125" style="4" bestFit="1" customWidth="1"/>
    <col min="44" max="62" width="8.66015625" style="4" customWidth="1"/>
    <col min="63" max="16384" width="8.83203125" style="4" customWidth="1"/>
  </cols>
  <sheetData>
    <row r="2" spans="1:47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41"/>
    </row>
    <row r="3" spans="1:4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7" ht="16.5" customHeight="1">
      <c r="B4" s="177" t="s">
        <v>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2"/>
      <c r="P4" s="12"/>
      <c r="Q4" s="12"/>
      <c r="R4" s="12"/>
      <c r="S4" s="12"/>
      <c r="T4" s="12"/>
      <c r="U4" s="178" t="s">
        <v>39</v>
      </c>
      <c r="V4" s="178"/>
      <c r="W4" s="178"/>
      <c r="X4" s="17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="61" customFormat="1" ht="15"/>
    <row r="6" spans="1:62" s="63" customFormat="1" ht="26.25" customHeight="1">
      <c r="A6" s="173" t="s">
        <v>0</v>
      </c>
      <c r="B6" s="173" t="s">
        <v>10</v>
      </c>
      <c r="C6" s="170" t="s">
        <v>12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</row>
    <row r="7" spans="1:62" s="63" customFormat="1" ht="126.75" customHeight="1">
      <c r="A7" s="173"/>
      <c r="B7" s="173"/>
      <c r="C7" s="164" t="s">
        <v>171</v>
      </c>
      <c r="D7" s="165"/>
      <c r="E7" s="166"/>
      <c r="F7" s="164" t="s">
        <v>172</v>
      </c>
      <c r="G7" s="165"/>
      <c r="H7" s="166"/>
      <c r="I7" s="164" t="s">
        <v>173</v>
      </c>
      <c r="J7" s="165"/>
      <c r="K7" s="166"/>
      <c r="L7" s="164" t="s">
        <v>174</v>
      </c>
      <c r="M7" s="165"/>
      <c r="N7" s="166"/>
      <c r="O7" s="164" t="s">
        <v>175</v>
      </c>
      <c r="P7" s="165"/>
      <c r="Q7" s="166"/>
      <c r="R7" s="164" t="s">
        <v>176</v>
      </c>
      <c r="S7" s="165"/>
      <c r="T7" s="166"/>
      <c r="U7" s="164" t="s">
        <v>177</v>
      </c>
      <c r="V7" s="165"/>
      <c r="W7" s="166"/>
      <c r="X7" s="170" t="s">
        <v>178</v>
      </c>
      <c r="Y7" s="171"/>
      <c r="Z7" s="171"/>
      <c r="AA7" s="171"/>
      <c r="AB7" s="171"/>
      <c r="AC7" s="172"/>
      <c r="AD7" s="171"/>
      <c r="AE7" s="171"/>
      <c r="AF7" s="172"/>
      <c r="AG7" s="164" t="s">
        <v>179</v>
      </c>
      <c r="AH7" s="165"/>
      <c r="AI7" s="166"/>
      <c r="AJ7" s="164" t="s">
        <v>180</v>
      </c>
      <c r="AK7" s="165"/>
      <c r="AL7" s="165"/>
      <c r="AM7" s="165"/>
      <c r="AN7" s="165"/>
      <c r="AO7" s="165"/>
      <c r="AP7" s="165"/>
      <c r="AQ7" s="165"/>
      <c r="AR7" s="166"/>
      <c r="AS7" s="164" t="s">
        <v>181</v>
      </c>
      <c r="AT7" s="165"/>
      <c r="AU7" s="166"/>
      <c r="AV7" s="170" t="s">
        <v>182</v>
      </c>
      <c r="AW7" s="171"/>
      <c r="AX7" s="171"/>
      <c r="AY7" s="171"/>
      <c r="AZ7" s="171"/>
      <c r="BA7" s="172"/>
      <c r="BB7" s="164" t="s">
        <v>183</v>
      </c>
      <c r="BC7" s="165"/>
      <c r="BD7" s="166"/>
      <c r="BE7" s="164" t="s">
        <v>184</v>
      </c>
      <c r="BF7" s="165"/>
      <c r="BG7" s="166"/>
      <c r="BH7" s="164" t="s">
        <v>185</v>
      </c>
      <c r="BI7" s="165"/>
      <c r="BJ7" s="166"/>
    </row>
    <row r="8" spans="1:62" s="63" customFormat="1" ht="144" customHeight="1">
      <c r="A8" s="173"/>
      <c r="B8" s="173"/>
      <c r="C8" s="167"/>
      <c r="D8" s="168"/>
      <c r="E8" s="169"/>
      <c r="F8" s="167"/>
      <c r="G8" s="168"/>
      <c r="H8" s="169"/>
      <c r="I8" s="167"/>
      <c r="J8" s="168"/>
      <c r="K8" s="169"/>
      <c r="L8" s="167"/>
      <c r="M8" s="168"/>
      <c r="N8" s="169"/>
      <c r="O8" s="167"/>
      <c r="P8" s="168"/>
      <c r="Q8" s="169"/>
      <c r="R8" s="167"/>
      <c r="S8" s="168"/>
      <c r="T8" s="169"/>
      <c r="U8" s="167"/>
      <c r="V8" s="168"/>
      <c r="W8" s="169"/>
      <c r="X8" s="170" t="s">
        <v>186</v>
      </c>
      <c r="Y8" s="171"/>
      <c r="Z8" s="172"/>
      <c r="AA8" s="170" t="s">
        <v>187</v>
      </c>
      <c r="AB8" s="171"/>
      <c r="AC8" s="172"/>
      <c r="AD8" s="170" t="s">
        <v>188</v>
      </c>
      <c r="AE8" s="171"/>
      <c r="AF8" s="172"/>
      <c r="AG8" s="167"/>
      <c r="AH8" s="168"/>
      <c r="AI8" s="169"/>
      <c r="AJ8" s="173" t="s">
        <v>189</v>
      </c>
      <c r="AK8" s="173"/>
      <c r="AL8" s="173"/>
      <c r="AM8" s="173" t="s">
        <v>190</v>
      </c>
      <c r="AN8" s="173"/>
      <c r="AO8" s="173"/>
      <c r="AP8" s="173" t="s">
        <v>191</v>
      </c>
      <c r="AQ8" s="173"/>
      <c r="AR8" s="173"/>
      <c r="AS8" s="167"/>
      <c r="AT8" s="168"/>
      <c r="AU8" s="169"/>
      <c r="AV8" s="170" t="s">
        <v>192</v>
      </c>
      <c r="AW8" s="171"/>
      <c r="AX8" s="172"/>
      <c r="AY8" s="170" t="s">
        <v>193</v>
      </c>
      <c r="AZ8" s="171"/>
      <c r="BA8" s="172"/>
      <c r="BB8" s="167"/>
      <c r="BC8" s="168"/>
      <c r="BD8" s="169"/>
      <c r="BE8" s="167"/>
      <c r="BF8" s="168"/>
      <c r="BG8" s="169"/>
      <c r="BH8" s="167"/>
      <c r="BI8" s="168"/>
      <c r="BJ8" s="169"/>
    </row>
    <row r="9" spans="1:62" s="64" customFormat="1" ht="24" customHeight="1">
      <c r="A9" s="173"/>
      <c r="B9" s="173"/>
      <c r="C9" s="62" t="s">
        <v>1</v>
      </c>
      <c r="D9" s="62" t="s">
        <v>43</v>
      </c>
      <c r="E9" s="62" t="s">
        <v>164</v>
      </c>
      <c r="F9" s="62" t="s">
        <v>1</v>
      </c>
      <c r="G9" s="62" t="s">
        <v>43</v>
      </c>
      <c r="H9" s="62" t="s">
        <v>164</v>
      </c>
      <c r="I9" s="62" t="s">
        <v>1</v>
      </c>
      <c r="J9" s="62" t="s">
        <v>43</v>
      </c>
      <c r="K9" s="62" t="s">
        <v>164</v>
      </c>
      <c r="L9" s="62" t="s">
        <v>1</v>
      </c>
      <c r="M9" s="62" t="s">
        <v>43</v>
      </c>
      <c r="N9" s="62" t="s">
        <v>164</v>
      </c>
      <c r="O9" s="62" t="s">
        <v>1</v>
      </c>
      <c r="P9" s="62" t="s">
        <v>43</v>
      </c>
      <c r="Q9" s="62" t="s">
        <v>164</v>
      </c>
      <c r="R9" s="62" t="s">
        <v>1</v>
      </c>
      <c r="S9" s="62" t="s">
        <v>43</v>
      </c>
      <c r="T9" s="62" t="s">
        <v>164</v>
      </c>
      <c r="U9" s="62" t="s">
        <v>1</v>
      </c>
      <c r="V9" s="62" t="s">
        <v>43</v>
      </c>
      <c r="W9" s="62" t="s">
        <v>164</v>
      </c>
      <c r="X9" s="62" t="s">
        <v>1</v>
      </c>
      <c r="Y9" s="62" t="s">
        <v>43</v>
      </c>
      <c r="Z9" s="62" t="s">
        <v>164</v>
      </c>
      <c r="AA9" s="62" t="s">
        <v>1</v>
      </c>
      <c r="AB9" s="62" t="s">
        <v>43</v>
      </c>
      <c r="AC9" s="62" t="s">
        <v>164</v>
      </c>
      <c r="AD9" s="62" t="s">
        <v>1</v>
      </c>
      <c r="AE9" s="62" t="s">
        <v>43</v>
      </c>
      <c r="AF9" s="62" t="s">
        <v>164</v>
      </c>
      <c r="AG9" s="62" t="s">
        <v>1</v>
      </c>
      <c r="AH9" s="62" t="s">
        <v>43</v>
      </c>
      <c r="AI9" s="62" t="s">
        <v>164</v>
      </c>
      <c r="AJ9" s="62" t="s">
        <v>1</v>
      </c>
      <c r="AK9" s="62" t="s">
        <v>43</v>
      </c>
      <c r="AL9" s="62" t="s">
        <v>164</v>
      </c>
      <c r="AM9" s="62" t="s">
        <v>1</v>
      </c>
      <c r="AN9" s="62" t="s">
        <v>43</v>
      </c>
      <c r="AO9" s="62" t="s">
        <v>164</v>
      </c>
      <c r="AP9" s="62" t="s">
        <v>1</v>
      </c>
      <c r="AQ9" s="62" t="s">
        <v>43</v>
      </c>
      <c r="AR9" s="62" t="s">
        <v>164</v>
      </c>
      <c r="AS9" s="62" t="s">
        <v>1</v>
      </c>
      <c r="AT9" s="62" t="s">
        <v>43</v>
      </c>
      <c r="AU9" s="62" t="s">
        <v>164</v>
      </c>
      <c r="AV9" s="62" t="s">
        <v>1</v>
      </c>
      <c r="AW9" s="62" t="s">
        <v>43</v>
      </c>
      <c r="AX9" s="62" t="s">
        <v>164</v>
      </c>
      <c r="AY9" s="62" t="s">
        <v>1</v>
      </c>
      <c r="AZ9" s="62" t="s">
        <v>43</v>
      </c>
      <c r="BA9" s="62" t="s">
        <v>164</v>
      </c>
      <c r="BB9" s="62" t="s">
        <v>1</v>
      </c>
      <c r="BC9" s="62" t="s">
        <v>43</v>
      </c>
      <c r="BD9" s="62" t="s">
        <v>164</v>
      </c>
      <c r="BE9" s="62" t="s">
        <v>1</v>
      </c>
      <c r="BF9" s="62" t="s">
        <v>43</v>
      </c>
      <c r="BG9" s="62" t="s">
        <v>164</v>
      </c>
      <c r="BH9" s="62" t="s">
        <v>1</v>
      </c>
      <c r="BI9" s="62" t="s">
        <v>43</v>
      </c>
      <c r="BJ9" s="62" t="s">
        <v>164</v>
      </c>
    </row>
    <row r="10" spans="1:62" s="61" customFormat="1" ht="18.75" customHeight="1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  <c r="AA10" s="65">
        <v>27</v>
      </c>
      <c r="AB10" s="65">
        <v>28</v>
      </c>
      <c r="AC10" s="65">
        <v>29</v>
      </c>
      <c r="AD10" s="65">
        <v>33</v>
      </c>
      <c r="AE10" s="65">
        <v>34</v>
      </c>
      <c r="AF10" s="65">
        <v>35</v>
      </c>
      <c r="AG10" s="65">
        <v>36</v>
      </c>
      <c r="AH10" s="65">
        <v>37</v>
      </c>
      <c r="AI10" s="65">
        <v>38</v>
      </c>
      <c r="AJ10" s="65">
        <v>39</v>
      </c>
      <c r="AK10" s="65">
        <v>40</v>
      </c>
      <c r="AL10" s="65">
        <v>41</v>
      </c>
      <c r="AM10" s="65">
        <v>42</v>
      </c>
      <c r="AN10" s="65">
        <v>43</v>
      </c>
      <c r="AO10" s="65">
        <v>44</v>
      </c>
      <c r="AP10" s="65">
        <v>45</v>
      </c>
      <c r="AQ10" s="65">
        <v>46</v>
      </c>
      <c r="AR10" s="65">
        <v>47</v>
      </c>
      <c r="AS10" s="65">
        <v>48</v>
      </c>
      <c r="AT10" s="65">
        <v>49</v>
      </c>
      <c r="AU10" s="65">
        <v>50</v>
      </c>
      <c r="AV10" s="65">
        <v>51</v>
      </c>
      <c r="AW10" s="65">
        <v>52</v>
      </c>
      <c r="AX10" s="65">
        <v>53</v>
      </c>
      <c r="AY10" s="65">
        <v>54</v>
      </c>
      <c r="AZ10" s="65">
        <v>55</v>
      </c>
      <c r="BA10" s="65">
        <v>56</v>
      </c>
      <c r="BB10" s="65">
        <v>57</v>
      </c>
      <c r="BC10" s="65">
        <v>58</v>
      </c>
      <c r="BD10" s="65">
        <v>59</v>
      </c>
      <c r="BE10" s="65">
        <v>60</v>
      </c>
      <c r="BF10" s="65">
        <v>61</v>
      </c>
      <c r="BG10" s="65">
        <v>62</v>
      </c>
      <c r="BH10" s="65">
        <v>63</v>
      </c>
      <c r="BI10" s="65">
        <v>64</v>
      </c>
      <c r="BJ10" s="65">
        <v>65</v>
      </c>
    </row>
    <row r="11" spans="1:62" s="61" customFormat="1" ht="69" customHeight="1">
      <c r="A11" s="16" t="s">
        <v>194</v>
      </c>
      <c r="B11" s="13">
        <v>99.8</v>
      </c>
      <c r="C11" s="145">
        <v>5400</v>
      </c>
      <c r="D11" s="145">
        <v>6340</v>
      </c>
      <c r="E11" s="146">
        <f>D11*100/C11</f>
        <v>117.4074074074074</v>
      </c>
      <c r="F11" s="145">
        <v>530</v>
      </c>
      <c r="G11" s="145">
        <v>553</v>
      </c>
      <c r="H11" s="146">
        <f>G11*100/F11</f>
        <v>104.33962264150944</v>
      </c>
      <c r="I11" s="147"/>
      <c r="J11" s="147"/>
      <c r="K11" s="147"/>
      <c r="L11" s="147"/>
      <c r="M11" s="147"/>
      <c r="N11" s="147"/>
      <c r="O11" s="148">
        <v>262</v>
      </c>
      <c r="P11" s="148">
        <v>359</v>
      </c>
      <c r="Q11" s="146">
        <f>P11*100/O11</f>
        <v>137.0229007633588</v>
      </c>
      <c r="R11" s="148">
        <v>50</v>
      </c>
      <c r="S11" s="148">
        <v>58</v>
      </c>
      <c r="T11" s="146">
        <f>S11*100/R11</f>
        <v>116</v>
      </c>
      <c r="U11" s="145">
        <v>1050</v>
      </c>
      <c r="V11" s="145">
        <v>1054</v>
      </c>
      <c r="W11" s="146">
        <f>V11*100/U11</f>
        <v>100.38095238095238</v>
      </c>
      <c r="X11" s="145">
        <v>67</v>
      </c>
      <c r="Y11" s="145">
        <v>83</v>
      </c>
      <c r="Z11" s="146">
        <f>Y11*100/X11</f>
        <v>123.88059701492537</v>
      </c>
      <c r="AA11" s="145">
        <v>2650</v>
      </c>
      <c r="AB11" s="145">
        <v>3592</v>
      </c>
      <c r="AC11" s="146">
        <f>AB11*100/AA11</f>
        <v>135.54716981132074</v>
      </c>
      <c r="AD11" s="145">
        <v>2000</v>
      </c>
      <c r="AE11" s="145">
        <v>2027</v>
      </c>
      <c r="AF11" s="146">
        <f>AE11*100/AD11</f>
        <v>101.35</v>
      </c>
      <c r="AG11" s="145">
        <v>81200</v>
      </c>
      <c r="AH11" s="145">
        <v>88656</v>
      </c>
      <c r="AI11" s="146">
        <f>AH11*100/AG11</f>
        <v>109.18226600985221</v>
      </c>
      <c r="AJ11" s="149">
        <v>85</v>
      </c>
      <c r="AK11" s="148">
        <v>89</v>
      </c>
      <c r="AL11" s="146">
        <f>AK11*100/AJ11</f>
        <v>104.70588235294117</v>
      </c>
      <c r="AM11" s="148">
        <v>27000</v>
      </c>
      <c r="AN11" s="148">
        <v>28380</v>
      </c>
      <c r="AO11" s="146">
        <f>AN11*100/AM11</f>
        <v>105.11111111111111</v>
      </c>
      <c r="AP11" s="148">
        <v>1275557</v>
      </c>
      <c r="AQ11" s="148">
        <v>1278895</v>
      </c>
      <c r="AR11" s="146">
        <f>AQ11*100/AP11</f>
        <v>100.26168959913198</v>
      </c>
      <c r="AS11" s="145">
        <v>170</v>
      </c>
      <c r="AT11" s="145">
        <v>178</v>
      </c>
      <c r="AU11" s="146">
        <f>AT11*100/AS11</f>
        <v>104.70588235294117</v>
      </c>
      <c r="AV11" s="145">
        <v>2500</v>
      </c>
      <c r="AW11" s="145">
        <v>2695</v>
      </c>
      <c r="AX11" s="146">
        <f>AW11*100/AV11</f>
        <v>107.8</v>
      </c>
      <c r="AY11" s="145">
        <v>1700</v>
      </c>
      <c r="AZ11" s="145">
        <v>2009</v>
      </c>
      <c r="BA11" s="146">
        <f>AZ11*100/AY11</f>
        <v>118.17647058823529</v>
      </c>
      <c r="BB11" s="145">
        <v>13</v>
      </c>
      <c r="BC11" s="145">
        <v>13</v>
      </c>
      <c r="BD11" s="146">
        <v>100</v>
      </c>
      <c r="BE11" s="150"/>
      <c r="BF11" s="150"/>
      <c r="BG11" s="147"/>
      <c r="BH11" s="150"/>
      <c r="BI11" s="150"/>
      <c r="BJ11" s="147"/>
    </row>
    <row r="12" spans="1:62" s="61" customFormat="1" ht="78.75" customHeight="1">
      <c r="A12" s="16" t="s">
        <v>195</v>
      </c>
      <c r="B12" s="13">
        <v>99.1</v>
      </c>
      <c r="C12" s="145">
        <v>400</v>
      </c>
      <c r="D12" s="145">
        <v>407</v>
      </c>
      <c r="E12" s="146">
        <f>D12*100/C12</f>
        <v>101.75</v>
      </c>
      <c r="F12" s="145">
        <v>5600</v>
      </c>
      <c r="G12" s="145">
        <v>5934</v>
      </c>
      <c r="H12" s="146">
        <f>G12*100/F12</f>
        <v>105.96428571428571</v>
      </c>
      <c r="I12" s="151"/>
      <c r="J12" s="151"/>
      <c r="K12" s="151"/>
      <c r="L12" s="151"/>
      <c r="M12" s="151"/>
      <c r="N12" s="151"/>
      <c r="O12" s="148">
        <v>2000</v>
      </c>
      <c r="P12" s="148">
        <v>6074</v>
      </c>
      <c r="Q12" s="146">
        <f>P12*100/O12</f>
        <v>303.7</v>
      </c>
      <c r="R12" s="148">
        <v>120</v>
      </c>
      <c r="S12" s="148">
        <v>125</v>
      </c>
      <c r="T12" s="146">
        <f>S12*100/R12</f>
        <v>104.16666666666667</v>
      </c>
      <c r="U12" s="145">
        <v>485</v>
      </c>
      <c r="V12" s="145">
        <v>489</v>
      </c>
      <c r="W12" s="146">
        <f>V12*100/U12</f>
        <v>100.82474226804123</v>
      </c>
      <c r="X12" s="145">
        <v>14</v>
      </c>
      <c r="Y12" s="145">
        <v>16</v>
      </c>
      <c r="Z12" s="146">
        <f>Y12*100/X12</f>
        <v>114.28571428571429</v>
      </c>
      <c r="AA12" s="145">
        <v>260</v>
      </c>
      <c r="AB12" s="145">
        <v>290</v>
      </c>
      <c r="AC12" s="146">
        <f>AB12*100/AA12</f>
        <v>111.53846153846153</v>
      </c>
      <c r="AD12" s="145">
        <v>530</v>
      </c>
      <c r="AE12" s="145">
        <v>530</v>
      </c>
      <c r="AF12" s="146">
        <f>AE12*100/AD12</f>
        <v>100</v>
      </c>
      <c r="AG12" s="145">
        <v>75000</v>
      </c>
      <c r="AH12" s="145">
        <v>86910</v>
      </c>
      <c r="AI12" s="146">
        <f>AH12*100/AG12</f>
        <v>115.88</v>
      </c>
      <c r="AJ12" s="148">
        <v>780</v>
      </c>
      <c r="AK12" s="148">
        <v>794</v>
      </c>
      <c r="AL12" s="146">
        <f>AK12*100/AJ12</f>
        <v>101.7948717948718</v>
      </c>
      <c r="AM12" s="148">
        <v>18000</v>
      </c>
      <c r="AN12" s="148">
        <v>18651</v>
      </c>
      <c r="AO12" s="146">
        <f>AN12*100/AM12</f>
        <v>103.61666666666666</v>
      </c>
      <c r="AP12" s="148">
        <v>881763</v>
      </c>
      <c r="AQ12" s="148">
        <v>886199</v>
      </c>
      <c r="AR12" s="146">
        <f>AQ12*100/AP12</f>
        <v>100.50308302797917</v>
      </c>
      <c r="AS12" s="145">
        <v>260</v>
      </c>
      <c r="AT12" s="145">
        <v>272</v>
      </c>
      <c r="AU12" s="146">
        <f>AT12*100/AS12</f>
        <v>104.61538461538461</v>
      </c>
      <c r="AV12" s="145">
        <v>6500</v>
      </c>
      <c r="AW12" s="145">
        <v>8679</v>
      </c>
      <c r="AX12" s="146">
        <f>AW12*100/AV12</f>
        <v>133.52307692307693</v>
      </c>
      <c r="AY12" s="145">
        <v>6500</v>
      </c>
      <c r="AZ12" s="145">
        <v>14447</v>
      </c>
      <c r="BA12" s="146">
        <f>AZ12*100/AY12</f>
        <v>222.26153846153846</v>
      </c>
      <c r="BB12" s="145">
        <v>500</v>
      </c>
      <c r="BC12" s="145">
        <v>517</v>
      </c>
      <c r="BD12" s="146">
        <f>BC12*100/BB12</f>
        <v>103.4</v>
      </c>
      <c r="BE12" s="152"/>
      <c r="BF12" s="152"/>
      <c r="BG12" s="151"/>
      <c r="BH12" s="152"/>
      <c r="BI12" s="152"/>
      <c r="BJ12" s="151"/>
    </row>
    <row r="13" spans="1:62" s="61" customFormat="1" ht="92.25" customHeight="1">
      <c r="A13" s="66" t="s">
        <v>196</v>
      </c>
      <c r="B13" s="67">
        <v>99.2</v>
      </c>
      <c r="C13" s="153">
        <v>150</v>
      </c>
      <c r="D13" s="153">
        <v>162</v>
      </c>
      <c r="E13" s="146">
        <f>D13*100/C13</f>
        <v>108</v>
      </c>
      <c r="F13" s="154"/>
      <c r="G13" s="154"/>
      <c r="H13" s="155"/>
      <c r="I13" s="146">
        <v>1550</v>
      </c>
      <c r="J13" s="146">
        <v>1631</v>
      </c>
      <c r="K13" s="158">
        <f>J13*100/I13</f>
        <v>105.2258064516129</v>
      </c>
      <c r="L13" s="159">
        <v>5650</v>
      </c>
      <c r="M13" s="159">
        <v>6525</v>
      </c>
      <c r="N13" s="146">
        <f>M13*100/L13</f>
        <v>115.48672566371681</v>
      </c>
      <c r="O13" s="156"/>
      <c r="P13" s="156"/>
      <c r="Q13" s="156"/>
      <c r="R13" s="156"/>
      <c r="S13" s="156"/>
      <c r="T13" s="156"/>
      <c r="U13" s="68"/>
      <c r="V13" s="68"/>
      <c r="W13" s="69"/>
      <c r="X13" s="153">
        <v>162</v>
      </c>
      <c r="Y13" s="153">
        <v>166</v>
      </c>
      <c r="Z13" s="146">
        <f>Y13*100/X13</f>
        <v>102.46913580246914</v>
      </c>
      <c r="AA13" s="153">
        <v>4200</v>
      </c>
      <c r="AB13" s="153">
        <v>4696</v>
      </c>
      <c r="AC13" s="146">
        <f>AB13*100/AA13</f>
        <v>111.80952380952381</v>
      </c>
      <c r="AD13" s="153">
        <v>2100</v>
      </c>
      <c r="AE13" s="153">
        <v>2205</v>
      </c>
      <c r="AF13" s="146">
        <f>AE13*100/AD13</f>
        <v>105</v>
      </c>
      <c r="AG13" s="153">
        <v>31000</v>
      </c>
      <c r="AH13" s="153">
        <v>34841</v>
      </c>
      <c r="AI13" s="146">
        <f>AH13*100/AG13</f>
        <v>112.39032258064516</v>
      </c>
      <c r="AJ13" s="156"/>
      <c r="AK13" s="156"/>
      <c r="AL13" s="157"/>
      <c r="AM13" s="156"/>
      <c r="AN13" s="156"/>
      <c r="AO13" s="156"/>
      <c r="AP13" s="159">
        <v>28069</v>
      </c>
      <c r="AQ13" s="159">
        <v>30464</v>
      </c>
      <c r="AR13" s="146">
        <f>AQ13*100/AP13</f>
        <v>108.53254480031352</v>
      </c>
      <c r="AS13" s="154"/>
      <c r="AT13" s="154"/>
      <c r="AU13" s="155"/>
      <c r="AV13" s="153">
        <v>1750</v>
      </c>
      <c r="AW13" s="153">
        <v>2561</v>
      </c>
      <c r="AX13" s="146">
        <f>AW13*100/AV13</f>
        <v>146.34285714285716</v>
      </c>
      <c r="AY13" s="153">
        <v>1750</v>
      </c>
      <c r="AZ13" s="153">
        <v>2561</v>
      </c>
      <c r="BA13" s="146">
        <f>AZ13*100/AY13</f>
        <v>146.34285714285716</v>
      </c>
      <c r="BB13" s="154"/>
      <c r="BC13" s="154"/>
      <c r="BD13" s="156"/>
      <c r="BE13" s="153">
        <v>8</v>
      </c>
      <c r="BF13" s="153">
        <v>9</v>
      </c>
      <c r="BG13" s="146">
        <f>BF13*100/BE13</f>
        <v>112.5</v>
      </c>
      <c r="BH13" s="153">
        <v>10100</v>
      </c>
      <c r="BI13" s="153">
        <v>10101</v>
      </c>
      <c r="BJ13" s="146">
        <f>BI13*100/BH13</f>
        <v>100.00990099009901</v>
      </c>
    </row>
    <row r="14" spans="1:62" s="58" customFormat="1" ht="15.75" customHeight="1">
      <c r="A14" s="57" t="s">
        <v>2</v>
      </c>
      <c r="B14" s="46">
        <f>(B11+B12+B13)/3</f>
        <v>99.36666666666666</v>
      </c>
      <c r="C14" s="47">
        <f>SUM(C11:C13)</f>
        <v>5950</v>
      </c>
      <c r="D14" s="47">
        <f aca="true" t="shared" si="0" ref="D14:BI14">SUM(D11:D13)</f>
        <v>6909</v>
      </c>
      <c r="E14" s="46">
        <f>D14*100/C14</f>
        <v>116.11764705882354</v>
      </c>
      <c r="F14" s="47">
        <f t="shared" si="0"/>
        <v>6130</v>
      </c>
      <c r="G14" s="47">
        <f t="shared" si="0"/>
        <v>6487</v>
      </c>
      <c r="H14" s="46">
        <f>G14*100/F14</f>
        <v>105.82381729200652</v>
      </c>
      <c r="I14" s="47">
        <f>SUM(I11:I13)</f>
        <v>1550</v>
      </c>
      <c r="J14" s="47">
        <f>SUM(J11:J13)</f>
        <v>1631</v>
      </c>
      <c r="K14" s="46">
        <f>J14*100/I14</f>
        <v>105.2258064516129</v>
      </c>
      <c r="L14" s="47">
        <f t="shared" si="0"/>
        <v>5650</v>
      </c>
      <c r="M14" s="47">
        <f t="shared" si="0"/>
        <v>6525</v>
      </c>
      <c r="N14" s="46">
        <f>M14*100/L14</f>
        <v>115.48672566371681</v>
      </c>
      <c r="O14" s="47">
        <f t="shared" si="0"/>
        <v>2262</v>
      </c>
      <c r="P14" s="47">
        <f t="shared" si="0"/>
        <v>6433</v>
      </c>
      <c r="Q14" s="46">
        <f>P14*100/O14</f>
        <v>284.394341290893</v>
      </c>
      <c r="R14" s="47">
        <f t="shared" si="0"/>
        <v>170</v>
      </c>
      <c r="S14" s="47">
        <f t="shared" si="0"/>
        <v>183</v>
      </c>
      <c r="T14" s="46">
        <f>S14*100/R14</f>
        <v>107.6470588235294</v>
      </c>
      <c r="U14" s="47">
        <f t="shared" si="0"/>
        <v>1535</v>
      </c>
      <c r="V14" s="47">
        <f t="shared" si="0"/>
        <v>1543</v>
      </c>
      <c r="W14" s="46">
        <f>V14*100/U14</f>
        <v>100.52117263843648</v>
      </c>
      <c r="X14" s="47">
        <f t="shared" si="0"/>
        <v>243</v>
      </c>
      <c r="Y14" s="47">
        <f t="shared" si="0"/>
        <v>265</v>
      </c>
      <c r="Z14" s="46">
        <f>Y14*100/X14</f>
        <v>109.05349794238683</v>
      </c>
      <c r="AA14" s="47">
        <f t="shared" si="0"/>
        <v>7110</v>
      </c>
      <c r="AB14" s="47">
        <f t="shared" si="0"/>
        <v>8578</v>
      </c>
      <c r="AC14" s="46">
        <f>AB14*100/AA14</f>
        <v>120.64697609001406</v>
      </c>
      <c r="AD14" s="47">
        <f t="shared" si="0"/>
        <v>4630</v>
      </c>
      <c r="AE14" s="47">
        <f t="shared" si="0"/>
        <v>4762</v>
      </c>
      <c r="AF14" s="46">
        <f>AE14*100/AD14</f>
        <v>102.85097192224622</v>
      </c>
      <c r="AG14" s="47">
        <f t="shared" si="0"/>
        <v>187200</v>
      </c>
      <c r="AH14" s="47">
        <f t="shared" si="0"/>
        <v>210407</v>
      </c>
      <c r="AI14" s="46">
        <f>AH14*100/AG14</f>
        <v>112.3969017094017</v>
      </c>
      <c r="AJ14" s="47">
        <f t="shared" si="0"/>
        <v>865</v>
      </c>
      <c r="AK14" s="47">
        <f t="shared" si="0"/>
        <v>883</v>
      </c>
      <c r="AL14" s="46">
        <f>AK14*100/AJ14</f>
        <v>102.08092485549133</v>
      </c>
      <c r="AM14" s="47">
        <f t="shared" si="0"/>
        <v>45000</v>
      </c>
      <c r="AN14" s="47">
        <f t="shared" si="0"/>
        <v>47031</v>
      </c>
      <c r="AO14" s="46">
        <f>AN14*100/AM14</f>
        <v>104.51333333333334</v>
      </c>
      <c r="AP14" s="47">
        <f t="shared" si="0"/>
        <v>2185389</v>
      </c>
      <c r="AQ14" s="47">
        <f t="shared" si="0"/>
        <v>2195558</v>
      </c>
      <c r="AR14" s="46">
        <f>AQ14*100/AP14</f>
        <v>100.46531761622302</v>
      </c>
      <c r="AS14" s="47">
        <f t="shared" si="0"/>
        <v>430</v>
      </c>
      <c r="AT14" s="47">
        <f t="shared" si="0"/>
        <v>450</v>
      </c>
      <c r="AU14" s="46">
        <f>AT14*100/AS14</f>
        <v>104.65116279069767</v>
      </c>
      <c r="AV14" s="47">
        <f t="shared" si="0"/>
        <v>10750</v>
      </c>
      <c r="AW14" s="47">
        <f t="shared" si="0"/>
        <v>13935</v>
      </c>
      <c r="AX14" s="46">
        <f>AW14*100/AV14</f>
        <v>129.62790697674419</v>
      </c>
      <c r="AY14" s="47">
        <f t="shared" si="0"/>
        <v>9950</v>
      </c>
      <c r="AZ14" s="47">
        <f t="shared" si="0"/>
        <v>19017</v>
      </c>
      <c r="BA14" s="46">
        <f>AZ14*100/AY14</f>
        <v>191.12562814070353</v>
      </c>
      <c r="BB14" s="47">
        <f t="shared" si="0"/>
        <v>513</v>
      </c>
      <c r="BC14" s="47">
        <f t="shared" si="0"/>
        <v>530</v>
      </c>
      <c r="BD14" s="46">
        <f>BC14*100/BB14</f>
        <v>103.31384015594541</v>
      </c>
      <c r="BE14" s="47">
        <f t="shared" si="0"/>
        <v>8</v>
      </c>
      <c r="BF14" s="47">
        <f t="shared" si="0"/>
        <v>9</v>
      </c>
      <c r="BG14" s="46">
        <f>BF14*100/BE14</f>
        <v>112.5</v>
      </c>
      <c r="BH14" s="47">
        <f t="shared" si="0"/>
        <v>10100</v>
      </c>
      <c r="BI14" s="47">
        <f t="shared" si="0"/>
        <v>10101</v>
      </c>
      <c r="BJ14" s="46">
        <f>BI14*100/BH14</f>
        <v>100.00990099009901</v>
      </c>
    </row>
    <row r="15" spans="1:62" s="58" customFormat="1" ht="15.75" customHeight="1">
      <c r="A15" s="70"/>
      <c r="B15" s="71"/>
      <c r="C15" s="72"/>
      <c r="D15" s="72"/>
      <c r="E15" s="71"/>
      <c r="F15" s="72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1"/>
      <c r="R15" s="72"/>
      <c r="S15" s="72"/>
      <c r="T15" s="71"/>
      <c r="U15" s="72"/>
      <c r="V15" s="72"/>
      <c r="W15" s="71"/>
      <c r="X15" s="72"/>
      <c r="Y15" s="72"/>
      <c r="Z15" s="71"/>
      <c r="AA15" s="72"/>
      <c r="AB15" s="72"/>
      <c r="AC15" s="71"/>
      <c r="AD15" s="72"/>
      <c r="AE15" s="72"/>
      <c r="AF15" s="71"/>
      <c r="AG15" s="72"/>
      <c r="AH15" s="72"/>
      <c r="AI15" s="71"/>
      <c r="AJ15" s="72"/>
      <c r="AK15" s="72"/>
      <c r="AL15" s="71"/>
      <c r="AM15" s="72"/>
      <c r="AN15" s="72"/>
      <c r="AO15" s="71"/>
      <c r="AP15" s="72"/>
      <c r="AQ15" s="72"/>
      <c r="AR15" s="71"/>
      <c r="AS15" s="72"/>
      <c r="AT15" s="72"/>
      <c r="AU15" s="71"/>
      <c r="AV15" s="72"/>
      <c r="AW15" s="72"/>
      <c r="AX15" s="71"/>
      <c r="AY15" s="72"/>
      <c r="AZ15" s="72"/>
      <c r="BA15" s="71"/>
      <c r="BB15" s="72"/>
      <c r="BC15" s="72"/>
      <c r="BD15" s="71"/>
      <c r="BE15" s="72"/>
      <c r="BF15" s="72"/>
      <c r="BG15" s="71"/>
      <c r="BH15" s="72"/>
      <c r="BI15" s="72"/>
      <c r="BJ15" s="71"/>
    </row>
    <row r="16" spans="1:62" s="58" customFormat="1" ht="15.75" customHeight="1">
      <c r="A16" s="70"/>
      <c r="B16" s="71"/>
      <c r="C16" s="72"/>
      <c r="D16" s="72"/>
      <c r="E16" s="71"/>
      <c r="F16" s="72"/>
      <c r="G16" s="72"/>
      <c r="H16" s="71"/>
      <c r="I16" s="71"/>
      <c r="J16" s="71"/>
      <c r="K16" s="71"/>
      <c r="L16" s="71"/>
      <c r="M16" s="71"/>
      <c r="N16" s="71"/>
      <c r="O16" s="71"/>
      <c r="P16" s="72"/>
      <c r="Q16" s="71"/>
      <c r="R16" s="72"/>
      <c r="S16" s="72"/>
      <c r="T16" s="71"/>
      <c r="U16" s="72"/>
      <c r="V16" s="72"/>
      <c r="W16" s="71"/>
      <c r="X16" s="72"/>
      <c r="Y16" s="72"/>
      <c r="Z16" s="71"/>
      <c r="AA16" s="72"/>
      <c r="AB16" s="72"/>
      <c r="AC16" s="71"/>
      <c r="AD16" s="72"/>
      <c r="AE16" s="72"/>
      <c r="AF16" s="71"/>
      <c r="AG16" s="72"/>
      <c r="AH16" s="72"/>
      <c r="AI16" s="71"/>
      <c r="AJ16" s="72"/>
      <c r="AK16" s="72"/>
      <c r="AL16" s="71"/>
      <c r="AM16" s="72"/>
      <c r="AN16" s="72"/>
      <c r="AO16" s="71"/>
      <c r="AP16" s="72"/>
      <c r="AQ16" s="72"/>
      <c r="AR16" s="71"/>
      <c r="AS16" s="72"/>
      <c r="AT16" s="72"/>
      <c r="AU16" s="71"/>
      <c r="AV16" s="72"/>
      <c r="AW16" s="72"/>
      <c r="AX16" s="71"/>
      <c r="AY16" s="72"/>
      <c r="AZ16" s="72"/>
      <c r="BA16" s="71"/>
      <c r="BB16" s="72"/>
      <c r="BC16" s="72"/>
      <c r="BD16" s="71"/>
      <c r="BE16" s="72"/>
      <c r="BF16" s="72"/>
      <c r="BG16" s="71"/>
      <c r="BH16" s="72"/>
      <c r="BI16" s="72"/>
      <c r="BJ16" s="71"/>
    </row>
    <row r="17" spans="2:21" s="17" customFormat="1" ht="15.75" hidden="1">
      <c r="B17" s="17" t="s">
        <v>168</v>
      </c>
      <c r="H17" s="174"/>
      <c r="I17" s="174"/>
      <c r="J17" s="39"/>
      <c r="K17" s="39"/>
      <c r="L17" s="179" t="s">
        <v>223</v>
      </c>
      <c r="M17" s="179"/>
      <c r="N17" s="179"/>
      <c r="O17" s="179"/>
      <c r="P17" s="39"/>
      <c r="Q17" s="39"/>
      <c r="R17" s="39"/>
      <c r="S17" s="39"/>
      <c r="T17" s="39"/>
      <c r="U17" s="39"/>
    </row>
    <row r="18" spans="8:21" ht="12.75" hidden="1">
      <c r="H18" s="175" t="s">
        <v>54</v>
      </c>
      <c r="I18" s="175"/>
      <c r="J18" s="40"/>
      <c r="K18" s="40"/>
      <c r="L18" s="175" t="s">
        <v>55</v>
      </c>
      <c r="M18" s="175"/>
      <c r="N18" s="175"/>
      <c r="O18" s="175"/>
      <c r="P18" s="40"/>
      <c r="Q18" s="40"/>
      <c r="R18" s="40"/>
      <c r="S18" s="40"/>
      <c r="T18" s="40"/>
      <c r="U18" s="40"/>
    </row>
  </sheetData>
  <sheetProtection/>
  <mergeCells count="34">
    <mergeCell ref="AY8:BA8"/>
    <mergeCell ref="L17:O17"/>
    <mergeCell ref="L18:O18"/>
    <mergeCell ref="AJ7:AR7"/>
    <mergeCell ref="L7:N8"/>
    <mergeCell ref="O7:Q8"/>
    <mergeCell ref="R7:T8"/>
    <mergeCell ref="A2:AT2"/>
    <mergeCell ref="B4:N4"/>
    <mergeCell ref="U4:X4"/>
    <mergeCell ref="C6:BJ6"/>
    <mergeCell ref="U7:W8"/>
    <mergeCell ref="X7:AC7"/>
    <mergeCell ref="AD7:AF7"/>
    <mergeCell ref="AG7:AI8"/>
    <mergeCell ref="BH7:BJ8"/>
    <mergeCell ref="AD8:AF8"/>
    <mergeCell ref="H17:I17"/>
    <mergeCell ref="H18:I18"/>
    <mergeCell ref="C7:E8"/>
    <mergeCell ref="F7:H8"/>
    <mergeCell ref="I7:K8"/>
    <mergeCell ref="A6:A9"/>
    <mergeCell ref="B6:B9"/>
    <mergeCell ref="BE7:BG8"/>
    <mergeCell ref="X8:Z8"/>
    <mergeCell ref="AA8:AC8"/>
    <mergeCell ref="AJ8:AL8"/>
    <mergeCell ref="AV8:AX8"/>
    <mergeCell ref="AM8:AO8"/>
    <mergeCell ref="AS7:AU8"/>
    <mergeCell ref="AV7:BA7"/>
    <mergeCell ref="BB7:BD8"/>
    <mergeCell ref="AP8:AR8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8" r:id="rId1"/>
  <colBreaks count="1" manualBreakCount="1"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BV21"/>
  <sheetViews>
    <sheetView zoomScale="90" zoomScaleNormal="90" zoomScalePageLayoutView="0" workbookViewId="0" topLeftCell="A1">
      <selection activeCell="L20" sqref="A20:IV21"/>
    </sheetView>
  </sheetViews>
  <sheetFormatPr defaultColWidth="9.33203125" defaultRowHeight="12.75"/>
  <cols>
    <col min="1" max="1" width="49.5" style="0" customWidth="1"/>
    <col min="2" max="2" width="13" style="0" customWidth="1"/>
    <col min="3" max="4" width="9.5" style="0" bestFit="1" customWidth="1"/>
    <col min="5" max="5" width="9.16015625" style="0" customWidth="1"/>
    <col min="6" max="7" width="9.5" style="0" bestFit="1" customWidth="1"/>
    <col min="8" max="8" width="9.16015625" style="0" customWidth="1"/>
    <col min="9" max="10" width="9.5" style="0" bestFit="1" customWidth="1"/>
    <col min="11" max="11" width="9" style="0" customWidth="1"/>
    <col min="12" max="13" width="9.5" style="0" bestFit="1" customWidth="1"/>
    <col min="14" max="14" width="9" style="0" customWidth="1"/>
    <col min="15" max="16" width="9.5" style="0" bestFit="1" customWidth="1"/>
    <col min="17" max="17" width="9" style="0" customWidth="1"/>
    <col min="18" max="19" width="9.5" style="0" hidden="1" customWidth="1"/>
    <col min="20" max="20" width="10.66015625" style="0" hidden="1" customWidth="1"/>
    <col min="21" max="22" width="7.5" style="0" customWidth="1"/>
    <col min="23" max="23" width="10" style="0" bestFit="1" customWidth="1"/>
    <col min="24" max="25" width="8" style="0" customWidth="1"/>
    <col min="26" max="26" width="8.5" style="0" customWidth="1"/>
    <col min="27" max="28" width="9.5" style="0" bestFit="1" customWidth="1"/>
    <col min="29" max="29" width="10" style="0" bestFit="1" customWidth="1"/>
    <col min="30" max="31" width="9.5" style="0" bestFit="1" customWidth="1"/>
    <col min="32" max="32" width="10" style="0" bestFit="1" customWidth="1"/>
    <col min="33" max="34" width="9.5" style="0" hidden="1" customWidth="1"/>
    <col min="35" max="35" width="10" style="0" hidden="1" customWidth="1"/>
    <col min="36" max="37" width="9.5" style="0" bestFit="1" customWidth="1"/>
    <col min="38" max="38" width="9" style="0" customWidth="1"/>
    <col min="39" max="40" width="9.5" style="0" bestFit="1" customWidth="1"/>
    <col min="41" max="41" width="9" style="0" customWidth="1"/>
    <col min="42" max="43" width="9.5" style="0" hidden="1" customWidth="1"/>
    <col min="44" max="44" width="10" style="0" hidden="1" customWidth="1"/>
    <col min="45" max="46" width="9.5" style="0" bestFit="1" customWidth="1"/>
    <col min="47" max="47" width="8.66015625" style="0" customWidth="1"/>
    <col min="48" max="49" width="9.5" style="0" bestFit="1" customWidth="1"/>
    <col min="50" max="50" width="9" style="0" customWidth="1"/>
    <col min="51" max="52" width="9.5" style="0" bestFit="1" customWidth="1"/>
    <col min="53" max="53" width="10" style="0" bestFit="1" customWidth="1"/>
    <col min="54" max="55" width="9.5" style="0" bestFit="1" customWidth="1"/>
    <col min="56" max="56" width="10" style="0" bestFit="1" customWidth="1"/>
  </cols>
  <sheetData>
    <row r="2" spans="1:39" ht="14.25">
      <c r="A2" s="241" t="s">
        <v>255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</row>
    <row r="4" spans="1:44" ht="14.25" customHeight="1">
      <c r="A4" s="242" t="s">
        <v>8</v>
      </c>
      <c r="B4" s="242"/>
      <c r="C4" s="242"/>
      <c r="D4" s="242"/>
      <c r="E4" s="242"/>
      <c r="F4" s="242"/>
      <c r="G4" s="242"/>
      <c r="H4" s="242"/>
      <c r="I4" s="242"/>
      <c r="J4" s="251" t="s">
        <v>9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45:74" ht="12.75"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</row>
    <row r="6" spans="1:74" ht="21" customHeight="1">
      <c r="A6" s="243" t="s">
        <v>227</v>
      </c>
      <c r="B6" s="248" t="s">
        <v>10</v>
      </c>
      <c r="C6" s="245" t="s">
        <v>259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7"/>
      <c r="AS6" s="233" t="s">
        <v>13</v>
      </c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5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</row>
    <row r="7" spans="1:74" ht="34.5" customHeight="1">
      <c r="A7" s="243"/>
      <c r="B7" s="249"/>
      <c r="C7" s="236" t="s">
        <v>243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16" t="s">
        <v>240</v>
      </c>
      <c r="AT7" s="217"/>
      <c r="AU7" s="218"/>
      <c r="AV7" s="216" t="s">
        <v>6</v>
      </c>
      <c r="AW7" s="217"/>
      <c r="AX7" s="218"/>
      <c r="AY7" s="216" t="s">
        <v>241</v>
      </c>
      <c r="AZ7" s="217"/>
      <c r="BA7" s="218"/>
      <c r="BB7" s="216" t="s">
        <v>244</v>
      </c>
      <c r="BC7" s="217"/>
      <c r="BD7" s="218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</row>
    <row r="8" spans="1:56" ht="12.75" customHeight="1">
      <c r="A8" s="243"/>
      <c r="B8" s="249"/>
      <c r="C8" s="215" t="s">
        <v>239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40" t="s">
        <v>209</v>
      </c>
      <c r="V8" s="240"/>
      <c r="W8" s="240"/>
      <c r="X8" s="240" t="s">
        <v>211</v>
      </c>
      <c r="Y8" s="240"/>
      <c r="Z8" s="240"/>
      <c r="AA8" s="240" t="s">
        <v>215</v>
      </c>
      <c r="AB8" s="240"/>
      <c r="AC8" s="240"/>
      <c r="AD8" s="240" t="s">
        <v>214</v>
      </c>
      <c r="AE8" s="240"/>
      <c r="AF8" s="240"/>
      <c r="AG8" s="240" t="s">
        <v>212</v>
      </c>
      <c r="AH8" s="240"/>
      <c r="AI8" s="240"/>
      <c r="AJ8" s="240" t="s">
        <v>210</v>
      </c>
      <c r="AK8" s="240"/>
      <c r="AL8" s="240"/>
      <c r="AM8" s="240" t="s">
        <v>213</v>
      </c>
      <c r="AN8" s="240"/>
      <c r="AO8" s="240"/>
      <c r="AP8" s="240" t="s">
        <v>216</v>
      </c>
      <c r="AQ8" s="240"/>
      <c r="AR8" s="240"/>
      <c r="AS8" s="237"/>
      <c r="AT8" s="238"/>
      <c r="AU8" s="239"/>
      <c r="AV8" s="237"/>
      <c r="AW8" s="238"/>
      <c r="AX8" s="239"/>
      <c r="AY8" s="237"/>
      <c r="AZ8" s="238"/>
      <c r="BA8" s="239"/>
      <c r="BB8" s="237"/>
      <c r="BC8" s="238"/>
      <c r="BD8" s="239"/>
    </row>
    <row r="9" spans="1:56" ht="15.75" customHeight="1">
      <c r="A9" s="243"/>
      <c r="B9" s="249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37"/>
      <c r="AT9" s="238"/>
      <c r="AU9" s="239"/>
      <c r="AV9" s="237"/>
      <c r="AW9" s="238"/>
      <c r="AX9" s="239"/>
      <c r="AY9" s="237"/>
      <c r="AZ9" s="238"/>
      <c r="BA9" s="239"/>
      <c r="BB9" s="237"/>
      <c r="BC9" s="238"/>
      <c r="BD9" s="239"/>
    </row>
    <row r="10" spans="1:56" ht="21" customHeight="1">
      <c r="A10" s="243"/>
      <c r="B10" s="249"/>
      <c r="C10" s="215" t="s">
        <v>204</v>
      </c>
      <c r="D10" s="215"/>
      <c r="E10" s="215"/>
      <c r="F10" s="215"/>
      <c r="G10" s="215"/>
      <c r="H10" s="215"/>
      <c r="I10" s="215" t="s">
        <v>256</v>
      </c>
      <c r="J10" s="215"/>
      <c r="K10" s="215"/>
      <c r="L10" s="215"/>
      <c r="M10" s="215"/>
      <c r="N10" s="215"/>
      <c r="O10" s="215" t="s">
        <v>257</v>
      </c>
      <c r="P10" s="215"/>
      <c r="Q10" s="215"/>
      <c r="R10" s="215"/>
      <c r="S10" s="215"/>
      <c r="T10" s="215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37"/>
      <c r="AT10" s="238"/>
      <c r="AU10" s="239"/>
      <c r="AV10" s="237"/>
      <c r="AW10" s="238"/>
      <c r="AX10" s="239"/>
      <c r="AY10" s="237"/>
      <c r="AZ10" s="238"/>
      <c r="BA10" s="239"/>
      <c r="BB10" s="237"/>
      <c r="BC10" s="238"/>
      <c r="BD10" s="239"/>
    </row>
    <row r="11" spans="1:56" ht="64.5" customHeight="1">
      <c r="A11" s="243"/>
      <c r="B11" s="249"/>
      <c r="C11" s="215" t="s">
        <v>205</v>
      </c>
      <c r="D11" s="215"/>
      <c r="E11" s="215"/>
      <c r="F11" s="215" t="s">
        <v>206</v>
      </c>
      <c r="G11" s="215"/>
      <c r="H11" s="215"/>
      <c r="I11" s="215" t="s">
        <v>205</v>
      </c>
      <c r="J11" s="215"/>
      <c r="K11" s="215"/>
      <c r="L11" s="215" t="s">
        <v>206</v>
      </c>
      <c r="M11" s="215"/>
      <c r="N11" s="215"/>
      <c r="O11" s="215" t="s">
        <v>205</v>
      </c>
      <c r="P11" s="215"/>
      <c r="Q11" s="215"/>
      <c r="R11" s="215" t="s">
        <v>206</v>
      </c>
      <c r="S11" s="215"/>
      <c r="T11" s="215"/>
      <c r="U11" s="244" t="s">
        <v>217</v>
      </c>
      <c r="V11" s="244"/>
      <c r="W11" s="244"/>
      <c r="X11" s="244" t="s">
        <v>217</v>
      </c>
      <c r="Y11" s="244"/>
      <c r="Z11" s="244"/>
      <c r="AA11" s="244" t="s">
        <v>217</v>
      </c>
      <c r="AB11" s="244"/>
      <c r="AC11" s="244"/>
      <c r="AD11" s="244" t="s">
        <v>217</v>
      </c>
      <c r="AE11" s="244"/>
      <c r="AF11" s="244"/>
      <c r="AG11" s="244" t="s">
        <v>217</v>
      </c>
      <c r="AH11" s="244"/>
      <c r="AI11" s="244"/>
      <c r="AJ11" s="244" t="s">
        <v>217</v>
      </c>
      <c r="AK11" s="244"/>
      <c r="AL11" s="244"/>
      <c r="AM11" s="244" t="s">
        <v>217</v>
      </c>
      <c r="AN11" s="244"/>
      <c r="AO11" s="244"/>
      <c r="AP11" s="244" t="s">
        <v>217</v>
      </c>
      <c r="AQ11" s="244"/>
      <c r="AR11" s="244"/>
      <c r="AS11" s="219"/>
      <c r="AT11" s="220"/>
      <c r="AU11" s="221"/>
      <c r="AV11" s="219"/>
      <c r="AW11" s="220"/>
      <c r="AX11" s="221"/>
      <c r="AY11" s="219"/>
      <c r="AZ11" s="220"/>
      <c r="BA11" s="221"/>
      <c r="BB11" s="219"/>
      <c r="BC11" s="220"/>
      <c r="BD11" s="221"/>
    </row>
    <row r="12" spans="1:56" ht="17.25" customHeight="1">
      <c r="A12" s="243"/>
      <c r="B12" s="250"/>
      <c r="C12" s="101" t="s">
        <v>1</v>
      </c>
      <c r="D12" s="101" t="s">
        <v>43</v>
      </c>
      <c r="E12" s="101" t="s">
        <v>164</v>
      </c>
      <c r="F12" s="101" t="s">
        <v>1</v>
      </c>
      <c r="G12" s="101" t="s">
        <v>43</v>
      </c>
      <c r="H12" s="101" t="s">
        <v>164</v>
      </c>
      <c r="I12" s="101" t="s">
        <v>1</v>
      </c>
      <c r="J12" s="101" t="s">
        <v>43</v>
      </c>
      <c r="K12" s="101" t="s">
        <v>164</v>
      </c>
      <c r="L12" s="101" t="s">
        <v>1</v>
      </c>
      <c r="M12" s="101" t="s">
        <v>43</v>
      </c>
      <c r="N12" s="101" t="s">
        <v>164</v>
      </c>
      <c r="O12" s="101" t="s">
        <v>1</v>
      </c>
      <c r="P12" s="101" t="s">
        <v>43</v>
      </c>
      <c r="Q12" s="101" t="s">
        <v>164</v>
      </c>
      <c r="R12" s="101" t="s">
        <v>1</v>
      </c>
      <c r="S12" s="101" t="s">
        <v>43</v>
      </c>
      <c r="T12" s="101" t="s">
        <v>164</v>
      </c>
      <c r="U12" s="103" t="s">
        <v>1</v>
      </c>
      <c r="V12" s="103" t="s">
        <v>43</v>
      </c>
      <c r="W12" s="103" t="s">
        <v>164</v>
      </c>
      <c r="X12" s="103" t="s">
        <v>1</v>
      </c>
      <c r="Y12" s="103" t="s">
        <v>43</v>
      </c>
      <c r="Z12" s="103" t="s">
        <v>164</v>
      </c>
      <c r="AA12" s="103" t="s">
        <v>1</v>
      </c>
      <c r="AB12" s="103" t="s">
        <v>43</v>
      </c>
      <c r="AC12" s="103" t="s">
        <v>164</v>
      </c>
      <c r="AD12" s="103" t="s">
        <v>1</v>
      </c>
      <c r="AE12" s="103" t="s">
        <v>43</v>
      </c>
      <c r="AF12" s="103" t="s">
        <v>164</v>
      </c>
      <c r="AG12" s="103" t="s">
        <v>1</v>
      </c>
      <c r="AH12" s="103" t="s">
        <v>43</v>
      </c>
      <c r="AI12" s="103" t="s">
        <v>164</v>
      </c>
      <c r="AJ12" s="103" t="s">
        <v>1</v>
      </c>
      <c r="AK12" s="103" t="s">
        <v>43</v>
      </c>
      <c r="AL12" s="103" t="s">
        <v>164</v>
      </c>
      <c r="AM12" s="103" t="s">
        <v>1</v>
      </c>
      <c r="AN12" s="103" t="s">
        <v>43</v>
      </c>
      <c r="AO12" s="103" t="s">
        <v>164</v>
      </c>
      <c r="AP12" s="103" t="s">
        <v>1</v>
      </c>
      <c r="AQ12" s="103" t="s">
        <v>43</v>
      </c>
      <c r="AR12" s="103" t="s">
        <v>164</v>
      </c>
      <c r="AS12" s="103" t="s">
        <v>1</v>
      </c>
      <c r="AT12" s="103" t="s">
        <v>43</v>
      </c>
      <c r="AU12" s="103" t="s">
        <v>164</v>
      </c>
      <c r="AV12" s="103" t="s">
        <v>1</v>
      </c>
      <c r="AW12" s="103" t="s">
        <v>43</v>
      </c>
      <c r="AX12" s="103" t="s">
        <v>164</v>
      </c>
      <c r="AY12" s="103" t="s">
        <v>1</v>
      </c>
      <c r="AZ12" s="103" t="s">
        <v>43</v>
      </c>
      <c r="BA12" s="103" t="s">
        <v>164</v>
      </c>
      <c r="BB12" s="103" t="s">
        <v>1</v>
      </c>
      <c r="BC12" s="103" t="s">
        <v>43</v>
      </c>
      <c r="BD12" s="103" t="s">
        <v>164</v>
      </c>
    </row>
    <row r="13" spans="1:56" ht="15">
      <c r="A13" s="103">
        <v>1</v>
      </c>
      <c r="B13" s="103">
        <v>2</v>
      </c>
      <c r="C13" s="103">
        <v>3</v>
      </c>
      <c r="D13" s="103">
        <v>4</v>
      </c>
      <c r="E13" s="103">
        <v>5</v>
      </c>
      <c r="F13" s="103">
        <v>6</v>
      </c>
      <c r="G13" s="103">
        <v>7</v>
      </c>
      <c r="H13" s="103">
        <v>8</v>
      </c>
      <c r="I13" s="103">
        <v>9</v>
      </c>
      <c r="J13" s="103">
        <v>10</v>
      </c>
      <c r="K13" s="103">
        <v>11</v>
      </c>
      <c r="L13" s="103">
        <v>12</v>
      </c>
      <c r="M13" s="103">
        <v>13</v>
      </c>
      <c r="N13" s="103">
        <v>14</v>
      </c>
      <c r="O13" s="103">
        <v>15</v>
      </c>
      <c r="P13" s="103">
        <v>16</v>
      </c>
      <c r="Q13" s="103">
        <v>17</v>
      </c>
      <c r="R13" s="103">
        <v>18</v>
      </c>
      <c r="S13" s="103">
        <v>19</v>
      </c>
      <c r="T13" s="103">
        <v>20</v>
      </c>
      <c r="U13" s="103">
        <v>21</v>
      </c>
      <c r="V13" s="103">
        <v>22</v>
      </c>
      <c r="W13" s="103">
        <v>23</v>
      </c>
      <c r="X13" s="103">
        <v>24</v>
      </c>
      <c r="Y13" s="103">
        <v>25</v>
      </c>
      <c r="Z13" s="103">
        <v>26</v>
      </c>
      <c r="AA13" s="103">
        <v>27</v>
      </c>
      <c r="AB13" s="103">
        <v>28</v>
      </c>
      <c r="AC13" s="103">
        <v>29</v>
      </c>
      <c r="AD13" s="103">
        <v>30</v>
      </c>
      <c r="AE13" s="103">
        <v>31</v>
      </c>
      <c r="AF13" s="103">
        <v>32</v>
      </c>
      <c r="AG13" s="103">
        <v>33</v>
      </c>
      <c r="AH13" s="103">
        <v>34</v>
      </c>
      <c r="AI13" s="103">
        <v>35</v>
      </c>
      <c r="AJ13" s="103">
        <v>36</v>
      </c>
      <c r="AK13" s="103">
        <v>37</v>
      </c>
      <c r="AL13" s="103">
        <v>38</v>
      </c>
      <c r="AM13" s="103">
        <v>39</v>
      </c>
      <c r="AN13" s="103">
        <v>40</v>
      </c>
      <c r="AO13" s="103">
        <v>41</v>
      </c>
      <c r="AP13" s="103">
        <v>42</v>
      </c>
      <c r="AQ13" s="103">
        <v>43</v>
      </c>
      <c r="AR13" s="103">
        <v>44</v>
      </c>
      <c r="AS13" s="103">
        <v>42</v>
      </c>
      <c r="AT13" s="103">
        <v>43</v>
      </c>
      <c r="AU13" s="103">
        <v>44</v>
      </c>
      <c r="AV13" s="103">
        <v>42</v>
      </c>
      <c r="AW13" s="103">
        <v>43</v>
      </c>
      <c r="AX13" s="103">
        <v>44</v>
      </c>
      <c r="AY13" s="103">
        <v>42</v>
      </c>
      <c r="AZ13" s="103">
        <v>43</v>
      </c>
      <c r="BA13" s="103">
        <v>44</v>
      </c>
      <c r="BB13" s="103">
        <v>42</v>
      </c>
      <c r="BC13" s="103">
        <v>43</v>
      </c>
      <c r="BD13" s="103">
        <v>44</v>
      </c>
    </row>
    <row r="14" spans="1:56" ht="33.75" customHeight="1">
      <c r="A14" s="121" t="s">
        <v>234</v>
      </c>
      <c r="B14" s="122">
        <v>99.9</v>
      </c>
      <c r="C14" s="104">
        <v>50820</v>
      </c>
      <c r="D14" s="105">
        <v>52274</v>
      </c>
      <c r="E14" s="106">
        <f>D14*100/C14</f>
        <v>102.86107831562377</v>
      </c>
      <c r="F14" s="105">
        <v>198</v>
      </c>
      <c r="G14" s="105">
        <v>252</v>
      </c>
      <c r="H14" s="107">
        <f>G14*100/F14</f>
        <v>127.27272727272727</v>
      </c>
      <c r="I14" s="104">
        <v>17800</v>
      </c>
      <c r="J14" s="105">
        <v>23295</v>
      </c>
      <c r="K14" s="107">
        <f>J14*100/I14</f>
        <v>130.87078651685394</v>
      </c>
      <c r="L14" s="104">
        <v>17</v>
      </c>
      <c r="M14" s="105">
        <v>26</v>
      </c>
      <c r="N14" s="107">
        <f>M14*100/L14</f>
        <v>152.94117647058823</v>
      </c>
      <c r="O14" s="104">
        <v>15400</v>
      </c>
      <c r="P14" s="105">
        <v>15410</v>
      </c>
      <c r="Q14" s="107">
        <f>P14*100/O14</f>
        <v>100.06493506493507</v>
      </c>
      <c r="R14" s="104"/>
      <c r="S14" s="105"/>
      <c r="T14" s="107"/>
      <c r="U14" s="104">
        <v>2</v>
      </c>
      <c r="V14" s="104">
        <v>2</v>
      </c>
      <c r="W14" s="107">
        <f>V14*100/U14</f>
        <v>100</v>
      </c>
      <c r="X14" s="104"/>
      <c r="Y14" s="104"/>
      <c r="Z14" s="107"/>
      <c r="AA14" s="104">
        <v>6</v>
      </c>
      <c r="AB14" s="104">
        <v>6</v>
      </c>
      <c r="AC14" s="107">
        <f>AB14*100/AA14</f>
        <v>100</v>
      </c>
      <c r="AD14" s="104">
        <v>2</v>
      </c>
      <c r="AE14" s="104">
        <v>2</v>
      </c>
      <c r="AF14" s="107">
        <f>AE14*100/AD14</f>
        <v>100</v>
      </c>
      <c r="AG14" s="104"/>
      <c r="AH14" s="104"/>
      <c r="AI14" s="123"/>
      <c r="AJ14" s="104"/>
      <c r="AK14" s="104"/>
      <c r="AL14" s="107"/>
      <c r="AM14" s="104"/>
      <c r="AN14" s="104"/>
      <c r="AO14" s="107"/>
      <c r="AP14" s="104"/>
      <c r="AQ14" s="104"/>
      <c r="AR14" s="123"/>
      <c r="AS14" s="104">
        <v>61</v>
      </c>
      <c r="AT14" s="104">
        <v>65</v>
      </c>
      <c r="AU14" s="107">
        <f>AT14*100/AS14</f>
        <v>106.55737704918033</v>
      </c>
      <c r="AV14" s="104">
        <v>90</v>
      </c>
      <c r="AW14" s="104">
        <v>90</v>
      </c>
      <c r="AX14" s="107">
        <f>AW14*100/AV14</f>
        <v>100</v>
      </c>
      <c r="AY14" s="104">
        <v>25000</v>
      </c>
      <c r="AZ14" s="104">
        <v>25000</v>
      </c>
      <c r="BA14" s="107">
        <f>AZ14*100/AY14</f>
        <v>100</v>
      </c>
      <c r="BB14" s="104">
        <v>10</v>
      </c>
      <c r="BC14" s="104">
        <v>10</v>
      </c>
      <c r="BD14" s="107">
        <f>BC14*100/BB14</f>
        <v>100</v>
      </c>
    </row>
    <row r="15" spans="1:56" ht="37.5" customHeight="1">
      <c r="A15" s="124" t="s">
        <v>235</v>
      </c>
      <c r="B15" s="125">
        <v>99.6</v>
      </c>
      <c r="C15" s="104">
        <v>35650</v>
      </c>
      <c r="D15" s="105">
        <v>35748</v>
      </c>
      <c r="E15" s="106">
        <f>D15*100/C15</f>
        <v>100.27489481065919</v>
      </c>
      <c r="F15" s="105">
        <v>90</v>
      </c>
      <c r="G15" s="105">
        <v>90</v>
      </c>
      <c r="H15" s="107">
        <f>G15*100/F15</f>
        <v>100</v>
      </c>
      <c r="I15" s="104"/>
      <c r="J15" s="105"/>
      <c r="K15" s="107"/>
      <c r="L15" s="104"/>
      <c r="M15" s="105"/>
      <c r="N15" s="107"/>
      <c r="O15" s="104">
        <v>4550</v>
      </c>
      <c r="P15" s="105">
        <v>4576</v>
      </c>
      <c r="Q15" s="107">
        <f>P15*100/O15</f>
        <v>100.57142857142857</v>
      </c>
      <c r="R15" s="104"/>
      <c r="S15" s="105"/>
      <c r="T15" s="107"/>
      <c r="U15" s="104"/>
      <c r="V15" s="104"/>
      <c r="W15" s="107"/>
      <c r="X15" s="104">
        <v>3</v>
      </c>
      <c r="Y15" s="104">
        <v>5</v>
      </c>
      <c r="Z15" s="107">
        <f>Y15*100/X15</f>
        <v>166.66666666666666</v>
      </c>
      <c r="AA15" s="104"/>
      <c r="AB15" s="104"/>
      <c r="AC15" s="107"/>
      <c r="AD15" s="104"/>
      <c r="AE15" s="104"/>
      <c r="AF15" s="107"/>
      <c r="AG15" s="104"/>
      <c r="AH15" s="104"/>
      <c r="AI15" s="123"/>
      <c r="AJ15" s="104"/>
      <c r="AK15" s="104"/>
      <c r="AL15" s="107"/>
      <c r="AM15" s="104"/>
      <c r="AN15" s="104"/>
      <c r="AO15" s="107"/>
      <c r="AP15" s="104"/>
      <c r="AQ15" s="104"/>
      <c r="AR15" s="123"/>
      <c r="AS15" s="104">
        <v>51</v>
      </c>
      <c r="AT15" s="104">
        <v>51</v>
      </c>
      <c r="AU15" s="107">
        <f>AT15*100/AS15</f>
        <v>100</v>
      </c>
      <c r="AV15" s="104">
        <v>90</v>
      </c>
      <c r="AW15" s="104">
        <v>90</v>
      </c>
      <c r="AX15" s="107">
        <f>AW15*100/AV15</f>
        <v>100</v>
      </c>
      <c r="AY15" s="104">
        <v>8500</v>
      </c>
      <c r="AZ15" s="104">
        <v>8500</v>
      </c>
      <c r="BA15" s="107">
        <f>AZ15*100/AY15</f>
        <v>100</v>
      </c>
      <c r="BB15" s="104"/>
      <c r="BC15" s="104"/>
      <c r="BD15" s="107"/>
    </row>
    <row r="16" spans="1:56" ht="33" customHeight="1">
      <c r="A16" s="126" t="s">
        <v>236</v>
      </c>
      <c r="B16" s="125">
        <v>99.7</v>
      </c>
      <c r="C16" s="104">
        <v>27900</v>
      </c>
      <c r="D16" s="105">
        <v>33419</v>
      </c>
      <c r="E16" s="106">
        <f>D16*100/C16</f>
        <v>119.78136200716845</v>
      </c>
      <c r="F16" s="105">
        <v>97</v>
      </c>
      <c r="G16" s="105">
        <v>134</v>
      </c>
      <c r="H16" s="107">
        <f>G16*100/F16</f>
        <v>138.1443298969072</v>
      </c>
      <c r="I16" s="104"/>
      <c r="J16" s="105"/>
      <c r="K16" s="107"/>
      <c r="L16" s="104"/>
      <c r="M16" s="105"/>
      <c r="N16" s="107"/>
      <c r="O16" s="104">
        <v>7000</v>
      </c>
      <c r="P16" s="105">
        <v>7558</v>
      </c>
      <c r="Q16" s="107">
        <f>P16*100/O16</f>
        <v>107.97142857142858</v>
      </c>
      <c r="R16" s="104"/>
      <c r="S16" s="105"/>
      <c r="T16" s="107"/>
      <c r="U16" s="104"/>
      <c r="V16" s="104"/>
      <c r="W16" s="107"/>
      <c r="X16" s="104"/>
      <c r="Y16" s="104"/>
      <c r="Z16" s="107"/>
      <c r="AA16" s="104"/>
      <c r="AB16" s="104"/>
      <c r="AC16" s="107"/>
      <c r="AD16" s="104"/>
      <c r="AE16" s="104"/>
      <c r="AF16" s="107"/>
      <c r="AG16" s="104"/>
      <c r="AH16" s="104"/>
      <c r="AI16" s="123"/>
      <c r="AJ16" s="104">
        <v>2</v>
      </c>
      <c r="AK16" s="104">
        <v>3</v>
      </c>
      <c r="AL16" s="107">
        <f>AK16*100/AJ16</f>
        <v>150</v>
      </c>
      <c r="AM16" s="104">
        <v>2</v>
      </c>
      <c r="AN16" s="104">
        <v>2</v>
      </c>
      <c r="AO16" s="107">
        <f>AN16*100/AM16</f>
        <v>100</v>
      </c>
      <c r="AP16" s="104"/>
      <c r="AQ16" s="104"/>
      <c r="AR16" s="123"/>
      <c r="AS16" s="104">
        <v>55</v>
      </c>
      <c r="AT16" s="104">
        <v>85.1</v>
      </c>
      <c r="AU16" s="107">
        <f>AT16*100/AS16</f>
        <v>154.72727272727272</v>
      </c>
      <c r="AV16" s="104"/>
      <c r="AW16" s="104"/>
      <c r="AX16" s="107"/>
      <c r="AY16" s="104">
        <v>14500</v>
      </c>
      <c r="AZ16" s="104">
        <v>31486</v>
      </c>
      <c r="BA16" s="107">
        <f>AZ16*100/AY16</f>
        <v>217.1448275862069</v>
      </c>
      <c r="BB16" s="104"/>
      <c r="BC16" s="104"/>
      <c r="BD16" s="107"/>
    </row>
    <row r="17" spans="1:56" ht="19.5" customHeight="1">
      <c r="A17" s="127" t="s">
        <v>208</v>
      </c>
      <c r="B17" s="128">
        <f>(B14+B15+B16)/3</f>
        <v>99.73333333333333</v>
      </c>
      <c r="C17" s="104">
        <f>SUM(C14:C16)</f>
        <v>114370</v>
      </c>
      <c r="D17" s="104">
        <f>SUM(D14:D16)</f>
        <v>121441</v>
      </c>
      <c r="E17" s="106">
        <f>D17*100/C17</f>
        <v>106.18256535804844</v>
      </c>
      <c r="F17" s="104">
        <f>SUM(F14:F16)</f>
        <v>385</v>
      </c>
      <c r="G17" s="104">
        <f>SUM(G14:G16)</f>
        <v>476</v>
      </c>
      <c r="H17" s="106">
        <f>G17*100/F17</f>
        <v>123.63636363636364</v>
      </c>
      <c r="I17" s="104">
        <f>SUM(I14:I16)</f>
        <v>17800</v>
      </c>
      <c r="J17" s="104">
        <f>SUM(J14:J16)</f>
        <v>23295</v>
      </c>
      <c r="K17" s="106">
        <f>J17*100/I17</f>
        <v>130.87078651685394</v>
      </c>
      <c r="L17" s="104">
        <f>SUM(L14:L16)</f>
        <v>17</v>
      </c>
      <c r="M17" s="104">
        <f>SUM(M14:M16)</f>
        <v>26</v>
      </c>
      <c r="N17" s="106">
        <f>M17*100/L17</f>
        <v>152.94117647058823</v>
      </c>
      <c r="O17" s="104">
        <f>SUM(O14:O16)</f>
        <v>26950</v>
      </c>
      <c r="P17" s="104">
        <f>SUM(P14:P16)</f>
        <v>27544</v>
      </c>
      <c r="Q17" s="106">
        <f>P17*100/O17</f>
        <v>102.20408163265306</v>
      </c>
      <c r="R17" s="104">
        <f>SUM(R14:R16)</f>
        <v>0</v>
      </c>
      <c r="S17" s="104">
        <f>SUM(S14:S16)</f>
        <v>0</v>
      </c>
      <c r="T17" s="106" t="e">
        <f>S17*100/R17</f>
        <v>#DIV/0!</v>
      </c>
      <c r="U17" s="104">
        <f>SUM(U14:U16)</f>
        <v>2</v>
      </c>
      <c r="V17" s="104">
        <f>SUM(V14:V16)</f>
        <v>2</v>
      </c>
      <c r="W17" s="106">
        <f>V17*100/U17</f>
        <v>100</v>
      </c>
      <c r="X17" s="104">
        <f>SUM(X14:X16)</f>
        <v>3</v>
      </c>
      <c r="Y17" s="104">
        <f>SUM(Y14:Y16)</f>
        <v>5</v>
      </c>
      <c r="Z17" s="106">
        <f>Y17*100/X17</f>
        <v>166.66666666666666</v>
      </c>
      <c r="AA17" s="104">
        <f>SUM(AA14:AA16)</f>
        <v>6</v>
      </c>
      <c r="AB17" s="104">
        <f>SUM(AB14:AB16)</f>
        <v>6</v>
      </c>
      <c r="AC17" s="106">
        <f>AB17*100/AA17</f>
        <v>100</v>
      </c>
      <c r="AD17" s="104">
        <f>SUM(AD14:AD16)</f>
        <v>2</v>
      </c>
      <c r="AE17" s="104">
        <f>SUM(AE14:AE16)</f>
        <v>2</v>
      </c>
      <c r="AF17" s="106">
        <f>AE17*100/AD17</f>
        <v>100</v>
      </c>
      <c r="AG17" s="104">
        <f>SUM(AG14:AG16)</f>
        <v>0</v>
      </c>
      <c r="AH17" s="104">
        <f>SUM(AH14:AH16)</f>
        <v>0</v>
      </c>
      <c r="AI17" s="106" t="e">
        <f>AH17*100/AG17</f>
        <v>#DIV/0!</v>
      </c>
      <c r="AJ17" s="104">
        <f>SUM(AJ14:AJ16)</f>
        <v>2</v>
      </c>
      <c r="AK17" s="104">
        <f>SUM(AK14:AK16)</f>
        <v>3</v>
      </c>
      <c r="AL17" s="106">
        <f>AK17*100/AJ17</f>
        <v>150</v>
      </c>
      <c r="AM17" s="104">
        <f>SUM(AM14:AM16)</f>
        <v>2</v>
      </c>
      <c r="AN17" s="104">
        <f>SUM(AN14:AN16)</f>
        <v>2</v>
      </c>
      <c r="AO17" s="106">
        <f>AN17*100/AM17</f>
        <v>100</v>
      </c>
      <c r="AP17" s="104">
        <f>SUM(AP14:AP16)</f>
        <v>0</v>
      </c>
      <c r="AQ17" s="104">
        <f>SUM(AQ14:AQ16)</f>
        <v>0</v>
      </c>
      <c r="AR17" s="106" t="e">
        <f>AQ17*100/AP17</f>
        <v>#DIV/0!</v>
      </c>
      <c r="AS17" s="90">
        <f>SUM(AS14:AS16)/3</f>
        <v>55.666666666666664</v>
      </c>
      <c r="AT17" s="90">
        <f>SUM(AT14:AT16)/3</f>
        <v>67.03333333333333</v>
      </c>
      <c r="AU17" s="106">
        <f>AT17*100/AS17</f>
        <v>120.41916167664671</v>
      </c>
      <c r="AV17" s="104">
        <f>SUM(AV14:AV16)/3</f>
        <v>60</v>
      </c>
      <c r="AW17" s="104">
        <f>SUM(AW14:AW16)/3</f>
        <v>60</v>
      </c>
      <c r="AX17" s="106">
        <f>AW17*100/AV17</f>
        <v>100</v>
      </c>
      <c r="AY17" s="104">
        <f>SUM(AY14:AY16)/3</f>
        <v>16000</v>
      </c>
      <c r="AZ17" s="104">
        <f>SUM(AZ14:AZ16)/3</f>
        <v>21662</v>
      </c>
      <c r="BA17" s="106">
        <f>AZ17*100/AY17</f>
        <v>135.3875</v>
      </c>
      <c r="BB17" s="90">
        <f>SUM(BB14:BB16)/3</f>
        <v>3.3333333333333335</v>
      </c>
      <c r="BC17" s="90">
        <f>SUM(BC14:BC16)/3</f>
        <v>3.3333333333333335</v>
      </c>
      <c r="BD17" s="107">
        <f>BC17*100/BB17</f>
        <v>100</v>
      </c>
    </row>
    <row r="20" spans="1:16" s="61" customFormat="1" ht="19.5" customHeight="1" hidden="1">
      <c r="A20" s="180" t="s">
        <v>166</v>
      </c>
      <c r="B20" s="180"/>
      <c r="C20" s="180"/>
      <c r="D20" s="180"/>
      <c r="E20" s="180"/>
      <c r="F20" s="180"/>
      <c r="G20" s="180"/>
      <c r="H20" s="180"/>
      <c r="I20" s="181"/>
      <c r="J20" s="181"/>
      <c r="K20" s="181"/>
      <c r="M20" s="182" t="s">
        <v>167</v>
      </c>
      <c r="N20" s="182"/>
      <c r="O20" s="182"/>
      <c r="P20" s="182"/>
    </row>
    <row r="21" spans="1:16" s="61" customFormat="1" ht="15" hidden="1">
      <c r="A21" s="180"/>
      <c r="B21" s="180"/>
      <c r="C21" s="180"/>
      <c r="D21" s="180"/>
      <c r="E21" s="180"/>
      <c r="F21" s="180"/>
      <c r="G21" s="180"/>
      <c r="H21" s="180"/>
      <c r="I21" s="183" t="s">
        <v>54</v>
      </c>
      <c r="J21" s="183"/>
      <c r="K21" s="183"/>
      <c r="M21" s="183" t="s">
        <v>55</v>
      </c>
      <c r="N21" s="183"/>
      <c r="O21" s="183"/>
      <c r="P21" s="183"/>
    </row>
  </sheetData>
  <sheetProtection/>
  <mergeCells count="43">
    <mergeCell ref="J4:Z4"/>
    <mergeCell ref="R11:T11"/>
    <mergeCell ref="U11:W11"/>
    <mergeCell ref="I10:N10"/>
    <mergeCell ref="O10:T10"/>
    <mergeCell ref="I11:K11"/>
    <mergeCell ref="L11:N11"/>
    <mergeCell ref="O11:Q11"/>
    <mergeCell ref="A20:H21"/>
    <mergeCell ref="I20:K20"/>
    <mergeCell ref="M20:P20"/>
    <mergeCell ref="I21:K21"/>
    <mergeCell ref="M21:P21"/>
    <mergeCell ref="AM11:AO11"/>
    <mergeCell ref="AG8:AI10"/>
    <mergeCell ref="AP11:AR11"/>
    <mergeCell ref="B6:B12"/>
    <mergeCell ref="X11:Z11"/>
    <mergeCell ref="AA11:AC11"/>
    <mergeCell ref="AD11:AF11"/>
    <mergeCell ref="C11:E11"/>
    <mergeCell ref="F11:H11"/>
    <mergeCell ref="X8:Z10"/>
    <mergeCell ref="A2:AM2"/>
    <mergeCell ref="A4:I4"/>
    <mergeCell ref="A6:A12"/>
    <mergeCell ref="AA8:AC10"/>
    <mergeCell ref="AD8:AF10"/>
    <mergeCell ref="C10:H10"/>
    <mergeCell ref="AJ8:AL10"/>
    <mergeCell ref="AG11:AI11"/>
    <mergeCell ref="AJ11:AL11"/>
    <mergeCell ref="C6:AR6"/>
    <mergeCell ref="AS6:BD6"/>
    <mergeCell ref="C7:AR7"/>
    <mergeCell ref="AS7:AU11"/>
    <mergeCell ref="AV7:AX11"/>
    <mergeCell ref="AY7:BA11"/>
    <mergeCell ref="BB7:BD11"/>
    <mergeCell ref="AP8:AR10"/>
    <mergeCell ref="C8:T9"/>
    <mergeCell ref="U8:W10"/>
    <mergeCell ref="AM8:AO10"/>
  </mergeCells>
  <printOptions/>
  <pageMargins left="0.3937007874015748" right="0.3937007874015748" top="0.7874015748031497" bottom="0.5905511811023623" header="0.5118110236220472" footer="0.5118110236220472"/>
  <pageSetup fitToWidth="2" horizontalDpi="600" verticalDpi="600" orientation="landscape" paperSize="9" scale="61" r:id="rId1"/>
  <colBreaks count="1" manualBreakCount="1">
    <brk id="2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176" t="s">
        <v>60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77" t="s">
        <v>8</v>
      </c>
      <c r="B4" s="177"/>
      <c r="C4" s="177"/>
      <c r="D4" s="178" t="s">
        <v>61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6" spans="1:16" s="6" customFormat="1" ht="41.25" customHeight="1">
      <c r="A6" s="198" t="s">
        <v>0</v>
      </c>
      <c r="B6" s="198" t="s">
        <v>10</v>
      </c>
      <c r="C6" s="252" t="s">
        <v>62</v>
      </c>
      <c r="D6" s="254" t="s">
        <v>63</v>
      </c>
      <c r="E6" s="196"/>
      <c r="F6" s="197"/>
      <c r="G6" s="25" t="s">
        <v>64</v>
      </c>
      <c r="H6" s="254" t="s">
        <v>65</v>
      </c>
      <c r="I6" s="196"/>
      <c r="J6" s="196"/>
      <c r="K6" s="196"/>
      <c r="L6" s="196"/>
      <c r="M6" s="253" t="s">
        <v>66</v>
      </c>
      <c r="N6" s="198"/>
      <c r="O6" s="198"/>
      <c r="P6" s="198"/>
    </row>
    <row r="7" spans="1:16" s="6" customFormat="1" ht="77.25" customHeight="1">
      <c r="A7" s="198"/>
      <c r="B7" s="198"/>
      <c r="C7" s="212"/>
      <c r="D7" s="252" t="s">
        <v>67</v>
      </c>
      <c r="E7" s="252" t="s">
        <v>67</v>
      </c>
      <c r="F7" s="252" t="s">
        <v>67</v>
      </c>
      <c r="G7" s="252" t="s">
        <v>67</v>
      </c>
      <c r="H7" s="253" t="s">
        <v>67</v>
      </c>
      <c r="I7" s="27"/>
      <c r="J7" s="252" t="s">
        <v>68</v>
      </c>
      <c r="K7" s="253" t="s">
        <v>1</v>
      </c>
      <c r="L7" s="253" t="s">
        <v>43</v>
      </c>
      <c r="M7" s="255" t="s">
        <v>69</v>
      </c>
      <c r="N7" s="252" t="s">
        <v>68</v>
      </c>
      <c r="O7" s="252" t="s">
        <v>70</v>
      </c>
      <c r="P7" s="252" t="s">
        <v>71</v>
      </c>
    </row>
    <row r="8" spans="1:16" s="6" customFormat="1" ht="1.5" customHeight="1">
      <c r="A8" s="198"/>
      <c r="B8" s="198"/>
      <c r="C8" s="213"/>
      <c r="D8" s="213"/>
      <c r="E8" s="213"/>
      <c r="F8" s="213"/>
      <c r="G8" s="213"/>
      <c r="H8" s="253"/>
      <c r="I8" s="5" t="s">
        <v>43</v>
      </c>
      <c r="J8" s="213"/>
      <c r="K8" s="198"/>
      <c r="L8" s="253"/>
      <c r="M8" s="256"/>
      <c r="N8" s="213"/>
      <c r="O8" s="213"/>
      <c r="P8" s="257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8">
        <v>13</v>
      </c>
      <c r="N9" s="11">
        <v>14</v>
      </c>
      <c r="O9" s="11">
        <v>15</v>
      </c>
      <c r="P9" s="29">
        <v>16</v>
      </c>
    </row>
    <row r="10" spans="1:16" ht="111.75" customHeight="1">
      <c r="A10" s="20" t="s">
        <v>61</v>
      </c>
      <c r="B10" s="21"/>
      <c r="C10" s="30" t="s">
        <v>72</v>
      </c>
      <c r="D10" s="31" t="s">
        <v>73</v>
      </c>
      <c r="E10" s="31"/>
      <c r="F10" s="31"/>
      <c r="G10" s="31" t="s">
        <v>74</v>
      </c>
      <c r="H10" s="31" t="s">
        <v>75</v>
      </c>
      <c r="I10" s="31"/>
      <c r="J10" s="31" t="s">
        <v>76</v>
      </c>
      <c r="K10" s="31">
        <v>91.588</v>
      </c>
      <c r="L10" s="31">
        <v>91.588</v>
      </c>
      <c r="M10" s="32" t="s">
        <v>77</v>
      </c>
      <c r="N10" s="31" t="s">
        <v>78</v>
      </c>
      <c r="O10" s="31">
        <v>100</v>
      </c>
      <c r="P10" s="31">
        <v>100</v>
      </c>
    </row>
    <row r="11" spans="1:16" s="2" customFormat="1" ht="16.5" customHeight="1">
      <c r="A11" s="22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33"/>
    </row>
    <row r="12" ht="12.75">
      <c r="A12" s="34"/>
    </row>
    <row r="13" spans="1:16" ht="94.5" customHeight="1">
      <c r="A13" s="198" t="s">
        <v>0</v>
      </c>
      <c r="B13" s="198" t="s">
        <v>10</v>
      </c>
      <c r="C13" s="252" t="s">
        <v>79</v>
      </c>
      <c r="D13" s="254" t="s">
        <v>80</v>
      </c>
      <c r="E13" s="196"/>
      <c r="F13" s="197"/>
      <c r="G13" s="25" t="s">
        <v>81</v>
      </c>
      <c r="H13" s="253" t="s">
        <v>82</v>
      </c>
      <c r="I13" s="198"/>
      <c r="J13" s="198"/>
      <c r="K13" s="198"/>
      <c r="L13" s="198"/>
      <c r="M13" s="253" t="s">
        <v>83</v>
      </c>
      <c r="N13" s="198"/>
      <c r="O13" s="198"/>
      <c r="P13" s="198"/>
    </row>
    <row r="14" spans="1:16" s="17" customFormat="1" ht="34.5" customHeight="1">
      <c r="A14" s="198"/>
      <c r="B14" s="198"/>
      <c r="C14" s="212"/>
      <c r="D14" s="26" t="s">
        <v>67</v>
      </c>
      <c r="E14" s="26" t="s">
        <v>67</v>
      </c>
      <c r="F14" s="26" t="s">
        <v>67</v>
      </c>
      <c r="G14" s="26" t="s">
        <v>67</v>
      </c>
      <c r="H14" s="252" t="s">
        <v>67</v>
      </c>
      <c r="I14" s="27"/>
      <c r="J14" s="252" t="s">
        <v>68</v>
      </c>
      <c r="K14" s="253" t="s">
        <v>1</v>
      </c>
      <c r="L14" s="253" t="s">
        <v>43</v>
      </c>
      <c r="M14" s="255" t="s">
        <v>69</v>
      </c>
      <c r="N14" s="252" t="s">
        <v>68</v>
      </c>
      <c r="O14" s="252" t="s">
        <v>70</v>
      </c>
      <c r="P14" s="252" t="s">
        <v>71</v>
      </c>
    </row>
    <row r="15" spans="1:16" ht="43.5" customHeight="1">
      <c r="A15" s="198"/>
      <c r="B15" s="198"/>
      <c r="C15" s="213"/>
      <c r="D15" s="26" t="s">
        <v>84</v>
      </c>
      <c r="E15" s="26" t="s">
        <v>85</v>
      </c>
      <c r="F15" s="26" t="s">
        <v>86</v>
      </c>
      <c r="G15" s="26" t="s">
        <v>87</v>
      </c>
      <c r="H15" s="257"/>
      <c r="I15" s="5" t="s">
        <v>43</v>
      </c>
      <c r="J15" s="213"/>
      <c r="K15" s="198"/>
      <c r="L15" s="253"/>
      <c r="M15" s="256"/>
      <c r="N15" s="213"/>
      <c r="O15" s="213"/>
      <c r="P15" s="257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8">
        <v>13</v>
      </c>
      <c r="N16" s="11">
        <v>14</v>
      </c>
      <c r="O16" s="11">
        <v>15</v>
      </c>
      <c r="P16" s="29">
        <v>16</v>
      </c>
    </row>
    <row r="17" spans="1:16" ht="135">
      <c r="A17" s="20" t="s">
        <v>61</v>
      </c>
      <c r="B17" s="21"/>
      <c r="C17" s="30" t="s">
        <v>88</v>
      </c>
      <c r="D17" s="31" t="s">
        <v>89</v>
      </c>
      <c r="E17" s="31" t="s">
        <v>90</v>
      </c>
      <c r="F17" s="31" t="s">
        <v>91</v>
      </c>
      <c r="G17" s="31" t="s">
        <v>92</v>
      </c>
      <c r="H17" s="31" t="s">
        <v>93</v>
      </c>
      <c r="I17" s="31"/>
      <c r="J17" s="31" t="s">
        <v>94</v>
      </c>
      <c r="K17" s="31">
        <v>6</v>
      </c>
      <c r="L17" s="31">
        <v>6</v>
      </c>
      <c r="M17" s="31" t="s">
        <v>95</v>
      </c>
      <c r="N17" s="31" t="s">
        <v>78</v>
      </c>
      <c r="O17" s="31">
        <v>100</v>
      </c>
      <c r="P17" s="31">
        <v>100</v>
      </c>
    </row>
    <row r="18" spans="1:16" ht="135">
      <c r="A18" s="20" t="s">
        <v>61</v>
      </c>
      <c r="B18" s="21"/>
      <c r="C18" s="30" t="s">
        <v>88</v>
      </c>
      <c r="D18" s="31" t="s">
        <v>96</v>
      </c>
      <c r="E18" s="31" t="s">
        <v>96</v>
      </c>
      <c r="F18" s="31" t="s">
        <v>91</v>
      </c>
      <c r="G18" s="31" t="s">
        <v>92</v>
      </c>
      <c r="H18" s="31" t="s">
        <v>93</v>
      </c>
      <c r="I18" s="24"/>
      <c r="J18" s="31" t="s">
        <v>94</v>
      </c>
      <c r="K18" s="31">
        <v>777</v>
      </c>
      <c r="L18" s="31">
        <v>777</v>
      </c>
      <c r="M18" s="31" t="s">
        <v>95</v>
      </c>
      <c r="N18" s="31" t="s">
        <v>78</v>
      </c>
      <c r="O18" s="31">
        <v>100</v>
      </c>
      <c r="P18" s="31">
        <v>100</v>
      </c>
    </row>
    <row r="19" spans="1:16" ht="135">
      <c r="A19" s="20" t="s">
        <v>61</v>
      </c>
      <c r="B19" s="21"/>
      <c r="C19" s="30" t="s">
        <v>88</v>
      </c>
      <c r="D19" s="31" t="s">
        <v>97</v>
      </c>
      <c r="E19" s="31" t="s">
        <v>98</v>
      </c>
      <c r="F19" s="31" t="s">
        <v>91</v>
      </c>
      <c r="G19" s="31" t="s">
        <v>99</v>
      </c>
      <c r="H19" s="31" t="s">
        <v>93</v>
      </c>
      <c r="J19" s="31" t="s">
        <v>94</v>
      </c>
      <c r="K19" s="31">
        <v>78</v>
      </c>
      <c r="L19" s="31">
        <v>78</v>
      </c>
      <c r="M19" s="31" t="s">
        <v>95</v>
      </c>
      <c r="N19" s="31" t="s">
        <v>78</v>
      </c>
      <c r="O19" s="31">
        <v>100</v>
      </c>
      <c r="P19" s="31">
        <v>100</v>
      </c>
    </row>
    <row r="20" spans="1:16" ht="135">
      <c r="A20" s="20" t="s">
        <v>61</v>
      </c>
      <c r="B20" s="21"/>
      <c r="C20" s="30" t="s">
        <v>88</v>
      </c>
      <c r="D20" s="31" t="s">
        <v>100</v>
      </c>
      <c r="E20" s="31" t="s">
        <v>101</v>
      </c>
      <c r="F20" s="31" t="s">
        <v>91</v>
      </c>
      <c r="G20" s="31" t="s">
        <v>99</v>
      </c>
      <c r="H20" s="31" t="s">
        <v>93</v>
      </c>
      <c r="J20" s="31" t="s">
        <v>94</v>
      </c>
      <c r="K20" s="31">
        <v>60</v>
      </c>
      <c r="L20" s="31">
        <v>60</v>
      </c>
      <c r="M20" s="31" t="s">
        <v>95</v>
      </c>
      <c r="N20" s="31" t="s">
        <v>78</v>
      </c>
      <c r="O20" s="31">
        <v>100</v>
      </c>
      <c r="P20" s="31">
        <v>100</v>
      </c>
    </row>
    <row r="21" spans="1:16" ht="135">
      <c r="A21" s="20" t="s">
        <v>61</v>
      </c>
      <c r="B21" s="21"/>
      <c r="C21" s="30" t="s">
        <v>88</v>
      </c>
      <c r="D21" s="31" t="s">
        <v>89</v>
      </c>
      <c r="E21" s="31" t="s">
        <v>102</v>
      </c>
      <c r="F21" s="31" t="s">
        <v>91</v>
      </c>
      <c r="G21" s="31" t="s">
        <v>99</v>
      </c>
      <c r="H21" s="31" t="s">
        <v>93</v>
      </c>
      <c r="J21" s="31" t="s">
        <v>94</v>
      </c>
      <c r="K21" s="31">
        <v>78</v>
      </c>
      <c r="L21" s="31">
        <v>78</v>
      </c>
      <c r="M21" s="31" t="s">
        <v>95</v>
      </c>
      <c r="N21" s="31" t="s">
        <v>78</v>
      </c>
      <c r="O21" s="31">
        <v>100</v>
      </c>
      <c r="P21" s="31">
        <v>100</v>
      </c>
    </row>
    <row r="22" spans="1:16" ht="135">
      <c r="A22" s="20" t="s">
        <v>61</v>
      </c>
      <c r="B22" s="21"/>
      <c r="C22" s="30" t="s">
        <v>88</v>
      </c>
      <c r="D22" s="31" t="s">
        <v>103</v>
      </c>
      <c r="E22" s="31" t="s">
        <v>104</v>
      </c>
      <c r="F22" s="31" t="s">
        <v>91</v>
      </c>
      <c r="G22" s="31" t="s">
        <v>92</v>
      </c>
      <c r="H22" s="31" t="s">
        <v>93</v>
      </c>
      <c r="J22" s="31" t="s">
        <v>94</v>
      </c>
      <c r="K22" s="31">
        <v>156</v>
      </c>
      <c r="L22" s="31">
        <v>156</v>
      </c>
      <c r="M22" s="31" t="s">
        <v>95</v>
      </c>
      <c r="N22" s="31" t="s">
        <v>78</v>
      </c>
      <c r="O22" s="31">
        <v>100</v>
      </c>
      <c r="P22" s="31">
        <v>100</v>
      </c>
    </row>
    <row r="23" spans="1:16" ht="135">
      <c r="A23" s="20" t="s">
        <v>61</v>
      </c>
      <c r="B23" s="21"/>
      <c r="C23" s="30" t="s">
        <v>88</v>
      </c>
      <c r="D23" s="31" t="s">
        <v>89</v>
      </c>
      <c r="E23" s="31" t="s">
        <v>105</v>
      </c>
      <c r="F23" s="31" t="s">
        <v>91</v>
      </c>
      <c r="G23" s="31" t="s">
        <v>99</v>
      </c>
      <c r="H23" s="31" t="s">
        <v>93</v>
      </c>
      <c r="J23" s="31" t="s">
        <v>94</v>
      </c>
      <c r="K23" s="31">
        <v>6</v>
      </c>
      <c r="L23" s="31">
        <v>6</v>
      </c>
      <c r="M23" s="31" t="s">
        <v>95</v>
      </c>
      <c r="N23" s="31" t="s">
        <v>78</v>
      </c>
      <c r="O23" s="31">
        <v>100</v>
      </c>
      <c r="P23" s="31">
        <v>100</v>
      </c>
    </row>
    <row r="24" spans="1:16" ht="135">
      <c r="A24" s="20" t="s">
        <v>61</v>
      </c>
      <c r="B24" s="21"/>
      <c r="C24" s="30" t="s">
        <v>88</v>
      </c>
      <c r="D24" s="31" t="s">
        <v>89</v>
      </c>
      <c r="E24" s="31" t="s">
        <v>105</v>
      </c>
      <c r="F24" s="31" t="s">
        <v>91</v>
      </c>
      <c r="G24" s="31" t="s">
        <v>92</v>
      </c>
      <c r="H24" s="31" t="s">
        <v>93</v>
      </c>
      <c r="J24" s="31" t="s">
        <v>94</v>
      </c>
      <c r="K24" s="31">
        <v>6</v>
      </c>
      <c r="L24" s="31">
        <v>6</v>
      </c>
      <c r="M24" s="31" t="s">
        <v>95</v>
      </c>
      <c r="N24" s="31" t="s">
        <v>78</v>
      </c>
      <c r="O24" s="31">
        <v>100</v>
      </c>
      <c r="P24" s="31">
        <v>100</v>
      </c>
    </row>
    <row r="25" spans="1:16" ht="135">
      <c r="A25" s="20" t="s">
        <v>61</v>
      </c>
      <c r="B25" s="21"/>
      <c r="C25" s="30" t="s">
        <v>88</v>
      </c>
      <c r="D25" s="31" t="s">
        <v>106</v>
      </c>
      <c r="E25" s="31" t="s">
        <v>106</v>
      </c>
      <c r="F25" s="31" t="s">
        <v>91</v>
      </c>
      <c r="G25" s="31" t="s">
        <v>92</v>
      </c>
      <c r="H25" s="31" t="s">
        <v>93</v>
      </c>
      <c r="J25" s="31" t="s">
        <v>94</v>
      </c>
      <c r="K25" s="31">
        <v>26</v>
      </c>
      <c r="L25" s="31">
        <v>26</v>
      </c>
      <c r="M25" s="31" t="s">
        <v>95</v>
      </c>
      <c r="N25" s="31" t="s">
        <v>78</v>
      </c>
      <c r="O25" s="31">
        <v>100</v>
      </c>
      <c r="P25" s="31">
        <v>100</v>
      </c>
    </row>
    <row r="26" spans="1:16" ht="135">
      <c r="A26" s="20" t="s">
        <v>61</v>
      </c>
      <c r="B26" s="21"/>
      <c r="C26" s="30" t="s">
        <v>88</v>
      </c>
      <c r="D26" s="31" t="s">
        <v>97</v>
      </c>
      <c r="E26" s="31" t="s">
        <v>107</v>
      </c>
      <c r="F26" s="31" t="s">
        <v>91</v>
      </c>
      <c r="G26" s="31" t="s">
        <v>99</v>
      </c>
      <c r="H26" s="31" t="s">
        <v>93</v>
      </c>
      <c r="J26" s="31" t="s">
        <v>94</v>
      </c>
      <c r="K26" s="31">
        <v>72</v>
      </c>
      <c r="L26" s="31">
        <v>72</v>
      </c>
      <c r="M26" s="31" t="s">
        <v>95</v>
      </c>
      <c r="N26" s="31" t="s">
        <v>78</v>
      </c>
      <c r="O26" s="31">
        <v>100</v>
      </c>
      <c r="P26" s="31">
        <v>100</v>
      </c>
    </row>
    <row r="27" spans="1:16" ht="135">
      <c r="A27" s="20" t="s">
        <v>61</v>
      </c>
      <c r="B27" s="21"/>
      <c r="C27" s="30" t="s">
        <v>88</v>
      </c>
      <c r="D27" s="31" t="s">
        <v>108</v>
      </c>
      <c r="E27" s="31" t="s">
        <v>109</v>
      </c>
      <c r="F27" s="31" t="s">
        <v>91</v>
      </c>
      <c r="G27" s="31" t="s">
        <v>99</v>
      </c>
      <c r="H27" s="31" t="s">
        <v>93</v>
      </c>
      <c r="J27" s="31" t="s">
        <v>94</v>
      </c>
      <c r="K27" s="31">
        <v>78</v>
      </c>
      <c r="L27" s="31">
        <v>78</v>
      </c>
      <c r="M27" s="31" t="s">
        <v>95</v>
      </c>
      <c r="N27" s="31" t="s">
        <v>78</v>
      </c>
      <c r="O27" s="31">
        <v>100</v>
      </c>
      <c r="P27" s="31">
        <v>100</v>
      </c>
    </row>
    <row r="28" spans="1:16" ht="135">
      <c r="A28" s="20" t="s">
        <v>61</v>
      </c>
      <c r="B28" s="21"/>
      <c r="C28" s="30" t="s">
        <v>88</v>
      </c>
      <c r="D28" s="31" t="s">
        <v>89</v>
      </c>
      <c r="E28" s="31" t="s">
        <v>110</v>
      </c>
      <c r="F28" s="31" t="s">
        <v>91</v>
      </c>
      <c r="G28" s="31" t="s">
        <v>99</v>
      </c>
      <c r="H28" s="31" t="s">
        <v>93</v>
      </c>
      <c r="J28" s="31" t="s">
        <v>94</v>
      </c>
      <c r="K28" s="31">
        <v>72</v>
      </c>
      <c r="L28" s="31">
        <v>72</v>
      </c>
      <c r="M28" s="31" t="s">
        <v>95</v>
      </c>
      <c r="N28" s="31" t="s">
        <v>78</v>
      </c>
      <c r="O28" s="31">
        <v>100</v>
      </c>
      <c r="P28" s="31">
        <v>100</v>
      </c>
    </row>
    <row r="29" spans="1:16" ht="135">
      <c r="A29" s="20" t="s">
        <v>61</v>
      </c>
      <c r="B29" s="21"/>
      <c r="C29" s="30" t="s">
        <v>88</v>
      </c>
      <c r="D29" s="31" t="s">
        <v>89</v>
      </c>
      <c r="E29" s="31" t="s">
        <v>111</v>
      </c>
      <c r="F29" s="31" t="s">
        <v>91</v>
      </c>
      <c r="G29" s="31" t="s">
        <v>99</v>
      </c>
      <c r="H29" s="31" t="s">
        <v>93</v>
      </c>
      <c r="J29" s="31" t="s">
        <v>94</v>
      </c>
      <c r="K29" s="31">
        <v>78</v>
      </c>
      <c r="L29" s="31">
        <v>78</v>
      </c>
      <c r="M29" s="31" t="s">
        <v>95</v>
      </c>
      <c r="N29" s="31" t="s">
        <v>78</v>
      </c>
      <c r="O29" s="31">
        <v>100</v>
      </c>
      <c r="P29" s="31">
        <v>100</v>
      </c>
    </row>
    <row r="30" spans="1:16" ht="135">
      <c r="A30" s="20" t="s">
        <v>61</v>
      </c>
      <c r="B30" s="21"/>
      <c r="C30" s="30" t="s">
        <v>88</v>
      </c>
      <c r="D30" s="31" t="s">
        <v>112</v>
      </c>
      <c r="E30" s="31" t="s">
        <v>113</v>
      </c>
      <c r="F30" s="31" t="s">
        <v>91</v>
      </c>
      <c r="G30" s="31" t="s">
        <v>92</v>
      </c>
      <c r="H30" s="31" t="s">
        <v>93</v>
      </c>
      <c r="J30" s="31" t="s">
        <v>94</v>
      </c>
      <c r="K30" s="31">
        <v>156</v>
      </c>
      <c r="L30" s="31">
        <v>156</v>
      </c>
      <c r="M30" s="31" t="s">
        <v>95</v>
      </c>
      <c r="N30" s="31" t="s">
        <v>78</v>
      </c>
      <c r="O30" s="31">
        <v>100</v>
      </c>
      <c r="P30" s="31">
        <v>100</v>
      </c>
    </row>
    <row r="31" spans="1:16" ht="135">
      <c r="A31" s="20" t="s">
        <v>61</v>
      </c>
      <c r="B31" s="21"/>
      <c r="C31" s="30" t="s">
        <v>88</v>
      </c>
      <c r="D31" s="31" t="s">
        <v>114</v>
      </c>
      <c r="E31" s="31" t="s">
        <v>115</v>
      </c>
      <c r="F31" s="31" t="s">
        <v>91</v>
      </c>
      <c r="G31" s="31" t="s">
        <v>92</v>
      </c>
      <c r="H31" s="31" t="s">
        <v>93</v>
      </c>
      <c r="J31" s="31" t="s">
        <v>94</v>
      </c>
      <c r="K31" s="31">
        <v>4</v>
      </c>
      <c r="L31" s="31">
        <v>4</v>
      </c>
      <c r="M31" s="31" t="s">
        <v>95</v>
      </c>
      <c r="N31" s="31" t="s">
        <v>78</v>
      </c>
      <c r="O31" s="31">
        <v>100</v>
      </c>
      <c r="P31" s="31">
        <v>100</v>
      </c>
    </row>
    <row r="32" spans="1:16" ht="135">
      <c r="A32" s="20" t="s">
        <v>61</v>
      </c>
      <c r="B32" s="21"/>
      <c r="C32" s="30" t="s">
        <v>88</v>
      </c>
      <c r="D32" s="31" t="s">
        <v>116</v>
      </c>
      <c r="E32" s="31" t="s">
        <v>117</v>
      </c>
      <c r="F32" s="31" t="s">
        <v>91</v>
      </c>
      <c r="G32" s="31" t="s">
        <v>99</v>
      </c>
      <c r="H32" s="31" t="s">
        <v>93</v>
      </c>
      <c r="J32" s="31" t="s">
        <v>94</v>
      </c>
      <c r="K32" s="31">
        <v>624</v>
      </c>
      <c r="L32" s="31">
        <v>624</v>
      </c>
      <c r="M32" s="31" t="s">
        <v>95</v>
      </c>
      <c r="N32" s="31" t="s">
        <v>78</v>
      </c>
      <c r="O32" s="31">
        <v>100</v>
      </c>
      <c r="P32" s="31">
        <v>100</v>
      </c>
    </row>
    <row r="33" spans="1:16" ht="135">
      <c r="A33" s="20" t="s">
        <v>61</v>
      </c>
      <c r="B33" s="21"/>
      <c r="C33" s="30" t="s">
        <v>88</v>
      </c>
      <c r="D33" s="31" t="s">
        <v>89</v>
      </c>
      <c r="E33" s="31" t="s">
        <v>118</v>
      </c>
      <c r="F33" s="31" t="s">
        <v>91</v>
      </c>
      <c r="G33" s="31" t="s">
        <v>92</v>
      </c>
      <c r="H33" s="31" t="s">
        <v>93</v>
      </c>
      <c r="J33" s="31" t="s">
        <v>94</v>
      </c>
      <c r="K33" s="31">
        <v>0</v>
      </c>
      <c r="L33" s="31">
        <v>0</v>
      </c>
      <c r="M33" s="31" t="s">
        <v>95</v>
      </c>
      <c r="N33" s="31" t="s">
        <v>78</v>
      </c>
      <c r="O33" s="31">
        <v>100</v>
      </c>
      <c r="P33" s="31">
        <v>100</v>
      </c>
    </row>
    <row r="34" spans="1:16" ht="135">
      <c r="A34" s="20" t="s">
        <v>61</v>
      </c>
      <c r="B34" s="21"/>
      <c r="C34" s="30" t="s">
        <v>88</v>
      </c>
      <c r="D34" s="31" t="s">
        <v>119</v>
      </c>
      <c r="E34" s="31" t="s">
        <v>120</v>
      </c>
      <c r="F34" s="31" t="s">
        <v>91</v>
      </c>
      <c r="G34" s="31" t="s">
        <v>99</v>
      </c>
      <c r="H34" s="31" t="s">
        <v>93</v>
      </c>
      <c r="J34" s="31" t="s">
        <v>94</v>
      </c>
      <c r="K34" s="31">
        <v>20</v>
      </c>
      <c r="L34" s="31">
        <v>20</v>
      </c>
      <c r="M34" s="31" t="s">
        <v>95</v>
      </c>
      <c r="N34" s="31" t="s">
        <v>78</v>
      </c>
      <c r="O34" s="31">
        <v>100</v>
      </c>
      <c r="P34" s="31">
        <v>100</v>
      </c>
    </row>
    <row r="35" spans="1:16" ht="135">
      <c r="A35" s="20" t="s">
        <v>61</v>
      </c>
      <c r="B35" s="21"/>
      <c r="C35" s="30" t="s">
        <v>88</v>
      </c>
      <c r="D35" s="31" t="s">
        <v>116</v>
      </c>
      <c r="E35" s="31" t="s">
        <v>121</v>
      </c>
      <c r="F35" s="31" t="s">
        <v>91</v>
      </c>
      <c r="G35" s="31" t="s">
        <v>92</v>
      </c>
      <c r="H35" s="31" t="s">
        <v>93</v>
      </c>
      <c r="J35" s="31" t="s">
        <v>94</v>
      </c>
      <c r="K35" s="31">
        <v>116</v>
      </c>
      <c r="L35" s="31">
        <v>116</v>
      </c>
      <c r="M35" s="31" t="s">
        <v>95</v>
      </c>
      <c r="N35" s="31" t="s">
        <v>78</v>
      </c>
      <c r="O35" s="31">
        <v>100</v>
      </c>
      <c r="P35" s="31">
        <v>100</v>
      </c>
    </row>
    <row r="36" spans="1:16" ht="135">
      <c r="A36" s="20" t="s">
        <v>61</v>
      </c>
      <c r="B36" s="21"/>
      <c r="C36" s="30" t="s">
        <v>88</v>
      </c>
      <c r="D36" s="31" t="s">
        <v>100</v>
      </c>
      <c r="E36" s="31" t="s">
        <v>122</v>
      </c>
      <c r="F36" s="31" t="s">
        <v>91</v>
      </c>
      <c r="G36" s="31" t="s">
        <v>99</v>
      </c>
      <c r="H36" s="31" t="s">
        <v>93</v>
      </c>
      <c r="J36" s="31" t="s">
        <v>94</v>
      </c>
      <c r="K36" s="31">
        <v>78</v>
      </c>
      <c r="L36" s="31">
        <v>78</v>
      </c>
      <c r="M36" s="31" t="s">
        <v>95</v>
      </c>
      <c r="N36" s="31" t="s">
        <v>78</v>
      </c>
      <c r="O36" s="31">
        <v>100</v>
      </c>
      <c r="P36" s="31">
        <v>100</v>
      </c>
    </row>
    <row r="37" spans="1:16" ht="135">
      <c r="A37" s="20" t="s">
        <v>61</v>
      </c>
      <c r="B37" s="21"/>
      <c r="C37" s="30" t="s">
        <v>88</v>
      </c>
      <c r="D37" s="31" t="s">
        <v>103</v>
      </c>
      <c r="E37" s="31" t="s">
        <v>104</v>
      </c>
      <c r="F37" s="31" t="s">
        <v>91</v>
      </c>
      <c r="G37" s="31" t="s">
        <v>99</v>
      </c>
      <c r="H37" s="31" t="s">
        <v>93</v>
      </c>
      <c r="J37" s="31" t="s">
        <v>94</v>
      </c>
      <c r="K37" s="31">
        <v>156</v>
      </c>
      <c r="L37" s="31">
        <v>156</v>
      </c>
      <c r="M37" s="31" t="s">
        <v>95</v>
      </c>
      <c r="N37" s="31" t="s">
        <v>78</v>
      </c>
      <c r="O37" s="31">
        <v>100</v>
      </c>
      <c r="P37" s="31">
        <v>100</v>
      </c>
    </row>
    <row r="38" spans="1:16" ht="135">
      <c r="A38" s="20" t="s">
        <v>61</v>
      </c>
      <c r="B38" s="21"/>
      <c r="C38" s="30" t="s">
        <v>88</v>
      </c>
      <c r="D38" s="31" t="s">
        <v>116</v>
      </c>
      <c r="E38" s="31" t="s">
        <v>121</v>
      </c>
      <c r="F38" s="31" t="s">
        <v>91</v>
      </c>
      <c r="G38" s="31" t="s">
        <v>99</v>
      </c>
      <c r="H38" s="31" t="s">
        <v>93</v>
      </c>
      <c r="J38" s="31" t="s">
        <v>94</v>
      </c>
      <c r="K38" s="31">
        <v>116</v>
      </c>
      <c r="L38" s="31">
        <v>116</v>
      </c>
      <c r="M38" s="31" t="s">
        <v>95</v>
      </c>
      <c r="N38" s="31" t="s">
        <v>78</v>
      </c>
      <c r="O38" s="31">
        <v>100</v>
      </c>
      <c r="P38" s="31">
        <v>100</v>
      </c>
    </row>
    <row r="39" spans="1:16" ht="135">
      <c r="A39" s="20" t="s">
        <v>61</v>
      </c>
      <c r="B39" s="21"/>
      <c r="C39" s="30" t="s">
        <v>88</v>
      </c>
      <c r="D39" s="31" t="s">
        <v>119</v>
      </c>
      <c r="E39" s="31" t="s">
        <v>123</v>
      </c>
      <c r="F39" s="31" t="s">
        <v>91</v>
      </c>
      <c r="G39" s="31" t="s">
        <v>92</v>
      </c>
      <c r="H39" s="31" t="s">
        <v>93</v>
      </c>
      <c r="J39" s="31" t="s">
        <v>94</v>
      </c>
      <c r="K39" s="31">
        <v>78</v>
      </c>
      <c r="L39" s="31">
        <v>78</v>
      </c>
      <c r="M39" s="31" t="s">
        <v>95</v>
      </c>
      <c r="N39" s="31" t="s">
        <v>78</v>
      </c>
      <c r="O39" s="31">
        <v>100</v>
      </c>
      <c r="P39" s="31">
        <v>100</v>
      </c>
    </row>
    <row r="40" spans="1:16" ht="135">
      <c r="A40" s="20" t="s">
        <v>61</v>
      </c>
      <c r="B40" s="21"/>
      <c r="C40" s="30" t="s">
        <v>88</v>
      </c>
      <c r="D40" s="31" t="s">
        <v>108</v>
      </c>
      <c r="E40" s="31" t="s">
        <v>124</v>
      </c>
      <c r="F40" s="31" t="s">
        <v>91</v>
      </c>
      <c r="G40" s="31" t="s">
        <v>92</v>
      </c>
      <c r="H40" s="31" t="s">
        <v>93</v>
      </c>
      <c r="J40" s="31" t="s">
        <v>94</v>
      </c>
      <c r="K40" s="31">
        <v>78</v>
      </c>
      <c r="L40" s="31">
        <v>78</v>
      </c>
      <c r="M40" s="31" t="s">
        <v>95</v>
      </c>
      <c r="N40" s="31" t="s">
        <v>78</v>
      </c>
      <c r="O40" s="31">
        <v>100</v>
      </c>
      <c r="P40" s="31">
        <v>100</v>
      </c>
    </row>
    <row r="41" spans="1:16" ht="135">
      <c r="A41" s="20" t="s">
        <v>61</v>
      </c>
      <c r="B41" s="21"/>
      <c r="C41" s="30" t="s">
        <v>88</v>
      </c>
      <c r="D41" s="31" t="s">
        <v>112</v>
      </c>
      <c r="E41" s="31" t="s">
        <v>125</v>
      </c>
      <c r="F41" s="31" t="s">
        <v>91</v>
      </c>
      <c r="G41" s="31" t="s">
        <v>92</v>
      </c>
      <c r="H41" s="31" t="s">
        <v>93</v>
      </c>
      <c r="J41" s="31" t="s">
        <v>94</v>
      </c>
      <c r="K41" s="31">
        <v>39</v>
      </c>
      <c r="L41" s="31">
        <v>39</v>
      </c>
      <c r="M41" s="31" t="s">
        <v>95</v>
      </c>
      <c r="N41" s="31" t="s">
        <v>78</v>
      </c>
      <c r="O41" s="31">
        <v>100</v>
      </c>
      <c r="P41" s="31">
        <v>100</v>
      </c>
    </row>
    <row r="42" spans="1:16" ht="135">
      <c r="A42" s="20" t="s">
        <v>61</v>
      </c>
      <c r="B42" s="21"/>
      <c r="C42" s="30" t="s">
        <v>88</v>
      </c>
      <c r="D42" s="31" t="s">
        <v>108</v>
      </c>
      <c r="E42" s="31" t="s">
        <v>126</v>
      </c>
      <c r="F42" s="31" t="s">
        <v>91</v>
      </c>
      <c r="G42" s="31" t="s">
        <v>99</v>
      </c>
      <c r="H42" s="31" t="s">
        <v>93</v>
      </c>
      <c r="J42" s="31" t="s">
        <v>94</v>
      </c>
      <c r="K42" s="31">
        <v>78</v>
      </c>
      <c r="L42" s="31">
        <v>78</v>
      </c>
      <c r="M42" s="31" t="s">
        <v>95</v>
      </c>
      <c r="N42" s="31" t="s">
        <v>78</v>
      </c>
      <c r="O42" s="31">
        <v>100</v>
      </c>
      <c r="P42" s="31">
        <v>100</v>
      </c>
    </row>
    <row r="43" spans="1:16" ht="135">
      <c r="A43" s="20" t="s">
        <v>61</v>
      </c>
      <c r="B43" s="21"/>
      <c r="C43" s="30" t="s">
        <v>88</v>
      </c>
      <c r="D43" s="31" t="s">
        <v>100</v>
      </c>
      <c r="E43" s="31" t="s">
        <v>127</v>
      </c>
      <c r="F43" s="31" t="s">
        <v>91</v>
      </c>
      <c r="G43" s="31" t="s">
        <v>99</v>
      </c>
      <c r="H43" s="31" t="s">
        <v>93</v>
      </c>
      <c r="J43" s="31" t="s">
        <v>94</v>
      </c>
      <c r="K43" s="31">
        <v>78</v>
      </c>
      <c r="L43" s="31">
        <v>78</v>
      </c>
      <c r="M43" s="31" t="s">
        <v>95</v>
      </c>
      <c r="N43" s="31" t="s">
        <v>78</v>
      </c>
      <c r="O43" s="31">
        <v>100</v>
      </c>
      <c r="P43" s="31">
        <v>100</v>
      </c>
    </row>
    <row r="44" spans="1:16" ht="135">
      <c r="A44" s="20" t="s">
        <v>61</v>
      </c>
      <c r="B44" s="21"/>
      <c r="C44" s="30" t="s">
        <v>88</v>
      </c>
      <c r="D44" s="31" t="s">
        <v>116</v>
      </c>
      <c r="E44" s="31" t="s">
        <v>117</v>
      </c>
      <c r="F44" s="31" t="s">
        <v>91</v>
      </c>
      <c r="G44" s="31" t="s">
        <v>92</v>
      </c>
      <c r="H44" s="31" t="s">
        <v>93</v>
      </c>
      <c r="J44" s="31" t="s">
        <v>94</v>
      </c>
      <c r="K44" s="31">
        <v>624</v>
      </c>
      <c r="L44" s="31">
        <v>624</v>
      </c>
      <c r="M44" s="31" t="s">
        <v>95</v>
      </c>
      <c r="N44" s="31" t="s">
        <v>78</v>
      </c>
      <c r="O44" s="31">
        <v>100</v>
      </c>
      <c r="P44" s="31">
        <v>100</v>
      </c>
    </row>
    <row r="45" spans="1:16" ht="135">
      <c r="A45" s="20" t="s">
        <v>61</v>
      </c>
      <c r="B45" s="21"/>
      <c r="C45" s="30" t="s">
        <v>88</v>
      </c>
      <c r="D45" s="31" t="s">
        <v>89</v>
      </c>
      <c r="E45" s="31" t="s">
        <v>90</v>
      </c>
      <c r="F45" s="31" t="s">
        <v>91</v>
      </c>
      <c r="G45" s="31" t="s">
        <v>99</v>
      </c>
      <c r="H45" s="31" t="s">
        <v>93</v>
      </c>
      <c r="J45" s="31" t="s">
        <v>94</v>
      </c>
      <c r="K45" s="31">
        <v>60</v>
      </c>
      <c r="L45" s="31">
        <v>60</v>
      </c>
      <c r="M45" s="31" t="s">
        <v>95</v>
      </c>
      <c r="N45" s="31" t="s">
        <v>78</v>
      </c>
      <c r="O45" s="31">
        <v>100</v>
      </c>
      <c r="P45" s="31">
        <v>100</v>
      </c>
    </row>
    <row r="46" spans="1:16" ht="135">
      <c r="A46" s="20" t="s">
        <v>61</v>
      </c>
      <c r="B46" s="21"/>
      <c r="C46" s="30" t="s">
        <v>88</v>
      </c>
      <c r="D46" s="31" t="s">
        <v>89</v>
      </c>
      <c r="E46" s="31" t="s">
        <v>128</v>
      </c>
      <c r="F46" s="31" t="s">
        <v>91</v>
      </c>
      <c r="G46" s="31" t="s">
        <v>92</v>
      </c>
      <c r="H46" s="31" t="s">
        <v>93</v>
      </c>
      <c r="J46" s="31" t="s">
        <v>94</v>
      </c>
      <c r="K46" s="31">
        <v>189</v>
      </c>
      <c r="L46" s="31">
        <v>189</v>
      </c>
      <c r="M46" s="31" t="s">
        <v>95</v>
      </c>
      <c r="N46" s="31" t="s">
        <v>78</v>
      </c>
      <c r="O46" s="31">
        <v>100</v>
      </c>
      <c r="P46" s="31">
        <v>100</v>
      </c>
    </row>
    <row r="47" spans="1:16" ht="135">
      <c r="A47" s="20" t="s">
        <v>61</v>
      </c>
      <c r="B47" s="21"/>
      <c r="C47" s="30" t="s">
        <v>88</v>
      </c>
      <c r="D47" s="31" t="s">
        <v>89</v>
      </c>
      <c r="E47" s="31" t="s">
        <v>118</v>
      </c>
      <c r="F47" s="31" t="s">
        <v>91</v>
      </c>
      <c r="G47" s="31" t="s">
        <v>99</v>
      </c>
      <c r="H47" s="31" t="s">
        <v>93</v>
      </c>
      <c r="J47" s="31" t="s">
        <v>94</v>
      </c>
      <c r="K47" s="31">
        <v>6</v>
      </c>
      <c r="L47" s="31">
        <v>6</v>
      </c>
      <c r="M47" s="31" t="s">
        <v>95</v>
      </c>
      <c r="N47" s="31" t="s">
        <v>78</v>
      </c>
      <c r="O47" s="31">
        <v>100</v>
      </c>
      <c r="P47" s="31">
        <v>100</v>
      </c>
    </row>
    <row r="48" spans="1:16" ht="135">
      <c r="A48" s="20" t="s">
        <v>61</v>
      </c>
      <c r="B48" s="21"/>
      <c r="C48" s="30" t="s">
        <v>88</v>
      </c>
      <c r="D48" s="31" t="s">
        <v>89</v>
      </c>
      <c r="E48" s="31" t="s">
        <v>128</v>
      </c>
      <c r="F48" s="31" t="s">
        <v>91</v>
      </c>
      <c r="G48" s="31" t="s">
        <v>99</v>
      </c>
      <c r="H48" s="31" t="s">
        <v>93</v>
      </c>
      <c r="J48" s="31" t="s">
        <v>94</v>
      </c>
      <c r="K48" s="31">
        <v>189</v>
      </c>
      <c r="L48" s="31">
        <v>189</v>
      </c>
      <c r="M48" s="31" t="s">
        <v>95</v>
      </c>
      <c r="N48" s="31" t="s">
        <v>78</v>
      </c>
      <c r="O48" s="31">
        <v>100</v>
      </c>
      <c r="P48" s="31">
        <v>100</v>
      </c>
    </row>
    <row r="49" spans="1:16" ht="135">
      <c r="A49" s="20" t="s">
        <v>61</v>
      </c>
      <c r="B49" s="21"/>
      <c r="C49" s="30" t="s">
        <v>88</v>
      </c>
      <c r="D49" s="31" t="s">
        <v>112</v>
      </c>
      <c r="E49" s="31" t="s">
        <v>125</v>
      </c>
      <c r="F49" s="31" t="s">
        <v>91</v>
      </c>
      <c r="G49" s="31" t="s">
        <v>99</v>
      </c>
      <c r="H49" s="31" t="s">
        <v>93</v>
      </c>
      <c r="J49" s="31" t="s">
        <v>94</v>
      </c>
      <c r="K49" s="31">
        <v>26</v>
      </c>
      <c r="L49" s="31">
        <v>26</v>
      </c>
      <c r="M49" s="31" t="s">
        <v>95</v>
      </c>
      <c r="N49" s="31" t="s">
        <v>78</v>
      </c>
      <c r="O49" s="31">
        <v>100</v>
      </c>
      <c r="P49" s="31">
        <v>100</v>
      </c>
    </row>
    <row r="50" spans="1:16" ht="135">
      <c r="A50" s="20" t="s">
        <v>61</v>
      </c>
      <c r="B50" s="21"/>
      <c r="C50" s="30" t="s">
        <v>88</v>
      </c>
      <c r="D50" s="31" t="s">
        <v>100</v>
      </c>
      <c r="E50" s="31" t="s">
        <v>129</v>
      </c>
      <c r="F50" s="31" t="s">
        <v>91</v>
      </c>
      <c r="G50" s="31" t="s">
        <v>99</v>
      </c>
      <c r="H50" s="31" t="s">
        <v>93</v>
      </c>
      <c r="J50" s="31" t="s">
        <v>94</v>
      </c>
      <c r="K50" s="31">
        <v>54</v>
      </c>
      <c r="L50" s="31">
        <v>54</v>
      </c>
      <c r="M50" s="31" t="s">
        <v>95</v>
      </c>
      <c r="N50" s="31" t="s">
        <v>78</v>
      </c>
      <c r="O50" s="31">
        <v>100</v>
      </c>
      <c r="P50" s="31">
        <v>100</v>
      </c>
    </row>
    <row r="51" spans="1:16" ht="135">
      <c r="A51" s="20" t="s">
        <v>61</v>
      </c>
      <c r="B51" s="21"/>
      <c r="C51" s="30" t="s">
        <v>88</v>
      </c>
      <c r="D51" s="31" t="s">
        <v>89</v>
      </c>
      <c r="E51" s="31" t="s">
        <v>111</v>
      </c>
      <c r="F51" s="31" t="s">
        <v>91</v>
      </c>
      <c r="G51" s="31" t="s">
        <v>92</v>
      </c>
      <c r="H51" s="31" t="s">
        <v>93</v>
      </c>
      <c r="J51" s="31" t="s">
        <v>94</v>
      </c>
      <c r="K51" s="31">
        <v>6</v>
      </c>
      <c r="L51" s="31">
        <v>6</v>
      </c>
      <c r="M51" s="31" t="s">
        <v>95</v>
      </c>
      <c r="N51" s="31" t="s">
        <v>78</v>
      </c>
      <c r="O51" s="31">
        <v>100</v>
      </c>
      <c r="P51" s="31">
        <v>100</v>
      </c>
    </row>
    <row r="52" spans="1:16" ht="135">
      <c r="A52" s="20" t="s">
        <v>61</v>
      </c>
      <c r="B52" s="21"/>
      <c r="C52" s="30" t="s">
        <v>88</v>
      </c>
      <c r="D52" s="31" t="s">
        <v>89</v>
      </c>
      <c r="E52" s="31" t="s">
        <v>130</v>
      </c>
      <c r="F52" s="31" t="s">
        <v>91</v>
      </c>
      <c r="G52" s="31" t="s">
        <v>92</v>
      </c>
      <c r="H52" s="31" t="s">
        <v>93</v>
      </c>
      <c r="J52" s="31" t="s">
        <v>94</v>
      </c>
      <c r="K52" s="31">
        <v>78</v>
      </c>
      <c r="L52" s="31">
        <v>78</v>
      </c>
      <c r="M52" s="31" t="s">
        <v>95</v>
      </c>
      <c r="N52" s="31" t="s">
        <v>78</v>
      </c>
      <c r="O52" s="31">
        <v>100</v>
      </c>
      <c r="P52" s="31">
        <v>100</v>
      </c>
    </row>
    <row r="53" spans="1:16" ht="135">
      <c r="A53" s="20" t="s">
        <v>61</v>
      </c>
      <c r="B53" s="21"/>
      <c r="C53" s="30" t="s">
        <v>88</v>
      </c>
      <c r="D53" s="31" t="s">
        <v>131</v>
      </c>
      <c r="E53" s="31" t="s">
        <v>131</v>
      </c>
      <c r="F53" s="31" t="s">
        <v>91</v>
      </c>
      <c r="G53" s="31" t="s">
        <v>99</v>
      </c>
      <c r="H53" s="31" t="s">
        <v>93</v>
      </c>
      <c r="J53" s="31" t="s">
        <v>94</v>
      </c>
      <c r="K53" s="31">
        <v>777</v>
      </c>
      <c r="L53" s="31">
        <v>777</v>
      </c>
      <c r="M53" s="31" t="s">
        <v>95</v>
      </c>
      <c r="N53" s="31" t="s">
        <v>78</v>
      </c>
      <c r="O53" s="31">
        <v>100</v>
      </c>
      <c r="P53" s="31">
        <v>100</v>
      </c>
    </row>
    <row r="54" spans="1:16" ht="135">
      <c r="A54" s="20" t="s">
        <v>61</v>
      </c>
      <c r="B54" s="21"/>
      <c r="C54" s="30" t="s">
        <v>88</v>
      </c>
      <c r="D54" s="31" t="s">
        <v>132</v>
      </c>
      <c r="E54" s="31" t="s">
        <v>133</v>
      </c>
      <c r="F54" s="31" t="s">
        <v>91</v>
      </c>
      <c r="G54" s="31" t="s">
        <v>92</v>
      </c>
      <c r="H54" s="31" t="s">
        <v>93</v>
      </c>
      <c r="J54" s="31" t="s">
        <v>94</v>
      </c>
      <c r="K54" s="31">
        <v>9</v>
      </c>
      <c r="L54" s="31">
        <v>9</v>
      </c>
      <c r="M54" s="31" t="s">
        <v>95</v>
      </c>
      <c r="N54" s="31" t="s">
        <v>78</v>
      </c>
      <c r="O54" s="31">
        <v>100</v>
      </c>
      <c r="P54" s="31">
        <v>100</v>
      </c>
    </row>
    <row r="55" spans="1:16" ht="135">
      <c r="A55" s="20" t="s">
        <v>61</v>
      </c>
      <c r="B55" s="21"/>
      <c r="C55" s="30" t="s">
        <v>88</v>
      </c>
      <c r="D55" s="31" t="s">
        <v>132</v>
      </c>
      <c r="E55" s="31" t="s">
        <v>133</v>
      </c>
      <c r="F55" s="31" t="s">
        <v>91</v>
      </c>
      <c r="G55" s="31" t="s">
        <v>99</v>
      </c>
      <c r="H55" s="31" t="s">
        <v>93</v>
      </c>
      <c r="J55" s="31" t="s">
        <v>94</v>
      </c>
      <c r="K55" s="31">
        <v>9</v>
      </c>
      <c r="L55" s="31">
        <v>9</v>
      </c>
      <c r="M55" s="31" t="s">
        <v>95</v>
      </c>
      <c r="N55" s="31" t="s">
        <v>78</v>
      </c>
      <c r="O55" s="31">
        <v>100</v>
      </c>
      <c r="P55" s="31">
        <v>100</v>
      </c>
    </row>
    <row r="56" spans="1:16" ht="135">
      <c r="A56" s="20" t="s">
        <v>61</v>
      </c>
      <c r="B56" s="21"/>
      <c r="C56" s="30" t="s">
        <v>88</v>
      </c>
      <c r="D56" s="31" t="s">
        <v>132</v>
      </c>
      <c r="E56" s="31" t="s">
        <v>134</v>
      </c>
      <c r="F56" s="31" t="s">
        <v>91</v>
      </c>
      <c r="G56" s="31" t="s">
        <v>99</v>
      </c>
      <c r="H56" s="31" t="s">
        <v>93</v>
      </c>
      <c r="J56" s="31" t="s">
        <v>94</v>
      </c>
      <c r="K56" s="31">
        <v>5495</v>
      </c>
      <c r="L56" s="31">
        <v>5495</v>
      </c>
      <c r="M56" s="31" t="s">
        <v>95</v>
      </c>
      <c r="N56" s="31" t="s">
        <v>78</v>
      </c>
      <c r="O56" s="31">
        <v>100</v>
      </c>
      <c r="P56" s="31">
        <v>100</v>
      </c>
    </row>
    <row r="57" spans="1:16" ht="135">
      <c r="A57" s="20" t="s">
        <v>61</v>
      </c>
      <c r="B57" s="21"/>
      <c r="C57" s="30" t="s">
        <v>88</v>
      </c>
      <c r="D57" s="31" t="s">
        <v>89</v>
      </c>
      <c r="E57" s="31" t="s">
        <v>130</v>
      </c>
      <c r="F57" s="31" t="s">
        <v>91</v>
      </c>
      <c r="G57" s="31" t="s">
        <v>99</v>
      </c>
      <c r="H57" s="31" t="s">
        <v>93</v>
      </c>
      <c r="J57" s="31" t="s">
        <v>94</v>
      </c>
      <c r="K57" s="31">
        <v>78</v>
      </c>
      <c r="L57" s="31">
        <v>78</v>
      </c>
      <c r="M57" s="31" t="s">
        <v>95</v>
      </c>
      <c r="N57" s="31" t="s">
        <v>78</v>
      </c>
      <c r="O57" s="31">
        <v>100</v>
      </c>
      <c r="P57" s="31">
        <v>100</v>
      </c>
    </row>
    <row r="58" spans="1:16" ht="135">
      <c r="A58" s="20" t="s">
        <v>61</v>
      </c>
      <c r="B58" s="21"/>
      <c r="C58" s="30" t="s">
        <v>88</v>
      </c>
      <c r="D58" s="31" t="s">
        <v>112</v>
      </c>
      <c r="E58" s="31" t="s">
        <v>135</v>
      </c>
      <c r="F58" s="31" t="s">
        <v>91</v>
      </c>
      <c r="G58" s="31" t="s">
        <v>99</v>
      </c>
      <c r="H58" s="31" t="s">
        <v>93</v>
      </c>
      <c r="J58" s="31" t="s">
        <v>94</v>
      </c>
      <c r="K58" s="31">
        <v>1600</v>
      </c>
      <c r="L58" s="31">
        <v>1600</v>
      </c>
      <c r="M58" s="31" t="s">
        <v>95</v>
      </c>
      <c r="N58" s="31" t="s">
        <v>78</v>
      </c>
      <c r="O58" s="31">
        <v>100</v>
      </c>
      <c r="P58" s="31">
        <v>100</v>
      </c>
    </row>
    <row r="59" spans="1:16" ht="135">
      <c r="A59" s="20" t="s">
        <v>61</v>
      </c>
      <c r="B59" s="21"/>
      <c r="C59" s="30" t="s">
        <v>88</v>
      </c>
      <c r="D59" s="31" t="s">
        <v>108</v>
      </c>
      <c r="E59" s="31" t="s">
        <v>136</v>
      </c>
      <c r="F59" s="31" t="s">
        <v>91</v>
      </c>
      <c r="G59" s="31" t="s">
        <v>92</v>
      </c>
      <c r="H59" s="31" t="s">
        <v>93</v>
      </c>
      <c r="J59" s="31" t="s">
        <v>94</v>
      </c>
      <c r="K59" s="31">
        <v>0</v>
      </c>
      <c r="L59" s="31">
        <v>0</v>
      </c>
      <c r="M59" s="31" t="s">
        <v>95</v>
      </c>
      <c r="N59" s="31" t="s">
        <v>78</v>
      </c>
      <c r="O59" s="31">
        <v>100</v>
      </c>
      <c r="P59" s="31">
        <v>100</v>
      </c>
    </row>
    <row r="60" spans="1:16" ht="135">
      <c r="A60" s="20" t="s">
        <v>61</v>
      </c>
      <c r="B60" s="21"/>
      <c r="C60" s="30" t="s">
        <v>88</v>
      </c>
      <c r="D60" s="31" t="s">
        <v>106</v>
      </c>
      <c r="E60" s="31" t="s">
        <v>106</v>
      </c>
      <c r="F60" s="31" t="s">
        <v>91</v>
      </c>
      <c r="G60" s="31" t="s">
        <v>99</v>
      </c>
      <c r="H60" s="31" t="s">
        <v>93</v>
      </c>
      <c r="J60" s="31" t="s">
        <v>94</v>
      </c>
      <c r="K60" s="31">
        <v>26</v>
      </c>
      <c r="L60" s="31">
        <v>26</v>
      </c>
      <c r="M60" s="31" t="s">
        <v>95</v>
      </c>
      <c r="N60" s="31" t="s">
        <v>78</v>
      </c>
      <c r="O60" s="31">
        <v>100</v>
      </c>
      <c r="P60" s="31">
        <v>100</v>
      </c>
    </row>
    <row r="61" spans="1:16" ht="135">
      <c r="A61" s="20" t="s">
        <v>61</v>
      </c>
      <c r="B61" s="21"/>
      <c r="C61" s="30" t="s">
        <v>88</v>
      </c>
      <c r="D61" s="31" t="s">
        <v>112</v>
      </c>
      <c r="E61" s="31" t="s">
        <v>113</v>
      </c>
      <c r="F61" s="31" t="s">
        <v>91</v>
      </c>
      <c r="G61" s="31" t="s">
        <v>99</v>
      </c>
      <c r="H61" s="31" t="s">
        <v>93</v>
      </c>
      <c r="J61" s="31" t="s">
        <v>94</v>
      </c>
      <c r="K61" s="31">
        <v>156</v>
      </c>
      <c r="L61" s="31">
        <v>156</v>
      </c>
      <c r="M61" s="31" t="s">
        <v>95</v>
      </c>
      <c r="N61" s="31" t="s">
        <v>78</v>
      </c>
      <c r="O61" s="31">
        <v>100</v>
      </c>
      <c r="P61" s="31">
        <v>100</v>
      </c>
    </row>
    <row r="62" spans="1:16" ht="135">
      <c r="A62" s="20" t="s">
        <v>61</v>
      </c>
      <c r="B62" s="21"/>
      <c r="C62" s="30" t="s">
        <v>88</v>
      </c>
      <c r="D62" s="31" t="s">
        <v>108</v>
      </c>
      <c r="E62" s="31" t="s">
        <v>136</v>
      </c>
      <c r="F62" s="31" t="s">
        <v>91</v>
      </c>
      <c r="G62" s="31" t="s">
        <v>99</v>
      </c>
      <c r="H62" s="31" t="s">
        <v>93</v>
      </c>
      <c r="J62" s="31" t="s">
        <v>94</v>
      </c>
      <c r="K62" s="31">
        <v>112</v>
      </c>
      <c r="L62" s="31">
        <v>112</v>
      </c>
      <c r="M62" s="31" t="s">
        <v>95</v>
      </c>
      <c r="N62" s="31" t="s">
        <v>78</v>
      </c>
      <c r="O62" s="31">
        <v>100</v>
      </c>
      <c r="P62" s="31">
        <v>100</v>
      </c>
    </row>
    <row r="63" spans="1:16" ht="135">
      <c r="A63" s="20" t="s">
        <v>61</v>
      </c>
      <c r="B63" s="21"/>
      <c r="C63" s="30" t="s">
        <v>88</v>
      </c>
      <c r="D63" s="31" t="s">
        <v>132</v>
      </c>
      <c r="E63" s="31" t="s">
        <v>134</v>
      </c>
      <c r="F63" s="31" t="s">
        <v>91</v>
      </c>
      <c r="G63" s="31" t="s">
        <v>92</v>
      </c>
      <c r="H63" s="31" t="s">
        <v>93</v>
      </c>
      <c r="J63" s="31" t="s">
        <v>94</v>
      </c>
      <c r="K63" s="31">
        <v>5742</v>
      </c>
      <c r="L63" s="31">
        <v>5742</v>
      </c>
      <c r="M63" s="31" t="s">
        <v>95</v>
      </c>
      <c r="N63" s="31" t="s">
        <v>78</v>
      </c>
      <c r="O63" s="31">
        <v>100</v>
      </c>
      <c r="P63" s="31">
        <v>100</v>
      </c>
    </row>
    <row r="64" spans="1:16" ht="110.25">
      <c r="A64" s="20" t="s">
        <v>61</v>
      </c>
      <c r="B64" s="21"/>
      <c r="C64" s="30" t="s">
        <v>137</v>
      </c>
      <c r="D64" s="31" t="s">
        <v>138</v>
      </c>
      <c r="E64" s="31" t="s">
        <v>139</v>
      </c>
      <c r="F64" s="31" t="s">
        <v>91</v>
      </c>
      <c r="G64" s="31" t="s">
        <v>92</v>
      </c>
      <c r="H64" s="31" t="s">
        <v>140</v>
      </c>
      <c r="I64" s="31"/>
      <c r="J64" s="31" t="s">
        <v>94</v>
      </c>
      <c r="K64" s="31">
        <v>13</v>
      </c>
      <c r="L64" s="31">
        <v>13</v>
      </c>
      <c r="M64" s="31" t="s">
        <v>95</v>
      </c>
      <c r="N64" s="31" t="s">
        <v>78</v>
      </c>
      <c r="O64" s="31">
        <v>100</v>
      </c>
      <c r="P64" s="31">
        <v>100</v>
      </c>
    </row>
    <row r="65" spans="1:16" ht="173.25">
      <c r="A65" s="20" t="s">
        <v>61</v>
      </c>
      <c r="B65" s="21"/>
      <c r="C65" s="30" t="s">
        <v>137</v>
      </c>
      <c r="D65" s="31" t="s">
        <v>138</v>
      </c>
      <c r="E65" s="31" t="s">
        <v>141</v>
      </c>
      <c r="F65" s="31" t="s">
        <v>91</v>
      </c>
      <c r="G65" s="31" t="s">
        <v>99</v>
      </c>
      <c r="H65" s="31" t="s">
        <v>140</v>
      </c>
      <c r="I65" s="31"/>
      <c r="J65" s="31" t="s">
        <v>94</v>
      </c>
      <c r="K65" s="31">
        <v>25</v>
      </c>
      <c r="L65" s="31">
        <v>25</v>
      </c>
      <c r="M65" s="31" t="s">
        <v>95</v>
      </c>
      <c r="N65" s="31" t="s">
        <v>78</v>
      </c>
      <c r="O65" s="31">
        <v>100</v>
      </c>
      <c r="P65" s="31">
        <v>100</v>
      </c>
    </row>
    <row r="66" spans="1:16" ht="189">
      <c r="A66" s="20" t="s">
        <v>61</v>
      </c>
      <c r="B66" s="21"/>
      <c r="C66" s="30" t="s">
        <v>137</v>
      </c>
      <c r="D66" s="31" t="s">
        <v>138</v>
      </c>
      <c r="E66" s="31" t="s">
        <v>142</v>
      </c>
      <c r="F66" s="31" t="s">
        <v>91</v>
      </c>
      <c r="G66" s="31" t="s">
        <v>99</v>
      </c>
      <c r="H66" s="31" t="s">
        <v>140</v>
      </c>
      <c r="I66" s="31"/>
      <c r="J66" s="31" t="s">
        <v>94</v>
      </c>
      <c r="K66" s="31">
        <v>13</v>
      </c>
      <c r="L66" s="31">
        <v>13</v>
      </c>
      <c r="M66" s="31" t="s">
        <v>95</v>
      </c>
      <c r="N66" s="31" t="s">
        <v>78</v>
      </c>
      <c r="O66" s="31">
        <v>100</v>
      </c>
      <c r="P66" s="31">
        <v>100</v>
      </c>
    </row>
    <row r="67" spans="1:16" ht="110.25">
      <c r="A67" s="20" t="s">
        <v>61</v>
      </c>
      <c r="B67" s="21"/>
      <c r="C67" s="30" t="s">
        <v>137</v>
      </c>
      <c r="D67" s="31" t="s">
        <v>138</v>
      </c>
      <c r="E67" s="31" t="s">
        <v>143</v>
      </c>
      <c r="F67" s="31" t="s">
        <v>91</v>
      </c>
      <c r="G67" s="31" t="s">
        <v>92</v>
      </c>
      <c r="H67" s="31" t="s">
        <v>140</v>
      </c>
      <c r="I67" s="31"/>
      <c r="J67" s="31" t="s">
        <v>94</v>
      </c>
      <c r="K67" s="31">
        <v>25</v>
      </c>
      <c r="L67" s="31">
        <v>25</v>
      </c>
      <c r="M67" s="31" t="s">
        <v>95</v>
      </c>
      <c r="N67" s="31" t="s">
        <v>78</v>
      </c>
      <c r="O67" s="31">
        <v>100</v>
      </c>
      <c r="P67" s="31">
        <v>100</v>
      </c>
    </row>
    <row r="68" spans="1:16" ht="173.25">
      <c r="A68" s="20" t="s">
        <v>61</v>
      </c>
      <c r="B68" s="21"/>
      <c r="C68" s="30" t="s">
        <v>137</v>
      </c>
      <c r="D68" s="31" t="s">
        <v>138</v>
      </c>
      <c r="E68" s="31" t="s">
        <v>144</v>
      </c>
      <c r="F68" s="31" t="s">
        <v>91</v>
      </c>
      <c r="G68" s="31" t="s">
        <v>92</v>
      </c>
      <c r="H68" s="31" t="s">
        <v>140</v>
      </c>
      <c r="I68" s="31"/>
      <c r="J68" s="31" t="s">
        <v>94</v>
      </c>
      <c r="K68" s="31">
        <v>25</v>
      </c>
      <c r="L68" s="31">
        <v>25</v>
      </c>
      <c r="M68" s="31" t="s">
        <v>95</v>
      </c>
      <c r="N68" s="31" t="s">
        <v>78</v>
      </c>
      <c r="O68" s="31">
        <v>100</v>
      </c>
      <c r="P68" s="31">
        <v>100</v>
      </c>
    </row>
    <row r="69" spans="1:16" ht="110.25">
      <c r="A69" s="20" t="s">
        <v>61</v>
      </c>
      <c r="B69" s="21"/>
      <c r="C69" s="30" t="s">
        <v>137</v>
      </c>
      <c r="D69" s="31" t="s">
        <v>138</v>
      </c>
      <c r="E69" s="31" t="s">
        <v>145</v>
      </c>
      <c r="F69" s="31" t="s">
        <v>91</v>
      </c>
      <c r="G69" s="31" t="s">
        <v>99</v>
      </c>
      <c r="H69" s="31" t="s">
        <v>140</v>
      </c>
      <c r="I69" s="31"/>
      <c r="J69" s="31" t="s">
        <v>94</v>
      </c>
      <c r="K69" s="31">
        <v>13</v>
      </c>
      <c r="L69" s="31">
        <v>13</v>
      </c>
      <c r="M69" s="31" t="s">
        <v>95</v>
      </c>
      <c r="N69" s="31" t="s">
        <v>78</v>
      </c>
      <c r="O69" s="31">
        <v>100</v>
      </c>
      <c r="P69" s="31">
        <v>100</v>
      </c>
    </row>
    <row r="70" spans="1:16" ht="110.25">
      <c r="A70" s="20" t="s">
        <v>61</v>
      </c>
      <c r="B70" s="21"/>
      <c r="C70" s="30" t="s">
        <v>137</v>
      </c>
      <c r="D70" s="31" t="s">
        <v>146</v>
      </c>
      <c r="E70" s="31" t="s">
        <v>139</v>
      </c>
      <c r="F70" s="31" t="s">
        <v>91</v>
      </c>
      <c r="G70" s="31" t="s">
        <v>99</v>
      </c>
      <c r="H70" s="31" t="s">
        <v>140</v>
      </c>
      <c r="I70" s="31"/>
      <c r="J70" s="31" t="s">
        <v>94</v>
      </c>
      <c r="K70" s="31">
        <v>0</v>
      </c>
      <c r="L70" s="31">
        <v>0</v>
      </c>
      <c r="M70" s="31" t="s">
        <v>95</v>
      </c>
      <c r="N70" s="31" t="s">
        <v>78</v>
      </c>
      <c r="O70" s="31">
        <v>100</v>
      </c>
      <c r="P70" s="31">
        <v>100</v>
      </c>
    </row>
    <row r="71" spans="1:16" ht="126">
      <c r="A71" s="20" t="s">
        <v>61</v>
      </c>
      <c r="B71" s="21"/>
      <c r="C71" s="30" t="s">
        <v>137</v>
      </c>
      <c r="D71" s="31" t="s">
        <v>146</v>
      </c>
      <c r="E71" s="31" t="s">
        <v>147</v>
      </c>
      <c r="F71" s="31" t="s">
        <v>91</v>
      </c>
      <c r="G71" s="31" t="s">
        <v>99</v>
      </c>
      <c r="H71" s="31" t="s">
        <v>140</v>
      </c>
      <c r="I71" s="31"/>
      <c r="J71" s="31" t="s">
        <v>94</v>
      </c>
      <c r="K71" s="31">
        <v>37</v>
      </c>
      <c r="L71" s="31">
        <v>37</v>
      </c>
      <c r="M71" s="31" t="s">
        <v>95</v>
      </c>
      <c r="N71" s="31" t="s">
        <v>78</v>
      </c>
      <c r="O71" s="31">
        <v>100</v>
      </c>
      <c r="P71" s="31">
        <v>100</v>
      </c>
    </row>
    <row r="72" spans="1:16" ht="110.25">
      <c r="A72" s="20" t="s">
        <v>61</v>
      </c>
      <c r="B72" s="21"/>
      <c r="C72" s="30" t="s">
        <v>137</v>
      </c>
      <c r="D72" s="31" t="s">
        <v>138</v>
      </c>
      <c r="E72" s="31" t="s">
        <v>139</v>
      </c>
      <c r="F72" s="31" t="s">
        <v>91</v>
      </c>
      <c r="G72" s="31" t="s">
        <v>99</v>
      </c>
      <c r="H72" s="31" t="s">
        <v>140</v>
      </c>
      <c r="I72" s="31"/>
      <c r="J72" s="31" t="s">
        <v>94</v>
      </c>
      <c r="K72" s="31">
        <v>13</v>
      </c>
      <c r="L72" s="31">
        <v>13</v>
      </c>
      <c r="M72" s="31" t="s">
        <v>95</v>
      </c>
      <c r="N72" s="31" t="s">
        <v>78</v>
      </c>
      <c r="O72" s="31">
        <v>100</v>
      </c>
      <c r="P72" s="31">
        <v>100</v>
      </c>
    </row>
    <row r="73" spans="1:16" ht="110.25">
      <c r="A73" s="20" t="s">
        <v>61</v>
      </c>
      <c r="B73" s="21"/>
      <c r="C73" s="30" t="s">
        <v>137</v>
      </c>
      <c r="D73" s="31" t="s">
        <v>138</v>
      </c>
      <c r="E73" s="31" t="s">
        <v>143</v>
      </c>
      <c r="F73" s="31" t="s">
        <v>91</v>
      </c>
      <c r="G73" s="31" t="s">
        <v>99</v>
      </c>
      <c r="H73" s="31" t="s">
        <v>140</v>
      </c>
      <c r="I73" s="31"/>
      <c r="J73" s="31" t="s">
        <v>94</v>
      </c>
      <c r="K73" s="31">
        <v>25</v>
      </c>
      <c r="L73" s="31">
        <v>25</v>
      </c>
      <c r="M73" s="31" t="s">
        <v>95</v>
      </c>
      <c r="N73" s="31" t="s">
        <v>78</v>
      </c>
      <c r="O73" s="31">
        <v>100</v>
      </c>
      <c r="P73" s="31">
        <v>100</v>
      </c>
    </row>
    <row r="74" spans="1:16" ht="173.25">
      <c r="A74" s="20" t="s">
        <v>61</v>
      </c>
      <c r="B74" s="21"/>
      <c r="C74" s="30" t="s">
        <v>137</v>
      </c>
      <c r="D74" s="31" t="s">
        <v>138</v>
      </c>
      <c r="E74" s="31" t="s">
        <v>148</v>
      </c>
      <c r="F74" s="31" t="s">
        <v>91</v>
      </c>
      <c r="G74" s="31" t="s">
        <v>99</v>
      </c>
      <c r="H74" s="31" t="s">
        <v>140</v>
      </c>
      <c r="I74" s="31"/>
      <c r="J74" s="31" t="s">
        <v>94</v>
      </c>
      <c r="K74" s="31">
        <v>13</v>
      </c>
      <c r="L74" s="31">
        <v>13</v>
      </c>
      <c r="M74" s="31" t="s">
        <v>95</v>
      </c>
      <c r="N74" s="31" t="s">
        <v>78</v>
      </c>
      <c r="O74" s="31">
        <v>100</v>
      </c>
      <c r="P74" s="31">
        <v>100</v>
      </c>
    </row>
    <row r="75" spans="1:16" ht="173.25">
      <c r="A75" s="20" t="s">
        <v>61</v>
      </c>
      <c r="B75" s="21"/>
      <c r="C75" s="30" t="s">
        <v>137</v>
      </c>
      <c r="D75" s="31" t="s">
        <v>138</v>
      </c>
      <c r="E75" s="31" t="s">
        <v>149</v>
      </c>
      <c r="F75" s="31" t="s">
        <v>91</v>
      </c>
      <c r="G75" s="31" t="s">
        <v>99</v>
      </c>
      <c r="H75" s="31" t="s">
        <v>140</v>
      </c>
      <c r="I75" s="31"/>
      <c r="J75" s="31" t="s">
        <v>94</v>
      </c>
      <c r="K75" s="31">
        <v>13</v>
      </c>
      <c r="L75" s="31">
        <v>13</v>
      </c>
      <c r="M75" s="31" t="s">
        <v>95</v>
      </c>
      <c r="N75" s="31" t="s">
        <v>78</v>
      </c>
      <c r="O75" s="31">
        <v>100</v>
      </c>
      <c r="P75" s="31">
        <v>100</v>
      </c>
    </row>
    <row r="76" spans="1:16" ht="110.25">
      <c r="A76" s="20" t="s">
        <v>61</v>
      </c>
      <c r="B76" s="21"/>
      <c r="C76" s="30" t="s">
        <v>137</v>
      </c>
      <c r="D76" s="31" t="s">
        <v>146</v>
      </c>
      <c r="E76" s="31" t="s">
        <v>143</v>
      </c>
      <c r="F76" s="31" t="s">
        <v>91</v>
      </c>
      <c r="G76" s="31" t="s">
        <v>99</v>
      </c>
      <c r="H76" s="31" t="s">
        <v>140</v>
      </c>
      <c r="I76" s="31"/>
      <c r="J76" s="31" t="s">
        <v>94</v>
      </c>
      <c r="K76" s="31">
        <v>37</v>
      </c>
      <c r="L76" s="31">
        <v>37</v>
      </c>
      <c r="M76" s="31" t="s">
        <v>95</v>
      </c>
      <c r="N76" s="31" t="s">
        <v>78</v>
      </c>
      <c r="O76" s="31">
        <v>100</v>
      </c>
      <c r="P76" s="31">
        <v>100</v>
      </c>
    </row>
    <row r="77" spans="1:16" ht="189">
      <c r="A77" s="20" t="s">
        <v>61</v>
      </c>
      <c r="B77" s="21"/>
      <c r="C77" s="30" t="s">
        <v>137</v>
      </c>
      <c r="D77" s="31" t="s">
        <v>138</v>
      </c>
      <c r="E77" s="31" t="s">
        <v>150</v>
      </c>
      <c r="F77" s="31" t="s">
        <v>91</v>
      </c>
      <c r="G77" s="31" t="s">
        <v>92</v>
      </c>
      <c r="H77" s="31" t="s">
        <v>140</v>
      </c>
      <c r="I77" s="31"/>
      <c r="J77" s="31" t="s">
        <v>94</v>
      </c>
      <c r="K77" s="31">
        <v>13</v>
      </c>
      <c r="L77" s="31">
        <v>13</v>
      </c>
      <c r="M77" s="31" t="s">
        <v>95</v>
      </c>
      <c r="N77" s="31" t="s">
        <v>78</v>
      </c>
      <c r="O77" s="31">
        <v>100</v>
      </c>
      <c r="P77" s="31">
        <v>100</v>
      </c>
    </row>
    <row r="78" spans="1:16" ht="173.25">
      <c r="A78" s="20" t="s">
        <v>61</v>
      </c>
      <c r="B78" s="21"/>
      <c r="C78" s="30" t="s">
        <v>137</v>
      </c>
      <c r="D78" s="31" t="s">
        <v>138</v>
      </c>
      <c r="E78" s="31" t="s">
        <v>151</v>
      </c>
      <c r="F78" s="31" t="s">
        <v>91</v>
      </c>
      <c r="G78" s="31" t="s">
        <v>92</v>
      </c>
      <c r="H78" s="31" t="s">
        <v>140</v>
      </c>
      <c r="I78" s="31"/>
      <c r="J78" s="31" t="s">
        <v>94</v>
      </c>
      <c r="K78" s="31">
        <v>13</v>
      </c>
      <c r="L78" s="31">
        <v>13</v>
      </c>
      <c r="M78" s="31" t="s">
        <v>95</v>
      </c>
      <c r="N78" s="31" t="s">
        <v>78</v>
      </c>
      <c r="O78" s="31">
        <v>100</v>
      </c>
      <c r="P78" s="31">
        <v>100</v>
      </c>
    </row>
    <row r="79" spans="1:16" ht="157.5">
      <c r="A79" s="20" t="s">
        <v>61</v>
      </c>
      <c r="B79" s="21"/>
      <c r="C79" s="30" t="s">
        <v>137</v>
      </c>
      <c r="D79" s="31" t="s">
        <v>138</v>
      </c>
      <c r="E79" s="31" t="s">
        <v>152</v>
      </c>
      <c r="F79" s="31" t="s">
        <v>91</v>
      </c>
      <c r="G79" s="31" t="s">
        <v>99</v>
      </c>
      <c r="H79" s="31" t="s">
        <v>140</v>
      </c>
      <c r="I79" s="31"/>
      <c r="J79" s="31" t="s">
        <v>94</v>
      </c>
      <c r="K79" s="31">
        <v>13</v>
      </c>
      <c r="L79" s="31">
        <v>13</v>
      </c>
      <c r="M79" s="31" t="s">
        <v>95</v>
      </c>
      <c r="N79" s="31" t="s">
        <v>78</v>
      </c>
      <c r="O79" s="31">
        <v>100</v>
      </c>
      <c r="P79" s="31">
        <v>100</v>
      </c>
    </row>
    <row r="80" spans="1:16" ht="126">
      <c r="A80" s="20" t="s">
        <v>61</v>
      </c>
      <c r="B80" s="21"/>
      <c r="C80" s="30" t="s">
        <v>137</v>
      </c>
      <c r="D80" s="31" t="s">
        <v>138</v>
      </c>
      <c r="E80" s="31" t="s">
        <v>147</v>
      </c>
      <c r="F80" s="31" t="s">
        <v>91</v>
      </c>
      <c r="G80" s="31" t="s">
        <v>99</v>
      </c>
      <c r="H80" s="31" t="s">
        <v>140</v>
      </c>
      <c r="I80" s="31"/>
      <c r="J80" s="31" t="s">
        <v>94</v>
      </c>
      <c r="K80" s="31">
        <v>25</v>
      </c>
      <c r="L80" s="31">
        <v>25</v>
      </c>
      <c r="M80" s="31" t="s">
        <v>95</v>
      </c>
      <c r="N80" s="31" t="s">
        <v>78</v>
      </c>
      <c r="O80" s="31">
        <v>100</v>
      </c>
      <c r="P80" s="31">
        <v>100</v>
      </c>
    </row>
    <row r="81" spans="1:16" ht="110.25">
      <c r="A81" s="20" t="s">
        <v>61</v>
      </c>
      <c r="B81" s="21"/>
      <c r="C81" s="30" t="s">
        <v>137</v>
      </c>
      <c r="D81" s="31" t="s">
        <v>138</v>
      </c>
      <c r="E81" s="31" t="s">
        <v>145</v>
      </c>
      <c r="F81" s="31" t="s">
        <v>91</v>
      </c>
      <c r="G81" s="31" t="s">
        <v>92</v>
      </c>
      <c r="H81" s="31" t="s">
        <v>140</v>
      </c>
      <c r="I81" s="31"/>
      <c r="J81" s="31" t="s">
        <v>94</v>
      </c>
      <c r="K81" s="31">
        <v>13</v>
      </c>
      <c r="L81" s="31">
        <v>13</v>
      </c>
      <c r="M81" s="31" t="s">
        <v>95</v>
      </c>
      <c r="N81" s="31" t="s">
        <v>78</v>
      </c>
      <c r="O81" s="31">
        <v>100</v>
      </c>
      <c r="P81" s="31">
        <v>100</v>
      </c>
    </row>
    <row r="82" spans="1:16" ht="157.5">
      <c r="A82" s="20" t="s">
        <v>61</v>
      </c>
      <c r="B82" s="21"/>
      <c r="C82" s="30" t="s">
        <v>137</v>
      </c>
      <c r="D82" s="31" t="s">
        <v>138</v>
      </c>
      <c r="E82" s="31" t="s">
        <v>153</v>
      </c>
      <c r="F82" s="31" t="s">
        <v>91</v>
      </c>
      <c r="G82" s="31" t="s">
        <v>99</v>
      </c>
      <c r="H82" s="31" t="s">
        <v>140</v>
      </c>
      <c r="I82" s="31"/>
      <c r="J82" s="31" t="s">
        <v>94</v>
      </c>
      <c r="K82" s="31">
        <v>13</v>
      </c>
      <c r="L82" s="31">
        <v>13</v>
      </c>
      <c r="M82" s="31" t="s">
        <v>95</v>
      </c>
      <c r="N82" s="31" t="s">
        <v>78</v>
      </c>
      <c r="O82" s="31">
        <v>100</v>
      </c>
      <c r="P82" s="31">
        <v>100</v>
      </c>
    </row>
    <row r="83" spans="1:16" ht="173.25">
      <c r="A83" s="20" t="s">
        <v>61</v>
      </c>
      <c r="B83" s="21"/>
      <c r="C83" s="30" t="s">
        <v>137</v>
      </c>
      <c r="D83" s="31" t="s">
        <v>146</v>
      </c>
      <c r="E83" s="31" t="s">
        <v>144</v>
      </c>
      <c r="F83" s="31" t="s">
        <v>91</v>
      </c>
      <c r="G83" s="31" t="s">
        <v>99</v>
      </c>
      <c r="H83" s="31" t="s">
        <v>140</v>
      </c>
      <c r="I83" s="31"/>
      <c r="J83" s="31" t="s">
        <v>94</v>
      </c>
      <c r="K83" s="31">
        <v>37</v>
      </c>
      <c r="L83" s="31">
        <v>37</v>
      </c>
      <c r="M83" s="31" t="s">
        <v>95</v>
      </c>
      <c r="N83" s="31" t="s">
        <v>78</v>
      </c>
      <c r="O83" s="31">
        <v>100</v>
      </c>
      <c r="P83" s="31">
        <v>100</v>
      </c>
    </row>
    <row r="84" spans="1:16" ht="189">
      <c r="A84" s="20" t="s">
        <v>61</v>
      </c>
      <c r="B84" s="21"/>
      <c r="C84" s="30" t="s">
        <v>137</v>
      </c>
      <c r="D84" s="31" t="s">
        <v>138</v>
      </c>
      <c r="E84" s="31" t="s">
        <v>142</v>
      </c>
      <c r="F84" s="31" t="s">
        <v>91</v>
      </c>
      <c r="G84" s="31" t="s">
        <v>92</v>
      </c>
      <c r="H84" s="31" t="s">
        <v>140</v>
      </c>
      <c r="I84" s="31"/>
      <c r="J84" s="31" t="s">
        <v>94</v>
      </c>
      <c r="K84" s="31">
        <v>13</v>
      </c>
      <c r="L84" s="31">
        <v>13</v>
      </c>
      <c r="M84" s="31" t="s">
        <v>95</v>
      </c>
      <c r="N84" s="31" t="s">
        <v>78</v>
      </c>
      <c r="O84" s="31">
        <v>100</v>
      </c>
      <c r="P84" s="31">
        <v>100</v>
      </c>
    </row>
    <row r="85" spans="1:16" ht="110.25">
      <c r="A85" s="20" t="s">
        <v>61</v>
      </c>
      <c r="B85" s="21"/>
      <c r="C85" s="30" t="s">
        <v>137</v>
      </c>
      <c r="D85" s="31" t="s">
        <v>146</v>
      </c>
      <c r="E85" s="31" t="s">
        <v>143</v>
      </c>
      <c r="F85" s="31" t="s">
        <v>91</v>
      </c>
      <c r="G85" s="31" t="s">
        <v>92</v>
      </c>
      <c r="H85" s="31" t="s">
        <v>140</v>
      </c>
      <c r="I85" s="31"/>
      <c r="J85" s="31" t="s">
        <v>94</v>
      </c>
      <c r="K85" s="31">
        <v>37</v>
      </c>
      <c r="L85" s="31">
        <v>37</v>
      </c>
      <c r="M85" s="31" t="s">
        <v>95</v>
      </c>
      <c r="N85" s="31" t="s">
        <v>78</v>
      </c>
      <c r="O85" s="31">
        <v>100</v>
      </c>
      <c r="P85" s="31">
        <v>100</v>
      </c>
    </row>
    <row r="86" spans="1:16" ht="110.25">
      <c r="A86" s="20" t="s">
        <v>61</v>
      </c>
      <c r="B86" s="21"/>
      <c r="C86" s="30" t="s">
        <v>137</v>
      </c>
      <c r="D86" s="31" t="s">
        <v>138</v>
      </c>
      <c r="E86" s="31" t="s">
        <v>154</v>
      </c>
      <c r="F86" s="31" t="s">
        <v>91</v>
      </c>
      <c r="G86" s="31" t="s">
        <v>92</v>
      </c>
      <c r="H86" s="31" t="s">
        <v>140</v>
      </c>
      <c r="I86" s="31"/>
      <c r="J86" s="31" t="s">
        <v>94</v>
      </c>
      <c r="K86" s="31">
        <v>13</v>
      </c>
      <c r="L86" s="31">
        <v>13</v>
      </c>
      <c r="M86" s="31" t="s">
        <v>95</v>
      </c>
      <c r="N86" s="31" t="s">
        <v>78</v>
      </c>
      <c r="O86" s="31">
        <v>100</v>
      </c>
      <c r="P86" s="31">
        <v>100</v>
      </c>
    </row>
    <row r="87" spans="1:16" ht="157.5">
      <c r="A87" s="20" t="s">
        <v>61</v>
      </c>
      <c r="B87" s="21"/>
      <c r="C87" s="30" t="s">
        <v>137</v>
      </c>
      <c r="D87" s="31" t="s">
        <v>138</v>
      </c>
      <c r="E87" s="31" t="s">
        <v>155</v>
      </c>
      <c r="F87" s="31" t="s">
        <v>91</v>
      </c>
      <c r="G87" s="31" t="s">
        <v>99</v>
      </c>
      <c r="H87" s="31" t="s">
        <v>140</v>
      </c>
      <c r="I87" s="31"/>
      <c r="J87" s="31" t="s">
        <v>94</v>
      </c>
      <c r="K87" s="31">
        <v>13</v>
      </c>
      <c r="L87" s="31">
        <v>13</v>
      </c>
      <c r="M87" s="31" t="s">
        <v>95</v>
      </c>
      <c r="N87" s="31" t="s">
        <v>78</v>
      </c>
      <c r="O87" s="31">
        <v>100</v>
      </c>
      <c r="P87" s="31">
        <v>100</v>
      </c>
    </row>
    <row r="88" spans="1:16" ht="173.25">
      <c r="A88" s="20" t="s">
        <v>61</v>
      </c>
      <c r="B88" s="21"/>
      <c r="C88" s="30" t="s">
        <v>137</v>
      </c>
      <c r="D88" s="31" t="s">
        <v>146</v>
      </c>
      <c r="E88" s="31" t="s">
        <v>141</v>
      </c>
      <c r="F88" s="31" t="s">
        <v>91</v>
      </c>
      <c r="G88" s="31" t="s">
        <v>99</v>
      </c>
      <c r="H88" s="31" t="s">
        <v>140</v>
      </c>
      <c r="I88" s="31"/>
      <c r="J88" s="31" t="s">
        <v>94</v>
      </c>
      <c r="K88" s="31">
        <v>37</v>
      </c>
      <c r="L88" s="31">
        <v>37</v>
      </c>
      <c r="M88" s="31" t="s">
        <v>95</v>
      </c>
      <c r="N88" s="31" t="s">
        <v>78</v>
      </c>
      <c r="O88" s="31">
        <v>100</v>
      </c>
      <c r="P88" s="31">
        <v>100</v>
      </c>
    </row>
    <row r="89" spans="1:16" ht="173.25">
      <c r="A89" s="20" t="s">
        <v>61</v>
      </c>
      <c r="B89" s="21"/>
      <c r="C89" s="30" t="s">
        <v>137</v>
      </c>
      <c r="D89" s="31" t="s">
        <v>138</v>
      </c>
      <c r="E89" s="31" t="s">
        <v>144</v>
      </c>
      <c r="F89" s="31" t="s">
        <v>91</v>
      </c>
      <c r="G89" s="31" t="s">
        <v>99</v>
      </c>
      <c r="H89" s="31" t="s">
        <v>140</v>
      </c>
      <c r="I89" s="31"/>
      <c r="J89" s="31" t="s">
        <v>94</v>
      </c>
      <c r="K89" s="31">
        <v>25</v>
      </c>
      <c r="L89" s="31">
        <v>25</v>
      </c>
      <c r="M89" s="31" t="s">
        <v>95</v>
      </c>
      <c r="N89" s="31" t="s">
        <v>78</v>
      </c>
      <c r="O89" s="31">
        <v>100</v>
      </c>
      <c r="P89" s="31">
        <v>100</v>
      </c>
    </row>
    <row r="90" spans="1:16" ht="173.25">
      <c r="A90" s="20" t="s">
        <v>61</v>
      </c>
      <c r="B90" s="21"/>
      <c r="C90" s="30" t="s">
        <v>137</v>
      </c>
      <c r="D90" s="31" t="s">
        <v>138</v>
      </c>
      <c r="E90" s="31" t="s">
        <v>156</v>
      </c>
      <c r="F90" s="31" t="s">
        <v>91</v>
      </c>
      <c r="G90" s="31" t="s">
        <v>99</v>
      </c>
      <c r="H90" s="31" t="s">
        <v>140</v>
      </c>
      <c r="I90" s="31"/>
      <c r="J90" s="31" t="s">
        <v>94</v>
      </c>
      <c r="K90" s="31">
        <v>13</v>
      </c>
      <c r="L90" s="31">
        <v>13</v>
      </c>
      <c r="M90" s="31" t="s">
        <v>95</v>
      </c>
      <c r="N90" s="31" t="s">
        <v>78</v>
      </c>
      <c r="O90" s="31">
        <v>100</v>
      </c>
      <c r="P90" s="31">
        <v>100</v>
      </c>
    </row>
    <row r="91" spans="1:16" ht="110.25">
      <c r="A91" s="20" t="s">
        <v>61</v>
      </c>
      <c r="B91" s="21"/>
      <c r="C91" s="30" t="s">
        <v>137</v>
      </c>
      <c r="D91" s="31" t="s">
        <v>138</v>
      </c>
      <c r="E91" s="31" t="s">
        <v>154</v>
      </c>
      <c r="F91" s="31" t="s">
        <v>91</v>
      </c>
      <c r="G91" s="31" t="s">
        <v>99</v>
      </c>
      <c r="H91" s="31" t="s">
        <v>140</v>
      </c>
      <c r="I91" s="31"/>
      <c r="J91" s="31" t="s">
        <v>94</v>
      </c>
      <c r="K91" s="31">
        <v>13</v>
      </c>
      <c r="L91" s="31">
        <v>13</v>
      </c>
      <c r="M91" s="31" t="s">
        <v>95</v>
      </c>
      <c r="N91" s="31" t="s">
        <v>78</v>
      </c>
      <c r="O91" s="31">
        <v>100</v>
      </c>
      <c r="P91" s="31">
        <v>100</v>
      </c>
    </row>
    <row r="92" spans="1:16" ht="173.25">
      <c r="A92" s="20" t="s">
        <v>61</v>
      </c>
      <c r="B92" s="21"/>
      <c r="C92" s="30" t="s">
        <v>137</v>
      </c>
      <c r="D92" s="31" t="s">
        <v>146</v>
      </c>
      <c r="E92" s="31" t="s">
        <v>144</v>
      </c>
      <c r="F92" s="31" t="s">
        <v>91</v>
      </c>
      <c r="G92" s="31" t="s">
        <v>92</v>
      </c>
      <c r="H92" s="31" t="s">
        <v>140</v>
      </c>
      <c r="I92" s="31"/>
      <c r="J92" s="31" t="s">
        <v>94</v>
      </c>
      <c r="K92" s="31">
        <v>37</v>
      </c>
      <c r="L92" s="31">
        <v>37</v>
      </c>
      <c r="M92" s="31" t="s">
        <v>95</v>
      </c>
      <c r="N92" s="31" t="s">
        <v>78</v>
      </c>
      <c r="O92" s="31">
        <v>100</v>
      </c>
      <c r="P92" s="31">
        <v>100</v>
      </c>
    </row>
    <row r="93" spans="1:16" ht="157.5">
      <c r="A93" s="20" t="s">
        <v>61</v>
      </c>
      <c r="B93" s="21"/>
      <c r="C93" s="30" t="s">
        <v>137</v>
      </c>
      <c r="D93" s="31" t="s">
        <v>138</v>
      </c>
      <c r="E93" s="31" t="s">
        <v>153</v>
      </c>
      <c r="F93" s="31" t="s">
        <v>91</v>
      </c>
      <c r="G93" s="31" t="s">
        <v>92</v>
      </c>
      <c r="H93" s="31" t="s">
        <v>140</v>
      </c>
      <c r="I93" s="31"/>
      <c r="J93" s="31" t="s">
        <v>94</v>
      </c>
      <c r="K93" s="31">
        <v>13</v>
      </c>
      <c r="L93" s="31">
        <v>13</v>
      </c>
      <c r="M93" s="31" t="s">
        <v>95</v>
      </c>
      <c r="N93" s="31" t="s">
        <v>78</v>
      </c>
      <c r="O93" s="31">
        <v>100</v>
      </c>
      <c r="P93" s="31">
        <v>100</v>
      </c>
    </row>
    <row r="94" spans="1:16" ht="189">
      <c r="A94" s="20" t="s">
        <v>61</v>
      </c>
      <c r="B94" s="21"/>
      <c r="C94" s="30" t="s">
        <v>137</v>
      </c>
      <c r="D94" s="31" t="s">
        <v>138</v>
      </c>
      <c r="E94" s="31" t="s">
        <v>150</v>
      </c>
      <c r="F94" s="31" t="s">
        <v>91</v>
      </c>
      <c r="G94" s="31" t="s">
        <v>99</v>
      </c>
      <c r="H94" s="31" t="s">
        <v>140</v>
      </c>
      <c r="I94" s="31"/>
      <c r="J94" s="31" t="s">
        <v>94</v>
      </c>
      <c r="K94" s="31">
        <v>13</v>
      </c>
      <c r="L94" s="31">
        <v>13</v>
      </c>
      <c r="M94" s="31" t="s">
        <v>95</v>
      </c>
      <c r="N94" s="31" t="s">
        <v>78</v>
      </c>
      <c r="O94" s="31">
        <v>100</v>
      </c>
      <c r="P94" s="31">
        <v>100</v>
      </c>
    </row>
    <row r="95" spans="1:16" ht="173.25">
      <c r="A95" s="20" t="s">
        <v>61</v>
      </c>
      <c r="B95" s="21"/>
      <c r="C95" s="30" t="s">
        <v>137</v>
      </c>
      <c r="D95" s="31" t="s">
        <v>138</v>
      </c>
      <c r="E95" s="31" t="s">
        <v>149</v>
      </c>
      <c r="F95" s="31" t="s">
        <v>91</v>
      </c>
      <c r="G95" s="31" t="s">
        <v>92</v>
      </c>
      <c r="H95" s="31" t="s">
        <v>140</v>
      </c>
      <c r="I95" s="31"/>
      <c r="J95" s="31" t="s">
        <v>94</v>
      </c>
      <c r="K95" s="31">
        <v>13</v>
      </c>
      <c r="L95" s="31">
        <v>13</v>
      </c>
      <c r="M95" s="31" t="s">
        <v>95</v>
      </c>
      <c r="N95" s="31" t="s">
        <v>78</v>
      </c>
      <c r="O95" s="31">
        <v>100</v>
      </c>
      <c r="P95" s="31">
        <v>100</v>
      </c>
    </row>
    <row r="96" spans="1:16" ht="157.5">
      <c r="A96" s="20" t="s">
        <v>61</v>
      </c>
      <c r="B96" s="21"/>
      <c r="C96" s="30" t="s">
        <v>137</v>
      </c>
      <c r="D96" s="31" t="s">
        <v>138</v>
      </c>
      <c r="E96" s="31" t="s">
        <v>152</v>
      </c>
      <c r="F96" s="31" t="s">
        <v>91</v>
      </c>
      <c r="G96" s="31" t="s">
        <v>92</v>
      </c>
      <c r="H96" s="31" t="s">
        <v>140</v>
      </c>
      <c r="I96" s="31"/>
      <c r="J96" s="31" t="s">
        <v>94</v>
      </c>
      <c r="K96" s="31">
        <v>13</v>
      </c>
      <c r="L96" s="31">
        <v>13</v>
      </c>
      <c r="M96" s="31" t="s">
        <v>95</v>
      </c>
      <c r="N96" s="31" t="s">
        <v>78</v>
      </c>
      <c r="O96" s="31">
        <v>100</v>
      </c>
      <c r="P96" s="31">
        <v>100</v>
      </c>
    </row>
    <row r="97" spans="1:16" ht="173.25">
      <c r="A97" s="20" t="s">
        <v>61</v>
      </c>
      <c r="B97" s="21"/>
      <c r="C97" s="30" t="s">
        <v>137</v>
      </c>
      <c r="D97" s="31" t="s">
        <v>138</v>
      </c>
      <c r="E97" s="31" t="s">
        <v>151</v>
      </c>
      <c r="F97" s="31" t="s">
        <v>91</v>
      </c>
      <c r="G97" s="31" t="s">
        <v>99</v>
      </c>
      <c r="H97" s="31" t="s">
        <v>140</v>
      </c>
      <c r="I97" s="31"/>
      <c r="J97" s="31" t="s">
        <v>94</v>
      </c>
      <c r="K97" s="31">
        <v>13</v>
      </c>
      <c r="L97" s="31">
        <v>13</v>
      </c>
      <c r="M97" s="31" t="s">
        <v>95</v>
      </c>
      <c r="N97" s="31" t="s">
        <v>78</v>
      </c>
      <c r="O97" s="31">
        <v>100</v>
      </c>
      <c r="P97" s="31">
        <v>100</v>
      </c>
    </row>
    <row r="98" spans="1:16" ht="173.25">
      <c r="A98" s="20" t="s">
        <v>61</v>
      </c>
      <c r="B98" s="21"/>
      <c r="C98" s="30" t="s">
        <v>137</v>
      </c>
      <c r="D98" s="31" t="s">
        <v>138</v>
      </c>
      <c r="E98" s="31" t="s">
        <v>148</v>
      </c>
      <c r="F98" s="31" t="s">
        <v>91</v>
      </c>
      <c r="G98" s="31" t="s">
        <v>92</v>
      </c>
      <c r="H98" s="31" t="s">
        <v>140</v>
      </c>
      <c r="I98" s="31"/>
      <c r="J98" s="31" t="s">
        <v>94</v>
      </c>
      <c r="K98" s="31">
        <v>13</v>
      </c>
      <c r="L98" s="31">
        <v>13</v>
      </c>
      <c r="M98" s="31" t="s">
        <v>95</v>
      </c>
      <c r="N98" s="31" t="s">
        <v>78</v>
      </c>
      <c r="O98" s="31">
        <v>100</v>
      </c>
      <c r="P98" s="31">
        <v>100</v>
      </c>
    </row>
    <row r="99" spans="1:16" ht="157.5">
      <c r="A99" s="20" t="s">
        <v>61</v>
      </c>
      <c r="B99" s="21"/>
      <c r="C99" s="30" t="s">
        <v>137</v>
      </c>
      <c r="D99" s="31" t="s">
        <v>138</v>
      </c>
      <c r="E99" s="31" t="s">
        <v>155</v>
      </c>
      <c r="F99" s="31" t="s">
        <v>91</v>
      </c>
      <c r="G99" s="31" t="s">
        <v>92</v>
      </c>
      <c r="H99" s="31" t="s">
        <v>140</v>
      </c>
      <c r="I99" s="31"/>
      <c r="J99" s="31" t="s">
        <v>94</v>
      </c>
      <c r="K99" s="31">
        <v>13</v>
      </c>
      <c r="L99" s="31">
        <v>13</v>
      </c>
      <c r="M99" s="31" t="s">
        <v>95</v>
      </c>
      <c r="N99" s="31" t="s">
        <v>78</v>
      </c>
      <c r="O99" s="31">
        <v>100</v>
      </c>
      <c r="P99" s="31">
        <v>100</v>
      </c>
    </row>
    <row r="100" spans="1:16" ht="173.25">
      <c r="A100" s="20" t="s">
        <v>61</v>
      </c>
      <c r="B100" s="21"/>
      <c r="C100" s="30" t="s">
        <v>137</v>
      </c>
      <c r="D100" s="31" t="s">
        <v>146</v>
      </c>
      <c r="E100" s="31" t="s">
        <v>141</v>
      </c>
      <c r="F100" s="31" t="s">
        <v>91</v>
      </c>
      <c r="G100" s="31" t="s">
        <v>92</v>
      </c>
      <c r="H100" s="31" t="s">
        <v>140</v>
      </c>
      <c r="I100" s="31"/>
      <c r="J100" s="31" t="s">
        <v>94</v>
      </c>
      <c r="K100" s="31">
        <v>37</v>
      </c>
      <c r="L100" s="31">
        <v>37</v>
      </c>
      <c r="M100" s="31" t="s">
        <v>95</v>
      </c>
      <c r="N100" s="31" t="s">
        <v>78</v>
      </c>
      <c r="O100" s="31">
        <v>100</v>
      </c>
      <c r="P100" s="31">
        <v>100</v>
      </c>
    </row>
    <row r="101" spans="1:16" ht="173.25">
      <c r="A101" s="20" t="s">
        <v>61</v>
      </c>
      <c r="B101" s="21"/>
      <c r="C101" s="30" t="s">
        <v>137</v>
      </c>
      <c r="D101" s="31" t="s">
        <v>138</v>
      </c>
      <c r="E101" s="31" t="s">
        <v>141</v>
      </c>
      <c r="F101" s="31" t="s">
        <v>91</v>
      </c>
      <c r="G101" s="31" t="s">
        <v>92</v>
      </c>
      <c r="H101" s="31" t="s">
        <v>140</v>
      </c>
      <c r="I101" s="31"/>
      <c r="J101" s="31" t="s">
        <v>94</v>
      </c>
      <c r="K101" s="31">
        <v>25</v>
      </c>
      <c r="L101" s="31">
        <v>25</v>
      </c>
      <c r="M101" s="31" t="s">
        <v>95</v>
      </c>
      <c r="N101" s="31" t="s">
        <v>78</v>
      </c>
      <c r="O101" s="31">
        <v>100</v>
      </c>
      <c r="P101" s="31">
        <v>100</v>
      </c>
    </row>
    <row r="102" spans="1:16" ht="173.25">
      <c r="A102" s="20" t="s">
        <v>61</v>
      </c>
      <c r="B102" s="21"/>
      <c r="C102" s="30" t="s">
        <v>137</v>
      </c>
      <c r="D102" s="31" t="s">
        <v>138</v>
      </c>
      <c r="E102" s="31" t="s">
        <v>156</v>
      </c>
      <c r="F102" s="31" t="s">
        <v>91</v>
      </c>
      <c r="G102" s="31" t="s">
        <v>92</v>
      </c>
      <c r="H102" s="31" t="s">
        <v>140</v>
      </c>
      <c r="I102" s="31"/>
      <c r="J102" s="31" t="s">
        <v>94</v>
      </c>
      <c r="K102" s="31">
        <v>13</v>
      </c>
      <c r="L102" s="31">
        <v>13</v>
      </c>
      <c r="M102" s="31" t="s">
        <v>95</v>
      </c>
      <c r="N102" s="31" t="s">
        <v>78</v>
      </c>
      <c r="O102" s="31">
        <v>100</v>
      </c>
      <c r="P102" s="31">
        <v>100</v>
      </c>
    </row>
  </sheetData>
  <sheetProtection/>
  <mergeCells count="35">
    <mergeCell ref="M7:M8"/>
    <mergeCell ref="P7:P8"/>
    <mergeCell ref="M13:P13"/>
    <mergeCell ref="H14:H15"/>
    <mergeCell ref="P14:P15"/>
    <mergeCell ref="L14:L15"/>
    <mergeCell ref="M14:M15"/>
    <mergeCell ref="N14:N15"/>
    <mergeCell ref="O14:O15"/>
    <mergeCell ref="B13:B15"/>
    <mergeCell ref="C13:C15"/>
    <mergeCell ref="D13:F13"/>
    <mergeCell ref="H13:L13"/>
    <mergeCell ref="J14:J15"/>
    <mergeCell ref="K14:K15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7"/>
  <sheetViews>
    <sheetView zoomScale="90" zoomScaleNormal="90" zoomScalePageLayoutView="0" workbookViewId="0" topLeftCell="A7">
      <selection activeCell="L16" sqref="A16:IV17"/>
    </sheetView>
  </sheetViews>
  <sheetFormatPr defaultColWidth="8.83203125" defaultRowHeight="12.75"/>
  <cols>
    <col min="1" max="1" width="42.66015625" style="61" customWidth="1"/>
    <col min="2" max="2" width="11.33203125" style="61" customWidth="1"/>
    <col min="3" max="4" width="9.16015625" style="61" customWidth="1"/>
    <col min="5" max="5" width="7.66015625" style="61" customWidth="1"/>
    <col min="6" max="6" width="7.5" style="61" customWidth="1"/>
    <col min="7" max="7" width="9.66015625" style="61" customWidth="1"/>
    <col min="8" max="8" width="10.83203125" style="61" customWidth="1"/>
    <col min="9" max="11" width="8.83203125" style="61" customWidth="1"/>
    <col min="12" max="17" width="9.66015625" style="61" customWidth="1"/>
    <col min="18" max="16384" width="8.83203125" style="61" customWidth="1"/>
  </cols>
  <sheetData>
    <row r="2" spans="1:17" ht="15">
      <c r="A2" s="184" t="s">
        <v>245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29"/>
    </row>
    <row r="3" spans="1:17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6.5" customHeight="1">
      <c r="A4" s="186" t="s">
        <v>8</v>
      </c>
      <c r="B4" s="186"/>
      <c r="C4" s="186"/>
      <c r="D4" s="185" t="s">
        <v>22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31"/>
      <c r="P4" s="131"/>
      <c r="Q4" s="132"/>
    </row>
    <row r="5" ht="20.25" customHeight="1"/>
    <row r="6" spans="1:17" s="63" customFormat="1" ht="63.75" customHeight="1">
      <c r="A6" s="173" t="s">
        <v>0</v>
      </c>
      <c r="B6" s="173" t="s">
        <v>10</v>
      </c>
      <c r="C6" s="170" t="s">
        <v>3</v>
      </c>
      <c r="D6" s="171"/>
      <c r="E6" s="172"/>
      <c r="F6" s="170" t="s">
        <v>14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17" s="63" customFormat="1" ht="245.25" customHeight="1">
      <c r="A7" s="173"/>
      <c r="B7" s="173"/>
      <c r="C7" s="170" t="s">
        <v>11</v>
      </c>
      <c r="D7" s="171"/>
      <c r="E7" s="172"/>
      <c r="F7" s="170" t="s">
        <v>15</v>
      </c>
      <c r="G7" s="171"/>
      <c r="H7" s="172"/>
      <c r="I7" s="170" t="s">
        <v>16</v>
      </c>
      <c r="J7" s="171"/>
      <c r="K7" s="172"/>
      <c r="L7" s="170" t="s">
        <v>17</v>
      </c>
      <c r="M7" s="171"/>
      <c r="N7" s="172"/>
      <c r="O7" s="170" t="s">
        <v>18</v>
      </c>
      <c r="P7" s="171"/>
      <c r="Q7" s="172"/>
    </row>
    <row r="8" spans="1:17" s="63" customFormat="1" ht="17.25" customHeight="1">
      <c r="A8" s="173"/>
      <c r="B8" s="173"/>
      <c r="C8" s="133" t="s">
        <v>1</v>
      </c>
      <c r="D8" s="133" t="s">
        <v>43</v>
      </c>
      <c r="E8" s="133" t="s">
        <v>164</v>
      </c>
      <c r="F8" s="133" t="s">
        <v>1</v>
      </c>
      <c r="G8" s="133" t="s">
        <v>43</v>
      </c>
      <c r="H8" s="133" t="s">
        <v>164</v>
      </c>
      <c r="I8" s="133" t="s">
        <v>1</v>
      </c>
      <c r="J8" s="133" t="s">
        <v>43</v>
      </c>
      <c r="K8" s="133" t="s">
        <v>164</v>
      </c>
      <c r="L8" s="133" t="s">
        <v>1</v>
      </c>
      <c r="M8" s="133" t="s">
        <v>43</v>
      </c>
      <c r="N8" s="133" t="s">
        <v>164</v>
      </c>
      <c r="O8" s="133" t="s">
        <v>1</v>
      </c>
      <c r="P8" s="133" t="s">
        <v>43</v>
      </c>
      <c r="Q8" s="133" t="s">
        <v>164</v>
      </c>
    </row>
    <row r="9" spans="1:17" s="134" customFormat="1" ht="15">
      <c r="A9" s="100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12</v>
      </c>
      <c r="J9" s="100">
        <v>13</v>
      </c>
      <c r="K9" s="100">
        <v>14</v>
      </c>
      <c r="L9" s="100">
        <v>15</v>
      </c>
      <c r="M9" s="100">
        <v>16</v>
      </c>
      <c r="N9" s="100">
        <v>17</v>
      </c>
      <c r="O9" s="100">
        <v>18</v>
      </c>
      <c r="P9" s="100">
        <v>19</v>
      </c>
      <c r="Q9" s="100">
        <v>20</v>
      </c>
    </row>
    <row r="10" spans="1:17" s="135" customFormat="1" ht="75">
      <c r="A10" s="35" t="s">
        <v>19</v>
      </c>
      <c r="B10" s="73">
        <v>99.3</v>
      </c>
      <c r="C10" s="89">
        <v>172</v>
      </c>
      <c r="D10" s="89">
        <v>172</v>
      </c>
      <c r="E10" s="90">
        <f>D10*100/C10</f>
        <v>100</v>
      </c>
      <c r="F10" s="89">
        <v>44.16</v>
      </c>
      <c r="G10" s="89">
        <v>44.16</v>
      </c>
      <c r="H10" s="89">
        <f>G10*100/F10</f>
        <v>100.00000000000001</v>
      </c>
      <c r="I10" s="89">
        <v>71.33</v>
      </c>
      <c r="J10" s="89">
        <v>71.33</v>
      </c>
      <c r="K10" s="89">
        <f>J10*100/I10</f>
        <v>100</v>
      </c>
      <c r="L10" s="89">
        <v>28.16</v>
      </c>
      <c r="M10" s="89">
        <v>28.16</v>
      </c>
      <c r="N10" s="89">
        <f>M10*100/L10</f>
        <v>100</v>
      </c>
      <c r="O10" s="90">
        <v>31.72</v>
      </c>
      <c r="P10" s="90">
        <v>31.72</v>
      </c>
      <c r="Q10" s="90">
        <f>P10*100/O10</f>
        <v>100</v>
      </c>
    </row>
    <row r="11" spans="1:17" s="135" customFormat="1" ht="66" customHeight="1">
      <c r="A11" s="35" t="s">
        <v>20</v>
      </c>
      <c r="B11" s="73">
        <v>99.3</v>
      </c>
      <c r="C11" s="89">
        <v>96</v>
      </c>
      <c r="D11" s="89">
        <v>96</v>
      </c>
      <c r="E11" s="90">
        <f>D11*100/C11</f>
        <v>100</v>
      </c>
      <c r="F11" s="89">
        <v>42</v>
      </c>
      <c r="G11" s="89">
        <v>42</v>
      </c>
      <c r="H11" s="89">
        <f>G11*100/F11</f>
        <v>100</v>
      </c>
      <c r="I11" s="89">
        <v>40</v>
      </c>
      <c r="J11" s="89">
        <v>40</v>
      </c>
      <c r="K11" s="89">
        <f>J11*100/I11</f>
        <v>100</v>
      </c>
      <c r="L11" s="89">
        <v>60</v>
      </c>
      <c r="M11" s="89">
        <v>60</v>
      </c>
      <c r="N11" s="89">
        <f>M11*100/L11</f>
        <v>100</v>
      </c>
      <c r="O11" s="90">
        <v>40</v>
      </c>
      <c r="P11" s="90">
        <v>47.95</v>
      </c>
      <c r="Q11" s="90">
        <f>P11*100/O11</f>
        <v>119.875</v>
      </c>
    </row>
    <row r="12" spans="1:18" s="135" customFormat="1" ht="72.75" customHeight="1">
      <c r="A12" s="48" t="s">
        <v>21</v>
      </c>
      <c r="B12" s="73">
        <v>99.8</v>
      </c>
      <c r="C12" s="89">
        <v>180</v>
      </c>
      <c r="D12" s="89">
        <v>195</v>
      </c>
      <c r="E12" s="90">
        <f>D12*100/C12</f>
        <v>108.33333333333333</v>
      </c>
      <c r="F12" s="89">
        <v>40</v>
      </c>
      <c r="G12" s="89">
        <v>40</v>
      </c>
      <c r="H12" s="89">
        <f>G12*100/F12</f>
        <v>100</v>
      </c>
      <c r="I12" s="89">
        <v>40</v>
      </c>
      <c r="J12" s="89">
        <v>41.5</v>
      </c>
      <c r="K12" s="89">
        <f>J12*100/I12</f>
        <v>103.75</v>
      </c>
      <c r="L12" s="89">
        <v>60</v>
      </c>
      <c r="M12" s="89">
        <v>59</v>
      </c>
      <c r="N12" s="89">
        <f>M12*100/L12</f>
        <v>98.33333333333333</v>
      </c>
      <c r="O12" s="136">
        <v>40</v>
      </c>
      <c r="P12" s="136">
        <v>40</v>
      </c>
      <c r="Q12" s="90">
        <f>P12*100/O12</f>
        <v>100</v>
      </c>
      <c r="R12" s="60"/>
    </row>
    <row r="13" spans="1:17" s="137" customFormat="1" ht="16.5" customHeight="1">
      <c r="A13" s="45" t="s">
        <v>2</v>
      </c>
      <c r="B13" s="74">
        <f>(B10+B11+B12)/3</f>
        <v>99.46666666666665</v>
      </c>
      <c r="C13" s="75">
        <f>SUM(C10:C12)</f>
        <v>448</v>
      </c>
      <c r="D13" s="75">
        <f>SUM(D10:D12)</f>
        <v>463</v>
      </c>
      <c r="E13" s="74">
        <f>D13*100/C13</f>
        <v>103.34821428571429</v>
      </c>
      <c r="F13" s="75">
        <f>SUM(F10:F12)</f>
        <v>126.16</v>
      </c>
      <c r="G13" s="75">
        <f>SUM(G10:G12)</f>
        <v>126.16</v>
      </c>
      <c r="H13" s="74">
        <f>G13*100/F13</f>
        <v>100</v>
      </c>
      <c r="I13" s="75">
        <f>SUM(I10:I12)</f>
        <v>151.32999999999998</v>
      </c>
      <c r="J13" s="75">
        <f>SUM(J10:J12)</f>
        <v>152.82999999999998</v>
      </c>
      <c r="K13" s="74">
        <f>J13*100/I13</f>
        <v>100.99121126015991</v>
      </c>
      <c r="L13" s="75">
        <f>SUM(L10:L12)</f>
        <v>148.16</v>
      </c>
      <c r="M13" s="75">
        <f>SUM(M10:M12)</f>
        <v>147.16</v>
      </c>
      <c r="N13" s="74">
        <f>M13*100/L13</f>
        <v>99.32505399568035</v>
      </c>
      <c r="O13" s="75">
        <f>SUM(O10:O12)</f>
        <v>111.72</v>
      </c>
      <c r="P13" s="75">
        <f>SUM(P10:P12)</f>
        <v>119.67</v>
      </c>
      <c r="Q13" s="74">
        <f>P13*100/O13</f>
        <v>107.11600429645543</v>
      </c>
    </row>
    <row r="16" spans="1:16" ht="19.5" customHeight="1" hidden="1">
      <c r="A16" s="180" t="s">
        <v>166</v>
      </c>
      <c r="B16" s="180"/>
      <c r="C16" s="180"/>
      <c r="D16" s="180"/>
      <c r="E16" s="180"/>
      <c r="F16" s="180"/>
      <c r="G16" s="180"/>
      <c r="H16" s="180"/>
      <c r="I16" s="181"/>
      <c r="J16" s="181"/>
      <c r="K16" s="181"/>
      <c r="M16" s="182" t="s">
        <v>167</v>
      </c>
      <c r="N16" s="182"/>
      <c r="O16" s="182"/>
      <c r="P16" s="182"/>
    </row>
    <row r="17" spans="1:16" ht="15" hidden="1">
      <c r="A17" s="180"/>
      <c r="B17" s="180"/>
      <c r="C17" s="180"/>
      <c r="D17" s="180"/>
      <c r="E17" s="180"/>
      <c r="F17" s="180"/>
      <c r="G17" s="180"/>
      <c r="H17" s="180"/>
      <c r="I17" s="183" t="s">
        <v>54</v>
      </c>
      <c r="J17" s="183"/>
      <c r="K17" s="183"/>
      <c r="M17" s="183" t="s">
        <v>55</v>
      </c>
      <c r="N17" s="183"/>
      <c r="O17" s="183"/>
      <c r="P17" s="183"/>
    </row>
  </sheetData>
  <sheetProtection/>
  <mergeCells count="17">
    <mergeCell ref="F7:H7"/>
    <mergeCell ref="O7:Q7"/>
    <mergeCell ref="A4:C4"/>
    <mergeCell ref="A6:A8"/>
    <mergeCell ref="B6:B8"/>
    <mergeCell ref="C6:E6"/>
    <mergeCell ref="C7:E7"/>
    <mergeCell ref="A16:H17"/>
    <mergeCell ref="I16:K16"/>
    <mergeCell ref="M16:P16"/>
    <mergeCell ref="I17:K17"/>
    <mergeCell ref="M17:P17"/>
    <mergeCell ref="A2:P2"/>
    <mergeCell ref="D4:N4"/>
    <mergeCell ref="F6:Q6"/>
    <mergeCell ref="I7:K7"/>
    <mergeCell ref="L7:N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T16"/>
  <sheetViews>
    <sheetView zoomScalePageLayoutView="0" workbookViewId="0" topLeftCell="A1">
      <selection activeCell="L15" sqref="A15:IV16"/>
    </sheetView>
  </sheetViews>
  <sheetFormatPr defaultColWidth="8.83203125" defaultRowHeight="12.75"/>
  <cols>
    <col min="1" max="1" width="42.83203125" style="61" customWidth="1"/>
    <col min="2" max="2" width="11.33203125" style="61" customWidth="1"/>
    <col min="3" max="5" width="9.16015625" style="61" customWidth="1"/>
    <col min="6" max="6" width="8.16015625" style="61" customWidth="1"/>
    <col min="7" max="7" width="8.5" style="61" customWidth="1"/>
    <col min="8" max="8" width="7.16015625" style="61" customWidth="1"/>
    <col min="9" max="11" width="7.66015625" style="61" customWidth="1"/>
    <col min="12" max="14" width="8" style="61" customWidth="1"/>
    <col min="15" max="17" width="8.16015625" style="61" customWidth="1"/>
    <col min="18" max="18" width="9.66015625" style="61" customWidth="1"/>
    <col min="19" max="19" width="9.5" style="61" customWidth="1"/>
    <col min="20" max="20" width="9.16015625" style="61" customWidth="1"/>
    <col min="21" max="16384" width="8.83203125" style="61" customWidth="1"/>
  </cols>
  <sheetData>
    <row r="3" spans="1:20" ht="25.5" customHeight="1">
      <c r="A3" s="184" t="s">
        <v>245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29"/>
    </row>
    <row r="4" spans="1:20" ht="15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24.75" customHeight="1">
      <c r="A5" s="187" t="s">
        <v>8</v>
      </c>
      <c r="B5" s="187"/>
      <c r="C5" s="187"/>
      <c r="D5" s="187"/>
      <c r="E5" s="187"/>
      <c r="F5" s="188" t="s">
        <v>44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38"/>
      <c r="S5" s="138"/>
      <c r="T5" s="99"/>
    </row>
    <row r="7" spans="1:20" s="63" customFormat="1" ht="52.5" customHeight="1">
      <c r="A7" s="189" t="s">
        <v>0</v>
      </c>
      <c r="B7" s="189" t="s">
        <v>10</v>
      </c>
      <c r="C7" s="170" t="s">
        <v>3</v>
      </c>
      <c r="D7" s="171"/>
      <c r="E7" s="171"/>
      <c r="F7" s="173" t="s">
        <v>14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39"/>
      <c r="S7" s="139"/>
      <c r="T7" s="139"/>
    </row>
    <row r="8" spans="1:17" s="63" customFormat="1" ht="185.25" customHeight="1">
      <c r="A8" s="190"/>
      <c r="B8" s="190"/>
      <c r="C8" s="170" t="s">
        <v>24</v>
      </c>
      <c r="D8" s="171"/>
      <c r="E8" s="172"/>
      <c r="F8" s="173" t="s">
        <v>25</v>
      </c>
      <c r="G8" s="173"/>
      <c r="H8" s="173"/>
      <c r="I8" s="173" t="s">
        <v>26</v>
      </c>
      <c r="J8" s="173"/>
      <c r="K8" s="173"/>
      <c r="L8" s="173" t="s">
        <v>27</v>
      </c>
      <c r="M8" s="173"/>
      <c r="N8" s="173"/>
      <c r="O8" s="173" t="s">
        <v>28</v>
      </c>
      <c r="P8" s="173"/>
      <c r="Q8" s="173"/>
    </row>
    <row r="9" spans="1:20" s="63" customFormat="1" ht="16.5" customHeight="1">
      <c r="A9" s="191"/>
      <c r="B9" s="191"/>
      <c r="C9" s="133" t="s">
        <v>1</v>
      </c>
      <c r="D9" s="133" t="s">
        <v>43</v>
      </c>
      <c r="E9" s="133" t="s">
        <v>164</v>
      </c>
      <c r="F9" s="133" t="s">
        <v>1</v>
      </c>
      <c r="G9" s="133" t="s">
        <v>43</v>
      </c>
      <c r="H9" s="133" t="s">
        <v>164</v>
      </c>
      <c r="I9" s="133" t="s">
        <v>1</v>
      </c>
      <c r="J9" s="133" t="s">
        <v>43</v>
      </c>
      <c r="K9" s="133" t="s">
        <v>164</v>
      </c>
      <c r="L9" s="133" t="s">
        <v>1</v>
      </c>
      <c r="M9" s="133" t="s">
        <v>43</v>
      </c>
      <c r="N9" s="133" t="s">
        <v>164</v>
      </c>
      <c r="O9" s="133" t="s">
        <v>1</v>
      </c>
      <c r="P9" s="133" t="s">
        <v>43</v>
      </c>
      <c r="Q9" s="133" t="s">
        <v>164</v>
      </c>
      <c r="R9" s="61"/>
      <c r="S9" s="61"/>
      <c r="T9" s="61"/>
    </row>
    <row r="10" spans="1:20" s="64" customFormat="1" ht="1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9</v>
      </c>
      <c r="G10" s="65">
        <v>10</v>
      </c>
      <c r="H10" s="65">
        <v>11</v>
      </c>
      <c r="I10" s="65">
        <v>12</v>
      </c>
      <c r="J10" s="65">
        <v>13</v>
      </c>
      <c r="K10" s="65">
        <v>14</v>
      </c>
      <c r="L10" s="65">
        <v>15</v>
      </c>
      <c r="M10" s="65">
        <v>16</v>
      </c>
      <c r="N10" s="65">
        <v>17</v>
      </c>
      <c r="O10" s="65">
        <v>18</v>
      </c>
      <c r="P10" s="65">
        <v>19</v>
      </c>
      <c r="Q10" s="65">
        <v>20</v>
      </c>
      <c r="R10" s="140"/>
      <c r="S10" s="140"/>
      <c r="T10" s="140"/>
    </row>
    <row r="11" spans="1:20" s="135" customFormat="1" ht="81" customHeight="1">
      <c r="A11" s="91" t="s">
        <v>23</v>
      </c>
      <c r="B11" s="36">
        <v>96.5</v>
      </c>
      <c r="C11" s="92">
        <v>360</v>
      </c>
      <c r="D11" s="92">
        <v>360</v>
      </c>
      <c r="E11" s="93">
        <f>D11*100/C11</f>
        <v>100</v>
      </c>
      <c r="F11" s="37">
        <v>77.35</v>
      </c>
      <c r="G11" s="37">
        <v>82.77</v>
      </c>
      <c r="H11" s="36">
        <f>G11*100/F11</f>
        <v>107.0071105365223</v>
      </c>
      <c r="I11" s="37">
        <v>67.29</v>
      </c>
      <c r="J11" s="37">
        <v>67.29</v>
      </c>
      <c r="K11" s="36">
        <f>J11*100/I11</f>
        <v>100</v>
      </c>
      <c r="L11" s="92">
        <v>99.86</v>
      </c>
      <c r="M11" s="92">
        <v>99.86</v>
      </c>
      <c r="N11" s="36">
        <f>M11*100/L11</f>
        <v>100</v>
      </c>
      <c r="O11" s="36">
        <v>99.85</v>
      </c>
      <c r="P11" s="36">
        <v>99.85</v>
      </c>
      <c r="Q11" s="36">
        <v>100</v>
      </c>
      <c r="R11" s="94"/>
      <c r="S11" s="94"/>
      <c r="T11" s="94"/>
    </row>
    <row r="12" spans="1:20" s="129" customFormat="1" ht="16.5" customHeight="1">
      <c r="A12" s="57" t="s">
        <v>2</v>
      </c>
      <c r="B12" s="46">
        <f>B11</f>
        <v>96.5</v>
      </c>
      <c r="C12" s="86">
        <f>SUM(C11)</f>
        <v>360</v>
      </c>
      <c r="D12" s="86">
        <f>SUM(D11)</f>
        <v>360</v>
      </c>
      <c r="E12" s="76">
        <f>D12*100/C12</f>
        <v>100</v>
      </c>
      <c r="F12" s="86">
        <f>SUM(F11)</f>
        <v>77.35</v>
      </c>
      <c r="G12" s="86">
        <f>SUM(G11)</f>
        <v>82.77</v>
      </c>
      <c r="H12" s="76">
        <f>G12*100/F12</f>
        <v>107.0071105365223</v>
      </c>
      <c r="I12" s="86">
        <f>SUM(I11)</f>
        <v>67.29</v>
      </c>
      <c r="J12" s="86">
        <f>SUM(J11)</f>
        <v>67.29</v>
      </c>
      <c r="K12" s="76">
        <f>J12*100/I12</f>
        <v>100</v>
      </c>
      <c r="L12" s="47">
        <f>SUM(L11)</f>
        <v>99.86</v>
      </c>
      <c r="M12" s="47">
        <f>SUM(M11)</f>
        <v>99.86</v>
      </c>
      <c r="N12" s="86">
        <f>M12*100/L12</f>
        <v>100</v>
      </c>
      <c r="O12" s="46">
        <f>SUM(O11)</f>
        <v>99.85</v>
      </c>
      <c r="P12" s="46">
        <f>SUM(P11)</f>
        <v>99.85</v>
      </c>
      <c r="Q12" s="76">
        <f>P12*100/O12</f>
        <v>100</v>
      </c>
      <c r="R12" s="71"/>
      <c r="S12" s="71"/>
      <c r="T12" s="95"/>
    </row>
    <row r="13" spans="14:17" ht="409.5">
      <c r="N13" s="141"/>
      <c r="Q13" s="141"/>
    </row>
    <row r="14" ht="409.5">
      <c r="Q14" s="141"/>
    </row>
    <row r="15" spans="1:16" ht="19.5" customHeight="1" hidden="1">
      <c r="A15" s="180" t="s">
        <v>166</v>
      </c>
      <c r="B15" s="180"/>
      <c r="C15" s="180"/>
      <c r="D15" s="180"/>
      <c r="E15" s="180"/>
      <c r="F15" s="180"/>
      <c r="G15" s="180"/>
      <c r="H15" s="180"/>
      <c r="I15" s="181"/>
      <c r="J15" s="181"/>
      <c r="K15" s="181"/>
      <c r="M15" s="182" t="s">
        <v>167</v>
      </c>
      <c r="N15" s="182"/>
      <c r="O15" s="182"/>
      <c r="P15" s="182"/>
    </row>
    <row r="16" spans="1:16" ht="15" hidden="1">
      <c r="A16" s="180"/>
      <c r="B16" s="180"/>
      <c r="C16" s="180"/>
      <c r="D16" s="180"/>
      <c r="E16" s="180"/>
      <c r="F16" s="180"/>
      <c r="G16" s="180"/>
      <c r="H16" s="180"/>
      <c r="I16" s="183" t="s">
        <v>54</v>
      </c>
      <c r="J16" s="183"/>
      <c r="K16" s="183"/>
      <c r="M16" s="183" t="s">
        <v>55</v>
      </c>
      <c r="N16" s="183"/>
      <c r="O16" s="183"/>
      <c r="P16" s="183"/>
    </row>
  </sheetData>
  <sheetProtection/>
  <mergeCells count="17">
    <mergeCell ref="A3:S3"/>
    <mergeCell ref="F5:Q5"/>
    <mergeCell ref="A15:H16"/>
    <mergeCell ref="I15:K15"/>
    <mergeCell ref="M15:P15"/>
    <mergeCell ref="I16:K16"/>
    <mergeCell ref="M16:P16"/>
    <mergeCell ref="O8:Q8"/>
    <mergeCell ref="A7:A9"/>
    <mergeCell ref="B7:B9"/>
    <mergeCell ref="C8:E8"/>
    <mergeCell ref="F8:H8"/>
    <mergeCell ref="I8:K8"/>
    <mergeCell ref="L8:N8"/>
    <mergeCell ref="A5:E5"/>
    <mergeCell ref="C7:E7"/>
    <mergeCell ref="F7:Q7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15"/>
  <sheetViews>
    <sheetView zoomScalePageLayoutView="0" workbookViewId="0" topLeftCell="A1">
      <selection activeCell="I14" sqref="A14:IV15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7" width="7.16015625" style="4" customWidth="1"/>
    <col min="8" max="8" width="8.33203125" style="4" customWidth="1"/>
    <col min="9" max="10" width="8" style="4" customWidth="1"/>
    <col min="11" max="11" width="7.83203125" style="4" customWidth="1"/>
    <col min="12" max="13" width="8.5" style="4" customWidth="1"/>
    <col min="14" max="14" width="7.66015625" style="4" customWidth="1"/>
    <col min="15" max="15" width="7.83203125" style="4" customWidth="1"/>
    <col min="16" max="16" width="7.16015625" style="4" customWidth="1"/>
    <col min="17" max="17" width="7.33203125" style="4" customWidth="1"/>
    <col min="18" max="16384" width="8.83203125" style="4" customWidth="1"/>
  </cols>
  <sheetData>
    <row r="2" spans="1:16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93" t="s">
        <v>8</v>
      </c>
      <c r="B4" s="193"/>
      <c r="C4" s="193"/>
      <c r="D4" s="193"/>
      <c r="E4" s="193"/>
      <c r="F4" s="194" t="s">
        <v>40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6" spans="1:17" s="6" customFormat="1" ht="65.25" customHeight="1">
      <c r="A6" s="198" t="s">
        <v>0</v>
      </c>
      <c r="B6" s="198" t="s">
        <v>10</v>
      </c>
      <c r="C6" s="195" t="s">
        <v>12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198" t="s">
        <v>13</v>
      </c>
      <c r="P6" s="198"/>
      <c r="Q6" s="198"/>
    </row>
    <row r="7" spans="1:17" s="6" customFormat="1" ht="184.5" customHeight="1">
      <c r="A7" s="198"/>
      <c r="B7" s="198"/>
      <c r="C7" s="195" t="s">
        <v>246</v>
      </c>
      <c r="D7" s="199"/>
      <c r="E7" s="200"/>
      <c r="F7" s="195" t="s">
        <v>247</v>
      </c>
      <c r="G7" s="196"/>
      <c r="H7" s="197"/>
      <c r="I7" s="195" t="s">
        <v>248</v>
      </c>
      <c r="J7" s="196"/>
      <c r="K7" s="197"/>
      <c r="L7" s="195" t="s">
        <v>249</v>
      </c>
      <c r="M7" s="196"/>
      <c r="N7" s="197"/>
      <c r="O7" s="198" t="s">
        <v>6</v>
      </c>
      <c r="P7" s="198"/>
      <c r="Q7" s="198"/>
    </row>
    <row r="8" spans="1:17" s="6" customFormat="1" ht="16.5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</row>
    <row r="9" spans="1:17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9</v>
      </c>
      <c r="G9" s="11">
        <v>10</v>
      </c>
      <c r="H9" s="11">
        <v>11</v>
      </c>
      <c r="I9" s="11">
        <v>15</v>
      </c>
      <c r="J9" s="11">
        <v>16</v>
      </c>
      <c r="K9" s="11">
        <v>17</v>
      </c>
      <c r="L9" s="11">
        <v>21</v>
      </c>
      <c r="M9" s="11">
        <v>22</v>
      </c>
      <c r="N9" s="11">
        <v>23</v>
      </c>
      <c r="O9" s="11">
        <v>24</v>
      </c>
      <c r="P9" s="11">
        <v>25</v>
      </c>
      <c r="Q9" s="11">
        <v>26</v>
      </c>
    </row>
    <row r="10" spans="1:17" ht="80.25" customHeight="1">
      <c r="A10" s="87" t="s">
        <v>41</v>
      </c>
      <c r="B10" s="13">
        <v>99.3</v>
      </c>
      <c r="C10" s="14">
        <v>25</v>
      </c>
      <c r="D10" s="14">
        <v>25</v>
      </c>
      <c r="E10" s="42">
        <f>D10/C10*100</f>
        <v>100</v>
      </c>
      <c r="F10" s="14">
        <v>45</v>
      </c>
      <c r="G10" s="14">
        <v>45</v>
      </c>
      <c r="H10" s="42">
        <f>G10/F10*100</f>
        <v>100</v>
      </c>
      <c r="I10" s="14">
        <v>5</v>
      </c>
      <c r="J10" s="14">
        <v>5</v>
      </c>
      <c r="K10" s="42">
        <f>J10/I10*100</f>
        <v>100</v>
      </c>
      <c r="L10" s="14">
        <v>1</v>
      </c>
      <c r="M10" s="14">
        <v>1</v>
      </c>
      <c r="N10" s="42">
        <v>100</v>
      </c>
      <c r="O10" s="13">
        <v>75</v>
      </c>
      <c r="P10" s="13">
        <v>75</v>
      </c>
      <c r="Q10" s="42">
        <f>P10/O10*100</f>
        <v>100</v>
      </c>
    </row>
    <row r="11" spans="1:17" s="54" customFormat="1" ht="16.5" customHeight="1">
      <c r="A11" s="53" t="s">
        <v>2</v>
      </c>
      <c r="B11" s="46">
        <f>B10</f>
        <v>99.3</v>
      </c>
      <c r="C11" s="47">
        <f>C10</f>
        <v>25</v>
      </c>
      <c r="D11" s="47">
        <f>D10</f>
        <v>25</v>
      </c>
      <c r="E11" s="43">
        <f>D11/C11*100</f>
        <v>100</v>
      </c>
      <c r="F11" s="47">
        <f>F10</f>
        <v>45</v>
      </c>
      <c r="G11" s="47">
        <f>G10</f>
        <v>45</v>
      </c>
      <c r="H11" s="43">
        <f>G11/F11*100</f>
        <v>100</v>
      </c>
      <c r="I11" s="47">
        <f>I10</f>
        <v>5</v>
      </c>
      <c r="J11" s="47">
        <f>J10</f>
        <v>5</v>
      </c>
      <c r="K11" s="43">
        <f>J11/I11*100</f>
        <v>100</v>
      </c>
      <c r="L11" s="47">
        <f>L10</f>
        <v>1</v>
      </c>
      <c r="M11" s="47">
        <f>M10</f>
        <v>1</v>
      </c>
      <c r="N11" s="43">
        <v>100</v>
      </c>
      <c r="O11" s="46">
        <f>O10</f>
        <v>75</v>
      </c>
      <c r="P11" s="46">
        <f>P10</f>
        <v>75</v>
      </c>
      <c r="Q11" s="43">
        <f>P11/O11*100</f>
        <v>100</v>
      </c>
    </row>
    <row r="14" spans="1:13" s="17" customFormat="1" ht="19.5" customHeight="1" hidden="1">
      <c r="A14" s="192" t="s">
        <v>165</v>
      </c>
      <c r="B14" s="192"/>
      <c r="C14" s="192"/>
      <c r="D14" s="192"/>
      <c r="E14" s="192"/>
      <c r="F14" s="192"/>
      <c r="G14" s="174"/>
      <c r="H14" s="174"/>
      <c r="J14" s="179" t="s">
        <v>56</v>
      </c>
      <c r="K14" s="179"/>
      <c r="L14" s="179"/>
      <c r="M14" s="179"/>
    </row>
    <row r="15" spans="1:13" ht="12.75" hidden="1">
      <c r="A15" s="192"/>
      <c r="B15" s="192"/>
      <c r="C15" s="192"/>
      <c r="D15" s="192"/>
      <c r="E15" s="192"/>
      <c r="F15" s="192"/>
      <c r="G15" s="175" t="s">
        <v>54</v>
      </c>
      <c r="H15" s="175"/>
      <c r="J15" s="175" t="s">
        <v>55</v>
      </c>
      <c r="K15" s="175"/>
      <c r="L15" s="175"/>
      <c r="M15" s="175"/>
    </row>
  </sheetData>
  <sheetProtection/>
  <mergeCells count="17">
    <mergeCell ref="O7:Q7"/>
    <mergeCell ref="C7:E7"/>
    <mergeCell ref="F7:H7"/>
    <mergeCell ref="A6:A8"/>
    <mergeCell ref="B6:B8"/>
    <mergeCell ref="I7:K7"/>
    <mergeCell ref="L7:N7"/>
    <mergeCell ref="A14:F15"/>
    <mergeCell ref="G14:H14"/>
    <mergeCell ref="J14:M14"/>
    <mergeCell ref="G15:H15"/>
    <mergeCell ref="J15:M15"/>
    <mergeCell ref="A2:P2"/>
    <mergeCell ref="A4:E4"/>
    <mergeCell ref="F4:P4"/>
    <mergeCell ref="C6:N6"/>
    <mergeCell ref="O6:Q6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F27"/>
  <sheetViews>
    <sheetView zoomScalePageLayoutView="0" workbookViewId="0" topLeftCell="A1">
      <selection activeCell="A14" sqref="A14:IV15"/>
    </sheetView>
  </sheetViews>
  <sheetFormatPr defaultColWidth="8.83203125" defaultRowHeight="12.75"/>
  <cols>
    <col min="1" max="1" width="37.33203125" style="4" customWidth="1"/>
    <col min="2" max="2" width="9.5" style="4" customWidth="1"/>
    <col min="3" max="11" width="7.5" style="4" customWidth="1"/>
    <col min="12" max="13" width="8.33203125" style="4" customWidth="1"/>
    <col min="14" max="29" width="7.5" style="4" customWidth="1"/>
    <col min="30" max="16384" width="8.83203125" style="4" customWidth="1"/>
  </cols>
  <sheetData>
    <row r="2" spans="1:17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4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77" t="s">
        <v>8</v>
      </c>
      <c r="B4" s="177"/>
      <c r="C4" s="177"/>
      <c r="D4" s="177"/>
      <c r="E4" s="177"/>
      <c r="F4" s="178" t="s">
        <v>163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6" spans="1:29" s="6" customFormat="1" ht="41.25" customHeight="1">
      <c r="A6" s="198" t="s">
        <v>0</v>
      </c>
      <c r="B6" s="195" t="s">
        <v>10</v>
      </c>
      <c r="C6" s="206" t="s">
        <v>12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8" t="s">
        <v>13</v>
      </c>
      <c r="AB6" s="208"/>
      <c r="AC6" s="209"/>
    </row>
    <row r="7" spans="1:29" s="6" customFormat="1" ht="120" customHeight="1">
      <c r="A7" s="198"/>
      <c r="B7" s="198"/>
      <c r="C7" s="202" t="s">
        <v>158</v>
      </c>
      <c r="D7" s="203"/>
      <c r="E7" s="204"/>
      <c r="F7" s="202" t="s">
        <v>159</v>
      </c>
      <c r="G7" s="203"/>
      <c r="H7" s="204"/>
      <c r="I7" s="202" t="s">
        <v>160</v>
      </c>
      <c r="J7" s="203"/>
      <c r="K7" s="204"/>
      <c r="L7" s="202" t="s">
        <v>220</v>
      </c>
      <c r="M7" s="203"/>
      <c r="N7" s="204"/>
      <c r="O7" s="202" t="s">
        <v>221</v>
      </c>
      <c r="P7" s="203"/>
      <c r="Q7" s="204"/>
      <c r="R7" s="210" t="s">
        <v>37</v>
      </c>
      <c r="S7" s="208"/>
      <c r="T7" s="209"/>
      <c r="U7" s="210" t="s">
        <v>222</v>
      </c>
      <c r="V7" s="208"/>
      <c r="W7" s="209"/>
      <c r="X7" s="210" t="s">
        <v>161</v>
      </c>
      <c r="Y7" s="208"/>
      <c r="Z7" s="209"/>
      <c r="AA7" s="210" t="s">
        <v>6</v>
      </c>
      <c r="AB7" s="208"/>
      <c r="AC7" s="209"/>
    </row>
    <row r="8" spans="1:29" s="6" customFormat="1" ht="15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  <c r="R8" s="5" t="s">
        <v>1</v>
      </c>
      <c r="S8" s="5" t="s">
        <v>43</v>
      </c>
      <c r="T8" s="5" t="s">
        <v>164</v>
      </c>
      <c r="U8" s="5" t="s">
        <v>1</v>
      </c>
      <c r="V8" s="5" t="s">
        <v>43</v>
      </c>
      <c r="W8" s="5" t="s">
        <v>164</v>
      </c>
      <c r="X8" s="5" t="s">
        <v>1</v>
      </c>
      <c r="Y8" s="5" t="s">
        <v>43</v>
      </c>
      <c r="Z8" s="5" t="s">
        <v>164</v>
      </c>
      <c r="AA8" s="5" t="s">
        <v>1</v>
      </c>
      <c r="AB8" s="5" t="s">
        <v>43</v>
      </c>
      <c r="AC8" s="5" t="s">
        <v>164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24</v>
      </c>
      <c r="S9" s="11">
        <v>25</v>
      </c>
      <c r="T9" s="11">
        <v>26</v>
      </c>
      <c r="U9" s="11">
        <v>27</v>
      </c>
      <c r="V9" s="11">
        <v>28</v>
      </c>
      <c r="W9" s="11">
        <v>29</v>
      </c>
      <c r="X9" s="11">
        <v>30</v>
      </c>
      <c r="Y9" s="11">
        <v>31</v>
      </c>
      <c r="Z9" s="11">
        <v>32</v>
      </c>
      <c r="AA9" s="11">
        <v>33</v>
      </c>
      <c r="AB9" s="11">
        <v>34</v>
      </c>
      <c r="AC9" s="11">
        <v>35</v>
      </c>
    </row>
    <row r="10" spans="1:29" ht="83.25" customHeight="1">
      <c r="A10" s="55" t="s">
        <v>162</v>
      </c>
      <c r="B10" s="21">
        <v>98.9</v>
      </c>
      <c r="C10" s="14">
        <v>4</v>
      </c>
      <c r="D10" s="14">
        <v>4</v>
      </c>
      <c r="E10" s="42">
        <f>D10/C10*100</f>
        <v>100</v>
      </c>
      <c r="F10" s="14">
        <v>1</v>
      </c>
      <c r="G10" s="14">
        <v>1</v>
      </c>
      <c r="H10" s="42">
        <v>100</v>
      </c>
      <c r="I10" s="14">
        <v>5</v>
      </c>
      <c r="J10" s="14">
        <v>5</v>
      </c>
      <c r="K10" s="42">
        <v>100</v>
      </c>
      <c r="L10" s="14">
        <v>44035</v>
      </c>
      <c r="M10" s="14">
        <v>45120</v>
      </c>
      <c r="N10" s="42">
        <f>M10/L10*100</f>
        <v>102.46394913137277</v>
      </c>
      <c r="O10" s="14">
        <v>930</v>
      </c>
      <c r="P10" s="14">
        <v>958</v>
      </c>
      <c r="Q10" s="42">
        <f>P10/O10*100</f>
        <v>103.01075268817203</v>
      </c>
      <c r="R10" s="37">
        <v>95</v>
      </c>
      <c r="S10" s="37">
        <v>107</v>
      </c>
      <c r="T10" s="44">
        <f>S10/R10*100</f>
        <v>112.63157894736841</v>
      </c>
      <c r="U10" s="37">
        <v>1950</v>
      </c>
      <c r="V10" s="37">
        <v>2091</v>
      </c>
      <c r="W10" s="44">
        <f>V10/U10*100</f>
        <v>107.23076923076924</v>
      </c>
      <c r="X10" s="37">
        <v>3</v>
      </c>
      <c r="Y10" s="37">
        <v>3</v>
      </c>
      <c r="Z10" s="44">
        <f>Y10/X10*100</f>
        <v>100</v>
      </c>
      <c r="AA10" s="36">
        <v>83</v>
      </c>
      <c r="AB10" s="36">
        <v>83</v>
      </c>
      <c r="AC10" s="44">
        <f>AB10/AA10*100</f>
        <v>100</v>
      </c>
    </row>
    <row r="11" spans="1:29" s="2" customFormat="1" ht="16.5" customHeight="1">
      <c r="A11" s="22" t="s">
        <v>2</v>
      </c>
      <c r="B11" s="23">
        <f aca="true" t="shared" si="0" ref="B11:K11">B10</f>
        <v>98.9</v>
      </c>
      <c r="C11" s="47">
        <f t="shared" si="0"/>
        <v>4</v>
      </c>
      <c r="D11" s="47">
        <f t="shared" si="0"/>
        <v>4</v>
      </c>
      <c r="E11" s="46">
        <f t="shared" si="0"/>
        <v>100</v>
      </c>
      <c r="F11" s="47">
        <f t="shared" si="0"/>
        <v>1</v>
      </c>
      <c r="G11" s="47">
        <f t="shared" si="0"/>
        <v>1</v>
      </c>
      <c r="H11" s="46">
        <f t="shared" si="0"/>
        <v>100</v>
      </c>
      <c r="I11" s="47">
        <f t="shared" si="0"/>
        <v>5</v>
      </c>
      <c r="J11" s="47">
        <f t="shared" si="0"/>
        <v>5</v>
      </c>
      <c r="K11" s="46">
        <f t="shared" si="0"/>
        <v>100</v>
      </c>
      <c r="L11" s="47">
        <v>44035</v>
      </c>
      <c r="M11" s="47">
        <v>45120</v>
      </c>
      <c r="N11" s="46">
        <f>M11/L11*100</f>
        <v>102.46394913137277</v>
      </c>
      <c r="O11" s="47">
        <f>O10</f>
        <v>930</v>
      </c>
      <c r="P11" s="47">
        <f>P10</f>
        <v>958</v>
      </c>
      <c r="Q11" s="46">
        <f>Q10</f>
        <v>103.01075268817203</v>
      </c>
      <c r="R11" s="47">
        <v>95</v>
      </c>
      <c r="S11" s="47">
        <f aca="true" t="shared" si="1" ref="S11:Z11">S10</f>
        <v>107</v>
      </c>
      <c r="T11" s="46">
        <f t="shared" si="1"/>
        <v>112.63157894736841</v>
      </c>
      <c r="U11" s="47">
        <f t="shared" si="1"/>
        <v>1950</v>
      </c>
      <c r="V11" s="47">
        <f t="shared" si="1"/>
        <v>2091</v>
      </c>
      <c r="W11" s="46">
        <f t="shared" si="1"/>
        <v>107.23076923076924</v>
      </c>
      <c r="X11" s="47">
        <f t="shared" si="1"/>
        <v>3</v>
      </c>
      <c r="Y11" s="47">
        <f t="shared" si="1"/>
        <v>3</v>
      </c>
      <c r="Z11" s="46">
        <f t="shared" si="1"/>
        <v>100</v>
      </c>
      <c r="AA11" s="47">
        <f>AA10</f>
        <v>83</v>
      </c>
      <c r="AB11" s="47">
        <f>AB10</f>
        <v>83</v>
      </c>
      <c r="AC11" s="46">
        <f>AC10</f>
        <v>100</v>
      </c>
    </row>
    <row r="14" spans="1:15" s="17" customFormat="1" ht="16.5" customHeight="1" hidden="1">
      <c r="A14" s="192" t="s">
        <v>237</v>
      </c>
      <c r="B14" s="192"/>
      <c r="C14" s="174"/>
      <c r="D14" s="174"/>
      <c r="F14" s="179" t="s">
        <v>238</v>
      </c>
      <c r="G14" s="179"/>
      <c r="H14" s="179"/>
      <c r="I14" s="179"/>
      <c r="J14" s="179"/>
      <c r="L14" s="207"/>
      <c r="M14" s="207"/>
      <c r="O14" s="56"/>
    </row>
    <row r="15" spans="3:15" ht="12.75" hidden="1">
      <c r="C15" s="205" t="s">
        <v>54</v>
      </c>
      <c r="D15" s="205"/>
      <c r="F15" s="205" t="s">
        <v>170</v>
      </c>
      <c r="G15" s="205"/>
      <c r="H15" s="205"/>
      <c r="I15" s="205"/>
      <c r="J15" s="205"/>
      <c r="L15" s="205"/>
      <c r="M15" s="205"/>
      <c r="O15" s="51"/>
    </row>
    <row r="16" spans="3:14" ht="11.25" customHeight="1"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3:14" ht="12.7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3:14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3:32" ht="15">
      <c r="C19" s="79"/>
      <c r="D19" s="79"/>
      <c r="E19" s="80"/>
      <c r="F19" s="79"/>
      <c r="G19" s="79"/>
      <c r="H19" s="80"/>
      <c r="I19" s="79"/>
      <c r="J19" s="79"/>
      <c r="K19" s="80"/>
      <c r="L19" s="79"/>
      <c r="M19" s="79"/>
      <c r="N19" s="8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ht="15">
      <c r="C20" s="72"/>
      <c r="D20" s="72"/>
      <c r="E20" s="81"/>
      <c r="F20" s="72"/>
      <c r="G20" s="72"/>
      <c r="H20" s="81"/>
      <c r="I20" s="72"/>
      <c r="J20" s="72"/>
      <c r="K20" s="81"/>
      <c r="L20" s="72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77"/>
      <c r="AB20" s="19"/>
      <c r="AC20" s="19"/>
      <c r="AD20" s="19"/>
      <c r="AE20" s="19"/>
      <c r="AF20" s="19"/>
    </row>
    <row r="21" spans="13:32" ht="409.5"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19"/>
      <c r="AC21" s="19"/>
      <c r="AD21" s="19"/>
      <c r="AE21" s="19"/>
      <c r="AF21" s="19"/>
    </row>
    <row r="22" spans="13:32" ht="409.5"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19"/>
      <c r="AC22" s="19"/>
      <c r="AD22" s="19"/>
      <c r="AE22" s="19"/>
      <c r="AF22" s="19"/>
    </row>
    <row r="23" spans="13:32" ht="15"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19"/>
      <c r="AC23" s="19"/>
      <c r="AD23" s="19"/>
      <c r="AE23" s="19"/>
      <c r="AF23" s="19"/>
    </row>
    <row r="24" spans="13:32" ht="14.25"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19"/>
      <c r="AC24" s="19"/>
      <c r="AD24" s="19"/>
      <c r="AE24" s="19"/>
      <c r="AF24" s="19"/>
    </row>
    <row r="25" spans="13:32" ht="409.5"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3:32" ht="409.5"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3:32" ht="409.5"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</sheetData>
  <sheetProtection/>
  <mergeCells count="32">
    <mergeCell ref="A2:P2"/>
    <mergeCell ref="A6:A8"/>
    <mergeCell ref="B6:B8"/>
    <mergeCell ref="F4:Q4"/>
    <mergeCell ref="L15:M15"/>
    <mergeCell ref="C14:D14"/>
    <mergeCell ref="C15:D15"/>
    <mergeCell ref="A14:B14"/>
    <mergeCell ref="AA6:AC6"/>
    <mergeCell ref="R7:T7"/>
    <mergeCell ref="U7:W7"/>
    <mergeCell ref="X7:Z7"/>
    <mergeCell ref="AA7:AC7"/>
    <mergeCell ref="O7:Q7"/>
    <mergeCell ref="C16:E16"/>
    <mergeCell ref="F16:H16"/>
    <mergeCell ref="I16:K16"/>
    <mergeCell ref="L16:N16"/>
    <mergeCell ref="M20:O20"/>
    <mergeCell ref="A4:E4"/>
    <mergeCell ref="C7:E7"/>
    <mergeCell ref="F7:H7"/>
    <mergeCell ref="C6:Z6"/>
    <mergeCell ref="L14:M14"/>
    <mergeCell ref="P20:R20"/>
    <mergeCell ref="I7:K7"/>
    <mergeCell ref="L7:N7"/>
    <mergeCell ref="S20:U20"/>
    <mergeCell ref="V20:X20"/>
    <mergeCell ref="Y20:Z20"/>
    <mergeCell ref="F14:J14"/>
    <mergeCell ref="F15:J15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F19"/>
  <sheetViews>
    <sheetView tabSelected="1" zoomScalePageLayoutView="0" workbookViewId="0" topLeftCell="A1">
      <selection activeCell="AG12" sqref="AG12"/>
    </sheetView>
  </sheetViews>
  <sheetFormatPr defaultColWidth="8.83203125" defaultRowHeight="12.75"/>
  <cols>
    <col min="1" max="1" width="33.5" style="4" customWidth="1"/>
    <col min="2" max="2" width="8.66015625" style="4" customWidth="1"/>
    <col min="3" max="4" width="10" style="4" customWidth="1"/>
    <col min="5" max="5" width="7.16015625" style="4" customWidth="1"/>
    <col min="6" max="7" width="9" style="4" customWidth="1"/>
    <col min="8" max="8" width="7.5" style="4" customWidth="1"/>
    <col min="9" max="10" width="7.66015625" style="4" customWidth="1"/>
    <col min="11" max="11" width="7.33203125" style="4" customWidth="1"/>
    <col min="12" max="13" width="6.16015625" style="4" customWidth="1"/>
    <col min="14" max="14" width="7.33203125" style="4" customWidth="1"/>
    <col min="15" max="16" width="6.16015625" style="4" customWidth="1"/>
    <col min="17" max="17" width="7.33203125" style="4" customWidth="1"/>
    <col min="18" max="19" width="6.83203125" style="4" customWidth="1"/>
    <col min="20" max="20" width="7.33203125" style="4" customWidth="1"/>
    <col min="21" max="22" width="6.5" style="4" customWidth="1"/>
    <col min="23" max="23" width="7.16015625" style="4" customWidth="1"/>
    <col min="24" max="25" width="7.66015625" style="4" customWidth="1"/>
    <col min="26" max="26" width="7.33203125" style="4" customWidth="1"/>
    <col min="27" max="28" width="6.66015625" style="4" customWidth="1"/>
    <col min="29" max="29" width="8" style="4" customWidth="1"/>
    <col min="30" max="31" width="7.83203125" style="4" customWidth="1"/>
    <col min="32" max="32" width="8.5" style="4" customWidth="1"/>
    <col min="33" max="16384" width="8.83203125" style="4" customWidth="1"/>
  </cols>
  <sheetData>
    <row r="1" ht="8.25" customHeight="1"/>
    <row r="2" spans="1:31" ht="18.75" customHeight="1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5" customHeight="1">
      <c r="A4" s="193" t="s">
        <v>8</v>
      </c>
      <c r="B4" s="193"/>
      <c r="C4" s="193"/>
      <c r="D4" s="193"/>
      <c r="E4" s="193"/>
      <c r="F4" s="193"/>
      <c r="G4" s="194" t="s">
        <v>33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2"/>
      <c r="X4" s="12"/>
      <c r="Y4" s="12"/>
      <c r="Z4" s="12"/>
      <c r="AA4" s="12"/>
      <c r="AB4" s="12"/>
      <c r="AC4" s="12"/>
      <c r="AD4" s="3"/>
      <c r="AE4" s="3"/>
    </row>
    <row r="5" ht="12.75" customHeight="1"/>
    <row r="6" spans="1:32" s="6" customFormat="1" ht="70.5" customHeight="1">
      <c r="A6" s="211" t="s">
        <v>0</v>
      </c>
      <c r="B6" s="211" t="s">
        <v>10</v>
      </c>
      <c r="C6" s="195" t="s">
        <v>12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7"/>
      <c r="AD6" s="195" t="s">
        <v>13</v>
      </c>
      <c r="AE6" s="196"/>
      <c r="AF6" s="197"/>
    </row>
    <row r="7" spans="1:32" s="6" customFormat="1" ht="120" customHeight="1">
      <c r="A7" s="212"/>
      <c r="B7" s="212"/>
      <c r="C7" s="195" t="s">
        <v>48</v>
      </c>
      <c r="D7" s="196"/>
      <c r="E7" s="197"/>
      <c r="F7" s="195" t="s">
        <v>49</v>
      </c>
      <c r="G7" s="196"/>
      <c r="H7" s="197"/>
      <c r="I7" s="195" t="s">
        <v>50</v>
      </c>
      <c r="J7" s="196"/>
      <c r="K7" s="197"/>
      <c r="L7" s="195" t="s">
        <v>51</v>
      </c>
      <c r="M7" s="196"/>
      <c r="N7" s="197"/>
      <c r="O7" s="195" t="s">
        <v>261</v>
      </c>
      <c r="P7" s="196"/>
      <c r="Q7" s="197"/>
      <c r="R7" s="195" t="s">
        <v>52</v>
      </c>
      <c r="S7" s="196"/>
      <c r="T7" s="197"/>
      <c r="U7" s="195" t="s">
        <v>250</v>
      </c>
      <c r="V7" s="196"/>
      <c r="W7" s="197"/>
      <c r="X7" s="195" t="s">
        <v>38</v>
      </c>
      <c r="Y7" s="196"/>
      <c r="Z7" s="197"/>
      <c r="AA7" s="195" t="s">
        <v>53</v>
      </c>
      <c r="AB7" s="196"/>
      <c r="AC7" s="197"/>
      <c r="AD7" s="195" t="s">
        <v>6</v>
      </c>
      <c r="AE7" s="196"/>
      <c r="AF7" s="197"/>
    </row>
    <row r="8" spans="1:32" s="6" customFormat="1" ht="17.25" customHeight="1">
      <c r="A8" s="213"/>
      <c r="B8" s="213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  <c r="R8" s="5" t="s">
        <v>1</v>
      </c>
      <c r="S8" s="5" t="s">
        <v>43</v>
      </c>
      <c r="T8" s="5" t="s">
        <v>164</v>
      </c>
      <c r="U8" s="5" t="s">
        <v>1</v>
      </c>
      <c r="V8" s="5" t="s">
        <v>43</v>
      </c>
      <c r="W8" s="5" t="s">
        <v>164</v>
      </c>
      <c r="X8" s="5" t="s">
        <v>1</v>
      </c>
      <c r="Y8" s="5" t="s">
        <v>43</v>
      </c>
      <c r="Z8" s="5" t="s">
        <v>164</v>
      </c>
      <c r="AA8" s="5" t="s">
        <v>1</v>
      </c>
      <c r="AB8" s="5" t="s">
        <v>43</v>
      </c>
      <c r="AC8" s="5" t="s">
        <v>164</v>
      </c>
      <c r="AD8" s="5" t="s">
        <v>1</v>
      </c>
      <c r="AE8" s="5" t="s">
        <v>43</v>
      </c>
      <c r="AF8" s="5" t="s">
        <v>164</v>
      </c>
    </row>
    <row r="9" spans="1:32" s="7" customFormat="1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11">
        <v>17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</row>
    <row r="10" spans="1:32" ht="60" customHeight="1">
      <c r="A10" s="15" t="s">
        <v>34</v>
      </c>
      <c r="B10" s="36">
        <v>97.9</v>
      </c>
      <c r="C10" s="83">
        <v>114800</v>
      </c>
      <c r="D10" s="83">
        <v>115086</v>
      </c>
      <c r="E10" s="82">
        <f>D10/C10*100</f>
        <v>100.24912891986062</v>
      </c>
      <c r="F10" s="83">
        <v>24500</v>
      </c>
      <c r="G10" s="83">
        <v>26543</v>
      </c>
      <c r="H10" s="82">
        <f>G10/F10*100</f>
        <v>108.33877551020407</v>
      </c>
      <c r="I10" s="83">
        <v>500</v>
      </c>
      <c r="J10" s="83">
        <v>526</v>
      </c>
      <c r="K10" s="82">
        <f>J10/I10*100</f>
        <v>105.2</v>
      </c>
      <c r="L10" s="83">
        <v>50</v>
      </c>
      <c r="M10" s="83">
        <v>50</v>
      </c>
      <c r="N10" s="82">
        <f>M10/L10*100</f>
        <v>100</v>
      </c>
      <c r="O10" s="83">
        <v>10</v>
      </c>
      <c r="P10" s="83">
        <v>10</v>
      </c>
      <c r="Q10" s="82">
        <f>P10/O10*100</f>
        <v>100</v>
      </c>
      <c r="R10" s="88">
        <v>35</v>
      </c>
      <c r="S10" s="88">
        <v>35</v>
      </c>
      <c r="T10" s="82">
        <f>S10/R10*100</f>
        <v>100</v>
      </c>
      <c r="U10" s="83">
        <v>10</v>
      </c>
      <c r="V10" s="83">
        <v>10</v>
      </c>
      <c r="W10" s="82">
        <f>V10/U10*100</f>
        <v>100</v>
      </c>
      <c r="X10" s="83">
        <v>830</v>
      </c>
      <c r="Y10" s="83">
        <v>883</v>
      </c>
      <c r="Z10" s="82">
        <f>Y10/X10*100</f>
        <v>106.3855421686747</v>
      </c>
      <c r="AA10" s="83">
        <v>29</v>
      </c>
      <c r="AB10" s="83">
        <v>35</v>
      </c>
      <c r="AC10" s="82">
        <f>AB10/AA10*100</f>
        <v>120.6896551724138</v>
      </c>
      <c r="AD10" s="83">
        <v>78</v>
      </c>
      <c r="AE10" s="83">
        <v>88</v>
      </c>
      <c r="AF10" s="82">
        <f>AE10/AD10*100</f>
        <v>112.82051282051282</v>
      </c>
    </row>
    <row r="11" spans="1:32" s="38" customFormat="1" ht="60" customHeight="1">
      <c r="A11" s="35" t="s">
        <v>35</v>
      </c>
      <c r="B11" s="36">
        <v>98.8</v>
      </c>
      <c r="C11" s="59">
        <v>46170</v>
      </c>
      <c r="D11" s="59">
        <v>43570</v>
      </c>
      <c r="E11" s="82">
        <f>D11/C11*100</f>
        <v>94.36863764349145</v>
      </c>
      <c r="F11" s="59">
        <v>6350</v>
      </c>
      <c r="G11" s="59">
        <v>6350</v>
      </c>
      <c r="H11" s="82">
        <f>G11/F11*100</f>
        <v>100</v>
      </c>
      <c r="I11" s="59">
        <v>460</v>
      </c>
      <c r="J11" s="59">
        <v>460</v>
      </c>
      <c r="K11" s="82">
        <f>J11/I11*100</f>
        <v>100</v>
      </c>
      <c r="L11" s="59">
        <v>44</v>
      </c>
      <c r="M11" s="59">
        <v>45</v>
      </c>
      <c r="N11" s="82">
        <f>M11/L11*100</f>
        <v>102.27272727272727</v>
      </c>
      <c r="O11" s="59">
        <v>6</v>
      </c>
      <c r="P11" s="59">
        <v>6</v>
      </c>
      <c r="Q11" s="82">
        <f>P11/O11*100</f>
        <v>100</v>
      </c>
      <c r="R11" s="73">
        <v>6</v>
      </c>
      <c r="S11" s="73">
        <v>6</v>
      </c>
      <c r="T11" s="82">
        <f>S11/R11*100</f>
        <v>100</v>
      </c>
      <c r="U11" s="59">
        <v>4</v>
      </c>
      <c r="V11" s="59">
        <v>4</v>
      </c>
      <c r="W11" s="97">
        <f>V11/U11*100</f>
        <v>100</v>
      </c>
      <c r="X11" s="59">
        <v>255</v>
      </c>
      <c r="Y11" s="59">
        <v>255</v>
      </c>
      <c r="Z11" s="82">
        <f>Y11/X11*100</f>
        <v>100</v>
      </c>
      <c r="AA11" s="59">
        <v>22</v>
      </c>
      <c r="AB11" s="59">
        <v>22</v>
      </c>
      <c r="AC11" s="82">
        <f>AB11/AA11*100</f>
        <v>100</v>
      </c>
      <c r="AD11" s="59">
        <v>88</v>
      </c>
      <c r="AE11" s="59">
        <v>88</v>
      </c>
      <c r="AF11" s="82">
        <f>AE11/AD11*100</f>
        <v>100</v>
      </c>
    </row>
    <row r="12" spans="1:32" s="38" customFormat="1" ht="75" customHeight="1">
      <c r="A12" s="35" t="s">
        <v>36</v>
      </c>
      <c r="B12" s="36">
        <v>98.9</v>
      </c>
      <c r="C12" s="59">
        <v>40500</v>
      </c>
      <c r="D12" s="59">
        <v>43486</v>
      </c>
      <c r="E12" s="82">
        <f>D12/C12*100</f>
        <v>107.37283950617285</v>
      </c>
      <c r="F12" s="59">
        <v>5650</v>
      </c>
      <c r="G12" s="59">
        <v>6895</v>
      </c>
      <c r="H12" s="82">
        <f>G12/F12*100</f>
        <v>122.03539823008849</v>
      </c>
      <c r="I12" s="59">
        <v>300</v>
      </c>
      <c r="J12" s="59">
        <v>312</v>
      </c>
      <c r="K12" s="82">
        <f>J12/I12*100</f>
        <v>104</v>
      </c>
      <c r="L12" s="59">
        <v>38</v>
      </c>
      <c r="M12" s="59">
        <v>38</v>
      </c>
      <c r="N12" s="82">
        <f>M12/L12*100</f>
        <v>100</v>
      </c>
      <c r="O12" s="59">
        <v>14</v>
      </c>
      <c r="P12" s="59">
        <v>15</v>
      </c>
      <c r="Q12" s="82">
        <f>P12/O12*100</f>
        <v>107.14285714285714</v>
      </c>
      <c r="R12" s="73">
        <v>4</v>
      </c>
      <c r="S12" s="73">
        <v>4</v>
      </c>
      <c r="T12" s="82">
        <f>S12/R12*100</f>
        <v>100</v>
      </c>
      <c r="U12" s="59">
        <v>4</v>
      </c>
      <c r="V12" s="59">
        <v>4</v>
      </c>
      <c r="W12" s="97">
        <v>100</v>
      </c>
      <c r="X12" s="59">
        <v>125</v>
      </c>
      <c r="Y12" s="59">
        <v>129</v>
      </c>
      <c r="Z12" s="82">
        <f>Y12/X12*100</f>
        <v>103.2</v>
      </c>
      <c r="AA12" s="59">
        <v>5</v>
      </c>
      <c r="AB12" s="59">
        <v>5</v>
      </c>
      <c r="AC12" s="82">
        <v>0</v>
      </c>
      <c r="AD12" s="59">
        <v>90</v>
      </c>
      <c r="AE12" s="59">
        <v>90</v>
      </c>
      <c r="AF12" s="82">
        <f>AE12/AD12*100</f>
        <v>100</v>
      </c>
    </row>
    <row r="13" spans="1:32" s="54" customFormat="1" ht="16.5" customHeight="1">
      <c r="A13" s="161" t="s">
        <v>2</v>
      </c>
      <c r="B13" s="162">
        <f>(B10+B11+B12)/3</f>
        <v>98.53333333333335</v>
      </c>
      <c r="C13" s="162">
        <f>SUM(C10:C12)</f>
        <v>201470</v>
      </c>
      <c r="D13" s="162">
        <f>SUM(D10:D12)</f>
        <v>202142</v>
      </c>
      <c r="E13" s="162">
        <f>D13/C13*100</f>
        <v>100.33354841911948</v>
      </c>
      <c r="F13" s="162">
        <f>SUM(F10:F12)</f>
        <v>36500</v>
      </c>
      <c r="G13" s="162">
        <f>SUM(G10:G12)</f>
        <v>39788</v>
      </c>
      <c r="H13" s="162">
        <f>G13/F13*100</f>
        <v>109.00821917808219</v>
      </c>
      <c r="I13" s="162">
        <f>SUM(I10:I12)</f>
        <v>1260</v>
      </c>
      <c r="J13" s="162">
        <f>SUM(J10:J12)</f>
        <v>1298</v>
      </c>
      <c r="K13" s="162">
        <f>J13/I13*100</f>
        <v>103.01587301587301</v>
      </c>
      <c r="L13" s="162">
        <f>SUM(L10:L12)</f>
        <v>132</v>
      </c>
      <c r="M13" s="162">
        <f>SUM(M10:M12)</f>
        <v>133</v>
      </c>
      <c r="N13" s="162">
        <f>M13/L13*100</f>
        <v>100.75757575757575</v>
      </c>
      <c r="O13" s="162">
        <f>SUM(O10:O12)</f>
        <v>30</v>
      </c>
      <c r="P13" s="162">
        <f>SUM(P10:P12)</f>
        <v>31</v>
      </c>
      <c r="Q13" s="162">
        <f>P13/O13*100</f>
        <v>103.33333333333334</v>
      </c>
      <c r="R13" s="162">
        <f>SUM(R10:R12)</f>
        <v>45</v>
      </c>
      <c r="S13" s="162">
        <f>SUM(S10:S12)</f>
        <v>45</v>
      </c>
      <c r="T13" s="162">
        <f>S13/R13*100</f>
        <v>100</v>
      </c>
      <c r="U13" s="162">
        <f>SUM(U10:U12)</f>
        <v>18</v>
      </c>
      <c r="V13" s="162">
        <f>SUM(V10:V12)</f>
        <v>18</v>
      </c>
      <c r="W13" s="162">
        <f>V13/U13*100</f>
        <v>100</v>
      </c>
      <c r="X13" s="162">
        <f>SUM(X10:X12)</f>
        <v>1210</v>
      </c>
      <c r="Y13" s="162">
        <f>SUM(Y10:Y12)</f>
        <v>1267</v>
      </c>
      <c r="Z13" s="162">
        <f>Y13/X13*100</f>
        <v>104.71074380165288</v>
      </c>
      <c r="AA13" s="162">
        <f>SUM(AA10:AA12)</f>
        <v>56</v>
      </c>
      <c r="AB13" s="162">
        <f>SUM(AB10:AB12)</f>
        <v>62</v>
      </c>
      <c r="AC13" s="162">
        <f>AB13/AA13*100</f>
        <v>110.71428571428572</v>
      </c>
      <c r="AD13" s="162">
        <f>(AD10+AD11+AD12)/3</f>
        <v>85.33333333333333</v>
      </c>
      <c r="AE13" s="162">
        <f>(AE10+AE11+AE12)/3</f>
        <v>88.66666666666667</v>
      </c>
      <c r="AF13" s="162">
        <f>AE13/AD13*100</f>
        <v>103.90625000000003</v>
      </c>
    </row>
    <row r="14" ht="12.75" customHeight="1"/>
    <row r="15" ht="12.75" customHeight="1"/>
    <row r="16" spans="1:13" s="17" customFormat="1" ht="19.5" customHeight="1" hidden="1">
      <c r="A16" s="192" t="s">
        <v>165</v>
      </c>
      <c r="B16" s="192"/>
      <c r="C16" s="192"/>
      <c r="D16" s="192"/>
      <c r="E16" s="192"/>
      <c r="F16" s="192"/>
      <c r="G16" s="174"/>
      <c r="H16" s="174"/>
      <c r="J16" s="179" t="s">
        <v>56</v>
      </c>
      <c r="K16" s="179"/>
      <c r="L16" s="179"/>
      <c r="M16" s="179"/>
    </row>
    <row r="17" spans="1:13" ht="12.75" customHeight="1" hidden="1">
      <c r="A17" s="192"/>
      <c r="B17" s="192"/>
      <c r="C17" s="192"/>
      <c r="D17" s="192"/>
      <c r="E17" s="192"/>
      <c r="F17" s="192"/>
      <c r="G17" s="175" t="s">
        <v>54</v>
      </c>
      <c r="H17" s="175"/>
      <c r="J17" s="175" t="s">
        <v>55</v>
      </c>
      <c r="K17" s="175"/>
      <c r="L17" s="175"/>
      <c r="M17" s="175"/>
    </row>
    <row r="18" spans="1:5" ht="12.75" customHeight="1">
      <c r="A18" s="17"/>
      <c r="B18" s="17"/>
      <c r="C18" s="17"/>
      <c r="D18" s="18"/>
      <c r="E18" s="18"/>
    </row>
    <row r="19" spans="4:5" ht="12.75" customHeight="1">
      <c r="D19" s="19"/>
      <c r="E19" s="1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2">
    <mergeCell ref="A2:AE2"/>
    <mergeCell ref="G4:V4"/>
    <mergeCell ref="C6:AC6"/>
    <mergeCell ref="AD6:AF6"/>
    <mergeCell ref="AD7:AF7"/>
    <mergeCell ref="I7:K7"/>
    <mergeCell ref="A16:F17"/>
    <mergeCell ref="F7:H7"/>
    <mergeCell ref="AA7:AC7"/>
    <mergeCell ref="G16:H16"/>
    <mergeCell ref="X7:Z7"/>
    <mergeCell ref="O7:Q7"/>
    <mergeCell ref="G17:H17"/>
    <mergeCell ref="J17:M17"/>
    <mergeCell ref="R7:T7"/>
    <mergeCell ref="J16:M16"/>
    <mergeCell ref="A4:F4"/>
    <mergeCell ref="C7:E7"/>
    <mergeCell ref="A6:A8"/>
    <mergeCell ref="B6:B8"/>
    <mergeCell ref="L7:N7"/>
    <mergeCell ref="U7:W7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zoomScalePageLayoutView="0" workbookViewId="0" topLeftCell="A1">
      <selection activeCell="B14" sqref="A14:IV15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176" t="s">
        <v>245</v>
      </c>
      <c r="B2" s="176"/>
      <c r="C2" s="176"/>
      <c r="D2" s="176"/>
      <c r="E2" s="176"/>
    </row>
    <row r="3" spans="1:4" ht="15.75">
      <c r="A3" s="1"/>
      <c r="B3" s="1"/>
      <c r="C3" s="1"/>
      <c r="D3" s="1"/>
    </row>
    <row r="4" spans="1:5" ht="35.25" customHeight="1">
      <c r="A4" s="193" t="s">
        <v>58</v>
      </c>
      <c r="B4" s="193"/>
      <c r="C4" s="194" t="s">
        <v>59</v>
      </c>
      <c r="D4" s="194"/>
      <c r="E4" s="194"/>
    </row>
    <row r="6" spans="1:5" s="6" customFormat="1" ht="41.25" customHeight="1">
      <c r="A6" s="198" t="s">
        <v>0</v>
      </c>
      <c r="B6" s="198" t="s">
        <v>10</v>
      </c>
      <c r="C6" s="195" t="s">
        <v>12</v>
      </c>
      <c r="D6" s="196"/>
      <c r="E6" s="197"/>
    </row>
    <row r="7" spans="1:5" s="6" customFormat="1" ht="42" customHeight="1">
      <c r="A7" s="198"/>
      <c r="B7" s="198"/>
      <c r="C7" s="195" t="s">
        <v>57</v>
      </c>
      <c r="D7" s="196"/>
      <c r="E7" s="197"/>
    </row>
    <row r="8" spans="1:5" s="6" customFormat="1" ht="41.25" customHeight="1">
      <c r="A8" s="198"/>
      <c r="B8" s="198"/>
      <c r="C8" s="5" t="s">
        <v>4</v>
      </c>
      <c r="D8" s="5" t="s">
        <v>5</v>
      </c>
      <c r="E8" s="5" t="s">
        <v>169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9"/>
    </row>
    <row r="10" spans="1:5" ht="46.5" customHeight="1">
      <c r="A10" s="96" t="s">
        <v>42</v>
      </c>
      <c r="B10" s="36">
        <v>78.6</v>
      </c>
      <c r="C10" s="14">
        <v>150</v>
      </c>
      <c r="D10" s="14">
        <v>158</v>
      </c>
      <c r="E10" s="42">
        <f>D10/C10*100</f>
        <v>105.33333333333333</v>
      </c>
    </row>
    <row r="11" spans="1:5" s="2" customFormat="1" ht="16.5" customHeight="1">
      <c r="A11" s="8" t="s">
        <v>2</v>
      </c>
      <c r="B11" s="9">
        <f>B10</f>
        <v>78.6</v>
      </c>
      <c r="C11" s="10">
        <f>SUM(C10:C10)</f>
        <v>150</v>
      </c>
      <c r="D11" s="10">
        <f>SUM(D10:D10)</f>
        <v>158</v>
      </c>
      <c r="E11" s="43">
        <f>D11/C11*100</f>
        <v>105.33333333333333</v>
      </c>
    </row>
    <row r="14" spans="1:8" s="17" customFormat="1" ht="20.25" customHeight="1" hidden="1">
      <c r="A14" s="214" t="s">
        <v>225</v>
      </c>
      <c r="B14" s="52"/>
      <c r="C14" s="49" t="s">
        <v>226</v>
      </c>
      <c r="D14" s="18"/>
      <c r="E14" s="56"/>
      <c r="F14" s="56"/>
      <c r="G14" s="56"/>
      <c r="H14" s="18"/>
    </row>
    <row r="15" spans="1:8" ht="15.75" customHeight="1" hidden="1">
      <c r="A15" s="214"/>
      <c r="B15" s="50" t="s">
        <v>54</v>
      </c>
      <c r="C15" s="50" t="s">
        <v>55</v>
      </c>
      <c r="D15" s="19"/>
      <c r="E15" s="51"/>
      <c r="F15" s="51"/>
      <c r="G15" s="51"/>
      <c r="H15" s="19"/>
    </row>
    <row r="16" spans="4:8" ht="12.75">
      <c r="D16" s="19"/>
      <c r="E16" s="19"/>
      <c r="F16" s="19"/>
      <c r="G16" s="19"/>
      <c r="H16" s="19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8"/>
  <sheetViews>
    <sheetView zoomScalePageLayoutView="0" workbookViewId="0" topLeftCell="A5">
      <selection activeCell="U12" sqref="U12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4" width="10.16015625" style="4" customWidth="1"/>
    <col min="5" max="5" width="7.33203125" style="4" customWidth="1"/>
    <col min="6" max="6" width="9.5" style="4" customWidth="1"/>
    <col min="7" max="7" width="9.83203125" style="4" customWidth="1"/>
    <col min="8" max="8" width="7.33203125" style="4" customWidth="1"/>
    <col min="9" max="10" width="9" style="4" customWidth="1"/>
    <col min="11" max="11" width="7.5" style="4" customWidth="1"/>
    <col min="12" max="13" width="11.83203125" style="4" bestFit="1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9" width="11.66015625" style="4" customWidth="1"/>
    <col min="20" max="20" width="7.33203125" style="4" customWidth="1"/>
    <col min="21" max="22" width="9" style="4" customWidth="1"/>
    <col min="23" max="23" width="7.16015625" style="4" customWidth="1"/>
    <col min="24" max="25" width="7" style="4" customWidth="1"/>
    <col min="26" max="26" width="7.66015625" style="4" customWidth="1"/>
    <col min="27" max="28" width="8.5" style="4" customWidth="1"/>
    <col min="29" max="29" width="7.66015625" style="4" customWidth="1"/>
    <col min="30" max="16384" width="8.83203125" style="4" customWidth="1"/>
  </cols>
  <sheetData>
    <row r="2" spans="1:29" ht="18.75">
      <c r="A2" s="176" t="s">
        <v>251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4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177" t="s">
        <v>8</v>
      </c>
      <c r="B4" s="177"/>
      <c r="C4" s="177"/>
      <c r="D4" s="177"/>
      <c r="E4" s="177"/>
      <c r="F4" s="177"/>
      <c r="G4" s="178" t="s">
        <v>29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2"/>
      <c r="Y4" s="12"/>
      <c r="Z4" s="12"/>
      <c r="AA4" s="3"/>
      <c r="AB4" s="3"/>
      <c r="AC4" s="12"/>
    </row>
    <row r="6" spans="1:29" s="6" customFormat="1" ht="66" customHeight="1">
      <c r="A6" s="198" t="s">
        <v>0</v>
      </c>
      <c r="B6" s="198" t="s">
        <v>10</v>
      </c>
      <c r="C6" s="195" t="s">
        <v>12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7"/>
      <c r="AA6" s="198" t="s">
        <v>13</v>
      </c>
      <c r="AB6" s="198"/>
      <c r="AC6" s="198"/>
    </row>
    <row r="7" spans="1:29" s="6" customFormat="1" ht="171" customHeight="1">
      <c r="A7" s="198"/>
      <c r="B7" s="198"/>
      <c r="C7" s="195" t="s">
        <v>45</v>
      </c>
      <c r="D7" s="196"/>
      <c r="E7" s="197"/>
      <c r="F7" s="195" t="s">
        <v>46</v>
      </c>
      <c r="G7" s="196"/>
      <c r="H7" s="197"/>
      <c r="I7" s="195" t="s">
        <v>47</v>
      </c>
      <c r="J7" s="196"/>
      <c r="K7" s="197"/>
      <c r="L7" s="195" t="s">
        <v>260</v>
      </c>
      <c r="M7" s="196"/>
      <c r="N7" s="197"/>
      <c r="O7" s="195" t="s">
        <v>252</v>
      </c>
      <c r="P7" s="196"/>
      <c r="Q7" s="197"/>
      <c r="R7" s="195" t="s">
        <v>157</v>
      </c>
      <c r="S7" s="196"/>
      <c r="T7" s="197"/>
      <c r="U7" s="195" t="s">
        <v>218</v>
      </c>
      <c r="V7" s="196"/>
      <c r="W7" s="197"/>
      <c r="X7" s="195" t="s">
        <v>219</v>
      </c>
      <c r="Y7" s="196"/>
      <c r="Z7" s="197"/>
      <c r="AA7" s="198" t="s">
        <v>6</v>
      </c>
      <c r="AB7" s="198"/>
      <c r="AC7" s="198"/>
    </row>
    <row r="8" spans="1:29" s="6" customFormat="1" ht="18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  <c r="R8" s="5" t="s">
        <v>1</v>
      </c>
      <c r="S8" s="5" t="s">
        <v>43</v>
      </c>
      <c r="T8" s="5" t="s">
        <v>164</v>
      </c>
      <c r="U8" s="5" t="s">
        <v>1</v>
      </c>
      <c r="V8" s="5" t="s">
        <v>43</v>
      </c>
      <c r="W8" s="5" t="s">
        <v>164</v>
      </c>
      <c r="X8" s="5" t="s">
        <v>1</v>
      </c>
      <c r="Y8" s="5" t="s">
        <v>43</v>
      </c>
      <c r="Z8" s="5" t="s">
        <v>164</v>
      </c>
      <c r="AA8" s="5" t="s">
        <v>1</v>
      </c>
      <c r="AB8" s="5" t="s">
        <v>43</v>
      </c>
      <c r="AC8" s="5" t="s">
        <v>164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4</v>
      </c>
      <c r="F9" s="11">
        <v>5</v>
      </c>
      <c r="G9" s="11">
        <v>6</v>
      </c>
      <c r="H9" s="11">
        <v>4</v>
      </c>
      <c r="I9" s="11">
        <v>7</v>
      </c>
      <c r="J9" s="11">
        <v>8</v>
      </c>
      <c r="K9" s="11">
        <v>4</v>
      </c>
      <c r="L9" s="11">
        <v>9</v>
      </c>
      <c r="M9" s="11">
        <v>10</v>
      </c>
      <c r="N9" s="11">
        <v>4</v>
      </c>
      <c r="O9" s="11">
        <v>11</v>
      </c>
      <c r="P9" s="11">
        <v>12</v>
      </c>
      <c r="Q9" s="11">
        <v>4</v>
      </c>
      <c r="R9" s="11">
        <v>13</v>
      </c>
      <c r="S9" s="11">
        <v>14</v>
      </c>
      <c r="T9" s="11">
        <v>4</v>
      </c>
      <c r="U9" s="11">
        <v>15</v>
      </c>
      <c r="V9" s="11">
        <v>16</v>
      </c>
      <c r="W9" s="11">
        <v>4</v>
      </c>
      <c r="X9" s="11">
        <v>17</v>
      </c>
      <c r="Y9" s="11">
        <v>18</v>
      </c>
      <c r="Z9" s="11">
        <v>4</v>
      </c>
      <c r="AA9" s="11">
        <v>25</v>
      </c>
      <c r="AB9" s="11">
        <v>26</v>
      </c>
      <c r="AC9" s="11">
        <v>4</v>
      </c>
    </row>
    <row r="10" spans="1:29" ht="64.5" customHeight="1">
      <c r="A10" s="15" t="s">
        <v>30</v>
      </c>
      <c r="B10" s="13">
        <v>99.5</v>
      </c>
      <c r="C10" s="14">
        <v>167000</v>
      </c>
      <c r="D10" s="14">
        <v>169728</v>
      </c>
      <c r="E10" s="42">
        <f>D10/C10*100</f>
        <v>101.63353293413174</v>
      </c>
      <c r="F10" s="14">
        <v>356000</v>
      </c>
      <c r="G10" s="14">
        <v>356724</v>
      </c>
      <c r="H10" s="42">
        <f>G10/F10*100</f>
        <v>100.20337078651684</v>
      </c>
      <c r="I10" s="14">
        <v>23700</v>
      </c>
      <c r="J10" s="14">
        <v>25326</v>
      </c>
      <c r="K10" s="42">
        <f>J10/I10*100</f>
        <v>106.86075949367088</v>
      </c>
      <c r="L10" s="14">
        <v>1785680</v>
      </c>
      <c r="M10" s="14">
        <v>1792811</v>
      </c>
      <c r="N10" s="42">
        <f>M10/L10*100</f>
        <v>100.39934366739843</v>
      </c>
      <c r="O10" s="14">
        <v>40</v>
      </c>
      <c r="P10" s="14">
        <v>40</v>
      </c>
      <c r="Q10" s="42">
        <f>P10/O10*100</f>
        <v>100</v>
      </c>
      <c r="R10" s="14">
        <v>2036300</v>
      </c>
      <c r="S10" s="14">
        <v>2038330</v>
      </c>
      <c r="T10" s="42">
        <f>S10/R10*100</f>
        <v>100.09969061533172</v>
      </c>
      <c r="U10" s="14">
        <v>67200</v>
      </c>
      <c r="V10" s="14">
        <v>67843</v>
      </c>
      <c r="W10" s="42">
        <f>V10/U10*100</f>
        <v>100.95684523809523</v>
      </c>
      <c r="X10" s="14">
        <v>85</v>
      </c>
      <c r="Y10" s="14">
        <v>85</v>
      </c>
      <c r="Z10" s="42">
        <f>Y10/X10*100</f>
        <v>100</v>
      </c>
      <c r="AA10" s="13">
        <v>90</v>
      </c>
      <c r="AB10" s="13">
        <v>99.6</v>
      </c>
      <c r="AC10" s="42">
        <f>AB10/AA10*100</f>
        <v>110.66666666666667</v>
      </c>
    </row>
    <row r="11" spans="1:29" ht="75">
      <c r="A11" s="20" t="s">
        <v>31</v>
      </c>
      <c r="B11" s="93">
        <v>100</v>
      </c>
      <c r="C11" s="98">
        <v>181100</v>
      </c>
      <c r="D11" s="98">
        <v>183897</v>
      </c>
      <c r="E11" s="142">
        <f>D11/C11*100</f>
        <v>101.54445057979018</v>
      </c>
      <c r="F11" s="98">
        <v>20300</v>
      </c>
      <c r="G11" s="98">
        <v>38645</v>
      </c>
      <c r="H11" s="142">
        <f>G11/F11*100</f>
        <v>190.3694581280788</v>
      </c>
      <c r="I11" s="92"/>
      <c r="J11" s="92"/>
      <c r="K11" s="142"/>
      <c r="L11" s="98">
        <v>350000</v>
      </c>
      <c r="M11" s="98">
        <v>350000</v>
      </c>
      <c r="N11" s="142">
        <f>M11/L11*100</f>
        <v>100</v>
      </c>
      <c r="O11" s="92">
        <v>20</v>
      </c>
      <c r="P11" s="92">
        <v>20</v>
      </c>
      <c r="Q11" s="142">
        <f>P11/O11*100</f>
        <v>100</v>
      </c>
      <c r="R11" s="98">
        <v>160300</v>
      </c>
      <c r="S11" s="98">
        <v>160550</v>
      </c>
      <c r="T11" s="142">
        <f>S11/R11*100</f>
        <v>100.15595757953837</v>
      </c>
      <c r="U11" s="98">
        <v>16150</v>
      </c>
      <c r="V11" s="98">
        <v>24312</v>
      </c>
      <c r="W11" s="142">
        <f>V11/U11*100</f>
        <v>150.53869969040247</v>
      </c>
      <c r="X11" s="92"/>
      <c r="Y11" s="84"/>
      <c r="Z11" s="85"/>
      <c r="AA11" s="93">
        <v>90</v>
      </c>
      <c r="AB11" s="93">
        <v>95</v>
      </c>
      <c r="AC11" s="85">
        <f>AB11/AA11*100</f>
        <v>105.55555555555556</v>
      </c>
    </row>
    <row r="12" spans="1:29" ht="75">
      <c r="A12" s="16" t="s">
        <v>32</v>
      </c>
      <c r="B12" s="93">
        <v>98.8</v>
      </c>
      <c r="C12" s="98">
        <v>36100</v>
      </c>
      <c r="D12" s="98">
        <v>36178</v>
      </c>
      <c r="E12" s="85">
        <f>D12/C12*100</f>
        <v>100.21606648199446</v>
      </c>
      <c r="F12" s="98">
        <v>5000</v>
      </c>
      <c r="G12" s="98">
        <v>6701</v>
      </c>
      <c r="H12" s="85">
        <f>G12/F12*100</f>
        <v>134.02</v>
      </c>
      <c r="I12" s="98">
        <v>12350</v>
      </c>
      <c r="J12" s="98">
        <v>12373</v>
      </c>
      <c r="K12" s="42">
        <f>J12/I12*100</f>
        <v>100.18623481781377</v>
      </c>
      <c r="L12" s="98">
        <v>79000</v>
      </c>
      <c r="M12" s="98">
        <v>79002</v>
      </c>
      <c r="N12" s="85">
        <f>M12/L12*100</f>
        <v>100.00253164556963</v>
      </c>
      <c r="O12" s="98">
        <v>12</v>
      </c>
      <c r="P12" s="98">
        <v>12</v>
      </c>
      <c r="Q12" s="85">
        <f>P12/O12*100</f>
        <v>100</v>
      </c>
      <c r="R12" s="98">
        <v>192000</v>
      </c>
      <c r="S12" s="98">
        <v>192261</v>
      </c>
      <c r="T12" s="85">
        <f>S12/R12*100</f>
        <v>100.13593750000001</v>
      </c>
      <c r="U12" s="98">
        <v>7000</v>
      </c>
      <c r="V12" s="98">
        <v>7014</v>
      </c>
      <c r="W12" s="85">
        <f>V12/U12*100</f>
        <v>100.2</v>
      </c>
      <c r="X12" s="14"/>
      <c r="Y12" s="14"/>
      <c r="Z12" s="42"/>
      <c r="AA12" s="93">
        <v>90</v>
      </c>
      <c r="AB12" s="93">
        <v>90</v>
      </c>
      <c r="AC12" s="42">
        <f>AB12/AA12*100</f>
        <v>100</v>
      </c>
    </row>
    <row r="13" spans="1:29" s="2" customFormat="1" ht="16.5" customHeight="1">
      <c r="A13" s="8" t="s">
        <v>2</v>
      </c>
      <c r="B13" s="9">
        <f>(B10+B11+B12)/3</f>
        <v>99.43333333333334</v>
      </c>
      <c r="C13" s="10">
        <f aca="true" t="shared" si="0" ref="C13:Y13">SUM(C10:C12)</f>
        <v>384200</v>
      </c>
      <c r="D13" s="10">
        <f t="shared" si="0"/>
        <v>389803</v>
      </c>
      <c r="E13" s="43">
        <f>D13/C13*100</f>
        <v>101.45835502342531</v>
      </c>
      <c r="F13" s="10">
        <f>SUM(F10:F12)</f>
        <v>381300</v>
      </c>
      <c r="G13" s="10">
        <f>SUM(G10:G12)</f>
        <v>402070</v>
      </c>
      <c r="H13" s="43">
        <f>G13/F13*100</f>
        <v>105.4471544715447</v>
      </c>
      <c r="I13" s="10">
        <f>SUM(I10:I12)</f>
        <v>36050</v>
      </c>
      <c r="J13" s="10">
        <f>SUM(J10:J12)</f>
        <v>37699</v>
      </c>
      <c r="K13" s="43">
        <f>J13/I13*100</f>
        <v>104.57420249653259</v>
      </c>
      <c r="L13" s="10">
        <f t="shared" si="0"/>
        <v>2214680</v>
      </c>
      <c r="M13" s="10">
        <f t="shared" si="0"/>
        <v>2221813</v>
      </c>
      <c r="N13" s="43">
        <f>M13/L13*100</f>
        <v>100.32207813318404</v>
      </c>
      <c r="O13" s="10">
        <f t="shared" si="0"/>
        <v>72</v>
      </c>
      <c r="P13" s="10">
        <f t="shared" si="0"/>
        <v>72</v>
      </c>
      <c r="Q13" s="43">
        <f>P13/O13*100</f>
        <v>100</v>
      </c>
      <c r="R13" s="10">
        <f t="shared" si="0"/>
        <v>2388600</v>
      </c>
      <c r="S13" s="10">
        <f t="shared" si="0"/>
        <v>2391141</v>
      </c>
      <c r="T13" s="43">
        <f>S13/R13*100</f>
        <v>100.10638030645566</v>
      </c>
      <c r="U13" s="10">
        <f t="shared" si="0"/>
        <v>90350</v>
      </c>
      <c r="V13" s="10">
        <f t="shared" si="0"/>
        <v>99169</v>
      </c>
      <c r="W13" s="43">
        <f>V13/U13*100</f>
        <v>109.76092971776426</v>
      </c>
      <c r="X13" s="10">
        <f t="shared" si="0"/>
        <v>85</v>
      </c>
      <c r="Y13" s="10">
        <f t="shared" si="0"/>
        <v>85</v>
      </c>
      <c r="Z13" s="43">
        <f>Y13/X13*100</f>
        <v>100</v>
      </c>
      <c r="AA13" s="9">
        <f>(AA10+AA11+AA12)/3</f>
        <v>90</v>
      </c>
      <c r="AB13" s="9">
        <f>(AB10+AB11+AB12)/3</f>
        <v>94.86666666666667</v>
      </c>
      <c r="AC13" s="43">
        <f>AB13/AA13*100</f>
        <v>105.40740740740742</v>
      </c>
    </row>
    <row r="14" ht="18" customHeight="1"/>
    <row r="15" spans="1:18" ht="15" hidden="1">
      <c r="A15" s="143" t="s">
        <v>253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0" s="17" customFormat="1" ht="26.25" customHeight="1" hidden="1">
      <c r="A16" s="192" t="s">
        <v>224</v>
      </c>
      <c r="B16" s="192"/>
      <c r="C16" s="192"/>
      <c r="D16" s="174"/>
      <c r="E16" s="174"/>
      <c r="G16" s="179" t="s">
        <v>56</v>
      </c>
      <c r="H16" s="179"/>
      <c r="I16" s="179"/>
      <c r="J16" s="179"/>
    </row>
    <row r="17" spans="1:10" ht="19.5" customHeight="1" hidden="1">
      <c r="A17" s="192"/>
      <c r="B17" s="192"/>
      <c r="C17" s="192"/>
      <c r="D17" s="175" t="s">
        <v>54</v>
      </c>
      <c r="E17" s="175"/>
      <c r="G17" s="175" t="s">
        <v>55</v>
      </c>
      <c r="H17" s="175"/>
      <c r="I17" s="175"/>
      <c r="J17" s="175"/>
    </row>
    <row r="18" ht="15" hidden="1">
      <c r="A18" s="143" t="s">
        <v>254</v>
      </c>
    </row>
  </sheetData>
  <sheetProtection/>
  <mergeCells count="21">
    <mergeCell ref="G17:J17"/>
    <mergeCell ref="A16:C17"/>
    <mergeCell ref="D17:E17"/>
    <mergeCell ref="O7:Q7"/>
    <mergeCell ref="U7:W7"/>
    <mergeCell ref="X7:Z7"/>
    <mergeCell ref="C6:Z6"/>
    <mergeCell ref="G16:J16"/>
    <mergeCell ref="I7:K7"/>
    <mergeCell ref="D16:E16"/>
    <mergeCell ref="AA7:AC7"/>
    <mergeCell ref="F7:H7"/>
    <mergeCell ref="A2:AB2"/>
    <mergeCell ref="A6:A8"/>
    <mergeCell ref="B6:B8"/>
    <mergeCell ref="G4:W4"/>
    <mergeCell ref="R7:T7"/>
    <mergeCell ref="L7:N7"/>
    <mergeCell ref="AA6:AC6"/>
    <mergeCell ref="A4:F4"/>
    <mergeCell ref="C7:E7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BA27"/>
  <sheetViews>
    <sheetView zoomScale="80" zoomScaleNormal="80" zoomScalePageLayoutView="0" workbookViewId="0" topLeftCell="G1">
      <selection activeCell="L22" sqref="A22:IV23"/>
    </sheetView>
  </sheetViews>
  <sheetFormatPr defaultColWidth="9.33203125" defaultRowHeight="12.75"/>
  <cols>
    <col min="1" max="1" width="51.33203125" style="0" customWidth="1"/>
    <col min="2" max="2" width="14.33203125" style="0" customWidth="1"/>
    <col min="3" max="4" width="11.16015625" style="0" bestFit="1" customWidth="1"/>
    <col min="5" max="5" width="9.66015625" style="0" customWidth="1"/>
    <col min="6" max="7" width="9.5" style="0" bestFit="1" customWidth="1"/>
    <col min="8" max="8" width="10.16015625" style="0" customWidth="1"/>
    <col min="9" max="10" width="11.16015625" style="0" bestFit="1" customWidth="1"/>
    <col min="11" max="11" width="10.16015625" style="0" customWidth="1"/>
    <col min="12" max="13" width="9.5" style="0" bestFit="1" customWidth="1"/>
    <col min="14" max="14" width="11.16015625" style="0" customWidth="1"/>
    <col min="15" max="15" width="12.16015625" style="0" customWidth="1"/>
    <col min="16" max="16" width="13.83203125" style="0" customWidth="1"/>
    <col min="17" max="17" width="11.5" style="0" customWidth="1"/>
    <col min="18" max="19" width="9.83203125" style="0" bestFit="1" customWidth="1"/>
    <col min="20" max="20" width="11" style="0" customWidth="1"/>
    <col min="21" max="21" width="9.5" style="0" hidden="1" customWidth="1"/>
    <col min="22" max="22" width="14" style="0" hidden="1" customWidth="1"/>
    <col min="23" max="23" width="14.33203125" style="0" hidden="1" customWidth="1"/>
    <col min="24" max="24" width="13.83203125" style="0" hidden="1" customWidth="1"/>
    <col min="25" max="25" width="12.83203125" style="0" hidden="1" customWidth="1"/>
    <col min="26" max="26" width="12.5" style="0" hidden="1" customWidth="1"/>
    <col min="27" max="27" width="13.16015625" style="0" customWidth="1"/>
    <col min="28" max="28" width="12.5" style="0" customWidth="1"/>
    <col min="29" max="29" width="10.16015625" style="0" customWidth="1"/>
    <col min="30" max="30" width="14.66015625" style="0" hidden="1" customWidth="1"/>
    <col min="31" max="31" width="12.66015625" style="0" hidden="1" customWidth="1"/>
    <col min="32" max="32" width="11.5" style="0" hidden="1" customWidth="1"/>
    <col min="33" max="33" width="11.66015625" style="0" customWidth="1"/>
    <col min="34" max="34" width="12.5" style="0" customWidth="1"/>
    <col min="35" max="35" width="11.16015625" style="0" customWidth="1"/>
    <col min="36" max="36" width="12.33203125" style="0" customWidth="1"/>
    <col min="37" max="37" width="11" style="0" customWidth="1"/>
    <col min="38" max="38" width="10.83203125" style="0" customWidth="1"/>
    <col min="39" max="39" width="11" style="0" hidden="1" customWidth="1"/>
    <col min="40" max="40" width="11.83203125" style="0" hidden="1" customWidth="1"/>
    <col min="41" max="41" width="13.66015625" style="0" hidden="1" customWidth="1"/>
    <col min="42" max="43" width="9.5" style="0" bestFit="1" customWidth="1"/>
    <col min="44" max="44" width="10.83203125" style="0" bestFit="1" customWidth="1"/>
    <col min="45" max="46" width="9.5" style="0" bestFit="1" customWidth="1"/>
    <col min="47" max="47" width="10.83203125" style="0" bestFit="1" customWidth="1"/>
    <col min="48" max="48" width="11.83203125" style="0" customWidth="1"/>
    <col min="49" max="49" width="12.5" style="0" customWidth="1"/>
    <col min="50" max="50" width="10.33203125" style="0" customWidth="1"/>
    <col min="51" max="52" width="9.5" style="0" bestFit="1" customWidth="1"/>
    <col min="53" max="53" width="11.33203125" style="0" customWidth="1"/>
  </cols>
  <sheetData>
    <row r="2" spans="1:41" ht="18.75">
      <c r="A2" s="223" t="s">
        <v>245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</row>
    <row r="4" spans="1:41" ht="15">
      <c r="A4" s="186" t="s">
        <v>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225" t="s">
        <v>7</v>
      </c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</row>
    <row r="6" spans="1:53" s="163" customFormat="1" ht="21.75" customHeight="1">
      <c r="A6" s="173" t="s">
        <v>227</v>
      </c>
      <c r="B6" s="173" t="s">
        <v>10</v>
      </c>
      <c r="C6" s="226" t="s">
        <v>258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8"/>
      <c r="AP6" s="229" t="s">
        <v>13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</row>
    <row r="7" spans="1:53" ht="26.25" customHeight="1">
      <c r="A7" s="173"/>
      <c r="B7" s="173"/>
      <c r="C7" s="215" t="s">
        <v>239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30" t="s">
        <v>198</v>
      </c>
      <c r="V7" s="231"/>
      <c r="W7" s="231"/>
      <c r="X7" s="230" t="s">
        <v>200</v>
      </c>
      <c r="Y7" s="231"/>
      <c r="Z7" s="232"/>
      <c r="AA7" s="230" t="s">
        <v>197</v>
      </c>
      <c r="AB7" s="231"/>
      <c r="AC7" s="232"/>
      <c r="AD7" s="230" t="s">
        <v>201</v>
      </c>
      <c r="AE7" s="231"/>
      <c r="AF7" s="231"/>
      <c r="AG7" s="231"/>
      <c r="AH7" s="231"/>
      <c r="AI7" s="232"/>
      <c r="AJ7" s="215" t="s">
        <v>199</v>
      </c>
      <c r="AK7" s="215"/>
      <c r="AL7" s="215"/>
      <c r="AM7" s="215"/>
      <c r="AN7" s="215"/>
      <c r="AO7" s="215"/>
      <c r="AP7" s="215" t="s">
        <v>240</v>
      </c>
      <c r="AQ7" s="215"/>
      <c r="AR7" s="215"/>
      <c r="AS7" s="215" t="s">
        <v>6</v>
      </c>
      <c r="AT7" s="215"/>
      <c r="AU7" s="215"/>
      <c r="AV7" s="215" t="s">
        <v>241</v>
      </c>
      <c r="AW7" s="215"/>
      <c r="AX7" s="215"/>
      <c r="AY7" s="215" t="s">
        <v>242</v>
      </c>
      <c r="AZ7" s="215"/>
      <c r="BA7" s="215"/>
    </row>
    <row r="8" spans="1:53" ht="12" customHeight="1">
      <c r="A8" s="173"/>
      <c r="B8" s="173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203</v>
      </c>
      <c r="V8" s="217"/>
      <c r="W8" s="218"/>
      <c r="X8" s="215" t="s">
        <v>203</v>
      </c>
      <c r="Y8" s="215"/>
      <c r="Z8" s="215"/>
      <c r="AA8" s="215" t="s">
        <v>203</v>
      </c>
      <c r="AB8" s="215"/>
      <c r="AC8" s="215"/>
      <c r="AD8" s="216" t="s">
        <v>203</v>
      </c>
      <c r="AE8" s="217"/>
      <c r="AF8" s="218"/>
      <c r="AG8" s="215" t="s">
        <v>202</v>
      </c>
      <c r="AH8" s="215"/>
      <c r="AI8" s="215"/>
      <c r="AJ8" s="215" t="s">
        <v>203</v>
      </c>
      <c r="AK8" s="215"/>
      <c r="AL8" s="215"/>
      <c r="AM8" s="215" t="s">
        <v>202</v>
      </c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53" ht="31.5" customHeight="1">
      <c r="A9" s="173"/>
      <c r="B9" s="173"/>
      <c r="C9" s="215" t="s">
        <v>204</v>
      </c>
      <c r="D9" s="215"/>
      <c r="E9" s="215"/>
      <c r="F9" s="215"/>
      <c r="G9" s="215"/>
      <c r="H9" s="215"/>
      <c r="I9" s="215" t="s">
        <v>256</v>
      </c>
      <c r="J9" s="215"/>
      <c r="K9" s="215"/>
      <c r="L9" s="215"/>
      <c r="M9" s="215"/>
      <c r="N9" s="215"/>
      <c r="O9" s="215" t="s">
        <v>257</v>
      </c>
      <c r="P9" s="215"/>
      <c r="Q9" s="215"/>
      <c r="R9" s="215"/>
      <c r="S9" s="215"/>
      <c r="T9" s="215"/>
      <c r="U9" s="219"/>
      <c r="V9" s="220"/>
      <c r="W9" s="221"/>
      <c r="X9" s="215"/>
      <c r="Y9" s="215"/>
      <c r="Z9" s="215"/>
      <c r="AA9" s="215"/>
      <c r="AB9" s="215"/>
      <c r="AC9" s="215"/>
      <c r="AD9" s="219"/>
      <c r="AE9" s="220"/>
      <c r="AF9" s="221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</row>
    <row r="10" spans="1:53" ht="56.25" customHeight="1">
      <c r="A10" s="173"/>
      <c r="B10" s="173"/>
      <c r="C10" s="215" t="s">
        <v>205</v>
      </c>
      <c r="D10" s="215"/>
      <c r="E10" s="215"/>
      <c r="F10" s="215" t="s">
        <v>206</v>
      </c>
      <c r="G10" s="215"/>
      <c r="H10" s="215"/>
      <c r="I10" s="215" t="s">
        <v>205</v>
      </c>
      <c r="J10" s="215"/>
      <c r="K10" s="215"/>
      <c r="L10" s="215" t="s">
        <v>206</v>
      </c>
      <c r="M10" s="215"/>
      <c r="N10" s="215"/>
      <c r="O10" s="215" t="s">
        <v>205</v>
      </c>
      <c r="P10" s="215"/>
      <c r="Q10" s="215"/>
      <c r="R10" s="215" t="s">
        <v>206</v>
      </c>
      <c r="S10" s="215"/>
      <c r="T10" s="215"/>
      <c r="U10" s="230" t="s">
        <v>207</v>
      </c>
      <c r="V10" s="231"/>
      <c r="W10" s="232"/>
      <c r="X10" s="215" t="s">
        <v>207</v>
      </c>
      <c r="Y10" s="215"/>
      <c r="Z10" s="215"/>
      <c r="AA10" s="215" t="s">
        <v>207</v>
      </c>
      <c r="AB10" s="215"/>
      <c r="AC10" s="215"/>
      <c r="AD10" s="230" t="s">
        <v>207</v>
      </c>
      <c r="AE10" s="231"/>
      <c r="AF10" s="232"/>
      <c r="AG10" s="215" t="s">
        <v>207</v>
      </c>
      <c r="AH10" s="215"/>
      <c r="AI10" s="215"/>
      <c r="AJ10" s="215" t="s">
        <v>207</v>
      </c>
      <c r="AK10" s="215"/>
      <c r="AL10" s="215"/>
      <c r="AM10" s="215" t="s">
        <v>207</v>
      </c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</row>
    <row r="11" spans="1:53" ht="24" customHeight="1">
      <c r="A11" s="61"/>
      <c r="B11" s="100"/>
      <c r="C11" s="101" t="s">
        <v>1</v>
      </c>
      <c r="D11" s="101" t="s">
        <v>43</v>
      </c>
      <c r="E11" s="101" t="s">
        <v>164</v>
      </c>
      <c r="F11" s="101" t="s">
        <v>1</v>
      </c>
      <c r="G11" s="101" t="s">
        <v>43</v>
      </c>
      <c r="H11" s="101" t="s">
        <v>164</v>
      </c>
      <c r="I11" s="101" t="s">
        <v>1</v>
      </c>
      <c r="J11" s="101" t="s">
        <v>43</v>
      </c>
      <c r="K11" s="101" t="s">
        <v>164</v>
      </c>
      <c r="L11" s="101" t="s">
        <v>1</v>
      </c>
      <c r="M11" s="101" t="s">
        <v>43</v>
      </c>
      <c r="N11" s="101" t="s">
        <v>164</v>
      </c>
      <c r="O11" s="101" t="s">
        <v>1</v>
      </c>
      <c r="P11" s="101" t="s">
        <v>43</v>
      </c>
      <c r="Q11" s="101" t="s">
        <v>164</v>
      </c>
      <c r="R11" s="101" t="s">
        <v>1</v>
      </c>
      <c r="S11" s="101" t="s">
        <v>43</v>
      </c>
      <c r="T11" s="101" t="s">
        <v>164</v>
      </c>
      <c r="U11" s="102" t="s">
        <v>1</v>
      </c>
      <c r="V11" s="102" t="s">
        <v>43</v>
      </c>
      <c r="W11" s="103" t="s">
        <v>164</v>
      </c>
      <c r="X11" s="102" t="s">
        <v>1</v>
      </c>
      <c r="Y11" s="102" t="s">
        <v>43</v>
      </c>
      <c r="Z11" s="103" t="s">
        <v>164</v>
      </c>
      <c r="AA11" s="103" t="s">
        <v>1</v>
      </c>
      <c r="AB11" s="103" t="s">
        <v>43</v>
      </c>
      <c r="AC11" s="103" t="s">
        <v>164</v>
      </c>
      <c r="AD11" s="103" t="s">
        <v>1</v>
      </c>
      <c r="AE11" s="103" t="s">
        <v>43</v>
      </c>
      <c r="AF11" s="103" t="s">
        <v>164</v>
      </c>
      <c r="AG11" s="103" t="s">
        <v>1</v>
      </c>
      <c r="AH11" s="103" t="s">
        <v>43</v>
      </c>
      <c r="AI11" s="103" t="s">
        <v>164</v>
      </c>
      <c r="AJ11" s="103" t="s">
        <v>1</v>
      </c>
      <c r="AK11" s="103" t="s">
        <v>43</v>
      </c>
      <c r="AL11" s="103" t="s">
        <v>164</v>
      </c>
      <c r="AM11" s="103" t="s">
        <v>1</v>
      </c>
      <c r="AN11" s="103" t="s">
        <v>43</v>
      </c>
      <c r="AO11" s="103" t="s">
        <v>164</v>
      </c>
      <c r="AP11" s="103" t="s">
        <v>1</v>
      </c>
      <c r="AQ11" s="103" t="s">
        <v>43</v>
      </c>
      <c r="AR11" s="103" t="s">
        <v>164</v>
      </c>
      <c r="AS11" s="103" t="s">
        <v>1</v>
      </c>
      <c r="AT11" s="103" t="s">
        <v>43</v>
      </c>
      <c r="AU11" s="103" t="s">
        <v>164</v>
      </c>
      <c r="AV11" s="103" t="s">
        <v>1</v>
      </c>
      <c r="AW11" s="103" t="s">
        <v>43</v>
      </c>
      <c r="AX11" s="103" t="s">
        <v>164</v>
      </c>
      <c r="AY11" s="103" t="s">
        <v>1</v>
      </c>
      <c r="AZ11" s="103" t="s">
        <v>43</v>
      </c>
      <c r="BA11" s="103" t="s">
        <v>164</v>
      </c>
    </row>
    <row r="12" spans="1:53" ht="15" hidden="1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16</v>
      </c>
      <c r="Q12" s="103">
        <v>17</v>
      </c>
      <c r="R12" s="103">
        <v>18</v>
      </c>
      <c r="S12" s="103">
        <v>19</v>
      </c>
      <c r="T12" s="103">
        <v>20</v>
      </c>
      <c r="U12" s="103">
        <v>21</v>
      </c>
      <c r="V12" s="103">
        <v>22</v>
      </c>
      <c r="W12" s="103">
        <v>23</v>
      </c>
      <c r="X12" s="103">
        <v>24</v>
      </c>
      <c r="Y12" s="103">
        <v>25</v>
      </c>
      <c r="Z12" s="103">
        <v>26</v>
      </c>
      <c r="AA12" s="103">
        <v>27</v>
      </c>
      <c r="AB12" s="103">
        <v>28</v>
      </c>
      <c r="AC12" s="103">
        <v>29</v>
      </c>
      <c r="AD12" s="103">
        <v>30</v>
      </c>
      <c r="AE12" s="103">
        <v>31</v>
      </c>
      <c r="AF12" s="103">
        <v>32</v>
      </c>
      <c r="AG12" s="103">
        <v>33</v>
      </c>
      <c r="AH12" s="103">
        <v>34</v>
      </c>
      <c r="AI12" s="103">
        <v>35</v>
      </c>
      <c r="AJ12" s="103">
        <v>36</v>
      </c>
      <c r="AK12" s="103">
        <v>37</v>
      </c>
      <c r="AL12" s="103">
        <v>38</v>
      </c>
      <c r="AM12" s="103">
        <v>39</v>
      </c>
      <c r="AN12" s="103">
        <v>40</v>
      </c>
      <c r="AO12" s="103">
        <v>41</v>
      </c>
      <c r="AP12" s="103">
        <v>42</v>
      </c>
      <c r="AQ12" s="103">
        <v>43</v>
      </c>
      <c r="AR12" s="103">
        <v>44</v>
      </c>
      <c r="AS12" s="103">
        <v>45</v>
      </c>
      <c r="AT12" s="103">
        <v>46</v>
      </c>
      <c r="AU12" s="103">
        <v>47</v>
      </c>
      <c r="AV12" s="103">
        <v>48</v>
      </c>
      <c r="AW12" s="103">
        <v>49</v>
      </c>
      <c r="AX12" s="103">
        <v>50</v>
      </c>
      <c r="AY12" s="103">
        <v>51</v>
      </c>
      <c r="AZ12" s="103">
        <v>52</v>
      </c>
      <c r="BA12" s="103">
        <v>53</v>
      </c>
    </row>
    <row r="13" spans="1:53" ht="30">
      <c r="A13" s="91" t="s">
        <v>228</v>
      </c>
      <c r="B13" s="90">
        <v>99.5</v>
      </c>
      <c r="C13" s="104">
        <v>3000</v>
      </c>
      <c r="D13" s="105">
        <v>3135</v>
      </c>
      <c r="E13" s="106">
        <f aca="true" t="shared" si="0" ref="E13:E19">D13*100/C13</f>
        <v>104.5</v>
      </c>
      <c r="F13" s="105">
        <v>20</v>
      </c>
      <c r="G13" s="105">
        <v>33</v>
      </c>
      <c r="H13" s="107">
        <f aca="true" t="shared" si="1" ref="H13:H19">G13*100/F13</f>
        <v>165</v>
      </c>
      <c r="I13" s="104">
        <v>14000</v>
      </c>
      <c r="J13" s="105">
        <v>14453</v>
      </c>
      <c r="K13" s="107">
        <f aca="true" t="shared" si="2" ref="K13:K19">J13*100/I13</f>
        <v>103.23571428571428</v>
      </c>
      <c r="L13" s="104">
        <v>56</v>
      </c>
      <c r="M13" s="105">
        <v>66</v>
      </c>
      <c r="N13" s="107">
        <f aca="true" t="shared" si="3" ref="N13:N19">M13*100/L13</f>
        <v>117.85714285714286</v>
      </c>
      <c r="O13" s="104">
        <v>48395</v>
      </c>
      <c r="P13" s="105">
        <v>48617</v>
      </c>
      <c r="Q13" s="107">
        <f aca="true" t="shared" si="4" ref="Q13:Q19">P13*100/O13</f>
        <v>100.45872507490444</v>
      </c>
      <c r="R13" s="104">
        <v>134</v>
      </c>
      <c r="S13" s="105">
        <v>140</v>
      </c>
      <c r="T13" s="107">
        <f aca="true" t="shared" si="5" ref="T13:T19">S13*100/R13</f>
        <v>104.4776119402985</v>
      </c>
      <c r="U13" s="108"/>
      <c r="V13" s="108"/>
      <c r="W13" s="106" t="e">
        <f>V13*100/U13</f>
        <v>#DIV/0!</v>
      </c>
      <c r="X13" s="108"/>
      <c r="Y13" s="108"/>
      <c r="Z13" s="107" t="e">
        <f>Y13*100/X13</f>
        <v>#DIV/0!</v>
      </c>
      <c r="AA13" s="108">
        <v>2</v>
      </c>
      <c r="AB13" s="108">
        <v>2</v>
      </c>
      <c r="AC13" s="107">
        <f>AB13*100/AA13</f>
        <v>100</v>
      </c>
      <c r="AD13" s="108"/>
      <c r="AE13" s="108"/>
      <c r="AF13" s="107" t="e">
        <f>AE13*100/AD13</f>
        <v>#DIV/0!</v>
      </c>
      <c r="AG13" s="108"/>
      <c r="AH13" s="108"/>
      <c r="AI13" s="107"/>
      <c r="AJ13" s="108"/>
      <c r="AK13" s="108"/>
      <c r="AL13" s="107"/>
      <c r="AM13" s="108"/>
      <c r="AN13" s="108"/>
      <c r="AO13" s="107" t="e">
        <f>AN13*100/AM13</f>
        <v>#DIV/0!</v>
      </c>
      <c r="AP13" s="108">
        <v>50</v>
      </c>
      <c r="AQ13" s="108">
        <v>49</v>
      </c>
      <c r="AR13" s="107">
        <f>AQ13*100/AP13</f>
        <v>98</v>
      </c>
      <c r="AS13" s="108">
        <v>90</v>
      </c>
      <c r="AT13" s="108">
        <v>90</v>
      </c>
      <c r="AU13" s="107">
        <f>AT13*100/AS13</f>
        <v>100</v>
      </c>
      <c r="AV13" s="108">
        <v>8000</v>
      </c>
      <c r="AW13" s="108">
        <v>8930</v>
      </c>
      <c r="AX13" s="107">
        <f>AW13*100/AV13</f>
        <v>111.625</v>
      </c>
      <c r="AY13" s="108">
        <v>20</v>
      </c>
      <c r="AZ13" s="108">
        <v>21</v>
      </c>
      <c r="BA13" s="107">
        <f>AZ13*100/AY13</f>
        <v>105</v>
      </c>
    </row>
    <row r="14" spans="1:53" ht="34.5" customHeight="1">
      <c r="A14" s="48" t="s">
        <v>229</v>
      </c>
      <c r="B14" s="90">
        <v>100</v>
      </c>
      <c r="C14" s="104">
        <v>14900</v>
      </c>
      <c r="D14" s="105">
        <v>22575</v>
      </c>
      <c r="E14" s="106">
        <f t="shared" si="0"/>
        <v>151.51006711409397</v>
      </c>
      <c r="F14" s="105">
        <v>80</v>
      </c>
      <c r="G14" s="105">
        <v>92</v>
      </c>
      <c r="H14" s="107">
        <f t="shared" si="1"/>
        <v>115</v>
      </c>
      <c r="I14" s="104">
        <v>6700</v>
      </c>
      <c r="J14" s="105">
        <v>8476</v>
      </c>
      <c r="K14" s="107">
        <f t="shared" si="2"/>
        <v>126.50746268656717</v>
      </c>
      <c r="L14" s="104">
        <v>15</v>
      </c>
      <c r="M14" s="105">
        <v>44</v>
      </c>
      <c r="N14" s="107">
        <f t="shared" si="3"/>
        <v>293.3333333333333</v>
      </c>
      <c r="O14" s="104">
        <v>39300</v>
      </c>
      <c r="P14" s="105">
        <v>49563</v>
      </c>
      <c r="Q14" s="107">
        <f t="shared" si="4"/>
        <v>126.1145038167939</v>
      </c>
      <c r="R14" s="104">
        <v>185</v>
      </c>
      <c r="S14" s="105">
        <v>208</v>
      </c>
      <c r="T14" s="107">
        <f t="shared" si="5"/>
        <v>112.43243243243244</v>
      </c>
      <c r="U14" s="108"/>
      <c r="V14" s="108"/>
      <c r="W14" s="106" t="e">
        <f aca="true" t="shared" si="6" ref="W14:W19">V14*100/U14</f>
        <v>#DIV/0!</v>
      </c>
      <c r="X14" s="108"/>
      <c r="Y14" s="108"/>
      <c r="Z14" s="107" t="e">
        <f aca="true" t="shared" si="7" ref="Z14:Z19">Y14*100/X14</f>
        <v>#DIV/0!</v>
      </c>
      <c r="AA14" s="108"/>
      <c r="AB14" s="108"/>
      <c r="AC14" s="107"/>
      <c r="AD14" s="108"/>
      <c r="AE14" s="108"/>
      <c r="AF14" s="107" t="e">
        <f aca="true" t="shared" si="8" ref="AF14:AF19">AE14*100/AD14</f>
        <v>#DIV/0!</v>
      </c>
      <c r="AG14" s="108"/>
      <c r="AH14" s="108"/>
      <c r="AI14" s="107"/>
      <c r="AJ14" s="108">
        <v>5</v>
      </c>
      <c r="AK14" s="108">
        <v>5</v>
      </c>
      <c r="AL14" s="107">
        <f aca="true" t="shared" si="9" ref="AL14:AL19">AK14*100/AJ14</f>
        <v>100</v>
      </c>
      <c r="AM14" s="108"/>
      <c r="AN14" s="108"/>
      <c r="AO14" s="107" t="e">
        <f aca="true" t="shared" si="10" ref="AO14:AO19">AN14*100/AM14</f>
        <v>#DIV/0!</v>
      </c>
      <c r="AP14" s="108">
        <v>50</v>
      </c>
      <c r="AQ14" s="108">
        <v>51</v>
      </c>
      <c r="AR14" s="107">
        <f aca="true" t="shared" si="11" ref="AR14:AR19">AQ14*100/AP14</f>
        <v>102</v>
      </c>
      <c r="AS14" s="108">
        <v>90</v>
      </c>
      <c r="AT14" s="108">
        <v>90</v>
      </c>
      <c r="AU14" s="107">
        <f aca="true" t="shared" si="12" ref="AU14:AU19">AT14*100/AS14</f>
        <v>100</v>
      </c>
      <c r="AV14" s="108">
        <v>15000</v>
      </c>
      <c r="AW14" s="108">
        <v>18417</v>
      </c>
      <c r="AX14" s="107">
        <f aca="true" t="shared" si="13" ref="AX14:AX19">AW14*100/AV14</f>
        <v>122.78</v>
      </c>
      <c r="AY14" s="108">
        <v>7</v>
      </c>
      <c r="AZ14" s="108">
        <v>7</v>
      </c>
      <c r="BA14" s="107">
        <f aca="true" t="shared" si="14" ref="BA14:BA19">AZ14*100/AY14</f>
        <v>100</v>
      </c>
    </row>
    <row r="15" spans="1:53" ht="30">
      <c r="A15" s="91" t="s">
        <v>230</v>
      </c>
      <c r="B15" s="90">
        <v>99.3</v>
      </c>
      <c r="C15" s="104">
        <v>7765</v>
      </c>
      <c r="D15" s="105">
        <v>11783</v>
      </c>
      <c r="E15" s="106">
        <f t="shared" si="0"/>
        <v>151.74500965872505</v>
      </c>
      <c r="F15" s="105">
        <v>42</v>
      </c>
      <c r="G15" s="105">
        <v>86</v>
      </c>
      <c r="H15" s="107">
        <f t="shared" si="1"/>
        <v>204.76190476190476</v>
      </c>
      <c r="I15" s="104">
        <v>3302</v>
      </c>
      <c r="J15" s="105">
        <v>6260</v>
      </c>
      <c r="K15" s="107">
        <f t="shared" si="2"/>
        <v>189.58207147183526</v>
      </c>
      <c r="L15" s="104">
        <v>20</v>
      </c>
      <c r="M15" s="105">
        <v>39</v>
      </c>
      <c r="N15" s="107">
        <f t="shared" si="3"/>
        <v>195</v>
      </c>
      <c r="O15" s="104">
        <v>32553</v>
      </c>
      <c r="P15" s="105">
        <v>35963</v>
      </c>
      <c r="Q15" s="107">
        <f t="shared" si="4"/>
        <v>110.4752250176635</v>
      </c>
      <c r="R15" s="104">
        <v>218</v>
      </c>
      <c r="S15" s="105">
        <v>262</v>
      </c>
      <c r="T15" s="107">
        <f t="shared" si="5"/>
        <v>120.18348623853211</v>
      </c>
      <c r="U15" s="108"/>
      <c r="V15" s="108"/>
      <c r="W15" s="106" t="e">
        <f t="shared" si="6"/>
        <v>#DIV/0!</v>
      </c>
      <c r="X15" s="108"/>
      <c r="Y15" s="108"/>
      <c r="Z15" s="107" t="e">
        <f t="shared" si="7"/>
        <v>#DIV/0!</v>
      </c>
      <c r="AA15" s="108"/>
      <c r="AB15" s="108"/>
      <c r="AC15" s="107"/>
      <c r="AD15" s="108"/>
      <c r="AE15" s="108"/>
      <c r="AF15" s="107" t="e">
        <f t="shared" si="8"/>
        <v>#DIV/0!</v>
      </c>
      <c r="AG15" s="108"/>
      <c r="AH15" s="108"/>
      <c r="AI15" s="107"/>
      <c r="AJ15" s="108">
        <v>5</v>
      </c>
      <c r="AK15" s="108">
        <v>5</v>
      </c>
      <c r="AL15" s="107">
        <f t="shared" si="9"/>
        <v>100</v>
      </c>
      <c r="AM15" s="108"/>
      <c r="AN15" s="108"/>
      <c r="AO15" s="107" t="e">
        <f t="shared" si="10"/>
        <v>#DIV/0!</v>
      </c>
      <c r="AP15" s="108">
        <v>50</v>
      </c>
      <c r="AQ15" s="108">
        <v>46</v>
      </c>
      <c r="AR15" s="107">
        <f t="shared" si="11"/>
        <v>92</v>
      </c>
      <c r="AS15" s="108">
        <v>90</v>
      </c>
      <c r="AT15" s="108">
        <v>99.9</v>
      </c>
      <c r="AU15" s="107">
        <f t="shared" si="12"/>
        <v>111</v>
      </c>
      <c r="AV15" s="108">
        <v>7000</v>
      </c>
      <c r="AW15" s="108">
        <v>8166</v>
      </c>
      <c r="AX15" s="107">
        <f t="shared" si="13"/>
        <v>116.65714285714286</v>
      </c>
      <c r="AY15" s="108">
        <v>3</v>
      </c>
      <c r="AZ15" s="108">
        <v>3</v>
      </c>
      <c r="BA15" s="107">
        <f t="shared" si="14"/>
        <v>100</v>
      </c>
    </row>
    <row r="16" spans="1:53" ht="33.75" customHeight="1">
      <c r="A16" s="48" t="s">
        <v>231</v>
      </c>
      <c r="B16" s="90">
        <v>99.3</v>
      </c>
      <c r="C16" s="104">
        <v>19700</v>
      </c>
      <c r="D16" s="105">
        <v>25013</v>
      </c>
      <c r="E16" s="106">
        <f t="shared" si="0"/>
        <v>126.96954314720813</v>
      </c>
      <c r="F16" s="105">
        <v>110</v>
      </c>
      <c r="G16" s="105">
        <v>183</v>
      </c>
      <c r="H16" s="107">
        <f t="shared" si="1"/>
        <v>166.36363636363637</v>
      </c>
      <c r="I16" s="104"/>
      <c r="J16" s="104"/>
      <c r="K16" s="107"/>
      <c r="L16" s="104"/>
      <c r="M16" s="104"/>
      <c r="N16" s="107"/>
      <c r="O16" s="104">
        <v>27385</v>
      </c>
      <c r="P16" s="89">
        <v>27498</v>
      </c>
      <c r="Q16" s="107">
        <f t="shared" si="4"/>
        <v>100.41263465400768</v>
      </c>
      <c r="R16" s="104">
        <v>170</v>
      </c>
      <c r="S16" s="105">
        <v>225</v>
      </c>
      <c r="T16" s="107">
        <f t="shared" si="5"/>
        <v>132.35294117647058</v>
      </c>
      <c r="U16" s="108"/>
      <c r="V16" s="108"/>
      <c r="W16" s="106" t="e">
        <f t="shared" si="6"/>
        <v>#DIV/0!</v>
      </c>
      <c r="X16" s="108"/>
      <c r="Y16" s="108"/>
      <c r="Z16" s="107" t="e">
        <f t="shared" si="7"/>
        <v>#DIV/0!</v>
      </c>
      <c r="AA16" s="108"/>
      <c r="AB16" s="108"/>
      <c r="AC16" s="107"/>
      <c r="AD16" s="108"/>
      <c r="AE16" s="108"/>
      <c r="AF16" s="107" t="e">
        <f t="shared" si="8"/>
        <v>#DIV/0!</v>
      </c>
      <c r="AG16" s="108"/>
      <c r="AH16" s="108"/>
      <c r="AI16" s="107"/>
      <c r="AJ16" s="108">
        <v>5</v>
      </c>
      <c r="AK16" s="108">
        <v>8</v>
      </c>
      <c r="AL16" s="107">
        <f t="shared" si="9"/>
        <v>160</v>
      </c>
      <c r="AM16" s="108"/>
      <c r="AN16" s="108"/>
      <c r="AO16" s="107" t="e">
        <f t="shared" si="10"/>
        <v>#DIV/0!</v>
      </c>
      <c r="AP16" s="108">
        <v>50</v>
      </c>
      <c r="AQ16" s="108">
        <v>57</v>
      </c>
      <c r="AR16" s="107">
        <f t="shared" si="11"/>
        <v>114</v>
      </c>
      <c r="AS16" s="108">
        <v>90</v>
      </c>
      <c r="AT16" s="108">
        <v>95</v>
      </c>
      <c r="AU16" s="107">
        <f t="shared" si="12"/>
        <v>105.55555555555556</v>
      </c>
      <c r="AV16" s="108">
        <v>10000</v>
      </c>
      <c r="AW16" s="108">
        <v>33660</v>
      </c>
      <c r="AX16" s="107">
        <f t="shared" si="13"/>
        <v>336.6</v>
      </c>
      <c r="AY16" s="108"/>
      <c r="AZ16" s="108"/>
      <c r="BA16" s="107"/>
    </row>
    <row r="17" spans="1:53" ht="21.75" customHeight="1">
      <c r="A17" s="48" t="s">
        <v>232</v>
      </c>
      <c r="B17" s="90">
        <v>99.7</v>
      </c>
      <c r="C17" s="104">
        <v>11179</v>
      </c>
      <c r="D17" s="104">
        <v>11213</v>
      </c>
      <c r="E17" s="106">
        <f t="shared" si="0"/>
        <v>100.30414169424814</v>
      </c>
      <c r="F17" s="104">
        <v>145</v>
      </c>
      <c r="G17" s="104">
        <v>421</v>
      </c>
      <c r="H17" s="107">
        <f t="shared" si="1"/>
        <v>290.3448275862069</v>
      </c>
      <c r="I17" s="104">
        <v>7900</v>
      </c>
      <c r="J17" s="104">
        <v>11896</v>
      </c>
      <c r="K17" s="107">
        <f t="shared" si="2"/>
        <v>150.58227848101265</v>
      </c>
      <c r="L17" s="104">
        <v>15</v>
      </c>
      <c r="M17" s="104">
        <v>42</v>
      </c>
      <c r="N17" s="107">
        <f t="shared" si="3"/>
        <v>280</v>
      </c>
      <c r="O17" s="104">
        <v>31400</v>
      </c>
      <c r="P17" s="104">
        <v>31453</v>
      </c>
      <c r="Q17" s="107">
        <f t="shared" si="4"/>
        <v>100.1687898089172</v>
      </c>
      <c r="R17" s="104">
        <v>300</v>
      </c>
      <c r="S17" s="104">
        <v>312</v>
      </c>
      <c r="T17" s="107">
        <f t="shared" si="5"/>
        <v>104</v>
      </c>
      <c r="U17" s="108"/>
      <c r="V17" s="108"/>
      <c r="W17" s="106" t="e">
        <f t="shared" si="6"/>
        <v>#DIV/0!</v>
      </c>
      <c r="X17" s="108"/>
      <c r="Y17" s="108"/>
      <c r="Z17" s="107" t="e">
        <f t="shared" si="7"/>
        <v>#DIV/0!</v>
      </c>
      <c r="AA17" s="108"/>
      <c r="AB17" s="108"/>
      <c r="AC17" s="107"/>
      <c r="AD17" s="108"/>
      <c r="AE17" s="108"/>
      <c r="AF17" s="107" t="e">
        <f t="shared" si="8"/>
        <v>#DIV/0!</v>
      </c>
      <c r="AG17" s="108">
        <v>4</v>
      </c>
      <c r="AH17" s="108">
        <v>4</v>
      </c>
      <c r="AI17" s="107">
        <f>AH17*100/AG17</f>
        <v>100</v>
      </c>
      <c r="AJ17" s="108"/>
      <c r="AK17" s="108"/>
      <c r="AL17" s="107"/>
      <c r="AM17" s="108"/>
      <c r="AN17" s="108"/>
      <c r="AO17" s="107" t="e">
        <f t="shared" si="10"/>
        <v>#DIV/0!</v>
      </c>
      <c r="AP17" s="108">
        <v>70</v>
      </c>
      <c r="AQ17" s="108">
        <v>75.3</v>
      </c>
      <c r="AR17" s="107">
        <f t="shared" si="11"/>
        <v>107.57142857142857</v>
      </c>
      <c r="AS17" s="108">
        <v>90</v>
      </c>
      <c r="AT17" s="108">
        <v>90.4</v>
      </c>
      <c r="AU17" s="107">
        <f t="shared" si="12"/>
        <v>100.44444444444444</v>
      </c>
      <c r="AV17" s="108">
        <v>6000</v>
      </c>
      <c r="AW17" s="108">
        <v>6000</v>
      </c>
      <c r="AX17" s="107">
        <f t="shared" si="13"/>
        <v>100</v>
      </c>
      <c r="AY17" s="108">
        <v>7</v>
      </c>
      <c r="AZ17" s="108">
        <v>8</v>
      </c>
      <c r="BA17" s="107">
        <f t="shared" si="14"/>
        <v>114.28571428571429</v>
      </c>
    </row>
    <row r="18" spans="1:53" ht="30">
      <c r="A18" s="109" t="s">
        <v>233</v>
      </c>
      <c r="B18" s="90">
        <v>99</v>
      </c>
      <c r="C18" s="110">
        <v>1805</v>
      </c>
      <c r="D18" s="111">
        <v>1954</v>
      </c>
      <c r="E18" s="106">
        <f t="shared" si="0"/>
        <v>108.25484764542936</v>
      </c>
      <c r="F18" s="104">
        <v>18</v>
      </c>
      <c r="G18" s="104">
        <v>18</v>
      </c>
      <c r="H18" s="107">
        <f t="shared" si="1"/>
        <v>100</v>
      </c>
      <c r="I18" s="104">
        <v>380</v>
      </c>
      <c r="J18" s="105">
        <v>380</v>
      </c>
      <c r="K18" s="107">
        <f t="shared" si="2"/>
        <v>100</v>
      </c>
      <c r="L18" s="104">
        <v>3</v>
      </c>
      <c r="M18" s="105">
        <v>3</v>
      </c>
      <c r="N18" s="107">
        <f t="shared" si="3"/>
        <v>100</v>
      </c>
      <c r="O18" s="104">
        <v>13755</v>
      </c>
      <c r="P18" s="105">
        <v>13770</v>
      </c>
      <c r="Q18" s="107">
        <f t="shared" si="4"/>
        <v>100.10905125408942</v>
      </c>
      <c r="R18" s="104">
        <v>209</v>
      </c>
      <c r="S18" s="105">
        <v>209</v>
      </c>
      <c r="T18" s="107">
        <f t="shared" si="5"/>
        <v>100</v>
      </c>
      <c r="U18" s="108"/>
      <c r="V18" s="108"/>
      <c r="W18" s="106" t="e">
        <f t="shared" si="6"/>
        <v>#DIV/0!</v>
      </c>
      <c r="X18" s="108"/>
      <c r="Y18" s="108"/>
      <c r="Z18" s="107" t="e">
        <f t="shared" si="7"/>
        <v>#DIV/0!</v>
      </c>
      <c r="AA18" s="108"/>
      <c r="AB18" s="108"/>
      <c r="AC18" s="107"/>
      <c r="AD18" s="108"/>
      <c r="AE18" s="108"/>
      <c r="AF18" s="107" t="e">
        <f t="shared" si="8"/>
        <v>#DIV/0!</v>
      </c>
      <c r="AG18" s="108"/>
      <c r="AH18" s="108"/>
      <c r="AI18" s="107"/>
      <c r="AJ18" s="108">
        <v>2</v>
      </c>
      <c r="AK18" s="108">
        <v>3</v>
      </c>
      <c r="AL18" s="107">
        <f t="shared" si="9"/>
        <v>150</v>
      </c>
      <c r="AM18" s="108"/>
      <c r="AN18" s="108"/>
      <c r="AO18" s="107" t="e">
        <f t="shared" si="10"/>
        <v>#DIV/0!</v>
      </c>
      <c r="AP18" s="108">
        <v>100</v>
      </c>
      <c r="AQ18" s="108">
        <v>120</v>
      </c>
      <c r="AR18" s="107">
        <f t="shared" si="11"/>
        <v>120</v>
      </c>
      <c r="AS18" s="108">
        <v>100</v>
      </c>
      <c r="AT18" s="108">
        <v>100</v>
      </c>
      <c r="AU18" s="107">
        <f t="shared" si="12"/>
        <v>100</v>
      </c>
      <c r="AV18" s="108">
        <v>6500</v>
      </c>
      <c r="AW18" s="108">
        <v>7125</v>
      </c>
      <c r="AX18" s="107">
        <f t="shared" si="13"/>
        <v>109.61538461538461</v>
      </c>
      <c r="AY18" s="108">
        <v>1</v>
      </c>
      <c r="AZ18" s="108">
        <v>1</v>
      </c>
      <c r="BA18" s="107">
        <f t="shared" si="14"/>
        <v>100</v>
      </c>
    </row>
    <row r="19" spans="1:53" ht="15">
      <c r="A19" s="8" t="s">
        <v>208</v>
      </c>
      <c r="B19" s="112">
        <f>(B13+B14+B15+B16+B17+B18)/6</f>
        <v>99.46666666666665</v>
      </c>
      <c r="C19" s="112">
        <f>SUM(C13:C18)</f>
        <v>58349</v>
      </c>
      <c r="D19" s="113">
        <f>SUM(D13:D18)</f>
        <v>75673</v>
      </c>
      <c r="E19" s="114">
        <f t="shared" si="0"/>
        <v>129.69031174484567</v>
      </c>
      <c r="F19" s="113">
        <f>SUM(F13:F18)</f>
        <v>415</v>
      </c>
      <c r="G19" s="113">
        <f>SUM(G13:G18)</f>
        <v>833</v>
      </c>
      <c r="H19" s="115">
        <f t="shared" si="1"/>
        <v>200.72289156626505</v>
      </c>
      <c r="I19" s="112">
        <f>SUM(I13:I18)</f>
        <v>32282</v>
      </c>
      <c r="J19" s="113">
        <f>SUM(J13:J18)</f>
        <v>41465</v>
      </c>
      <c r="K19" s="115">
        <f t="shared" si="2"/>
        <v>128.44619292484975</v>
      </c>
      <c r="L19" s="112">
        <f>SUM(L13:L18)</f>
        <v>109</v>
      </c>
      <c r="M19" s="113">
        <f>SUM(M13:M18)</f>
        <v>194</v>
      </c>
      <c r="N19" s="115">
        <f t="shared" si="3"/>
        <v>177.9816513761468</v>
      </c>
      <c r="O19" s="112">
        <f>SUM(O13:O18)</f>
        <v>192788</v>
      </c>
      <c r="P19" s="113">
        <f>SUM(P13:P18)</f>
        <v>206864</v>
      </c>
      <c r="Q19" s="115">
        <f t="shared" si="4"/>
        <v>107.30128431230159</v>
      </c>
      <c r="R19" s="112">
        <f>SUM(R13:R18)</f>
        <v>1216</v>
      </c>
      <c r="S19" s="113">
        <f>SUM(S13:S18)</f>
        <v>1356</v>
      </c>
      <c r="T19" s="115">
        <f t="shared" si="5"/>
        <v>111.51315789473684</v>
      </c>
      <c r="U19" s="115">
        <f>SUM(U13:U18)</f>
        <v>0</v>
      </c>
      <c r="V19" s="115">
        <f>SUM(V13:V18)</f>
        <v>0</v>
      </c>
      <c r="W19" s="114" t="e">
        <f t="shared" si="6"/>
        <v>#DIV/0!</v>
      </c>
      <c r="X19" s="115">
        <f>SUM(X13:X18)</f>
        <v>0</v>
      </c>
      <c r="Y19" s="115">
        <f>SUM(Y13:Y18)</f>
        <v>0</v>
      </c>
      <c r="Z19" s="115" t="e">
        <f t="shared" si="7"/>
        <v>#DIV/0!</v>
      </c>
      <c r="AA19" s="115">
        <f>SUM(AA13:AA18)</f>
        <v>2</v>
      </c>
      <c r="AB19" s="115">
        <f>SUM(AB13:AB18)</f>
        <v>2</v>
      </c>
      <c r="AC19" s="115">
        <f>AB19*100/AA19</f>
        <v>100</v>
      </c>
      <c r="AD19" s="115">
        <f>SUM(AD13:AD18)</f>
        <v>0</v>
      </c>
      <c r="AE19" s="115">
        <f>SUM(AE13:AE18)</f>
        <v>0</v>
      </c>
      <c r="AF19" s="115" t="e">
        <f t="shared" si="8"/>
        <v>#DIV/0!</v>
      </c>
      <c r="AG19" s="115">
        <f>SUM(AG13:AG18)</f>
        <v>4</v>
      </c>
      <c r="AH19" s="115">
        <f>SUM(AH13:AH18)</f>
        <v>4</v>
      </c>
      <c r="AI19" s="115">
        <f>AH19*100/AG19</f>
        <v>100</v>
      </c>
      <c r="AJ19" s="115">
        <f>SUM(AJ13:AJ18)</f>
        <v>17</v>
      </c>
      <c r="AK19" s="115">
        <f>SUM(AK13:AK18)</f>
        <v>21</v>
      </c>
      <c r="AL19" s="115">
        <f t="shared" si="9"/>
        <v>123.52941176470588</v>
      </c>
      <c r="AM19" s="115">
        <f>SUM(AM13:AM18)</f>
        <v>0</v>
      </c>
      <c r="AN19" s="115">
        <f>SUM(AN13:AN18)</f>
        <v>0</v>
      </c>
      <c r="AO19" s="115" t="e">
        <f t="shared" si="10"/>
        <v>#DIV/0!</v>
      </c>
      <c r="AP19" s="115">
        <f>SUM(AP13:AP18)/6</f>
        <v>61.666666666666664</v>
      </c>
      <c r="AQ19" s="115">
        <f>SUM(AQ13:AQ18)/6</f>
        <v>66.38333333333334</v>
      </c>
      <c r="AR19" s="115">
        <f t="shared" si="11"/>
        <v>107.64864864864866</v>
      </c>
      <c r="AS19" s="115">
        <f>SUM(AS13:AS18)/6</f>
        <v>91.66666666666667</v>
      </c>
      <c r="AT19" s="115">
        <f>SUM(AT13:AT18)/6</f>
        <v>94.21666666666665</v>
      </c>
      <c r="AU19" s="115">
        <f t="shared" si="12"/>
        <v>102.78181818181817</v>
      </c>
      <c r="AV19" s="115">
        <f>SUM(AV13:AV18)/6</f>
        <v>8750</v>
      </c>
      <c r="AW19" s="115">
        <f>SUM(AW13:AW18)/6</f>
        <v>13716.333333333334</v>
      </c>
      <c r="AX19" s="115">
        <f t="shared" si="13"/>
        <v>156.75809523809525</v>
      </c>
      <c r="AY19" s="115">
        <f>SUM(AY13:AY18)/6</f>
        <v>6.333333333333333</v>
      </c>
      <c r="AZ19" s="115">
        <f>SUM(AZ13:AZ18)/6</f>
        <v>6.666666666666667</v>
      </c>
      <c r="BA19" s="115">
        <f t="shared" si="14"/>
        <v>105.26315789473686</v>
      </c>
    </row>
    <row r="22" spans="1:16" s="61" customFormat="1" ht="19.5" customHeight="1" hidden="1">
      <c r="A22" s="180" t="s">
        <v>166</v>
      </c>
      <c r="B22" s="180"/>
      <c r="C22" s="180"/>
      <c r="D22" s="180"/>
      <c r="E22" s="180"/>
      <c r="F22" s="180"/>
      <c r="G22" s="180"/>
      <c r="H22" s="180"/>
      <c r="I22" s="181"/>
      <c r="J22" s="181"/>
      <c r="K22" s="181"/>
      <c r="M22" s="182" t="s">
        <v>167</v>
      </c>
      <c r="N22" s="182"/>
      <c r="O22" s="182"/>
      <c r="P22" s="182"/>
    </row>
    <row r="23" spans="1:16" s="61" customFormat="1" ht="15" hidden="1">
      <c r="A23" s="180"/>
      <c r="B23" s="180"/>
      <c r="C23" s="180"/>
      <c r="D23" s="180"/>
      <c r="E23" s="180"/>
      <c r="F23" s="180"/>
      <c r="G23" s="180"/>
      <c r="H23" s="180"/>
      <c r="I23" s="183" t="s">
        <v>54</v>
      </c>
      <c r="J23" s="183"/>
      <c r="K23" s="183"/>
      <c r="M23" s="183" t="s">
        <v>55</v>
      </c>
      <c r="N23" s="183"/>
      <c r="O23" s="183"/>
      <c r="P23" s="183"/>
    </row>
    <row r="24" spans="24:33" ht="12.75">
      <c r="X24" s="116"/>
      <c r="Y24" s="116"/>
      <c r="Z24" s="116"/>
      <c r="AA24" s="222"/>
      <c r="AB24" s="222"/>
      <c r="AC24" s="222"/>
      <c r="AD24" s="222"/>
      <c r="AE24" s="222"/>
      <c r="AF24" s="222"/>
      <c r="AG24" s="222"/>
    </row>
    <row r="25" spans="24:33" ht="12.75"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</row>
    <row r="26" spans="24:33" ht="12" customHeight="1"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</row>
    <row r="27" spans="24:33" ht="12.75"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</sheetData>
  <sheetProtection/>
  <mergeCells count="47">
    <mergeCell ref="X8:Z9"/>
    <mergeCell ref="AA8:AC9"/>
    <mergeCell ref="A22:H23"/>
    <mergeCell ref="I22:K22"/>
    <mergeCell ref="M22:P22"/>
    <mergeCell ref="I23:K23"/>
    <mergeCell ref="M23:P23"/>
    <mergeCell ref="O10:Q10"/>
    <mergeCell ref="F10:H10"/>
    <mergeCell ref="I10:K10"/>
    <mergeCell ref="L10:N10"/>
    <mergeCell ref="O9:T9"/>
    <mergeCell ref="AJ10:AL10"/>
    <mergeCell ref="U10:W10"/>
    <mergeCell ref="X10:Z10"/>
    <mergeCell ref="AA10:AC10"/>
    <mergeCell ref="AD10:AF10"/>
    <mergeCell ref="AG10:AI10"/>
    <mergeCell ref="U8:W9"/>
    <mergeCell ref="AA7:AC7"/>
    <mergeCell ref="AD7:AI7"/>
    <mergeCell ref="AJ7:AO7"/>
    <mergeCell ref="I9:N9"/>
    <mergeCell ref="C9:H9"/>
    <mergeCell ref="A4:N4"/>
    <mergeCell ref="A6:A10"/>
    <mergeCell ref="B6:B10"/>
    <mergeCell ref="R10:T10"/>
    <mergeCell ref="C10:E10"/>
    <mergeCell ref="AA24:AB24"/>
    <mergeCell ref="AC24:AG24"/>
    <mergeCell ref="AP7:AR10"/>
    <mergeCell ref="A2:AO2"/>
    <mergeCell ref="O4:AO4"/>
    <mergeCell ref="C6:AO6"/>
    <mergeCell ref="AP6:BA6"/>
    <mergeCell ref="C7:T8"/>
    <mergeCell ref="U7:W7"/>
    <mergeCell ref="X7:Z7"/>
    <mergeCell ref="AS7:AU10"/>
    <mergeCell ref="AV7:AX10"/>
    <mergeCell ref="AY7:BA10"/>
    <mergeCell ref="AM10:AO10"/>
    <mergeCell ref="AM8:AO9"/>
    <mergeCell ref="AD8:AF9"/>
    <mergeCell ref="AG8:AI9"/>
    <mergeCell ref="AJ8:AL9"/>
  </mergeCells>
  <printOptions/>
  <pageMargins left="0.3937007874015748" right="0.3937007874015748" top="0.7874015748031497" bottom="0.5905511811023623" header="0.5118110236220472" footer="0.5118110236220472"/>
  <pageSetup fitToWidth="2" horizontalDpi="600" verticalDpi="600" orientation="landscape" paperSize="9" scale="6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ЧР Николаева Елена Ивановна</cp:lastModifiedBy>
  <cp:lastPrinted>2020-02-20T10:27:52Z</cp:lastPrinted>
  <dcterms:created xsi:type="dcterms:W3CDTF">2010-07-23T04:14:44Z</dcterms:created>
  <dcterms:modified xsi:type="dcterms:W3CDTF">2020-05-12T05:31:28Z</dcterms:modified>
  <cp:category/>
  <cp:version/>
  <cp:contentType/>
  <cp:contentStatus/>
</cp:coreProperties>
</file>