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оперативка!$A$2:$Z$86</definedName>
  </definedNames>
  <calcPr calcId="152511"/>
</workbook>
</file>

<file path=xl/calcChain.xml><?xml version="1.0" encoding="utf-8"?>
<calcChain xmlns="http://schemas.openxmlformats.org/spreadsheetml/2006/main">
  <c r="C85" i="1" l="1"/>
  <c r="C86" i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C67" i="1"/>
  <c r="X44" i="1" l="1"/>
  <c r="Y34" i="1" l="1"/>
  <c r="C70" i="1" l="1"/>
  <c r="C71" i="1"/>
  <c r="C72" i="1"/>
  <c r="C73" i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D86" i="1" l="1"/>
  <c r="C88" i="1"/>
  <c r="D88" i="1" s="1"/>
  <c r="D89" i="1"/>
  <c r="D90" i="1"/>
  <c r="C91" i="1"/>
  <c r="D91" i="1" s="1"/>
  <c r="D93" i="1"/>
  <c r="D100" i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C135" i="1" s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7" i="1"/>
  <c r="C138" i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6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C187" i="1"/>
  <c r="D18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C193" i="1"/>
  <c r="D193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C205" i="1"/>
  <c r="C206" i="1" s="1"/>
  <c r="D206" i="1" s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C61" i="1"/>
  <c r="C210" i="1" l="1"/>
  <c r="C16" i="1"/>
  <c r="C17" i="1" s="1"/>
  <c r="D210" i="1" l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D79" i="1" l="1"/>
  <c r="D81" i="1"/>
  <c r="D15" i="1" l="1"/>
  <c r="D16" i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B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2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<sst xmlns="http://schemas.openxmlformats.org/spreadsheetml/2006/main" count="254" uniqueCount="206">
  <si>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</si>
  <si>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</si>
  <si>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</si>
  <si>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</si>
  <si>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</si>
  <si>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</si>
  <si>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</si>
  <si>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</si>
  <si>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</si>
  <si>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</si>
  <si>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</si>
  <si>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</si>
  <si>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</si>
  <si>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</si>
  <si>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</si>
  <si>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</si>
  <si>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</si>
  <si>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</si>
  <si>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</si>
  <si>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</si>
  <si>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</si>
  <si>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</si>
  <si>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</si>
  <si>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</si>
  <si>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</si>
  <si>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</si>
  <si>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</si>
  <si>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</si>
  <si>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</si>
  <si>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</si>
  <si>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</si>
  <si>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</si>
  <si>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</si>
  <si>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</si>
  <si>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</si>
  <si>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</si>
  <si>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</si>
  <si>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</si>
  <si>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</si>
  <si>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</si>
  <si>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</si>
  <si>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</si>
  <si>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</si>
  <si>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</si>
  <si>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</si>
  <si>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</si>
  <si>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</si>
  <si>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</si>
  <si>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</si>
  <si>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</si>
  <si>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</si>
  <si>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</si>
  <si>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</si>
  <si>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</si>
  <si>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</si>
  <si>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</si>
  <si>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</si>
  <si>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</si>
  <si>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</si>
  <si>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</si>
  <si>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</si>
  <si>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</si>
  <si>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</si>
  <si>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</si>
  <si>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</si>
  <si>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</si>
  <si>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</si>
  <si>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</si>
  <si>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</si>
  <si>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</si>
  <si>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</si>
  <si>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</si>
  <si>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</si>
  <si>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</si>
  <si>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</si>
  <si>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</si>
  <si>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</si>
  <si>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</si>
  <si>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</si>
  <si>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</si>
  <si>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</si>
  <si>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</si>
  <si>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</si>
  <si>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</si>
  <si>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</si>
  <si>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</si>
  <si>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</si>
  <si>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</si>
  <si>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</si>
  <si>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</si>
  <si>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</si>
  <si>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</si>
  <si>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</si>
  <si>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</si>
  <si>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</si>
  <si>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</si>
  <si>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</si>
  <si>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</si>
  <si>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</si>
  <si>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</si>
  <si>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</si>
  <si>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</si>
  <si>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</si>
  <si>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</si>
  <si>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</si>
  <si>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</si>
  <si>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</si>
  <si>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</si>
  <si>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</si>
  <si>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</si>
  <si>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</si>
  <si>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</si>
  <si>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</si>
  <si>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</si>
  <si>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</si>
  <si>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</si>
  <si>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</si>
  <si>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</si>
  <si>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</si>
  <si>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</si>
  <si>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</si>
  <si>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</si>
  <si>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</si>
  <si>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</si>
  <si>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</si>
  <si>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</si>
  <si>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</si>
  <si>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</si>
  <si>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</si>
  <si>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</si>
  <si>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</si>
  <si>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</si>
  <si>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</si>
  <si>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</si>
  <si>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</si>
  <si>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</si>
  <si>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</si>
  <si>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</si>
  <si>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</si>
  <si>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</si>
  <si>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</si>
  <si>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</si>
  <si>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</si>
  <si>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</si>
  <si>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</si>
  <si>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</si>
  <si>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</si>
  <si>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</si>
  <si>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</si>
  <si>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</si>
  <si>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</si>
  <si>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</si>
  <si>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</si>
  <si>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</si>
  <si>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</si>
  <si>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</si>
  <si>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</si>
  <si>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</si>
  <si>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</si>
  <si>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</si>
  <si>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</si>
  <si>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</si>
  <si>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</si>
  <si>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</si>
  <si>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</si>
  <si>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</si>
  <si>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</si>
  <si>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</si>
  <si>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</si>
  <si>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</si>
  <si>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</si>
  <si>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</si>
  <si>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</si>
  <si>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</si>
  <si>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</si>
  <si>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</si>
  <si>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</si>
  <si>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</si>
  <si>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</si>
  <si>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</si>
  <si>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</si>
  <si>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</si>
  <si>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</si>
  <si>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</si>
  <si>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</si>
  <si>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</si>
  <si>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</si>
  <si>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</si>
  <si>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</si>
  <si>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</si>
  <si>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</si>
  <si>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</si>
  <si>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</si>
  <si>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</si>
  <si>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</si>
  <si>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</si>
  <si>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</si>
  <si>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</si>
  <si>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</si>
  <si>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</si>
  <si>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</si>
  <si>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</si>
  <si>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</si>
  <si>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застроховавших посевы</t>
  </si>
  <si>
    <t>4-сх 2019 г.</t>
  </si>
  <si>
    <t>Информация о сельскохозяйственных работах по состоянию на 1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</si>
</sst>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A80" sqref="A80:XFD8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5.3320312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2" t="s">
        <v>205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3" t="s">
        <v>3</v>
      </c>
      <c r="B4" s="126" t="s">
        <v>196</v>
      </c>
      <c r="C4" s="119" t="s">
        <v>197</v>
      </c>
      <c r="D4" s="119" t="s">
        <v>198</v>
      </c>
      <c r="E4" s="119" t="s">
        <v>204</v>
      </c>
      <c r="F4" s="129" t="s">
        <v>4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</row>
    <row r="5" spans="1:27" s="2" customFormat="1" ht="87" customHeight="1" x14ac:dyDescent="0.3">
      <c r="A5" s="124"/>
      <c r="B5" s="127"/>
      <c r="C5" s="120"/>
      <c r="D5" s="120"/>
      <c r="E5" s="120"/>
      <c r="F5" s="117" t="s">
        <v>5</v>
      </c>
      <c r="G5" s="117" t="s">
        <v>6</v>
      </c>
      <c r="H5" s="117" t="s">
        <v>7</v>
      </c>
      <c r="I5" s="117" t="s">
        <v>8</v>
      </c>
      <c r="J5" s="117" t="s">
        <v>9</v>
      </c>
      <c r="K5" s="117" t="s">
        <v>10</v>
      </c>
      <c r="L5" s="117" t="s">
        <v>11</v>
      </c>
      <c r="M5" s="117" t="s">
        <v>12</v>
      </c>
      <c r="N5" s="117" t="s">
        <v>13</v>
      </c>
      <c r="O5" s="117" t="s">
        <v>14</v>
      </c>
      <c r="P5" s="117" t="s">
        <v>15</v>
      </c>
      <c r="Q5" s="117" t="s">
        <v>16</v>
      </c>
      <c r="R5" s="117" t="s">
        <v>17</v>
      </c>
      <c r="S5" s="117" t="s">
        <v>18</v>
      </c>
      <c r="T5" s="117" t="s">
        <v>19</v>
      </c>
      <c r="U5" s="117" t="s">
        <v>20</v>
      </c>
      <c r="V5" s="117" t="s">
        <v>21</v>
      </c>
      <c r="W5" s="117" t="s">
        <v>22</v>
      </c>
      <c r="X5" s="117" t="s">
        <v>23</v>
      </c>
      <c r="Y5" s="117" t="s">
        <v>24</v>
      </c>
      <c r="Z5" s="117" t="s">
        <v>25</v>
      </c>
    </row>
    <row r="6" spans="1:27" s="2" customFormat="1" ht="70.2" customHeight="1" thickBot="1" x14ac:dyDescent="0.35">
      <c r="A6" s="125"/>
      <c r="B6" s="128"/>
      <c r="C6" s="121"/>
      <c r="D6" s="121"/>
      <c r="E6" s="121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75">
        <f t="shared" si="0"/>
        <v>1.0662110209312259</v>
      </c>
      <c r="G9" s="75">
        <f t="shared" si="0"/>
        <v>1.0117767537122375</v>
      </c>
      <c r="H9" s="75">
        <f t="shared" si="0"/>
        <v>1.0555717195228398</v>
      </c>
      <c r="I9" s="75">
        <f t="shared" si="0"/>
        <v>1.1005043227665705</v>
      </c>
      <c r="J9" s="75">
        <f t="shared" si="0"/>
        <v>1.0059210526315789</v>
      </c>
      <c r="K9" s="75">
        <f t="shared" si="0"/>
        <v>1.0216688227684347</v>
      </c>
      <c r="L9" s="75">
        <f t="shared" si="0"/>
        <v>1.0018264840182649</v>
      </c>
      <c r="M9" s="75">
        <f t="shared" si="0"/>
        <v>1.0298132183908046</v>
      </c>
      <c r="N9" s="75">
        <f t="shared" si="0"/>
        <v>1</v>
      </c>
      <c r="O9" s="75">
        <f t="shared" si="0"/>
        <v>1.2039258451472192</v>
      </c>
      <c r="P9" s="75">
        <f t="shared" si="0"/>
        <v>1.2463343108504399</v>
      </c>
      <c r="Q9" s="75">
        <f t="shared" si="0"/>
        <v>1</v>
      </c>
      <c r="R9" s="75">
        <f t="shared" si="0"/>
        <v>1.1454146876141762</v>
      </c>
      <c r="S9" s="75">
        <f t="shared" si="0"/>
        <v>1</v>
      </c>
      <c r="T9" s="75">
        <f t="shared" si="0"/>
        <v>1.0986622073578596</v>
      </c>
      <c r="U9" s="75">
        <f t="shared" si="0"/>
        <v>1.0615203761755485</v>
      </c>
      <c r="V9" s="75">
        <f t="shared" si="0"/>
        <v>1.0877967973495306</v>
      </c>
      <c r="W9" s="75">
        <f t="shared" si="0"/>
        <v>0.9</v>
      </c>
      <c r="X9" s="75">
        <f t="shared" si="0"/>
        <v>0.99490032452480293</v>
      </c>
      <c r="Y9" s="75">
        <f t="shared" si="0"/>
        <v>1</v>
      </c>
      <c r="Z9" s="75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75">
        <f>F10/F8</f>
        <v>0.96995192307692313</v>
      </c>
      <c r="G11" s="75">
        <f t="shared" ref="G11:Z11" si="1">G10/G8</f>
        <v>0.97216599190283404</v>
      </c>
      <c r="H11" s="75">
        <f t="shared" si="1"/>
        <v>1</v>
      </c>
      <c r="I11" s="75">
        <f t="shared" si="1"/>
        <v>1</v>
      </c>
      <c r="J11" s="75">
        <f t="shared" si="1"/>
        <v>0.94179202092871162</v>
      </c>
      <c r="K11" s="75">
        <f t="shared" si="1"/>
        <v>0.92402659069325732</v>
      </c>
      <c r="L11" s="75">
        <f t="shared" si="1"/>
        <v>0.95670009115770283</v>
      </c>
      <c r="M11" s="75">
        <f t="shared" si="1"/>
        <v>0.97209626787582837</v>
      </c>
      <c r="N11" s="75">
        <f t="shared" si="1"/>
        <v>1</v>
      </c>
      <c r="O11" s="75">
        <f t="shared" si="1"/>
        <v>1</v>
      </c>
      <c r="P11" s="75">
        <f t="shared" si="1"/>
        <v>0.98235294117647054</v>
      </c>
      <c r="Q11" s="75">
        <f t="shared" si="1"/>
        <v>1</v>
      </c>
      <c r="R11" s="75">
        <f t="shared" si="1"/>
        <v>0.98149920255183409</v>
      </c>
      <c r="S11" s="75">
        <f t="shared" si="1"/>
        <v>1</v>
      </c>
      <c r="T11" s="75">
        <f t="shared" si="1"/>
        <v>1</v>
      </c>
      <c r="U11" s="75">
        <f t="shared" si="1"/>
        <v>0.91362126245847175</v>
      </c>
      <c r="V11" s="75">
        <f t="shared" si="1"/>
        <v>0.96903553299492384</v>
      </c>
      <c r="W11" s="75">
        <f t="shared" si="1"/>
        <v>1</v>
      </c>
      <c r="X11" s="75">
        <f t="shared" si="1"/>
        <v>1</v>
      </c>
      <c r="Y11" s="75">
        <f t="shared" si="1"/>
        <v>1</v>
      </c>
      <c r="Z11" s="75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80">
        <v>498</v>
      </c>
      <c r="G12" s="80">
        <v>198</v>
      </c>
      <c r="H12" s="80">
        <v>2400</v>
      </c>
      <c r="I12" s="80">
        <v>873</v>
      </c>
      <c r="J12" s="80">
        <v>72</v>
      </c>
      <c r="K12" s="80">
        <v>2250</v>
      </c>
      <c r="L12" s="80">
        <v>900</v>
      </c>
      <c r="M12" s="80">
        <v>423</v>
      </c>
      <c r="N12" s="80">
        <v>613</v>
      </c>
      <c r="O12" s="80">
        <v>150</v>
      </c>
      <c r="P12" s="80">
        <v>750</v>
      </c>
      <c r="Q12" s="80">
        <v>310</v>
      </c>
      <c r="R12" s="80">
        <v>1600</v>
      </c>
      <c r="S12" s="80">
        <v>700</v>
      </c>
      <c r="T12" s="80">
        <v>1856</v>
      </c>
      <c r="U12" s="80">
        <v>600</v>
      </c>
      <c r="V12" s="80"/>
      <c r="W12" s="80">
        <v>374</v>
      </c>
      <c r="X12" s="80">
        <v>940</v>
      </c>
      <c r="Y12" s="80">
        <v>3009</v>
      </c>
      <c r="Z12" s="8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76">
        <v>268.39999999999998</v>
      </c>
      <c r="G16" s="76">
        <v>181.8</v>
      </c>
      <c r="H16" s="76">
        <v>597.6</v>
      </c>
      <c r="I16" s="76">
        <v>1396.4</v>
      </c>
      <c r="J16" s="76">
        <v>363.2</v>
      </c>
      <c r="K16" s="76">
        <v>496.3</v>
      </c>
      <c r="L16" s="76">
        <v>781</v>
      </c>
      <c r="M16" s="76">
        <v>850.5</v>
      </c>
      <c r="N16" s="76">
        <v>782.1</v>
      </c>
      <c r="O16" s="76">
        <v>210</v>
      </c>
      <c r="P16" s="76">
        <v>484.8</v>
      </c>
      <c r="Q16" s="76">
        <v>248.3</v>
      </c>
      <c r="R16" s="76">
        <v>516.20000000000005</v>
      </c>
      <c r="S16" s="76">
        <v>356</v>
      </c>
      <c r="T16" s="76">
        <v>868</v>
      </c>
      <c r="U16" s="76">
        <v>561.20000000000005</v>
      </c>
      <c r="V16" s="76">
        <v>219.8</v>
      </c>
      <c r="W16" s="76">
        <v>145.1</v>
      </c>
      <c r="X16" s="76">
        <v>605.70000000000005</v>
      </c>
      <c r="Y16" s="76">
        <v>1368.7</v>
      </c>
      <c r="Z16" s="7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103" customFormat="1" ht="30" hidden="1" customHeight="1" x14ac:dyDescent="0.25">
      <c r="A27" s="100" t="s">
        <v>199</v>
      </c>
      <c r="B27" s="101"/>
      <c r="C27" s="23">
        <f>SUM(F27:Z27)</f>
        <v>246</v>
      </c>
      <c r="D27" s="102"/>
      <c r="E27" s="102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200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81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customHeight="1" x14ac:dyDescent="0.3">
      <c r="A41" s="11" t="s">
        <v>168</v>
      </c>
      <c r="B41" s="105">
        <v>214447</v>
      </c>
      <c r="C41" s="105">
        <f>SUM(F41:Z41)</f>
        <v>193991</v>
      </c>
      <c r="D41" s="106"/>
      <c r="E41" s="106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08">
        <v>6364</v>
      </c>
      <c r="Y41" s="107">
        <v>15839</v>
      </c>
      <c r="Z41" s="107">
        <v>8939</v>
      </c>
      <c r="AA41" s="20"/>
    </row>
    <row r="42" spans="1:30" s="2" customFormat="1" ht="30" customHeight="1" x14ac:dyDescent="0.3">
      <c r="A42" s="32" t="s">
        <v>166</v>
      </c>
      <c r="B42" s="23">
        <v>224565</v>
      </c>
      <c r="C42" s="23">
        <f>SUM(F42:Z42)</f>
        <v>195925</v>
      </c>
      <c r="D42" s="15"/>
      <c r="E42" s="111">
        <v>238477</v>
      </c>
      <c r="F42" s="10">
        <v>8529</v>
      </c>
      <c r="G42" s="10">
        <v>6007</v>
      </c>
      <c r="H42" s="10">
        <v>13125</v>
      </c>
      <c r="I42" s="10">
        <v>12611</v>
      </c>
      <c r="J42" s="107">
        <v>5905</v>
      </c>
      <c r="K42" s="10">
        <v>12100</v>
      </c>
      <c r="L42" s="10">
        <v>9773</v>
      </c>
      <c r="M42" s="10">
        <v>11490</v>
      </c>
      <c r="N42" s="10">
        <v>10267</v>
      </c>
      <c r="O42" s="10">
        <v>3000</v>
      </c>
      <c r="P42" s="10">
        <v>6411</v>
      </c>
      <c r="Q42" s="10">
        <v>8254</v>
      </c>
      <c r="R42" s="10">
        <v>11612</v>
      </c>
      <c r="S42" s="10">
        <v>12797</v>
      </c>
      <c r="T42" s="107">
        <v>12546</v>
      </c>
      <c r="U42" s="10">
        <v>9671</v>
      </c>
      <c r="V42" s="10">
        <v>7225</v>
      </c>
      <c r="W42" s="10">
        <v>2750</v>
      </c>
      <c r="X42" s="10">
        <v>7012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195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1.0471818211492816</v>
      </c>
      <c r="C44" s="33">
        <f>C42/C41</f>
        <v>1.0099695346691342</v>
      </c>
      <c r="D44" s="15"/>
      <c r="E44" s="102"/>
      <c r="F44" s="35">
        <f>F42/F41</f>
        <v>0.99964838255977495</v>
      </c>
      <c r="G44" s="35">
        <f t="shared" ref="G44:Z44" si="13">G42/G41</f>
        <v>1.0001665001665001</v>
      </c>
      <c r="H44" s="35">
        <f t="shared" si="13"/>
        <v>1.0096153846153846</v>
      </c>
      <c r="I44" s="35">
        <f t="shared" si="13"/>
        <v>0.97646147890050328</v>
      </c>
      <c r="J44" s="35">
        <f t="shared" si="13"/>
        <v>1.0008474576271187</v>
      </c>
      <c r="K44" s="35">
        <f t="shared" si="13"/>
        <v>1.0134852165172963</v>
      </c>
      <c r="L44" s="35">
        <f t="shared" si="13"/>
        <v>1.0980898876404495</v>
      </c>
      <c r="M44" s="35">
        <f t="shared" si="13"/>
        <v>1.0197018104366347</v>
      </c>
      <c r="N44" s="35">
        <f t="shared" si="13"/>
        <v>1.0017562689042834</v>
      </c>
      <c r="O44" s="35">
        <f t="shared" si="13"/>
        <v>1</v>
      </c>
      <c r="P44" s="35">
        <f t="shared" si="13"/>
        <v>0.99859813084112148</v>
      </c>
      <c r="Q44" s="35">
        <f t="shared" si="13"/>
        <v>1.0190123456790123</v>
      </c>
      <c r="R44" s="35">
        <f t="shared" si="13"/>
        <v>1.0076362374175634</v>
      </c>
      <c r="S44" s="35">
        <f t="shared" si="13"/>
        <v>1</v>
      </c>
      <c r="T44" s="35">
        <f t="shared" si="13"/>
        <v>0.97626643840946226</v>
      </c>
      <c r="U44" s="35">
        <f t="shared" si="13"/>
        <v>0.98452611218568664</v>
      </c>
      <c r="V44" s="35">
        <f t="shared" si="13"/>
        <v>1</v>
      </c>
      <c r="W44" s="35">
        <f t="shared" si="13"/>
        <v>1.1458333333333333</v>
      </c>
      <c r="X44" s="35">
        <f t="shared" si="13"/>
        <v>1.1018227529855438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85181</v>
      </c>
      <c r="C45" s="23">
        <f>SUM(F45:Z45)</f>
        <v>79339</v>
      </c>
      <c r="D45" s="15"/>
      <c r="E45" s="102"/>
      <c r="F45" s="34">
        <v>5660</v>
      </c>
      <c r="G45" s="34">
        <v>2690</v>
      </c>
      <c r="H45" s="34">
        <v>5725</v>
      </c>
      <c r="I45" s="34">
        <v>3286</v>
      </c>
      <c r="J45" s="34">
        <v>2261</v>
      </c>
      <c r="K45" s="34">
        <v>4963</v>
      </c>
      <c r="L45" s="34">
        <v>5086</v>
      </c>
      <c r="M45" s="34">
        <v>4008</v>
      </c>
      <c r="N45" s="34">
        <v>4705</v>
      </c>
      <c r="O45" s="104">
        <v>692</v>
      </c>
      <c r="P45" s="34">
        <v>2039</v>
      </c>
      <c r="Q45" s="34">
        <v>1803</v>
      </c>
      <c r="R45" s="34">
        <v>4521</v>
      </c>
      <c r="S45" s="34">
        <v>6488</v>
      </c>
      <c r="T45" s="34">
        <v>4793</v>
      </c>
      <c r="U45" s="34">
        <v>2923</v>
      </c>
      <c r="V45" s="34">
        <v>3335</v>
      </c>
      <c r="W45" s="34">
        <v>1164</v>
      </c>
      <c r="X45" s="34">
        <v>1771</v>
      </c>
      <c r="Y45" s="34">
        <v>7976</v>
      </c>
      <c r="Z45" s="34">
        <v>3450</v>
      </c>
      <c r="AA45" s="21"/>
    </row>
    <row r="46" spans="1:30" s="2" customFormat="1" ht="30" customHeight="1" x14ac:dyDescent="0.3">
      <c r="A46" s="18" t="s">
        <v>54</v>
      </c>
      <c r="B46" s="23">
        <v>104942</v>
      </c>
      <c r="C46" s="23">
        <f>SUM(F46:Z46)</f>
        <v>93636</v>
      </c>
      <c r="D46" s="15"/>
      <c r="E46" s="102"/>
      <c r="F46" s="26">
        <v>1775</v>
      </c>
      <c r="G46" s="26">
        <v>2760</v>
      </c>
      <c r="H46" s="26">
        <v>5935</v>
      </c>
      <c r="I46" s="26">
        <v>7877</v>
      </c>
      <c r="J46" s="26">
        <v>2399</v>
      </c>
      <c r="K46" s="26">
        <v>5517</v>
      </c>
      <c r="L46" s="26">
        <v>3445</v>
      </c>
      <c r="M46" s="26">
        <v>5408</v>
      </c>
      <c r="N46" s="26">
        <v>4823</v>
      </c>
      <c r="O46" s="26">
        <v>1675</v>
      </c>
      <c r="P46" s="26">
        <v>4166</v>
      </c>
      <c r="Q46" s="26">
        <v>4998</v>
      </c>
      <c r="R46" s="26">
        <v>5653</v>
      </c>
      <c r="S46" s="26">
        <v>5501</v>
      </c>
      <c r="T46" s="26">
        <v>7199</v>
      </c>
      <c r="U46" s="26">
        <v>5476</v>
      </c>
      <c r="V46" s="26">
        <v>3300</v>
      </c>
      <c r="W46" s="26">
        <v>1392</v>
      </c>
      <c r="X46" s="26">
        <v>3670</v>
      </c>
      <c r="Y46" s="26">
        <v>6347</v>
      </c>
      <c r="Z46" s="26">
        <v>4320</v>
      </c>
      <c r="AA46" s="21"/>
    </row>
    <row r="47" spans="1:30" s="2" customFormat="1" ht="30" customHeight="1" x14ac:dyDescent="0.3">
      <c r="A47" s="18" t="s">
        <v>55</v>
      </c>
      <c r="B47" s="23">
        <v>1087</v>
      </c>
      <c r="C47" s="23">
        <f>SUM(F47:Z47)</f>
        <v>1120</v>
      </c>
      <c r="D47" s="15"/>
      <c r="E47" s="102">
        <v>1014</v>
      </c>
      <c r="F47" s="34">
        <v>100</v>
      </c>
      <c r="G47" s="34"/>
      <c r="H47" s="34"/>
      <c r="I47" s="34">
        <v>700</v>
      </c>
      <c r="J47" s="34"/>
      <c r="K47" s="34"/>
      <c r="L47" s="34"/>
      <c r="M47" s="34"/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30</v>
      </c>
      <c r="W47" s="34"/>
      <c r="X47" s="34"/>
      <c r="Y47" s="34"/>
      <c r="Z47" s="34"/>
      <c r="AA47" s="21"/>
    </row>
    <row r="48" spans="1:30" s="2" customFormat="1" ht="30" customHeight="1" x14ac:dyDescent="0.3">
      <c r="A48" s="18" t="s">
        <v>56</v>
      </c>
      <c r="B48" s="23">
        <v>65</v>
      </c>
      <c r="C48" s="23">
        <f>SUM(F48:Z48)</f>
        <v>200</v>
      </c>
      <c r="D48" s="15"/>
      <c r="E48" s="10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>
        <v>100</v>
      </c>
      <c r="S48" s="34">
        <v>20</v>
      </c>
      <c r="T48" s="34"/>
      <c r="U48" s="34"/>
      <c r="V48" s="34">
        <v>80</v>
      </c>
      <c r="W48" s="34"/>
      <c r="X48" s="34"/>
      <c r="Y48" s="34"/>
      <c r="Z48" s="34"/>
      <c r="AA48" s="21"/>
    </row>
    <row r="49" spans="1:27" s="2" customFormat="1" ht="30" customHeight="1" x14ac:dyDescent="0.3">
      <c r="A49" s="18" t="s">
        <v>57</v>
      </c>
      <c r="B49" s="23">
        <v>5490</v>
      </c>
      <c r="C49" s="23">
        <f>SUM(F49:Z49)</f>
        <v>7223</v>
      </c>
      <c r="D49" s="15"/>
      <c r="E49" s="102"/>
      <c r="F49" s="26">
        <v>630</v>
      </c>
      <c r="G49" s="26">
        <v>66</v>
      </c>
      <c r="H49" s="26">
        <v>435</v>
      </c>
      <c r="I49" s="26">
        <v>478</v>
      </c>
      <c r="J49" s="26">
        <v>379</v>
      </c>
      <c r="K49" s="26">
        <v>370</v>
      </c>
      <c r="L49" s="26">
        <v>94</v>
      </c>
      <c r="M49" s="26">
        <v>346</v>
      </c>
      <c r="N49" s="26">
        <v>549</v>
      </c>
      <c r="O49" s="26"/>
      <c r="P49" s="26"/>
      <c r="Q49" s="26">
        <v>457</v>
      </c>
      <c r="R49" s="26">
        <v>270</v>
      </c>
      <c r="S49" s="26">
        <v>352</v>
      </c>
      <c r="T49" s="26">
        <v>278</v>
      </c>
      <c r="U49" s="26">
        <v>570</v>
      </c>
      <c r="V49" s="26">
        <v>120</v>
      </c>
      <c r="W49" s="26"/>
      <c r="X49" s="26">
        <v>881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10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customHeight="1" outlineLevel="1" x14ac:dyDescent="0.3">
      <c r="A51" s="17" t="s">
        <v>169</v>
      </c>
      <c r="B51" s="23">
        <v>75877</v>
      </c>
      <c r="C51" s="23">
        <f t="shared" si="14"/>
        <v>69092</v>
      </c>
      <c r="D51" s="15"/>
      <c r="E51" s="102"/>
      <c r="F51" s="34">
        <v>3826</v>
      </c>
      <c r="G51" s="34">
        <v>2100</v>
      </c>
      <c r="H51" s="34">
        <v>2500</v>
      </c>
      <c r="I51" s="34">
        <v>3616</v>
      </c>
      <c r="J51" s="34">
        <v>2069</v>
      </c>
      <c r="K51" s="34">
        <v>1920</v>
      </c>
      <c r="L51" s="34">
        <v>1003</v>
      </c>
      <c r="M51" s="34">
        <v>2298</v>
      </c>
      <c r="N51" s="34">
        <v>3950</v>
      </c>
      <c r="O51" s="34">
        <v>1018</v>
      </c>
      <c r="P51" s="34">
        <v>918</v>
      </c>
      <c r="Q51" s="34">
        <v>2255</v>
      </c>
      <c r="R51" s="34">
        <v>7531</v>
      </c>
      <c r="S51" s="34">
        <v>355</v>
      </c>
      <c r="T51" s="34">
        <v>9434</v>
      </c>
      <c r="U51" s="34">
        <v>3390</v>
      </c>
      <c r="V51" s="34">
        <v>1600</v>
      </c>
      <c r="W51" s="34">
        <v>1099</v>
      </c>
      <c r="X51" s="34">
        <v>2500</v>
      </c>
      <c r="Y51" s="34">
        <v>12418</v>
      </c>
      <c r="Z51" s="34">
        <v>3292</v>
      </c>
      <c r="AA51" s="21"/>
    </row>
    <row r="52" spans="1:27" s="2" customFormat="1" ht="30" customHeight="1" outlineLevel="1" x14ac:dyDescent="0.3">
      <c r="A52" s="17" t="s">
        <v>170</v>
      </c>
      <c r="B52" s="23">
        <v>35579</v>
      </c>
      <c r="C52" s="23">
        <f t="shared" si="14"/>
        <v>33688</v>
      </c>
      <c r="D52" s="15"/>
      <c r="E52" s="102"/>
      <c r="F52" s="34">
        <v>2127</v>
      </c>
      <c r="G52" s="34">
        <v>2100</v>
      </c>
      <c r="H52" s="34">
        <v>2500</v>
      </c>
      <c r="I52" s="34">
        <v>100</v>
      </c>
      <c r="J52" s="34">
        <v>1569</v>
      </c>
      <c r="K52" s="34">
        <v>560</v>
      </c>
      <c r="L52" s="34">
        <v>911</v>
      </c>
      <c r="M52" s="34">
        <v>1650</v>
      </c>
      <c r="N52" s="34">
        <v>890</v>
      </c>
      <c r="O52" s="34"/>
      <c r="P52" s="34">
        <v>494</v>
      </c>
      <c r="Q52" s="34"/>
      <c r="R52" s="34">
        <v>6014</v>
      </c>
      <c r="S52" s="34"/>
      <c r="T52" s="34">
        <v>1110</v>
      </c>
      <c r="U52" s="34"/>
      <c r="V52" s="34"/>
      <c r="W52" s="34"/>
      <c r="X52" s="34"/>
      <c r="Y52" s="34">
        <v>12033</v>
      </c>
      <c r="Z52" s="34">
        <v>1630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customHeight="1" x14ac:dyDescent="0.3">
      <c r="A54" s="32" t="s">
        <v>60</v>
      </c>
      <c r="B54" s="23">
        <v>5910</v>
      </c>
      <c r="C54" s="23">
        <f t="shared" si="14"/>
        <v>4089.7</v>
      </c>
      <c r="D54" s="15"/>
      <c r="E54" s="112">
        <v>6366</v>
      </c>
      <c r="F54" s="34">
        <v>96.7</v>
      </c>
      <c r="G54" s="34">
        <v>132</v>
      </c>
      <c r="H54" s="34">
        <v>680</v>
      </c>
      <c r="I54" s="34">
        <v>256</v>
      </c>
      <c r="J54" s="34">
        <v>35</v>
      </c>
      <c r="K54" s="34">
        <v>100</v>
      </c>
      <c r="L54" s="34">
        <v>688</v>
      </c>
      <c r="M54" s="34">
        <v>653</v>
      </c>
      <c r="N54" s="34">
        <v>247</v>
      </c>
      <c r="O54" s="34">
        <v>10</v>
      </c>
      <c r="P54" s="34">
        <v>34</v>
      </c>
      <c r="Q54" s="34">
        <v>126</v>
      </c>
      <c r="R54" s="34">
        <v>60</v>
      </c>
      <c r="S54" s="34">
        <v>203</v>
      </c>
      <c r="T54" s="34">
        <v>125</v>
      </c>
      <c r="U54" s="34">
        <v>40</v>
      </c>
      <c r="V54" s="34">
        <v>103</v>
      </c>
      <c r="W54" s="34">
        <v>5</v>
      </c>
      <c r="X54" s="34">
        <v>145</v>
      </c>
      <c r="Y54" s="34">
        <v>349</v>
      </c>
      <c r="Z54" s="34">
        <v>2</v>
      </c>
      <c r="AA54" s="20"/>
    </row>
    <row r="55" spans="1:27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0.49868916826202003</v>
      </c>
      <c r="D55" s="15"/>
      <c r="E55" s="15"/>
      <c r="F55" s="35">
        <f t="shared" ref="F55:Z55" si="15">F54/F53</f>
        <v>0.9122641509433963</v>
      </c>
      <c r="G55" s="35">
        <f t="shared" si="15"/>
        <v>0.25846876835715688</v>
      </c>
      <c r="H55" s="35">
        <f t="shared" si="15"/>
        <v>0.55760557605576055</v>
      </c>
      <c r="I55" s="35">
        <f t="shared" si="15"/>
        <v>0.47468941220100136</v>
      </c>
      <c r="J55" s="35">
        <f t="shared" si="15"/>
        <v>0.58139534883720922</v>
      </c>
      <c r="K55" s="35">
        <f t="shared" si="15"/>
        <v>0.63938618925831203</v>
      </c>
      <c r="L55" s="35">
        <f t="shared" si="15"/>
        <v>0.70434070434070439</v>
      </c>
      <c r="M55" s="35">
        <f t="shared" si="15"/>
        <v>0.63601831109379559</v>
      </c>
      <c r="N55" s="35">
        <f t="shared" si="15"/>
        <v>0.56612422644969052</v>
      </c>
      <c r="O55" s="35">
        <f t="shared" si="15"/>
        <v>0.54054054054054057</v>
      </c>
      <c r="P55" s="35">
        <f t="shared" si="15"/>
        <v>0.13654618473895583</v>
      </c>
      <c r="Q55" s="35">
        <f t="shared" si="15"/>
        <v>0.29112754158964876</v>
      </c>
      <c r="R55" s="35">
        <f t="shared" si="15"/>
        <v>0.8995502248875562</v>
      </c>
      <c r="S55" s="35">
        <f t="shared" si="15"/>
        <v>0.22488091281710423</v>
      </c>
      <c r="T55" s="35">
        <f t="shared" si="15"/>
        <v>0.46659201194475552</v>
      </c>
      <c r="U55" s="35">
        <f t="shared" si="15"/>
        <v>0.42735042735042739</v>
      </c>
      <c r="V55" s="35">
        <f t="shared" si="15"/>
        <v>1.0269192422731805</v>
      </c>
      <c r="W55" s="35">
        <f t="shared" si="15"/>
        <v>0.35714285714285715</v>
      </c>
      <c r="X55" s="35">
        <f t="shared" si="15"/>
        <v>0.45813586097946285</v>
      </c>
      <c r="Y55" s="35">
        <f t="shared" si="15"/>
        <v>0.5721311475409836</v>
      </c>
      <c r="Z55" s="35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109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customHeight="1" x14ac:dyDescent="0.3">
      <c r="A58" s="32" t="s">
        <v>162</v>
      </c>
      <c r="B58" s="27">
        <v>734</v>
      </c>
      <c r="C58" s="27">
        <f t="shared" si="14"/>
        <v>551.78</v>
      </c>
      <c r="D58" s="9"/>
      <c r="E58" s="113">
        <v>963</v>
      </c>
      <c r="F58" s="26">
        <v>15</v>
      </c>
      <c r="G58" s="26">
        <v>10</v>
      </c>
      <c r="H58" s="26">
        <v>85</v>
      </c>
      <c r="I58" s="26"/>
      <c r="J58" s="26">
        <v>8</v>
      </c>
      <c r="K58" s="26">
        <v>12</v>
      </c>
      <c r="L58" s="26">
        <v>79</v>
      </c>
      <c r="M58" s="26">
        <v>64</v>
      </c>
      <c r="N58" s="26">
        <v>53</v>
      </c>
      <c r="O58" s="54"/>
      <c r="P58" s="26">
        <v>7</v>
      </c>
      <c r="Q58" s="26">
        <v>65</v>
      </c>
      <c r="R58" s="26"/>
      <c r="S58" s="26">
        <v>10.28</v>
      </c>
      <c r="T58" s="26">
        <v>21</v>
      </c>
      <c r="U58" s="26">
        <v>7</v>
      </c>
      <c r="V58" s="26">
        <v>1.5</v>
      </c>
      <c r="W58" s="26">
        <v>15</v>
      </c>
      <c r="X58" s="26">
        <v>45</v>
      </c>
      <c r="Y58" s="26">
        <v>54</v>
      </c>
      <c r="Z58" s="26"/>
      <c r="AA58" s="20"/>
    </row>
    <row r="59" spans="1:27" s="2" customFormat="1" ht="30" customHeight="1" x14ac:dyDescent="0.3">
      <c r="A59" s="13" t="s">
        <v>201</v>
      </c>
      <c r="B59" s="27">
        <v>364</v>
      </c>
      <c r="C59" s="27">
        <f t="shared" si="14"/>
        <v>464.5</v>
      </c>
      <c r="D59" s="9"/>
      <c r="E59" s="113"/>
      <c r="F59" s="26"/>
      <c r="G59" s="26"/>
      <c r="H59" s="26">
        <v>383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>C60/B60</f>
        <v>#DIV/0!</v>
      </c>
      <c r="E60" s="113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21"/>
    </row>
    <row r="61" spans="1:27" s="2" customFormat="1" ht="30" customHeight="1" x14ac:dyDescent="0.3">
      <c r="A61" s="18" t="s">
        <v>62</v>
      </c>
      <c r="B61" s="23">
        <v>910</v>
      </c>
      <c r="C61" s="27">
        <f t="shared" si="14"/>
        <v>450</v>
      </c>
      <c r="D61" s="15"/>
      <c r="E61" s="113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>
        <v>300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6">SUM(F62:Z62)</f>
        <v>0</v>
      </c>
      <c r="D62" s="15" t="e">
        <f>C62/B62</f>
        <v>#DIV/0!</v>
      </c>
      <c r="E62" s="11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6"/>
        <v>0</v>
      </c>
      <c r="D63" s="15" t="e">
        <f>C63/B63</f>
        <v>#DIV/0!</v>
      </c>
      <c r="E63" s="11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customHeight="1" collapsed="1" x14ac:dyDescent="0.3">
      <c r="A64" s="18" t="s">
        <v>65</v>
      </c>
      <c r="B64" s="23">
        <v>10206</v>
      </c>
      <c r="C64" s="23">
        <f t="shared" si="16"/>
        <v>6056</v>
      </c>
      <c r="D64" s="15"/>
      <c r="E64" s="113">
        <v>14825</v>
      </c>
      <c r="F64" s="37">
        <v>2358</v>
      </c>
      <c r="G64" s="37"/>
      <c r="H64" s="37"/>
      <c r="I64" s="37">
        <v>125</v>
      </c>
      <c r="J64" s="37"/>
      <c r="K64" s="37">
        <v>350</v>
      </c>
      <c r="L64" s="37"/>
      <c r="M64" s="37">
        <v>160</v>
      </c>
      <c r="N64" s="37"/>
      <c r="O64" s="37"/>
      <c r="P64" s="37"/>
      <c r="Q64" s="37">
        <v>510</v>
      </c>
      <c r="R64" s="37">
        <v>763</v>
      </c>
      <c r="S64" s="37"/>
      <c r="T64" s="37">
        <v>808</v>
      </c>
      <c r="U64" s="37">
        <v>200</v>
      </c>
      <c r="V64" s="37"/>
      <c r="W64" s="37">
        <v>220</v>
      </c>
      <c r="X64" s="37">
        <v>387</v>
      </c>
      <c r="Y64" s="37">
        <v>175</v>
      </c>
      <c r="Z64" s="37"/>
      <c r="AA64" s="21"/>
    </row>
    <row r="65" spans="1:27" s="2" customFormat="1" ht="30" customHeight="1" x14ac:dyDescent="0.3">
      <c r="A65" s="18" t="s">
        <v>66</v>
      </c>
      <c r="B65" s="23">
        <v>9926</v>
      </c>
      <c r="C65" s="23">
        <f t="shared" si="16"/>
        <v>3913</v>
      </c>
      <c r="D65" s="15"/>
      <c r="E65" s="113">
        <v>9931</v>
      </c>
      <c r="F65" s="37"/>
      <c r="G65" s="37"/>
      <c r="H65" s="37">
        <v>350</v>
      </c>
      <c r="I65" s="37">
        <v>491</v>
      </c>
      <c r="J65" s="37">
        <v>261</v>
      </c>
      <c r="K65" s="37">
        <v>1500</v>
      </c>
      <c r="L65" s="37">
        <v>173</v>
      </c>
      <c r="M65" s="37"/>
      <c r="N65" s="37">
        <v>731</v>
      </c>
      <c r="O65" s="37"/>
      <c r="P65" s="37"/>
      <c r="Q65" s="37"/>
      <c r="R65" s="37">
        <v>101</v>
      </c>
      <c r="S65" s="37">
        <v>10</v>
      </c>
      <c r="T65" s="37">
        <v>250</v>
      </c>
      <c r="U65" s="37"/>
      <c r="V65" s="37"/>
      <c r="W65" s="37"/>
      <c r="X65" s="37"/>
      <c r="Y65" s="37">
        <v>46</v>
      </c>
      <c r="Z65" s="37"/>
      <c r="AA65" s="21"/>
    </row>
    <row r="66" spans="1:27" s="2" customFormat="1" ht="30" customHeight="1" x14ac:dyDescent="0.3">
      <c r="A66" s="18" t="s">
        <v>67</v>
      </c>
      <c r="B66" s="23">
        <v>10719</v>
      </c>
      <c r="C66" s="23">
        <f t="shared" si="16"/>
        <v>8266</v>
      </c>
      <c r="D66" s="15">
        <f>C66/B66</f>
        <v>0.77115402556208601</v>
      </c>
      <c r="E66" s="113">
        <v>12843</v>
      </c>
      <c r="F66" s="37"/>
      <c r="G66" s="37">
        <v>232</v>
      </c>
      <c r="H66" s="37">
        <v>630</v>
      </c>
      <c r="I66" s="37">
        <v>1113</v>
      </c>
      <c r="J66" s="37">
        <v>202</v>
      </c>
      <c r="K66" s="37">
        <v>80</v>
      </c>
      <c r="L66" s="37"/>
      <c r="M66" s="37">
        <v>1139</v>
      </c>
      <c r="N66" s="37">
        <v>155</v>
      </c>
      <c r="O66" s="37">
        <v>250</v>
      </c>
      <c r="P66" s="37">
        <v>175</v>
      </c>
      <c r="Q66" s="37">
        <v>120</v>
      </c>
      <c r="R66" s="37">
        <v>180</v>
      </c>
      <c r="S66" s="37"/>
      <c r="T66" s="37"/>
      <c r="U66" s="37">
        <v>1666</v>
      </c>
      <c r="V66" s="37"/>
      <c r="W66" s="37"/>
      <c r="X66" s="37">
        <v>423</v>
      </c>
      <c r="Y66" s="37">
        <v>1067</v>
      </c>
      <c r="Z66" s="37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6"/>
        <v>1850</v>
      </c>
      <c r="D67" s="15"/>
      <c r="E67" s="113">
        <v>4222</v>
      </c>
      <c r="F67" s="37"/>
      <c r="G67" s="37"/>
      <c r="H67" s="37">
        <v>450</v>
      </c>
      <c r="I67" s="37"/>
      <c r="J67" s="37"/>
      <c r="K67" s="37">
        <v>650</v>
      </c>
      <c r="L67" s="37"/>
      <c r="M67" s="37">
        <v>150</v>
      </c>
      <c r="N67" s="37"/>
      <c r="O67" s="37"/>
      <c r="P67" s="37"/>
      <c r="Q67" s="37"/>
      <c r="R67" s="37"/>
      <c r="S67" s="37"/>
      <c r="T67" s="37"/>
      <c r="U67" s="37"/>
      <c r="V67" s="37">
        <v>600</v>
      </c>
      <c r="W67" s="37"/>
      <c r="X67" s="37"/>
      <c r="Y67" s="37"/>
      <c r="Z67" s="37"/>
      <c r="AA67" s="21"/>
    </row>
    <row r="68" spans="1:27" s="2" customFormat="1" ht="30" customHeight="1" x14ac:dyDescent="0.3">
      <c r="A68" s="18" t="s">
        <v>69</v>
      </c>
      <c r="B68" s="23">
        <v>18064</v>
      </c>
      <c r="C68" s="23">
        <f t="shared" si="16"/>
        <v>15368</v>
      </c>
      <c r="D68" s="15"/>
      <c r="E68" s="113">
        <v>39137</v>
      </c>
      <c r="F68" s="37">
        <v>40</v>
      </c>
      <c r="G68" s="37">
        <v>32</v>
      </c>
      <c r="H68" s="37">
        <v>1250</v>
      </c>
      <c r="I68" s="37">
        <v>591</v>
      </c>
      <c r="J68" s="37">
        <v>422</v>
      </c>
      <c r="K68" s="37">
        <v>1186</v>
      </c>
      <c r="L68" s="37">
        <v>96</v>
      </c>
      <c r="M68" s="37">
        <v>1750</v>
      </c>
      <c r="N68" s="37">
        <v>94</v>
      </c>
      <c r="O68" s="37">
        <v>463</v>
      </c>
      <c r="P68" s="37">
        <v>200</v>
      </c>
      <c r="Q68" s="37">
        <v>1056</v>
      </c>
      <c r="R68" s="37">
        <v>952</v>
      </c>
      <c r="S68" s="37">
        <v>60</v>
      </c>
      <c r="T68" s="37">
        <v>590</v>
      </c>
      <c r="U68" s="37">
        <v>488</v>
      </c>
      <c r="V68" s="37">
        <v>70</v>
      </c>
      <c r="W68" s="37">
        <v>45</v>
      </c>
      <c r="X68" s="37">
        <v>142</v>
      </c>
      <c r="Y68" s="37">
        <v>5187</v>
      </c>
      <c r="Z68" s="37">
        <v>654</v>
      </c>
      <c r="AA68" s="21"/>
    </row>
    <row r="69" spans="1:27" s="2" customFormat="1" ht="30" customHeight="1" x14ac:dyDescent="0.3">
      <c r="A69" s="18" t="s">
        <v>70</v>
      </c>
      <c r="B69" s="23">
        <v>8042</v>
      </c>
      <c r="C69" s="23">
        <f t="shared" si="16"/>
        <v>6032</v>
      </c>
      <c r="D69" s="15"/>
      <c r="E69" s="113">
        <v>14333</v>
      </c>
      <c r="F69" s="37">
        <v>17</v>
      </c>
      <c r="G69" s="37">
        <v>45</v>
      </c>
      <c r="H69" s="37">
        <v>1223</v>
      </c>
      <c r="I69" s="37">
        <v>1118</v>
      </c>
      <c r="J69" s="37">
        <v>285</v>
      </c>
      <c r="K69" s="37">
        <v>250</v>
      </c>
      <c r="L69" s="37">
        <v>240</v>
      </c>
      <c r="M69" s="37">
        <v>262</v>
      </c>
      <c r="N69" s="37">
        <v>193</v>
      </c>
      <c r="O69" s="37">
        <v>70</v>
      </c>
      <c r="P69" s="37">
        <v>55</v>
      </c>
      <c r="Q69" s="37">
        <v>110</v>
      </c>
      <c r="R69" s="37">
        <v>15</v>
      </c>
      <c r="S69" s="37">
        <v>147</v>
      </c>
      <c r="T69" s="37">
        <v>134</v>
      </c>
      <c r="U69" s="37">
        <v>238</v>
      </c>
      <c r="V69" s="37">
        <v>120</v>
      </c>
      <c r="W69" s="37">
        <v>38</v>
      </c>
      <c r="X69" s="37">
        <v>196</v>
      </c>
      <c r="Y69" s="37">
        <v>478</v>
      </c>
      <c r="Z69" s="37">
        <v>798</v>
      </c>
      <c r="AA69" s="21"/>
    </row>
    <row r="70" spans="1:27" s="2" customFormat="1" ht="30" customHeight="1" x14ac:dyDescent="0.3">
      <c r="A70" s="18" t="s">
        <v>71</v>
      </c>
      <c r="B70" s="23">
        <v>906</v>
      </c>
      <c r="C70" s="23">
        <f t="shared" si="16"/>
        <v>367.8</v>
      </c>
      <c r="D70" s="15"/>
      <c r="E70" s="113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12</v>
      </c>
      <c r="S70" s="37">
        <v>13.8</v>
      </c>
      <c r="T70" s="37">
        <v>107</v>
      </c>
      <c r="U70" s="37"/>
      <c r="V70" s="37">
        <v>200</v>
      </c>
      <c r="W70" s="37"/>
      <c r="X70" s="37"/>
      <c r="Y70" s="37"/>
      <c r="Z70" s="37"/>
      <c r="AA70" s="21"/>
    </row>
    <row r="71" spans="1:27" s="2" customFormat="1" ht="30" customHeight="1" x14ac:dyDescent="0.3">
      <c r="A71" s="18" t="s">
        <v>72</v>
      </c>
      <c r="B71" s="23">
        <v>895</v>
      </c>
      <c r="C71" s="23">
        <f t="shared" si="16"/>
        <v>1193</v>
      </c>
      <c r="D71" s="15"/>
      <c r="E71" s="113">
        <v>1271</v>
      </c>
      <c r="F71" s="23"/>
      <c r="G71" s="23"/>
      <c r="H71" s="23"/>
      <c r="I71" s="39"/>
      <c r="J71" s="23">
        <v>20</v>
      </c>
      <c r="K71" s="37">
        <v>100</v>
      </c>
      <c r="L71" s="37"/>
      <c r="M71" s="37"/>
      <c r="N71" s="37"/>
      <c r="O71" s="37"/>
      <c r="P71" s="37"/>
      <c r="Q71" s="37"/>
      <c r="R71" s="37">
        <v>973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customHeight="1" x14ac:dyDescent="0.3">
      <c r="A72" s="18" t="s">
        <v>73</v>
      </c>
      <c r="B72" s="23">
        <v>859</v>
      </c>
      <c r="C72" s="23">
        <f t="shared" si="16"/>
        <v>1363</v>
      </c>
      <c r="D72" s="15"/>
      <c r="E72" s="113"/>
      <c r="F72" s="37"/>
      <c r="G72" s="37"/>
      <c r="H72" s="37">
        <v>30</v>
      </c>
      <c r="I72" s="37">
        <v>559</v>
      </c>
      <c r="J72" s="37">
        <v>643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6"/>
        <v>0</v>
      </c>
      <c r="D73" s="15" t="e">
        <f>C73/B73</f>
        <v>#DIV/0!</v>
      </c>
      <c r="E73" s="11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75</v>
      </c>
      <c r="B74" s="23">
        <v>103</v>
      </c>
      <c r="C74" s="23">
        <f t="shared" si="16"/>
        <v>97</v>
      </c>
      <c r="D74" s="15"/>
      <c r="E74" s="113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6"/>
        <v>0</v>
      </c>
      <c r="D75" s="15" t="e">
        <f>C75/B75</f>
        <v>#DIV/0!</v>
      </c>
      <c r="E75" s="11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customHeight="1" x14ac:dyDescent="0.3">
      <c r="A76" s="32" t="s">
        <v>77</v>
      </c>
      <c r="B76" s="23">
        <v>103</v>
      </c>
      <c r="C76" s="23">
        <f>SUM(F76:Z76)</f>
        <v>99</v>
      </c>
      <c r="D76" s="15">
        <f>C76/B76</f>
        <v>0.96116504854368934</v>
      </c>
      <c r="E76" s="113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32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1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13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1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8" t="s">
        <v>79</v>
      </c>
      <c r="B80" s="40">
        <v>12</v>
      </c>
      <c r="C80" s="40">
        <f>SUM(F80:Z80)</f>
        <v>33</v>
      </c>
      <c r="D80" s="15">
        <f>C80/B80</f>
        <v>2.75</v>
      </c>
      <c r="E80" s="113"/>
      <c r="F80" s="77">
        <v>0</v>
      </c>
      <c r="G80" s="77">
        <v>1</v>
      </c>
      <c r="H80" s="77"/>
      <c r="I80" s="77">
        <v>9</v>
      </c>
      <c r="J80" s="77">
        <v>2</v>
      </c>
      <c r="K80" s="77"/>
      <c r="L80" s="77">
        <v>1</v>
      </c>
      <c r="M80" s="77">
        <v>2</v>
      </c>
      <c r="N80" s="77">
        <v>2</v>
      </c>
      <c r="O80" s="77">
        <v>2</v>
      </c>
      <c r="P80" s="77"/>
      <c r="Q80" s="77">
        <v>2</v>
      </c>
      <c r="R80" s="77">
        <v>3</v>
      </c>
      <c r="S80" s="77">
        <v>2</v>
      </c>
      <c r="T80" s="77">
        <v>2</v>
      </c>
      <c r="U80" s="77">
        <v>3</v>
      </c>
      <c r="V80" s="77"/>
      <c r="W80" s="77">
        <v>1</v>
      </c>
      <c r="X80" s="77">
        <v>1</v>
      </c>
      <c r="Y80" s="77"/>
      <c r="Z80" s="7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3493</v>
      </c>
      <c r="D83" s="15"/>
      <c r="E83" s="15"/>
      <c r="F83" s="99">
        <f>(F42-F84)</f>
        <v>167</v>
      </c>
      <c r="G83" s="99">
        <f t="shared" ref="G83:Z83" si="17">(G42-G84)</f>
        <v>242</v>
      </c>
      <c r="H83" s="99">
        <f t="shared" si="17"/>
        <v>125</v>
      </c>
      <c r="I83" s="99">
        <f t="shared" si="17"/>
        <v>393</v>
      </c>
      <c r="J83" s="99">
        <f t="shared" si="17"/>
        <v>0</v>
      </c>
      <c r="K83" s="99">
        <f t="shared" si="17"/>
        <v>155</v>
      </c>
      <c r="L83" s="99">
        <f t="shared" si="17"/>
        <v>451</v>
      </c>
      <c r="M83" s="99">
        <f t="shared" si="17"/>
        <v>102</v>
      </c>
      <c r="N83" s="99">
        <f t="shared" si="17"/>
        <v>0</v>
      </c>
      <c r="O83" s="99">
        <f t="shared" si="17"/>
        <v>45</v>
      </c>
      <c r="P83" s="99">
        <f t="shared" si="17"/>
        <v>0</v>
      </c>
      <c r="Q83" s="99">
        <f t="shared" si="17"/>
        <v>50</v>
      </c>
      <c r="R83" s="99">
        <f t="shared" si="17"/>
        <v>0</v>
      </c>
      <c r="S83" s="99">
        <f t="shared" si="17"/>
        <v>345</v>
      </c>
      <c r="T83" s="99">
        <f t="shared" si="17"/>
        <v>213</v>
      </c>
      <c r="U83" s="99">
        <f t="shared" si="17"/>
        <v>749</v>
      </c>
      <c r="V83" s="99">
        <f t="shared" si="17"/>
        <v>0</v>
      </c>
      <c r="W83" s="99">
        <f t="shared" si="17"/>
        <v>218</v>
      </c>
      <c r="X83" s="99">
        <f t="shared" si="17"/>
        <v>139</v>
      </c>
      <c r="Y83" s="99">
        <f t="shared" si="17"/>
        <v>0</v>
      </c>
      <c r="Z83" s="99">
        <f t="shared" si="17"/>
        <v>99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192432</v>
      </c>
      <c r="D84" s="15"/>
      <c r="E84" s="15"/>
      <c r="F84" s="10">
        <v>8362</v>
      </c>
      <c r="G84" s="10">
        <v>5765</v>
      </c>
      <c r="H84" s="10">
        <v>13000</v>
      </c>
      <c r="I84" s="10">
        <v>12218</v>
      </c>
      <c r="J84" s="107">
        <v>5905</v>
      </c>
      <c r="K84" s="10">
        <v>11945</v>
      </c>
      <c r="L84" s="10">
        <v>9322</v>
      </c>
      <c r="M84" s="10">
        <v>11388</v>
      </c>
      <c r="N84" s="10">
        <v>10267</v>
      </c>
      <c r="O84" s="10">
        <v>2955</v>
      </c>
      <c r="P84" s="10">
        <v>6411</v>
      </c>
      <c r="Q84" s="10">
        <v>8204</v>
      </c>
      <c r="R84" s="10">
        <v>11612</v>
      </c>
      <c r="S84" s="10">
        <v>12452</v>
      </c>
      <c r="T84" s="107">
        <v>12333</v>
      </c>
      <c r="U84" s="10">
        <v>8922</v>
      </c>
      <c r="V84" s="10">
        <v>7225</v>
      </c>
      <c r="W84" s="10">
        <v>2532</v>
      </c>
      <c r="X84" s="10">
        <v>6873</v>
      </c>
      <c r="Y84" s="10">
        <v>15901</v>
      </c>
      <c r="Z84" s="10">
        <v>8840</v>
      </c>
      <c r="AA84" s="20"/>
    </row>
    <row r="85" spans="1:27" ht="30.6" hidden="1" customHeight="1" x14ac:dyDescent="0.3">
      <c r="A85" s="13" t="s">
        <v>202</v>
      </c>
      <c r="B85" s="23"/>
      <c r="C85" s="23">
        <f t="shared" ref="C85:C86" si="18">SUM(F85:Z85)</f>
        <v>7751.5</v>
      </c>
      <c r="D85" s="15"/>
      <c r="E85" s="15"/>
      <c r="F85" s="10">
        <v>125</v>
      </c>
      <c r="G85" s="10"/>
      <c r="H85" s="10"/>
      <c r="I85" s="10">
        <v>375.5</v>
      </c>
      <c r="J85" s="107">
        <v>0</v>
      </c>
      <c r="K85" s="10">
        <v>3865</v>
      </c>
      <c r="L85" s="10"/>
      <c r="M85" s="10"/>
      <c r="N85" s="10"/>
      <c r="O85" s="10"/>
      <c r="P85" s="10"/>
      <c r="Q85" s="10">
        <v>527</v>
      </c>
      <c r="R85" s="10"/>
      <c r="S85" s="10"/>
      <c r="T85" s="107">
        <v>0</v>
      </c>
      <c r="U85" s="10">
        <v>0</v>
      </c>
      <c r="V85" s="10"/>
      <c r="W85" s="10"/>
      <c r="X85" s="10">
        <v>400</v>
      </c>
      <c r="Y85" s="10">
        <v>2150</v>
      </c>
      <c r="Z85" s="10">
        <v>309</v>
      </c>
      <c r="AA85" s="20"/>
    </row>
    <row r="86" spans="1:27" ht="30" hidden="1" customHeight="1" x14ac:dyDescent="0.3">
      <c r="A86" s="13" t="s">
        <v>203</v>
      </c>
      <c r="B86" s="33"/>
      <c r="C86" s="23">
        <f t="shared" si="18"/>
        <v>10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/>
      <c r="M86" s="10"/>
      <c r="N86" s="10"/>
      <c r="O86" s="10"/>
      <c r="P86" s="10"/>
      <c r="Q86" s="10">
        <v>1</v>
      </c>
      <c r="R86" s="10"/>
      <c r="S86" s="10"/>
      <c r="T86" s="10">
        <v>0</v>
      </c>
      <c r="U86" s="10">
        <v>0</v>
      </c>
      <c r="V86" s="10"/>
      <c r="W86" s="10"/>
      <c r="X86" s="10">
        <v>1</v>
      </c>
      <c r="Y86" s="10">
        <v>2</v>
      </c>
      <c r="Z86" s="10">
        <v>1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9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178</v>
      </c>
      <c r="B92" s="83"/>
      <c r="C92" s="83"/>
      <c r="D92" s="47"/>
      <c r="E92" s="47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184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19">H100/H99</f>
        <v>#DIV/0!</v>
      </c>
      <c r="I101" s="29" t="e">
        <f t="shared" si="19"/>
        <v>#DIV/0!</v>
      </c>
      <c r="J101" s="29" t="e">
        <f t="shared" si="19"/>
        <v>#DIV/0!</v>
      </c>
      <c r="K101" s="29" t="e">
        <f t="shared" si="19"/>
        <v>#DIV/0!</v>
      </c>
      <c r="L101" s="29" t="e">
        <f t="shared" si="19"/>
        <v>#DIV/0!</v>
      </c>
      <c r="M101" s="29" t="e">
        <f t="shared" si="19"/>
        <v>#DIV/0!</v>
      </c>
      <c r="N101" s="29" t="e">
        <f t="shared" si="19"/>
        <v>#DIV/0!</v>
      </c>
      <c r="O101" s="29" t="e">
        <f t="shared" si="19"/>
        <v>#DIV/0!</v>
      </c>
      <c r="P101" s="29" t="e">
        <f t="shared" si="19"/>
        <v>#DIV/0!</v>
      </c>
      <c r="Q101" s="29" t="e">
        <f t="shared" si="19"/>
        <v>#DIV/0!</v>
      </c>
      <c r="R101" s="29" t="e">
        <f t="shared" si="19"/>
        <v>#DIV/0!</v>
      </c>
      <c r="S101" s="29" t="e">
        <f t="shared" si="19"/>
        <v>#DIV/0!</v>
      </c>
      <c r="T101" s="29" t="e">
        <f t="shared" si="19"/>
        <v>#DIV/0!</v>
      </c>
      <c r="U101" s="29" t="e">
        <f t="shared" si="19"/>
        <v>#DIV/0!</v>
      </c>
      <c r="V101" s="29" t="e">
        <f t="shared" si="19"/>
        <v>#DIV/0!</v>
      </c>
      <c r="W101" s="29" t="e">
        <f t="shared" si="19"/>
        <v>#DIV/0!</v>
      </c>
      <c r="X101" s="29" t="e">
        <f t="shared" si="19"/>
        <v>#DIV/0!</v>
      </c>
      <c r="Y101" s="29" t="e">
        <f t="shared" si="19"/>
        <v>#DIV/0!</v>
      </c>
      <c r="Z101" s="29" t="e">
        <f t="shared" si="19"/>
        <v>#DIV/0!</v>
      </c>
    </row>
    <row r="102" spans="1:26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>
        <f t="shared" ref="F102:Z102" si="20">F99-F100</f>
        <v>0</v>
      </c>
      <c r="G102" s="97">
        <f t="shared" si="20"/>
        <v>0</v>
      </c>
      <c r="H102" s="97">
        <f t="shared" si="20"/>
        <v>0</v>
      </c>
      <c r="I102" s="97">
        <f t="shared" si="20"/>
        <v>0</v>
      </c>
      <c r="J102" s="97">
        <f t="shared" si="20"/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  <c r="O102" s="97">
        <f t="shared" si="20"/>
        <v>0</v>
      </c>
      <c r="P102" s="97">
        <f t="shared" si="20"/>
        <v>0</v>
      </c>
      <c r="Q102" s="97">
        <f t="shared" si="20"/>
        <v>0</v>
      </c>
      <c r="R102" s="97">
        <f t="shared" si="20"/>
        <v>0</v>
      </c>
      <c r="S102" s="97">
        <f t="shared" si="20"/>
        <v>0</v>
      </c>
      <c r="T102" s="97">
        <f t="shared" si="20"/>
        <v>0</v>
      </c>
      <c r="U102" s="97">
        <f t="shared" si="20"/>
        <v>0</v>
      </c>
      <c r="V102" s="97">
        <f t="shared" si="20"/>
        <v>0</v>
      </c>
      <c r="W102" s="97">
        <f t="shared" si="20"/>
        <v>0</v>
      </c>
      <c r="X102" s="97">
        <f t="shared" si="20"/>
        <v>0</v>
      </c>
      <c r="Y102" s="97">
        <f t="shared" si="20"/>
        <v>0</v>
      </c>
      <c r="Z102" s="97">
        <f t="shared" si="20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184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1">F107/F99</f>
        <v>#DIV/0!</v>
      </c>
      <c r="G108" s="29" t="e">
        <f t="shared" si="21"/>
        <v>#DIV/0!</v>
      </c>
      <c r="H108" s="29" t="e">
        <f t="shared" si="21"/>
        <v>#DIV/0!</v>
      </c>
      <c r="I108" s="29" t="e">
        <f t="shared" si="21"/>
        <v>#DIV/0!</v>
      </c>
      <c r="J108" s="29" t="e">
        <f t="shared" si="21"/>
        <v>#DIV/0!</v>
      </c>
      <c r="K108" s="29" t="e">
        <f t="shared" si="21"/>
        <v>#DIV/0!</v>
      </c>
      <c r="L108" s="29" t="e">
        <f t="shared" si="21"/>
        <v>#DIV/0!</v>
      </c>
      <c r="M108" s="29" t="e">
        <f t="shared" si="21"/>
        <v>#DIV/0!</v>
      </c>
      <c r="N108" s="29" t="e">
        <f t="shared" si="21"/>
        <v>#DIV/0!</v>
      </c>
      <c r="O108" s="29" t="e">
        <f t="shared" si="21"/>
        <v>#DIV/0!</v>
      </c>
      <c r="P108" s="29" t="e">
        <f t="shared" si="21"/>
        <v>#DIV/0!</v>
      </c>
      <c r="Q108" s="29" t="e">
        <f t="shared" si="21"/>
        <v>#DIV/0!</v>
      </c>
      <c r="R108" s="29" t="e">
        <f t="shared" si="21"/>
        <v>#DIV/0!</v>
      </c>
      <c r="S108" s="29" t="e">
        <f t="shared" si="21"/>
        <v>#DIV/0!</v>
      </c>
      <c r="T108" s="29" t="e">
        <f t="shared" si="21"/>
        <v>#DIV/0!</v>
      </c>
      <c r="U108" s="29" t="e">
        <f t="shared" si="21"/>
        <v>#DIV/0!</v>
      </c>
      <c r="V108" s="29" t="e">
        <f t="shared" si="21"/>
        <v>#DIV/0!</v>
      </c>
      <c r="W108" s="29" t="e">
        <f t="shared" si="21"/>
        <v>#DIV/0!</v>
      </c>
      <c r="X108" s="29" t="e">
        <f t="shared" si="21"/>
        <v>#DIV/0!</v>
      </c>
      <c r="Y108" s="29" t="e">
        <f t="shared" si="21"/>
        <v>#DIV/0!</v>
      </c>
      <c r="Z108" s="29" t="e">
        <f t="shared" si="21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2">SUM(F109:Z109)</f>
        <v>0</v>
      </c>
      <c r="D109" s="15" t="e">
        <f t="shared" ref="D109:D114" si="23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2"/>
        <v>0</v>
      </c>
      <c r="D110" s="15" t="e">
        <f t="shared" si="23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2"/>
        <v>0</v>
      </c>
      <c r="D111" s="15" t="e">
        <f t="shared" si="23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2"/>
        <v>0</v>
      </c>
      <c r="D112" s="15" t="e">
        <f t="shared" si="23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4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193</v>
      </c>
      <c r="B113" s="39"/>
      <c r="C113" s="26">
        <v>595200</v>
      </c>
      <c r="D113" s="16" t="e">
        <f t="shared" si="23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194</v>
      </c>
      <c r="B114" s="27"/>
      <c r="C114" s="27">
        <f t="shared" si="22"/>
        <v>0</v>
      </c>
      <c r="D114" s="15" t="e">
        <f t="shared" si="23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4">F114/F113</f>
        <v>#DIV/0!</v>
      </c>
      <c r="G115" s="30" t="e">
        <f t="shared" si="24"/>
        <v>#DIV/0!</v>
      </c>
      <c r="H115" s="30" t="e">
        <f t="shared" si="24"/>
        <v>#DIV/0!</v>
      </c>
      <c r="I115" s="30" t="e">
        <f t="shared" si="24"/>
        <v>#DIV/0!</v>
      </c>
      <c r="J115" s="30" t="e">
        <f t="shared" si="24"/>
        <v>#DIV/0!</v>
      </c>
      <c r="K115" s="30" t="e">
        <f t="shared" si="24"/>
        <v>#DIV/0!</v>
      </c>
      <c r="L115" s="30" t="e">
        <f t="shared" si="24"/>
        <v>#DIV/0!</v>
      </c>
      <c r="M115" s="30" t="e">
        <f t="shared" si="24"/>
        <v>#DIV/0!</v>
      </c>
      <c r="N115" s="30" t="e">
        <f t="shared" si="24"/>
        <v>#DIV/0!</v>
      </c>
      <c r="O115" s="30" t="e">
        <f t="shared" si="24"/>
        <v>#DIV/0!</v>
      </c>
      <c r="P115" s="30" t="e">
        <f t="shared" si="24"/>
        <v>#DIV/0!</v>
      </c>
      <c r="Q115" s="30" t="e">
        <f t="shared" si="24"/>
        <v>#DIV/0!</v>
      </c>
      <c r="R115" s="30" t="e">
        <f t="shared" si="24"/>
        <v>#DIV/0!</v>
      </c>
      <c r="S115" s="30" t="e">
        <f t="shared" si="24"/>
        <v>#DIV/0!</v>
      </c>
      <c r="T115" s="30" t="e">
        <f t="shared" si="24"/>
        <v>#DIV/0!</v>
      </c>
      <c r="U115" s="30" t="e">
        <f t="shared" si="24"/>
        <v>#DIV/0!</v>
      </c>
      <c r="V115" s="30" t="e">
        <f t="shared" si="24"/>
        <v>#DIV/0!</v>
      </c>
      <c r="W115" s="30" t="e">
        <f t="shared" si="24"/>
        <v>#DIV/0!</v>
      </c>
      <c r="X115" s="30" t="e">
        <f t="shared" si="24"/>
        <v>#DIV/0!</v>
      </c>
      <c r="Y115" s="30" t="e">
        <f t="shared" si="24"/>
        <v>#DIV/0!</v>
      </c>
      <c r="Z115" s="30" t="e">
        <f t="shared" si="24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2"/>
        <v>0</v>
      </c>
      <c r="D116" s="15" t="e">
        <f t="shared" ref="D116:D124" si="25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2"/>
        <v>0</v>
      </c>
      <c r="D117" s="15" t="e">
        <f t="shared" si="25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2"/>
        <v>0</v>
      </c>
      <c r="D118" s="15" t="e">
        <f t="shared" si="25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2"/>
        <v>0</v>
      </c>
      <c r="D119" s="15" t="e">
        <f t="shared" si="25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4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5"/>
        <v>#DIV/0!</v>
      </c>
      <c r="E120" s="15"/>
      <c r="F120" s="54" t="e">
        <f t="shared" ref="F120:Z120" si="26">F114/F107*10</f>
        <v>#DIV/0!</v>
      </c>
      <c r="G120" s="54" t="e">
        <f t="shared" si="26"/>
        <v>#DIV/0!</v>
      </c>
      <c r="H120" s="54" t="e">
        <f t="shared" si="26"/>
        <v>#DIV/0!</v>
      </c>
      <c r="I120" s="54" t="e">
        <f t="shared" si="26"/>
        <v>#DIV/0!</v>
      </c>
      <c r="J120" s="54" t="e">
        <f t="shared" si="26"/>
        <v>#DIV/0!</v>
      </c>
      <c r="K120" s="54" t="e">
        <f t="shared" si="26"/>
        <v>#DIV/0!</v>
      </c>
      <c r="L120" s="54" t="e">
        <f t="shared" si="26"/>
        <v>#DIV/0!</v>
      </c>
      <c r="M120" s="54" t="e">
        <f t="shared" si="26"/>
        <v>#DIV/0!</v>
      </c>
      <c r="N120" s="54" t="e">
        <f t="shared" si="26"/>
        <v>#DIV/0!</v>
      </c>
      <c r="O120" s="54" t="e">
        <f t="shared" si="26"/>
        <v>#DIV/0!</v>
      </c>
      <c r="P120" s="54" t="e">
        <f t="shared" si="26"/>
        <v>#DIV/0!</v>
      </c>
      <c r="Q120" s="54" t="e">
        <f t="shared" si="26"/>
        <v>#DIV/0!</v>
      </c>
      <c r="R120" s="54" t="e">
        <f t="shared" si="26"/>
        <v>#DIV/0!</v>
      </c>
      <c r="S120" s="54" t="e">
        <f t="shared" si="26"/>
        <v>#DIV/0!</v>
      </c>
      <c r="T120" s="54" t="e">
        <f t="shared" si="26"/>
        <v>#DIV/0!</v>
      </c>
      <c r="U120" s="54" t="e">
        <f t="shared" si="26"/>
        <v>#DIV/0!</v>
      </c>
      <c r="V120" s="54" t="e">
        <f t="shared" si="26"/>
        <v>#DIV/0!</v>
      </c>
      <c r="W120" s="54" t="e">
        <f t="shared" si="26"/>
        <v>#DIV/0!</v>
      </c>
      <c r="X120" s="54" t="e">
        <f t="shared" si="26"/>
        <v>#DIV/0!</v>
      </c>
      <c r="Y120" s="54" t="e">
        <f t="shared" si="26"/>
        <v>#DIV/0!</v>
      </c>
      <c r="Z120" s="54" t="e">
        <f t="shared" si="26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7">B116/B109*10</f>
        <v>#DIV/0!</v>
      </c>
      <c r="C121" s="54" t="e">
        <f t="shared" si="27"/>
        <v>#DIV/0!</v>
      </c>
      <c r="D121" s="15" t="e">
        <f t="shared" si="25"/>
        <v>#DIV/0!</v>
      </c>
      <c r="E121" s="15"/>
      <c r="F121" s="54" t="e">
        <f t="shared" ref="F121:Z121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 t="e">
        <f t="shared" si="28"/>
        <v>#DIV/0!</v>
      </c>
      <c r="O121" s="54" t="e">
        <f t="shared" si="28"/>
        <v>#DIV/0!</v>
      </c>
      <c r="P121" s="54" t="e">
        <f t="shared" si="28"/>
        <v>#DIV/0!</v>
      </c>
      <c r="Q121" s="54" t="e">
        <f t="shared" si="28"/>
        <v>#DIV/0!</v>
      </c>
      <c r="R121" s="54" t="e">
        <f t="shared" si="28"/>
        <v>#DIV/0!</v>
      </c>
      <c r="S121" s="54" t="e">
        <f t="shared" si="28"/>
        <v>#DIV/0!</v>
      </c>
      <c r="T121" s="54" t="e">
        <f t="shared" si="28"/>
        <v>#DIV/0!</v>
      </c>
      <c r="U121" s="54" t="e">
        <f t="shared" si="28"/>
        <v>#DIV/0!</v>
      </c>
      <c r="V121" s="54" t="e">
        <f t="shared" si="28"/>
        <v>#DIV/0!</v>
      </c>
      <c r="W121" s="54" t="e">
        <f t="shared" si="28"/>
        <v>#DIV/0!</v>
      </c>
      <c r="X121" s="54" t="e">
        <f t="shared" si="28"/>
        <v>#DIV/0!</v>
      </c>
      <c r="Y121" s="54" t="e">
        <f t="shared" si="28"/>
        <v>#DIV/0!</v>
      </c>
      <c r="Z121" s="54" t="e">
        <f t="shared" si="28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7"/>
        <v>#DIV/0!</v>
      </c>
      <c r="C122" s="54" t="e">
        <f t="shared" si="27"/>
        <v>#DIV/0!</v>
      </c>
      <c r="D122" s="15" t="e">
        <f t="shared" si="25"/>
        <v>#DIV/0!</v>
      </c>
      <c r="E122" s="15"/>
      <c r="F122" s="54"/>
      <c r="G122" s="54" t="e">
        <f t="shared" ref="G122:N123" si="29">G117/G110*10</f>
        <v>#DIV/0!</v>
      </c>
      <c r="H122" s="54" t="e">
        <f t="shared" si="29"/>
        <v>#DIV/0!</v>
      </c>
      <c r="I122" s="54" t="e">
        <f t="shared" si="29"/>
        <v>#DIV/0!</v>
      </c>
      <c r="J122" s="54" t="e">
        <f t="shared" si="29"/>
        <v>#DIV/0!</v>
      </c>
      <c r="K122" s="54" t="e">
        <f t="shared" si="29"/>
        <v>#DIV/0!</v>
      </c>
      <c r="L122" s="54" t="e">
        <f t="shared" si="29"/>
        <v>#DIV/0!</v>
      </c>
      <c r="M122" s="54" t="e">
        <f t="shared" si="29"/>
        <v>#DIV/0!</v>
      </c>
      <c r="N122" s="54" t="e">
        <f t="shared" si="29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0">S117/S110*10</f>
        <v>#DIV/0!</v>
      </c>
      <c r="T122" s="54" t="e">
        <f t="shared" si="30"/>
        <v>#DIV/0!</v>
      </c>
      <c r="U122" s="54" t="e">
        <f t="shared" si="30"/>
        <v>#DIV/0!</v>
      </c>
      <c r="V122" s="54" t="e">
        <f t="shared" si="30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7"/>
        <v>#DIV/0!</v>
      </c>
      <c r="C123" s="54" t="e">
        <f t="shared" si="27"/>
        <v>#DIV/0!</v>
      </c>
      <c r="D123" s="15" t="e">
        <f t="shared" si="25"/>
        <v>#DIV/0!</v>
      </c>
      <c r="E123" s="15"/>
      <c r="F123" s="54" t="e">
        <f>F118/F111*10</f>
        <v>#DIV/0!</v>
      </c>
      <c r="G123" s="54" t="e">
        <f t="shared" si="29"/>
        <v>#DIV/0!</v>
      </c>
      <c r="H123" s="54" t="e">
        <f t="shared" si="29"/>
        <v>#DIV/0!</v>
      </c>
      <c r="I123" s="54" t="e">
        <f t="shared" si="29"/>
        <v>#DIV/0!</v>
      </c>
      <c r="J123" s="54" t="e">
        <f t="shared" si="29"/>
        <v>#DIV/0!</v>
      </c>
      <c r="K123" s="54" t="e">
        <f t="shared" si="29"/>
        <v>#DIV/0!</v>
      </c>
      <c r="L123" s="54" t="e">
        <f t="shared" si="29"/>
        <v>#DIV/0!</v>
      </c>
      <c r="M123" s="54" t="e">
        <f t="shared" si="29"/>
        <v>#DIV/0!</v>
      </c>
      <c r="N123" s="54" t="e">
        <f t="shared" si="29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0"/>
        <v>#DIV/0!</v>
      </c>
      <c r="T123" s="54" t="e">
        <f t="shared" si="30"/>
        <v>#DIV/0!</v>
      </c>
      <c r="U123" s="54" t="e">
        <f t="shared" si="30"/>
        <v>#DIV/0!</v>
      </c>
      <c r="V123" s="54" t="e">
        <f t="shared" si="30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7"/>
        <v>#DIV/0!</v>
      </c>
      <c r="C124" s="54" t="e">
        <f t="shared" si="27"/>
        <v>#DIV/0!</v>
      </c>
      <c r="D124" s="15" t="e">
        <f t="shared" si="25"/>
        <v>#DIV/0!</v>
      </c>
      <c r="E124" s="15"/>
      <c r="F124" s="54" t="e">
        <f t="shared" si="27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8"/>
      <c r="W125" s="98"/>
      <c r="X125" s="98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8"/>
      <c r="W126" s="98"/>
      <c r="X126" s="98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188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1">F134/F133</f>
        <v>#DIV/0!</v>
      </c>
      <c r="G135" s="35" t="e">
        <f t="shared" si="31"/>
        <v>#DIV/0!</v>
      </c>
      <c r="H135" s="35" t="e">
        <f t="shared" si="31"/>
        <v>#DIV/0!</v>
      </c>
      <c r="I135" s="35" t="e">
        <f t="shared" si="31"/>
        <v>#DIV/0!</v>
      </c>
      <c r="J135" s="35" t="e">
        <f t="shared" si="31"/>
        <v>#DIV/0!</v>
      </c>
      <c r="K135" s="35" t="e">
        <f t="shared" si="31"/>
        <v>#DIV/0!</v>
      </c>
      <c r="L135" s="35" t="e">
        <f t="shared" si="31"/>
        <v>#DIV/0!</v>
      </c>
      <c r="M135" s="35" t="e">
        <f t="shared" si="31"/>
        <v>#DIV/0!</v>
      </c>
      <c r="N135" s="35" t="e">
        <f t="shared" si="31"/>
        <v>#DIV/0!</v>
      </c>
      <c r="O135" s="35" t="e">
        <f t="shared" si="31"/>
        <v>#DIV/0!</v>
      </c>
      <c r="P135" s="35" t="e">
        <f t="shared" si="31"/>
        <v>#DIV/0!</v>
      </c>
      <c r="Q135" s="35" t="e">
        <f t="shared" si="31"/>
        <v>#DIV/0!</v>
      </c>
      <c r="R135" s="35" t="e">
        <f t="shared" si="31"/>
        <v>#DIV/0!</v>
      </c>
      <c r="S135" s="35" t="e">
        <f t="shared" si="31"/>
        <v>#DIV/0!</v>
      </c>
      <c r="T135" s="35" t="e">
        <f t="shared" si="31"/>
        <v>#DIV/0!</v>
      </c>
      <c r="U135" s="35" t="e">
        <f t="shared" si="31"/>
        <v>#DIV/0!</v>
      </c>
      <c r="V135" s="35" t="e">
        <f t="shared" si="31"/>
        <v>#DIV/0!</v>
      </c>
      <c r="W135" s="35" t="e">
        <f t="shared" si="31"/>
        <v>#DIV/0!</v>
      </c>
      <c r="X135" s="35" t="e">
        <f t="shared" si="31"/>
        <v>#DIV/0!</v>
      </c>
      <c r="Y135" s="35" t="e">
        <f t="shared" si="31"/>
        <v>#DIV/0!</v>
      </c>
      <c r="Z135" s="35" t="e">
        <f t="shared" si="31"/>
        <v>#DIV/0!</v>
      </c>
    </row>
    <row r="136" spans="1:27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>
        <f t="shared" ref="F136:Z136" si="32">F133-F134</f>
        <v>0</v>
      </c>
      <c r="G136" s="95">
        <f t="shared" si="32"/>
        <v>0</v>
      </c>
      <c r="H136" s="95">
        <f t="shared" si="32"/>
        <v>0</v>
      </c>
      <c r="I136" s="95">
        <f t="shared" si="32"/>
        <v>0</v>
      </c>
      <c r="J136" s="95">
        <f t="shared" si="32"/>
        <v>0</v>
      </c>
      <c r="K136" s="95">
        <f t="shared" si="32"/>
        <v>0</v>
      </c>
      <c r="L136" s="95">
        <f t="shared" si="32"/>
        <v>0</v>
      </c>
      <c r="M136" s="95">
        <f t="shared" si="32"/>
        <v>0</v>
      </c>
      <c r="N136" s="95">
        <f t="shared" si="32"/>
        <v>0</v>
      </c>
      <c r="O136" s="95">
        <f t="shared" si="32"/>
        <v>0</v>
      </c>
      <c r="P136" s="95">
        <f t="shared" si="32"/>
        <v>0</v>
      </c>
      <c r="Q136" s="95">
        <f t="shared" si="32"/>
        <v>0</v>
      </c>
      <c r="R136" s="95">
        <f t="shared" si="32"/>
        <v>0</v>
      </c>
      <c r="S136" s="95">
        <f t="shared" si="32"/>
        <v>0</v>
      </c>
      <c r="T136" s="95">
        <f t="shared" si="32"/>
        <v>0</v>
      </c>
      <c r="U136" s="95">
        <f t="shared" si="32"/>
        <v>0</v>
      </c>
      <c r="V136" s="95">
        <f t="shared" si="32"/>
        <v>0</v>
      </c>
      <c r="W136" s="95">
        <f t="shared" si="32"/>
        <v>0</v>
      </c>
      <c r="X136" s="95">
        <f t="shared" si="32"/>
        <v>0</v>
      </c>
      <c r="Y136" s="95">
        <f t="shared" si="32"/>
        <v>0</v>
      </c>
      <c r="Z136" s="95">
        <f t="shared" si="32"/>
        <v>0</v>
      </c>
    </row>
    <row r="137" spans="1:27" s="12" customFormat="1" ht="22.8" hidden="1" customHeight="1" x14ac:dyDescent="0.25">
      <c r="A137" s="13" t="s">
        <v>191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3">F138/F137</f>
        <v>#DIV/0!</v>
      </c>
      <c r="G139" s="29" t="e">
        <f t="shared" si="33"/>
        <v>#DIV/0!</v>
      </c>
      <c r="H139" s="29" t="e">
        <f t="shared" si="33"/>
        <v>#DIV/0!</v>
      </c>
      <c r="I139" s="29" t="e">
        <f t="shared" si="33"/>
        <v>#DIV/0!</v>
      </c>
      <c r="J139" s="29" t="e">
        <f t="shared" si="33"/>
        <v>#DIV/0!</v>
      </c>
      <c r="K139" s="29" t="e">
        <f t="shared" si="33"/>
        <v>#DIV/0!</v>
      </c>
      <c r="L139" s="29" t="e">
        <f t="shared" si="33"/>
        <v>#DIV/0!</v>
      </c>
      <c r="M139" s="29" t="e">
        <f t="shared" si="33"/>
        <v>#DIV/0!</v>
      </c>
      <c r="N139" s="29" t="e">
        <f t="shared" si="33"/>
        <v>#DIV/0!</v>
      </c>
      <c r="O139" s="29" t="e">
        <f t="shared" si="33"/>
        <v>#DIV/0!</v>
      </c>
      <c r="P139" s="29" t="e">
        <f t="shared" si="33"/>
        <v>#DIV/0!</v>
      </c>
      <c r="Q139" s="29" t="e">
        <f t="shared" si="33"/>
        <v>#DIV/0!</v>
      </c>
      <c r="R139" s="29" t="e">
        <f t="shared" si="33"/>
        <v>#DIV/0!</v>
      </c>
      <c r="S139" s="29" t="e">
        <f t="shared" si="33"/>
        <v>#DIV/0!</v>
      </c>
      <c r="T139" s="29" t="e">
        <f t="shared" si="33"/>
        <v>#DIV/0!</v>
      </c>
      <c r="U139" s="29" t="e">
        <f t="shared" si="33"/>
        <v>#DIV/0!</v>
      </c>
      <c r="V139" s="29" t="e">
        <f t="shared" si="33"/>
        <v>#DIV/0!</v>
      </c>
      <c r="W139" s="29" t="e">
        <f t="shared" si="33"/>
        <v>#DIV/0!</v>
      </c>
      <c r="X139" s="29" t="e">
        <f t="shared" si="33"/>
        <v>#DIV/0!</v>
      </c>
      <c r="Y139" s="29" t="e">
        <f t="shared" si="33"/>
        <v>#DIV/0!</v>
      </c>
      <c r="Z139" s="29" t="e">
        <f t="shared" si="33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4">F138/F134*10</f>
        <v>#DIV/0!</v>
      </c>
      <c r="G140" s="58" t="e">
        <f t="shared" si="34"/>
        <v>#DIV/0!</v>
      </c>
      <c r="H140" s="58" t="e">
        <f t="shared" si="34"/>
        <v>#DIV/0!</v>
      </c>
      <c r="I140" s="58" t="e">
        <f t="shared" si="34"/>
        <v>#DIV/0!</v>
      </c>
      <c r="J140" s="58" t="e">
        <f t="shared" si="34"/>
        <v>#DIV/0!</v>
      </c>
      <c r="K140" s="58" t="e">
        <f t="shared" si="34"/>
        <v>#DIV/0!</v>
      </c>
      <c r="L140" s="58" t="e">
        <f t="shared" si="34"/>
        <v>#DIV/0!</v>
      </c>
      <c r="M140" s="58" t="e">
        <f t="shared" si="34"/>
        <v>#DIV/0!</v>
      </c>
      <c r="N140" s="58" t="e">
        <f t="shared" si="34"/>
        <v>#DIV/0!</v>
      </c>
      <c r="O140" s="58" t="e">
        <f t="shared" si="34"/>
        <v>#DIV/0!</v>
      </c>
      <c r="P140" s="58" t="e">
        <f t="shared" si="34"/>
        <v>#DIV/0!</v>
      </c>
      <c r="Q140" s="58" t="e">
        <f t="shared" si="34"/>
        <v>#DIV/0!</v>
      </c>
      <c r="R140" s="58" t="e">
        <f t="shared" ref="R140:W140" si="35">R138/R134*10</f>
        <v>#DIV/0!</v>
      </c>
      <c r="S140" s="58" t="e">
        <f t="shared" si="35"/>
        <v>#DIV/0!</v>
      </c>
      <c r="T140" s="58" t="e">
        <f t="shared" si="35"/>
        <v>#DIV/0!</v>
      </c>
      <c r="U140" s="58" t="e">
        <f t="shared" si="35"/>
        <v>#DIV/0!</v>
      </c>
      <c r="V140" s="58" t="e">
        <f t="shared" si="35"/>
        <v>#DIV/0!</v>
      </c>
      <c r="W140" s="58" t="e">
        <f t="shared" si="35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179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188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6">G144/G143</f>
        <v>#DIV/0!</v>
      </c>
      <c r="H145" s="29" t="e">
        <f t="shared" si="36"/>
        <v>#DIV/0!</v>
      </c>
      <c r="I145" s="29" t="e">
        <f t="shared" si="36"/>
        <v>#DIV/0!</v>
      </c>
      <c r="J145" s="29" t="e">
        <f t="shared" si="36"/>
        <v>#DIV/0!</v>
      </c>
      <c r="K145" s="29" t="e">
        <f t="shared" si="36"/>
        <v>#DIV/0!</v>
      </c>
      <c r="L145" s="29" t="e">
        <f t="shared" si="36"/>
        <v>#DIV/0!</v>
      </c>
      <c r="M145" s="29" t="e">
        <f t="shared" si="36"/>
        <v>#DIV/0!</v>
      </c>
      <c r="N145" s="29" t="e">
        <f t="shared" si="36"/>
        <v>#DIV/0!</v>
      </c>
      <c r="O145" s="29" t="e">
        <f t="shared" si="36"/>
        <v>#DIV/0!</v>
      </c>
      <c r="P145" s="29" t="e">
        <f t="shared" si="36"/>
        <v>#DIV/0!</v>
      </c>
      <c r="Q145" s="29" t="e">
        <f t="shared" si="36"/>
        <v>#DIV/0!</v>
      </c>
      <c r="R145" s="29"/>
      <c r="S145" s="29" t="e">
        <f t="shared" si="36"/>
        <v>#DIV/0!</v>
      </c>
      <c r="T145" s="29" t="e">
        <f t="shared" si="36"/>
        <v>#DIV/0!</v>
      </c>
      <c r="U145" s="29" t="e">
        <f t="shared" si="36"/>
        <v>#DIV/0!</v>
      </c>
      <c r="V145" s="29" t="e">
        <f t="shared" si="36"/>
        <v>#DIV/0!</v>
      </c>
      <c r="W145" s="29" t="e">
        <f t="shared" si="36"/>
        <v>#DIV/0!</v>
      </c>
      <c r="X145" s="29" t="e">
        <f t="shared" si="36"/>
        <v>#DIV/0!</v>
      </c>
      <c r="Y145" s="29" t="e">
        <f t="shared" si="36"/>
        <v>#DIV/0!</v>
      </c>
      <c r="Z145" s="29" t="e">
        <f t="shared" si="36"/>
        <v>#DIV/0!</v>
      </c>
    </row>
    <row r="146" spans="1:26" s="12" customFormat="1" ht="31.2" hidden="1" customHeight="1" x14ac:dyDescent="0.25">
      <c r="A146" s="13" t="s">
        <v>192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7">F147/F146</f>
        <v>#DIV/0!</v>
      </c>
      <c r="G148" s="30" t="e">
        <f t="shared" si="37"/>
        <v>#DIV/0!</v>
      </c>
      <c r="H148" s="30" t="e">
        <f t="shared" si="37"/>
        <v>#DIV/0!</v>
      </c>
      <c r="I148" s="30" t="e">
        <f t="shared" si="37"/>
        <v>#DIV/0!</v>
      </c>
      <c r="J148" s="30" t="e">
        <f t="shared" si="37"/>
        <v>#DIV/0!</v>
      </c>
      <c r="K148" s="30" t="e">
        <f t="shared" si="37"/>
        <v>#DIV/0!</v>
      </c>
      <c r="L148" s="30" t="e">
        <f t="shared" si="37"/>
        <v>#DIV/0!</v>
      </c>
      <c r="M148" s="30" t="e">
        <f t="shared" si="37"/>
        <v>#DIV/0!</v>
      </c>
      <c r="N148" s="30" t="e">
        <f t="shared" si="37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8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39">I147/I144*10</f>
        <v>#DIV/0!</v>
      </c>
      <c r="J149" s="58" t="e">
        <f t="shared" si="39"/>
        <v>#DIV/0!</v>
      </c>
      <c r="K149" s="58" t="e">
        <f t="shared" si="39"/>
        <v>#DIV/0!</v>
      </c>
      <c r="L149" s="58" t="e">
        <f t="shared" si="39"/>
        <v>#DIV/0!</v>
      </c>
      <c r="M149" s="58" t="e">
        <f t="shared" si="39"/>
        <v>#DIV/0!</v>
      </c>
      <c r="N149" s="58" t="e">
        <f t="shared" si="39"/>
        <v>#DIV/0!</v>
      </c>
      <c r="O149" s="58" t="e">
        <f t="shared" si="39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0">S147/S144*10</f>
        <v>#DIV/0!</v>
      </c>
      <c r="T149" s="58" t="e">
        <f t="shared" si="40"/>
        <v>#DIV/0!</v>
      </c>
      <c r="U149" s="58" t="e">
        <f t="shared" si="40"/>
        <v>#DIV/0!</v>
      </c>
      <c r="V149" s="58" t="e">
        <f t="shared" si="40"/>
        <v>#DIV/0!</v>
      </c>
      <c r="W149" s="58" t="e">
        <f t="shared" si="40"/>
        <v>#DIV/0!</v>
      </c>
      <c r="X149" s="58" t="e">
        <f t="shared" si="40"/>
        <v>#DIV/0!</v>
      </c>
      <c r="Y149" s="58" t="e">
        <f t="shared" si="40"/>
        <v>#DIV/0!</v>
      </c>
      <c r="Z149" s="58" t="e">
        <f t="shared" si="40"/>
        <v>#DIV/0!</v>
      </c>
    </row>
    <row r="150" spans="1:26" s="12" customFormat="1" ht="30" hidden="1" customHeight="1" outlineLevel="1" x14ac:dyDescent="0.25">
      <c r="A150" s="55" t="s">
        <v>180</v>
      </c>
      <c r="B150" s="23"/>
      <c r="C150" s="27">
        <f>SUM(F150:Z150)</f>
        <v>0</v>
      </c>
      <c r="D150" s="15" t="e">
        <f t="shared" si="38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181</v>
      </c>
      <c r="B151" s="23"/>
      <c r="C151" s="27">
        <f>SUM(F151:Z151)</f>
        <v>0</v>
      </c>
      <c r="D151" s="15" t="e">
        <f t="shared" si="38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8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8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8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8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8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8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8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8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8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8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1">I160/I159*10</f>
        <v>#DIV/0!</v>
      </c>
      <c r="J161" s="54" t="e">
        <f t="shared" si="41"/>
        <v>#DIV/0!</v>
      </c>
      <c r="K161" s="54" t="e">
        <f t="shared" si="41"/>
        <v>#DIV/0!</v>
      </c>
      <c r="L161" s="54" t="e">
        <f t="shared" si="41"/>
        <v>#DIV/0!</v>
      </c>
      <c r="M161" s="54" t="e">
        <f t="shared" si="41"/>
        <v>#DIV/0!</v>
      </c>
      <c r="N161" s="54" t="e">
        <f t="shared" si="41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2">T160/T159*10</f>
        <v>#DIV/0!</v>
      </c>
      <c r="U161" s="54" t="e">
        <f t="shared" si="42"/>
        <v>#DIV/0!</v>
      </c>
      <c r="V161" s="54" t="e">
        <f t="shared" si="42"/>
        <v>#DIV/0!</v>
      </c>
      <c r="W161" s="54" t="e">
        <f t="shared" si="42"/>
        <v>#DIV/0!</v>
      </c>
      <c r="X161" s="54" t="e">
        <f t="shared" si="42"/>
        <v>#DIV/0!</v>
      </c>
      <c r="Y161" s="54" t="e">
        <f t="shared" si="42"/>
        <v>#DIV/0!</v>
      </c>
      <c r="Z161" s="26"/>
    </row>
    <row r="162" spans="1:26" s="12" customFormat="1" ht="30" hidden="1" customHeight="1" x14ac:dyDescent="0.25">
      <c r="A162" s="55" t="s">
        <v>186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187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182</v>
      </c>
      <c r="B165" s="27">
        <v>75</v>
      </c>
      <c r="C165" s="27">
        <f>SUM(F165:Z165)</f>
        <v>165</v>
      </c>
      <c r="D165" s="15">
        <f t="shared" ref="D165:D170" si="43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183</v>
      </c>
      <c r="B166" s="27">
        <v>83</v>
      </c>
      <c r="C166" s="27">
        <f>SUM(F166:Z166)</f>
        <v>104</v>
      </c>
      <c r="D166" s="15">
        <f t="shared" si="43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3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3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3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3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hidden="1" customHeight="1" x14ac:dyDescent="0.25">
      <c r="A177" s="32" t="s">
        <v>122</v>
      </c>
      <c r="B177" s="23"/>
      <c r="C177" s="27">
        <f>SUM(F177:Z177)</f>
        <v>0</v>
      </c>
      <c r="D177" s="15" t="e">
        <f>C177/B177</f>
        <v>#DIV/0!</v>
      </c>
      <c r="E177" s="1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4">G181/G180</f>
        <v>#DIV/0!</v>
      </c>
      <c r="H182" s="16" t="e">
        <f t="shared" si="44"/>
        <v>#DIV/0!</v>
      </c>
      <c r="I182" s="16" t="e">
        <f t="shared" si="44"/>
        <v>#DIV/0!</v>
      </c>
      <c r="J182" s="16" t="e">
        <f t="shared" si="44"/>
        <v>#DIV/0!</v>
      </c>
      <c r="K182" s="16" t="e">
        <f t="shared" si="44"/>
        <v>#DIV/0!</v>
      </c>
      <c r="L182" s="16" t="e">
        <f t="shared" si="44"/>
        <v>#DIV/0!</v>
      </c>
      <c r="M182" s="16" t="e">
        <f t="shared" si="44"/>
        <v>#DIV/0!</v>
      </c>
      <c r="N182" s="16" t="e">
        <f t="shared" si="44"/>
        <v>#DIV/0!</v>
      </c>
      <c r="O182" s="16" t="e">
        <f t="shared" si="44"/>
        <v>#DIV/0!</v>
      </c>
      <c r="P182" s="16" t="e">
        <f t="shared" si="44"/>
        <v>#DIV/0!</v>
      </c>
      <c r="Q182" s="16" t="e">
        <f t="shared" si="44"/>
        <v>#DIV/0!</v>
      </c>
      <c r="R182" s="16" t="e">
        <f t="shared" si="44"/>
        <v>#DIV/0!</v>
      </c>
      <c r="S182" s="16" t="e">
        <f t="shared" si="44"/>
        <v>#DIV/0!</v>
      </c>
      <c r="T182" s="16" t="e">
        <f t="shared" si="44"/>
        <v>#DIV/0!</v>
      </c>
      <c r="U182" s="16" t="e">
        <f t="shared" si="44"/>
        <v>#DIV/0!</v>
      </c>
      <c r="V182" s="16" t="e">
        <f t="shared" si="44"/>
        <v>#DIV/0!</v>
      </c>
      <c r="W182" s="16" t="e">
        <f t="shared" si="44"/>
        <v>#DIV/0!</v>
      </c>
      <c r="X182" s="16" t="e">
        <f t="shared" si="44"/>
        <v>#DIV/0!</v>
      </c>
      <c r="Y182" s="16" t="e">
        <f t="shared" si="44"/>
        <v>#DIV/0!</v>
      </c>
      <c r="Z182" s="16" t="e">
        <f t="shared" si="44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5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5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5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30" hidden="1" customHeight="1" outlineLevel="1" x14ac:dyDescent="0.25">
      <c r="A186" s="11" t="s">
        <v>172</v>
      </c>
      <c r="B186" s="27"/>
      <c r="C186" s="27">
        <f>SUM(F186:Z186)</f>
        <v>101088</v>
      </c>
      <c r="D186" s="15" t="e">
        <f t="shared" si="45"/>
        <v>#DIV/0!</v>
      </c>
      <c r="E186" s="15"/>
      <c r="F186" s="31">
        <v>1366</v>
      </c>
      <c r="G186" s="31">
        <v>2847</v>
      </c>
      <c r="H186" s="31">
        <v>5196</v>
      </c>
      <c r="I186" s="31">
        <v>6543</v>
      </c>
      <c r="J186" s="31">
        <v>7357</v>
      </c>
      <c r="K186" s="31">
        <v>5788</v>
      </c>
      <c r="L186" s="31">
        <v>3545</v>
      </c>
      <c r="M186" s="31">
        <v>5170</v>
      </c>
      <c r="N186" s="31">
        <v>3029</v>
      </c>
      <c r="O186" s="31">
        <v>3517</v>
      </c>
      <c r="P186" s="31">
        <v>3888</v>
      </c>
      <c r="Q186" s="31">
        <v>6744</v>
      </c>
      <c r="R186" s="31">
        <v>6037</v>
      </c>
      <c r="S186" s="31">
        <v>3845</v>
      </c>
      <c r="T186" s="31">
        <v>3946</v>
      </c>
      <c r="U186" s="31">
        <v>5043</v>
      </c>
      <c r="V186" s="31">
        <v>2005</v>
      </c>
      <c r="W186" s="31">
        <v>1351</v>
      </c>
      <c r="X186" s="31">
        <v>8708</v>
      </c>
      <c r="Y186" s="31">
        <v>9901</v>
      </c>
      <c r="Z186" s="31">
        <v>5262</v>
      </c>
    </row>
    <row r="187" spans="1:26" s="63" customFormat="1" ht="30" hidden="1" customHeight="1" outlineLevel="1" x14ac:dyDescent="0.25">
      <c r="A187" s="32" t="s">
        <v>129</v>
      </c>
      <c r="B187" s="27"/>
      <c r="C187" s="27">
        <f>SUM(F187:Z187)</f>
        <v>99561</v>
      </c>
      <c r="D187" s="15" t="e">
        <f t="shared" si="45"/>
        <v>#DIV/0!</v>
      </c>
      <c r="E187" s="15"/>
      <c r="F187" s="37">
        <v>1366</v>
      </c>
      <c r="G187" s="37">
        <v>2847</v>
      </c>
      <c r="H187" s="37">
        <v>5196</v>
      </c>
      <c r="I187" s="37">
        <v>6543</v>
      </c>
      <c r="J187" s="37">
        <v>7250</v>
      </c>
      <c r="K187" s="37">
        <v>5539</v>
      </c>
      <c r="L187" s="37">
        <v>3467</v>
      </c>
      <c r="M187" s="37">
        <v>5170</v>
      </c>
      <c r="N187" s="37">
        <v>3029</v>
      </c>
      <c r="O187" s="37">
        <v>3517</v>
      </c>
      <c r="P187" s="37">
        <v>3752</v>
      </c>
      <c r="Q187" s="37">
        <v>6565</v>
      </c>
      <c r="R187" s="37">
        <v>6037</v>
      </c>
      <c r="S187" s="37">
        <v>3845</v>
      </c>
      <c r="T187" s="37">
        <v>3946</v>
      </c>
      <c r="U187" s="37">
        <v>5043</v>
      </c>
      <c r="V187" s="37">
        <v>1980</v>
      </c>
      <c r="W187" s="37">
        <v>1351</v>
      </c>
      <c r="X187" s="37">
        <v>8708</v>
      </c>
      <c r="Y187" s="37">
        <v>9350</v>
      </c>
      <c r="Z187" s="37">
        <v>5060</v>
      </c>
    </row>
    <row r="188" spans="1:26" s="50" customFormat="1" ht="30" hidden="1" customHeight="1" x14ac:dyDescent="0.25">
      <c r="A188" s="11" t="s">
        <v>130</v>
      </c>
      <c r="B188" s="52"/>
      <c r="C188" s="52">
        <f>C187/C186</f>
        <v>0.98489434947768284</v>
      </c>
      <c r="D188" s="15" t="e">
        <f t="shared" si="45"/>
        <v>#DIV/0!</v>
      </c>
      <c r="E188" s="15"/>
      <c r="F188" s="73">
        <f t="shared" ref="F188:Z188" si="46">F187/F186</f>
        <v>1</v>
      </c>
      <c r="G188" s="73">
        <f t="shared" si="46"/>
        <v>1</v>
      </c>
      <c r="H188" s="73">
        <f t="shared" si="46"/>
        <v>1</v>
      </c>
      <c r="I188" s="73">
        <f t="shared" si="46"/>
        <v>1</v>
      </c>
      <c r="J188" s="73">
        <f t="shared" si="46"/>
        <v>0.98545602827239365</v>
      </c>
      <c r="K188" s="73">
        <f t="shared" si="46"/>
        <v>0.95697995853489981</v>
      </c>
      <c r="L188" s="73">
        <f t="shared" si="46"/>
        <v>0.97799717912552886</v>
      </c>
      <c r="M188" s="73">
        <f t="shared" si="46"/>
        <v>1</v>
      </c>
      <c r="N188" s="73">
        <f t="shared" si="46"/>
        <v>1</v>
      </c>
      <c r="O188" s="73">
        <f t="shared" si="46"/>
        <v>1</v>
      </c>
      <c r="P188" s="73">
        <f t="shared" si="46"/>
        <v>0.96502057613168724</v>
      </c>
      <c r="Q188" s="73">
        <f t="shared" si="46"/>
        <v>0.9734578884934757</v>
      </c>
      <c r="R188" s="73">
        <f t="shared" si="46"/>
        <v>1</v>
      </c>
      <c r="S188" s="73">
        <f t="shared" si="46"/>
        <v>1</v>
      </c>
      <c r="T188" s="73">
        <f t="shared" si="46"/>
        <v>1</v>
      </c>
      <c r="U188" s="73">
        <f t="shared" si="46"/>
        <v>1</v>
      </c>
      <c r="V188" s="73">
        <f t="shared" si="46"/>
        <v>0.98753117206982544</v>
      </c>
      <c r="W188" s="73">
        <f t="shared" si="46"/>
        <v>1</v>
      </c>
      <c r="X188" s="73">
        <f t="shared" si="46"/>
        <v>1</v>
      </c>
      <c r="Y188" s="73">
        <f t="shared" si="46"/>
        <v>0.9443490556509444</v>
      </c>
      <c r="Z188" s="73">
        <f t="shared" si="46"/>
        <v>0.9616115545419992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5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hidden="1" customHeight="1" outlineLevel="1" x14ac:dyDescent="0.25">
      <c r="A190" s="32" t="s">
        <v>132</v>
      </c>
      <c r="B190" s="23"/>
      <c r="C190" s="27">
        <f>SUM(F190:Z190)</f>
        <v>15599</v>
      </c>
      <c r="D190" s="15" t="e">
        <f t="shared" si="45"/>
        <v>#DIV/0!</v>
      </c>
      <c r="E190" s="15"/>
      <c r="F190" s="49">
        <v>17</v>
      </c>
      <c r="G190" s="37">
        <v>360</v>
      </c>
      <c r="H190" s="37">
        <v>2381</v>
      </c>
      <c r="I190" s="37">
        <v>435</v>
      </c>
      <c r="J190" s="37">
        <v>387</v>
      </c>
      <c r="K190" s="37">
        <v>1130</v>
      </c>
      <c r="L190" s="37"/>
      <c r="M190" s="37">
        <v>1360</v>
      </c>
      <c r="N190" s="37">
        <v>202</v>
      </c>
      <c r="O190" s="37">
        <v>581</v>
      </c>
      <c r="P190" s="49">
        <v>217</v>
      </c>
      <c r="Q190" s="37">
        <v>663</v>
      </c>
      <c r="R190" s="37">
        <v>1813</v>
      </c>
      <c r="S190" s="37">
        <v>170</v>
      </c>
      <c r="T190" s="37">
        <v>630</v>
      </c>
      <c r="U190" s="37"/>
      <c r="V190" s="37">
        <v>110</v>
      </c>
      <c r="W190" s="37"/>
      <c r="X190" s="37">
        <v>1225</v>
      </c>
      <c r="Y190" s="37">
        <v>3778</v>
      </c>
      <c r="Z190" s="37">
        <v>140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5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hidden="1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hidden="1" customHeight="1" outlineLevel="1" x14ac:dyDescent="0.25">
      <c r="A193" s="55" t="s">
        <v>135</v>
      </c>
      <c r="B193" s="23"/>
      <c r="C193" s="27">
        <f>SUM(F193:Z193)</f>
        <v>0</v>
      </c>
      <c r="D193" s="9" t="e">
        <f>C193/B193</f>
        <v>#DIV/0!</v>
      </c>
      <c r="E193" s="9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36" s="50" customFormat="1" ht="30" hidden="1" customHeight="1" outlineLevel="1" x14ac:dyDescent="0.25">
      <c r="A194" s="13" t="s">
        <v>136</v>
      </c>
      <c r="B194" s="23"/>
      <c r="C194" s="27">
        <f>SUM(F194:Z194)</f>
        <v>0</v>
      </c>
      <c r="D194" s="9" t="e">
        <f>C194/B194</f>
        <v>#DIV/0!</v>
      </c>
      <c r="E194" s="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0</v>
      </c>
      <c r="C195" s="27">
        <f>C193*0.45</f>
        <v>0</v>
      </c>
      <c r="D195" s="9" t="e">
        <f>C195/B195</f>
        <v>#DIV/0!</v>
      </c>
      <c r="E195" s="9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64"/>
    </row>
    <row r="196" spans="1:36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73" t="e">
        <f t="shared" ref="F196:Z196" si="47">F193/F194</f>
        <v>#DIV/0!</v>
      </c>
      <c r="G196" s="73" t="e">
        <f t="shared" si="47"/>
        <v>#DIV/0!</v>
      </c>
      <c r="H196" s="73" t="e">
        <f t="shared" si="47"/>
        <v>#DIV/0!</v>
      </c>
      <c r="I196" s="73" t="e">
        <f t="shared" si="47"/>
        <v>#DIV/0!</v>
      </c>
      <c r="J196" s="73" t="e">
        <f t="shared" si="47"/>
        <v>#DIV/0!</v>
      </c>
      <c r="K196" s="73" t="e">
        <f t="shared" si="47"/>
        <v>#DIV/0!</v>
      </c>
      <c r="L196" s="73" t="e">
        <f t="shared" si="47"/>
        <v>#DIV/0!</v>
      </c>
      <c r="M196" s="73" t="e">
        <f t="shared" si="47"/>
        <v>#DIV/0!</v>
      </c>
      <c r="N196" s="73" t="e">
        <f t="shared" si="47"/>
        <v>#DIV/0!</v>
      </c>
      <c r="O196" s="73" t="e">
        <f t="shared" si="47"/>
        <v>#DIV/0!</v>
      </c>
      <c r="P196" s="73" t="e">
        <f t="shared" si="47"/>
        <v>#DIV/0!</v>
      </c>
      <c r="Q196" s="73" t="e">
        <f t="shared" si="47"/>
        <v>#DIV/0!</v>
      </c>
      <c r="R196" s="73" t="e">
        <f t="shared" si="47"/>
        <v>#DIV/0!</v>
      </c>
      <c r="S196" s="73" t="e">
        <f t="shared" si="47"/>
        <v>#DIV/0!</v>
      </c>
      <c r="T196" s="73" t="e">
        <f t="shared" si="47"/>
        <v>#DIV/0!</v>
      </c>
      <c r="U196" s="73" t="e">
        <f t="shared" si="47"/>
        <v>#DIV/0!</v>
      </c>
      <c r="V196" s="73" t="e">
        <f t="shared" si="47"/>
        <v>#DIV/0!</v>
      </c>
      <c r="W196" s="73" t="e">
        <f t="shared" si="47"/>
        <v>#DIV/0!</v>
      </c>
      <c r="X196" s="73" t="e">
        <f t="shared" si="47"/>
        <v>#DIV/0!</v>
      </c>
      <c r="Y196" s="73" t="e">
        <f t="shared" si="47"/>
        <v>#DIV/0!</v>
      </c>
      <c r="Z196" s="73" t="e">
        <f t="shared" si="47"/>
        <v>#DIV/0!</v>
      </c>
    </row>
    <row r="197" spans="1:36" s="63" customFormat="1" ht="30" hidden="1" customHeight="1" outlineLevel="1" x14ac:dyDescent="0.25">
      <c r="A197" s="55" t="s">
        <v>139</v>
      </c>
      <c r="B197" s="23"/>
      <c r="C197" s="27">
        <f>SUM(F197:Z197)</f>
        <v>0</v>
      </c>
      <c r="D197" s="9" t="e">
        <f>C197/B197</f>
        <v>#DIV/0!</v>
      </c>
      <c r="E197" s="9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36" s="50" customFormat="1" ht="28.2" hidden="1" customHeight="1" outlineLevel="1" x14ac:dyDescent="0.25">
      <c r="A198" s="13" t="s">
        <v>136</v>
      </c>
      <c r="B198" s="23"/>
      <c r="C198" s="27">
        <f>SUM(F198:Z198)</f>
        <v>0</v>
      </c>
      <c r="D198" s="9" t="e">
        <f>C198/B198</f>
        <v>#DIV/0!</v>
      </c>
      <c r="E198" s="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36" s="50" customFormat="1" ht="27" hidden="1" customHeight="1" outlineLevel="1" x14ac:dyDescent="0.25">
      <c r="A199" s="13" t="s">
        <v>137</v>
      </c>
      <c r="B199" s="27">
        <f>B197*0.3</f>
        <v>0</v>
      </c>
      <c r="C199" s="27">
        <f>C197*0.3</f>
        <v>0</v>
      </c>
      <c r="D199" s="9" t="e">
        <f>C199/B199</f>
        <v>#DIV/0!</v>
      </c>
      <c r="E199" s="9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36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30" t="e">
        <f t="shared" ref="F200:Z200" si="48">F197/F198</f>
        <v>#DIV/0!</v>
      </c>
      <c r="G200" s="30" t="e">
        <f t="shared" si="48"/>
        <v>#DIV/0!</v>
      </c>
      <c r="H200" s="30" t="e">
        <f t="shared" si="48"/>
        <v>#DIV/0!</v>
      </c>
      <c r="I200" s="30" t="e">
        <f t="shared" si="48"/>
        <v>#DIV/0!</v>
      </c>
      <c r="J200" s="30" t="e">
        <f t="shared" si="48"/>
        <v>#DIV/0!</v>
      </c>
      <c r="K200" s="30" t="e">
        <f t="shared" si="48"/>
        <v>#DIV/0!</v>
      </c>
      <c r="L200" s="30" t="e">
        <f t="shared" si="48"/>
        <v>#DIV/0!</v>
      </c>
      <c r="M200" s="30" t="e">
        <f t="shared" si="48"/>
        <v>#DIV/0!</v>
      </c>
      <c r="N200" s="30" t="e">
        <f t="shared" si="48"/>
        <v>#DIV/0!</v>
      </c>
      <c r="O200" s="30" t="e">
        <f t="shared" si="48"/>
        <v>#DIV/0!</v>
      </c>
      <c r="P200" s="30" t="e">
        <f t="shared" si="48"/>
        <v>#DIV/0!</v>
      </c>
      <c r="Q200" s="30" t="e">
        <f t="shared" si="48"/>
        <v>#DIV/0!</v>
      </c>
      <c r="R200" s="30" t="e">
        <f t="shared" si="48"/>
        <v>#DIV/0!</v>
      </c>
      <c r="S200" s="30" t="e">
        <f t="shared" si="48"/>
        <v>#DIV/0!</v>
      </c>
      <c r="T200" s="30" t="e">
        <f t="shared" si="48"/>
        <v>#DIV/0!</v>
      </c>
      <c r="U200" s="30" t="e">
        <f t="shared" si="48"/>
        <v>#DIV/0!</v>
      </c>
      <c r="V200" s="30" t="e">
        <f t="shared" si="48"/>
        <v>#DIV/0!</v>
      </c>
      <c r="W200" s="30" t="e">
        <f t="shared" si="48"/>
        <v>#DIV/0!</v>
      </c>
      <c r="X200" s="30" t="e">
        <f t="shared" si="48"/>
        <v>#DIV/0!</v>
      </c>
      <c r="Y200" s="30" t="e">
        <f t="shared" si="48"/>
        <v>#DIV/0!</v>
      </c>
      <c r="Z200" s="30" t="e">
        <f t="shared" si="48"/>
        <v>#DIV/0!</v>
      </c>
    </row>
    <row r="201" spans="1:36" s="63" customFormat="1" ht="30" hidden="1" customHeight="1" outlineLevel="1" x14ac:dyDescent="0.25">
      <c r="A201" s="55" t="s">
        <v>140</v>
      </c>
      <c r="B201" s="23"/>
      <c r="C201" s="27">
        <f>SUM(F201:Z201)</f>
        <v>0</v>
      </c>
      <c r="D201" s="9" t="e">
        <f>C201/B201</f>
        <v>#DIV/0!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/>
      <c r="C202" s="27">
        <f>SUM(F202:Z202)</f>
        <v>0</v>
      </c>
      <c r="D202" s="9" t="e">
        <f>C202/B202</f>
        <v>#DIV/0!</v>
      </c>
      <c r="E202" s="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36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30" t="e">
        <f>F201/F202</f>
        <v>#DIV/0!</v>
      </c>
      <c r="G204" s="30" t="e">
        <f>G201/G202</f>
        <v>#DIV/0!</v>
      </c>
      <c r="H204" s="30" t="e">
        <f t="shared" ref="H204:Z204" si="49">H201/H202</f>
        <v>#DIV/0!</v>
      </c>
      <c r="I204" s="30" t="e">
        <f t="shared" si="49"/>
        <v>#DIV/0!</v>
      </c>
      <c r="J204" s="30" t="e">
        <f t="shared" si="49"/>
        <v>#DIV/0!</v>
      </c>
      <c r="K204" s="30" t="e">
        <f t="shared" si="49"/>
        <v>#DIV/0!</v>
      </c>
      <c r="L204" s="30" t="e">
        <f t="shared" si="49"/>
        <v>#DIV/0!</v>
      </c>
      <c r="M204" s="30" t="e">
        <f t="shared" si="49"/>
        <v>#DIV/0!</v>
      </c>
      <c r="N204" s="30" t="e">
        <f t="shared" si="49"/>
        <v>#DIV/0!</v>
      </c>
      <c r="O204" s="30" t="e">
        <f t="shared" si="49"/>
        <v>#DIV/0!</v>
      </c>
      <c r="P204" s="30" t="e">
        <f t="shared" si="49"/>
        <v>#DIV/0!</v>
      </c>
      <c r="Q204" s="30" t="e">
        <f t="shared" si="49"/>
        <v>#DIV/0!</v>
      </c>
      <c r="R204" s="30" t="e">
        <f t="shared" si="49"/>
        <v>#DIV/0!</v>
      </c>
      <c r="S204" s="30" t="e">
        <f t="shared" si="49"/>
        <v>#DIV/0!</v>
      </c>
      <c r="T204" s="30" t="e">
        <f t="shared" si="49"/>
        <v>#DIV/0!</v>
      </c>
      <c r="U204" s="30" t="e">
        <f t="shared" si="49"/>
        <v>#DIV/0!</v>
      </c>
      <c r="V204" s="30" t="e">
        <f t="shared" si="49"/>
        <v>#DIV/0!</v>
      </c>
      <c r="W204" s="30" t="e">
        <f t="shared" si="49"/>
        <v>#DIV/0!</v>
      </c>
      <c r="X204" s="30" t="e">
        <f t="shared" si="49"/>
        <v>#DIV/0!</v>
      </c>
      <c r="Y204" s="30" t="e">
        <f t="shared" si="49"/>
        <v>#DIV/0!</v>
      </c>
      <c r="Z204" s="30" t="e">
        <f t="shared" si="49"/>
        <v>#DIV/0!</v>
      </c>
    </row>
    <row r="205" spans="1:36" s="50" customFormat="1" ht="30" hidden="1" customHeight="1" x14ac:dyDescent="0.25">
      <c r="A205" s="55" t="s">
        <v>143</v>
      </c>
      <c r="B205" s="27"/>
      <c r="C205" s="27">
        <f>SUM(F205:Z205)</f>
        <v>0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0</v>
      </c>
      <c r="C210" s="27">
        <f>C208+C206+C203+C199+C195</f>
        <v>0</v>
      </c>
      <c r="D210" s="9" t="e">
        <f>C210/B210</f>
        <v>#DIV/0!</v>
      </c>
      <c r="E210" s="9"/>
      <c r="F210" s="26">
        <f>F208+F206+F203+F199+F195</f>
        <v>0</v>
      </c>
      <c r="G210" s="26">
        <f t="shared" ref="G210:Z210" si="50">G208+G206+G203+G199+G195</f>
        <v>0</v>
      </c>
      <c r="H210" s="26">
        <f t="shared" si="50"/>
        <v>0</v>
      </c>
      <c r="I210" s="26">
        <f t="shared" si="50"/>
        <v>0</v>
      </c>
      <c r="J210" s="26">
        <f t="shared" si="50"/>
        <v>0</v>
      </c>
      <c r="K210" s="26">
        <f t="shared" si="50"/>
        <v>0</v>
      </c>
      <c r="L210" s="26">
        <f t="shared" si="50"/>
        <v>0</v>
      </c>
      <c r="M210" s="26">
        <f t="shared" si="50"/>
        <v>0</v>
      </c>
      <c r="N210" s="26">
        <f t="shared" si="50"/>
        <v>0</v>
      </c>
      <c r="O210" s="26">
        <f t="shared" si="50"/>
        <v>0</v>
      </c>
      <c r="P210" s="26">
        <f t="shared" si="50"/>
        <v>0</v>
      </c>
      <c r="Q210" s="26">
        <f t="shared" si="50"/>
        <v>0</v>
      </c>
      <c r="R210" s="26">
        <f t="shared" si="50"/>
        <v>0</v>
      </c>
      <c r="S210" s="26">
        <f t="shared" si="50"/>
        <v>0</v>
      </c>
      <c r="T210" s="26">
        <f t="shared" si="50"/>
        <v>0</v>
      </c>
      <c r="U210" s="26">
        <f t="shared" si="50"/>
        <v>0</v>
      </c>
      <c r="V210" s="26">
        <f t="shared" si="50"/>
        <v>0</v>
      </c>
      <c r="W210" s="26">
        <f t="shared" si="50"/>
        <v>0</v>
      </c>
      <c r="X210" s="26">
        <f t="shared" si="50"/>
        <v>0</v>
      </c>
      <c r="Y210" s="26">
        <f t="shared" si="50"/>
        <v>0</v>
      </c>
      <c r="Z210" s="26">
        <f t="shared" si="50"/>
        <v>0</v>
      </c>
    </row>
    <row r="211" spans="1:26" s="50" customFormat="1" ht="6" hidden="1" customHeight="1" x14ac:dyDescent="0.25">
      <c r="A211" s="13" t="s">
        <v>171</v>
      </c>
      <c r="B211" s="26"/>
      <c r="C211" s="26">
        <f>SUM(F211:Z211)</f>
        <v>0</v>
      </c>
      <c r="D211" s="9" t="e">
        <f>C211/B211</f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54" t="e">
        <f>F210/F211*10</f>
        <v>#DIV/0!</v>
      </c>
      <c r="G212" s="54" t="e">
        <f t="shared" ref="G212:Z212" si="51">G210/G211*10</f>
        <v>#DIV/0!</v>
      </c>
      <c r="H212" s="54" t="e">
        <f t="shared" si="51"/>
        <v>#DIV/0!</v>
      </c>
      <c r="I212" s="54" t="e">
        <f t="shared" si="51"/>
        <v>#DIV/0!</v>
      </c>
      <c r="J212" s="54" t="e">
        <f t="shared" si="51"/>
        <v>#DIV/0!</v>
      </c>
      <c r="K212" s="54" t="e">
        <f t="shared" si="51"/>
        <v>#DIV/0!</v>
      </c>
      <c r="L212" s="54" t="e">
        <f t="shared" si="51"/>
        <v>#DIV/0!</v>
      </c>
      <c r="M212" s="54" t="e">
        <f t="shared" si="51"/>
        <v>#DIV/0!</v>
      </c>
      <c r="N212" s="54" t="e">
        <f t="shared" si="51"/>
        <v>#DIV/0!</v>
      </c>
      <c r="O212" s="54" t="e">
        <f t="shared" si="51"/>
        <v>#DIV/0!</v>
      </c>
      <c r="P212" s="54" t="e">
        <f t="shared" si="51"/>
        <v>#DIV/0!</v>
      </c>
      <c r="Q212" s="54" t="e">
        <f t="shared" si="51"/>
        <v>#DIV/0!</v>
      </c>
      <c r="R212" s="54" t="e">
        <f t="shared" si="51"/>
        <v>#DIV/0!</v>
      </c>
      <c r="S212" s="54" t="e">
        <f t="shared" si="51"/>
        <v>#DIV/0!</v>
      </c>
      <c r="T212" s="54" t="e">
        <f t="shared" si="51"/>
        <v>#DIV/0!</v>
      </c>
      <c r="U212" s="54" t="e">
        <f t="shared" si="51"/>
        <v>#DIV/0!</v>
      </c>
      <c r="V212" s="54" t="e">
        <f t="shared" si="51"/>
        <v>#DIV/0!</v>
      </c>
      <c r="W212" s="54" t="e">
        <f t="shared" si="51"/>
        <v>#DIV/0!</v>
      </c>
      <c r="X212" s="54" t="e">
        <f t="shared" si="51"/>
        <v>#DIV/0!</v>
      </c>
      <c r="Y212" s="54" t="e">
        <f t="shared" si="51"/>
        <v>#DIV/0!</v>
      </c>
      <c r="Z212" s="54" t="e">
        <f t="shared" si="51"/>
        <v>#DIV/0!</v>
      </c>
    </row>
    <row r="213" spans="1:26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7" hidden="1" customHeight="1" x14ac:dyDescent="0.3">
      <c r="A214" s="13" t="s">
        <v>185</v>
      </c>
      <c r="B214" s="85"/>
      <c r="C214" s="85">
        <f>SUM(F214:Z214)</f>
        <v>273</v>
      </c>
      <c r="D214" s="85"/>
      <c r="E214" s="85"/>
      <c r="F214" s="85">
        <v>11</v>
      </c>
      <c r="G214" s="85">
        <v>12</v>
      </c>
      <c r="H214" s="85">
        <v>15</v>
      </c>
      <c r="I214" s="85">
        <v>20</v>
      </c>
      <c r="J214" s="85">
        <v>12</v>
      </c>
      <c r="K214" s="85">
        <v>36</v>
      </c>
      <c r="L214" s="85">
        <v>18</v>
      </c>
      <c r="M214" s="85">
        <v>20</v>
      </c>
      <c r="N214" s="85">
        <v>5</v>
      </c>
      <c r="O214" s="85">
        <v>4</v>
      </c>
      <c r="P214" s="85">
        <v>5</v>
      </c>
      <c r="Q214" s="85">
        <v>16</v>
      </c>
      <c r="R214" s="85">
        <v>16</v>
      </c>
      <c r="S214" s="85">
        <v>13</v>
      </c>
      <c r="T214" s="85">
        <v>18</v>
      </c>
      <c r="U214" s="85">
        <v>10</v>
      </c>
      <c r="V214" s="85">
        <v>3</v>
      </c>
      <c r="W214" s="85">
        <v>4</v>
      </c>
      <c r="X214" s="85">
        <v>3</v>
      </c>
      <c r="Y214" s="85">
        <v>23</v>
      </c>
      <c r="Z214" s="85">
        <v>9</v>
      </c>
    </row>
    <row r="215" spans="1:26" ht="18" hidden="1" customHeight="1" x14ac:dyDescent="0.3">
      <c r="A215" s="13" t="s">
        <v>189</v>
      </c>
      <c r="B215" s="85">
        <v>108</v>
      </c>
      <c r="C215" s="85">
        <f>SUM(F215:Z215)</f>
        <v>450</v>
      </c>
      <c r="D215" s="85"/>
      <c r="E215" s="85"/>
      <c r="F215" s="85">
        <v>20</v>
      </c>
      <c r="G215" s="85">
        <v>5</v>
      </c>
      <c r="H215" s="85">
        <v>59</v>
      </c>
      <c r="I215" s="85">
        <v>16</v>
      </c>
      <c r="J215" s="85">
        <v>21</v>
      </c>
      <c r="K215" s="85">
        <v>28</v>
      </c>
      <c r="L215" s="85">
        <v>9</v>
      </c>
      <c r="M215" s="85">
        <v>20</v>
      </c>
      <c r="N215" s="85">
        <v>22</v>
      </c>
      <c r="O215" s="85">
        <v>5</v>
      </c>
      <c r="P215" s="85">
        <v>5</v>
      </c>
      <c r="Q215" s="85">
        <v>28</v>
      </c>
      <c r="R215" s="85">
        <v>25</v>
      </c>
      <c r="S215" s="85">
        <v>57</v>
      </c>
      <c r="T215" s="85">
        <v>7</v>
      </c>
      <c r="U215" s="85">
        <v>17</v>
      </c>
      <c r="V215" s="85">
        <v>25</v>
      </c>
      <c r="W215" s="85">
        <v>11</v>
      </c>
      <c r="X215" s="85">
        <v>5</v>
      </c>
      <c r="Y215" s="85">
        <v>50</v>
      </c>
      <c r="Z215" s="85">
        <v>15</v>
      </c>
    </row>
    <row r="216" spans="1:26" ht="24.6" hidden="1" customHeight="1" x14ac:dyDescent="0.4">
      <c r="A216" s="86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7"/>
      <c r="B221" s="88"/>
      <c r="C221" s="88"/>
      <c r="D221" s="88"/>
      <c r="E221" s="8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20.399999999999999" hidden="1" customHeight="1" x14ac:dyDescent="0.3">
      <c r="A223" s="114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9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82">
        <v>11</v>
      </c>
      <c r="G230" s="82">
        <v>15</v>
      </c>
      <c r="H230" s="82">
        <v>93</v>
      </c>
      <c r="I230" s="82">
        <v>30</v>
      </c>
      <c r="J230" s="82">
        <v>15</v>
      </c>
      <c r="K230" s="82">
        <v>55</v>
      </c>
      <c r="L230" s="82">
        <v>16</v>
      </c>
      <c r="M230" s="82">
        <v>18</v>
      </c>
      <c r="N230" s="82">
        <v>16</v>
      </c>
      <c r="O230" s="82">
        <v>10</v>
      </c>
      <c r="P230" s="82">
        <v>11</v>
      </c>
      <c r="Q230" s="82">
        <v>40</v>
      </c>
      <c r="R230" s="82">
        <v>22</v>
      </c>
      <c r="S230" s="82">
        <v>55</v>
      </c>
      <c r="T230" s="82">
        <v>14</v>
      </c>
      <c r="U230" s="82">
        <v>29</v>
      </c>
      <c r="V230" s="82">
        <v>22</v>
      </c>
      <c r="W230" s="82">
        <v>9</v>
      </c>
      <c r="X230" s="82">
        <v>7</v>
      </c>
      <c r="Y230" s="82">
        <v>60</v>
      </c>
      <c r="Z230" s="82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82">
        <v>5</v>
      </c>
      <c r="G234" s="82">
        <v>3</v>
      </c>
      <c r="H234" s="82"/>
      <c r="I234" s="82">
        <v>5</v>
      </c>
      <c r="J234" s="82">
        <v>2</v>
      </c>
      <c r="K234" s="82"/>
      <c r="L234" s="82">
        <v>2</v>
      </c>
      <c r="M234" s="82">
        <v>0</v>
      </c>
      <c r="N234" s="82">
        <v>3</v>
      </c>
      <c r="O234" s="82">
        <v>3</v>
      </c>
      <c r="P234" s="82">
        <v>3</v>
      </c>
      <c r="Q234" s="82">
        <v>2</v>
      </c>
      <c r="R234" s="82">
        <v>2</v>
      </c>
      <c r="S234" s="82">
        <v>10</v>
      </c>
      <c r="T234" s="82">
        <v>6</v>
      </c>
      <c r="U234" s="82">
        <v>6</v>
      </c>
      <c r="V234" s="82">
        <v>1</v>
      </c>
      <c r="W234" s="82">
        <v>1</v>
      </c>
      <c r="X234" s="82">
        <v>4</v>
      </c>
      <c r="Y234" s="82"/>
      <c r="Z234" s="82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174</v>
      </c>
      <c r="T238" s="1" t="s">
        <v>177</v>
      </c>
      <c r="V238" s="1" t="s">
        <v>175</v>
      </c>
      <c r="Y238" s="1" t="s">
        <v>176</v>
      </c>
      <c r="Z238" s="1" t="s">
        <v>173</v>
      </c>
    </row>
    <row r="239" spans="1:26" ht="16.8" hidden="1" customHeight="1" x14ac:dyDescent="0.3"/>
    <row r="240" spans="1:26" ht="21.6" hidden="1" x14ac:dyDescent="0.3">
      <c r="A240" s="13" t="s">
        <v>190</v>
      </c>
      <c r="B240" s="72"/>
      <c r="C240" s="85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2020-06-01T05:17:22Z</cp:lastPrinted>
  <dcterms:created xsi:type="dcterms:W3CDTF">2017-06-08T05:54:08Z</dcterms:created>
  <dcterms:modified xsi:type="dcterms:W3CDTF">2020-06-01T05:35:51Z</dcterms:modified>
</cp:coreProperties>
</file>