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20\06 июнь\"/>
    </mc:Choice>
  </mc:AlternateContent>
  <bookViews>
    <workbookView xWindow="0" yWindow="2232" windowWidth="22980" windowHeight="7368" tabRatio="60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оперативка!$A$2:$AA$188</definedName>
  </definedNames>
  <calcPr calcId="152511"/>
</workbook>
</file>

<file path=xl/calcChain.xml><?xml version="1.0" encoding="utf-8"?>
<calcChain xmlns="http://schemas.openxmlformats.org/spreadsheetml/2006/main">
  <c r="D15" i="1" l="1"/>
  <c r="D79" i="1"/>
  <c r="D81" i="1"/>
  <c r="D89" i="1"/>
  <c r="D90" i="1"/>
  <c r="D93" i="1"/>
  <c r="D100" i="1"/>
  <c r="D113" i="1"/>
  <c r="D137" i="1"/>
  <c r="D146" i="1"/>
  <c r="D175" i="1"/>
  <c r="D176" i="1"/>
  <c r="C85" i="1" l="1"/>
  <c r="C86" i="1"/>
  <c r="D86" i="1" s="1"/>
  <c r="H83" i="1" l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G83" i="1"/>
  <c r="C84" i="1" l="1"/>
  <c r="V44" i="1" l="1"/>
  <c r="C47" i="1" l="1"/>
  <c r="C66" i="1" l="1"/>
  <c r="D66" i="1" s="1"/>
  <c r="C67" i="1"/>
  <c r="Y44" i="1" l="1"/>
  <c r="Z34" i="1" l="1"/>
  <c r="C70" i="1" l="1"/>
  <c r="C71" i="1"/>
  <c r="C72" i="1"/>
  <c r="C73" i="1"/>
  <c r="D73" i="1" s="1"/>
  <c r="C74" i="1"/>
  <c r="B36" i="1" l="1"/>
  <c r="B34" i="1"/>
  <c r="B26" i="1" l="1"/>
  <c r="H11" i="1" l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G11" i="1"/>
  <c r="U36" i="1" l="1"/>
  <c r="U34" i="1"/>
  <c r="C27" i="1" l="1"/>
  <c r="C88" i="1" l="1"/>
  <c r="D88" i="1" s="1"/>
  <c r="C91" i="1"/>
  <c r="D91" i="1" s="1"/>
  <c r="B101" i="1"/>
  <c r="C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B102" i="1"/>
  <c r="C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C103" i="1"/>
  <c r="D103" i="1" s="1"/>
  <c r="C104" i="1"/>
  <c r="D104" i="1" s="1"/>
  <c r="C105" i="1"/>
  <c r="D105" i="1" s="1"/>
  <c r="C106" i="1"/>
  <c r="D106" i="1" s="1"/>
  <c r="C107" i="1"/>
  <c r="B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C109" i="1"/>
  <c r="D109" i="1" s="1"/>
  <c r="C110" i="1"/>
  <c r="D110" i="1" s="1"/>
  <c r="C111" i="1"/>
  <c r="D111" i="1" s="1"/>
  <c r="C112" i="1"/>
  <c r="D112" i="1" s="1"/>
  <c r="C114" i="1"/>
  <c r="D114" i="1" s="1"/>
  <c r="B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C116" i="1"/>
  <c r="D116" i="1" s="1"/>
  <c r="C117" i="1"/>
  <c r="D117" i="1" s="1"/>
  <c r="C118" i="1"/>
  <c r="D118" i="1" s="1"/>
  <c r="C119" i="1"/>
  <c r="D119" i="1" s="1"/>
  <c r="B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B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B122" i="1"/>
  <c r="H122" i="1"/>
  <c r="I122" i="1"/>
  <c r="J122" i="1"/>
  <c r="K122" i="1"/>
  <c r="L122" i="1"/>
  <c r="M122" i="1"/>
  <c r="N122" i="1"/>
  <c r="O122" i="1"/>
  <c r="Q122" i="1"/>
  <c r="R122" i="1"/>
  <c r="T122" i="1"/>
  <c r="U122" i="1"/>
  <c r="V122" i="1"/>
  <c r="W122" i="1"/>
  <c r="Z122" i="1"/>
  <c r="AA122" i="1"/>
  <c r="B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B124" i="1"/>
  <c r="G124" i="1"/>
  <c r="K124" i="1"/>
  <c r="S124" i="1"/>
  <c r="T124" i="1"/>
  <c r="W124" i="1"/>
  <c r="Y124" i="1"/>
  <c r="C125" i="1"/>
  <c r="C126" i="1"/>
  <c r="J127" i="1"/>
  <c r="O127" i="1"/>
  <c r="R127" i="1"/>
  <c r="T127" i="1"/>
  <c r="V127" i="1"/>
  <c r="Z127" i="1"/>
  <c r="C128" i="1"/>
  <c r="D128" i="1" s="1"/>
  <c r="C129" i="1"/>
  <c r="D129" i="1" s="1"/>
  <c r="C132" i="1"/>
  <c r="C134" i="1"/>
  <c r="B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B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C138" i="1"/>
  <c r="D138" i="1" s="1"/>
  <c r="B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B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C141" i="1"/>
  <c r="C142" i="1"/>
  <c r="C144" i="1"/>
  <c r="D144" i="1" s="1"/>
  <c r="B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T145" i="1"/>
  <c r="U145" i="1"/>
  <c r="V145" i="1"/>
  <c r="W145" i="1"/>
  <c r="X145" i="1"/>
  <c r="Y145" i="1"/>
  <c r="Z145" i="1"/>
  <c r="AA145" i="1"/>
  <c r="C147" i="1"/>
  <c r="D147" i="1" s="1"/>
  <c r="B148" i="1"/>
  <c r="G148" i="1"/>
  <c r="H148" i="1"/>
  <c r="I148" i="1"/>
  <c r="J148" i="1"/>
  <c r="K148" i="1"/>
  <c r="L148" i="1"/>
  <c r="M148" i="1"/>
  <c r="N148" i="1"/>
  <c r="O148" i="1"/>
  <c r="Q148" i="1"/>
  <c r="R148" i="1"/>
  <c r="T148" i="1"/>
  <c r="U148" i="1"/>
  <c r="V148" i="1"/>
  <c r="W148" i="1"/>
  <c r="Y148" i="1"/>
  <c r="Z148" i="1"/>
  <c r="AA148" i="1"/>
  <c r="B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T149" i="1"/>
  <c r="U149" i="1"/>
  <c r="V149" i="1"/>
  <c r="W149" i="1"/>
  <c r="X149" i="1"/>
  <c r="Y149" i="1"/>
  <c r="Z149" i="1"/>
  <c r="AA149" i="1"/>
  <c r="C150" i="1"/>
  <c r="D150" i="1" s="1"/>
  <c r="C151" i="1"/>
  <c r="D151" i="1" s="1"/>
  <c r="B152" i="1"/>
  <c r="I152" i="1"/>
  <c r="N152" i="1"/>
  <c r="AA152" i="1"/>
  <c r="C153" i="1"/>
  <c r="D153" i="1" s="1"/>
  <c r="C154" i="1"/>
  <c r="D154" i="1" s="1"/>
  <c r="B155" i="1"/>
  <c r="J155" i="1"/>
  <c r="P155" i="1"/>
  <c r="T155" i="1"/>
  <c r="U155" i="1"/>
  <c r="Y155" i="1"/>
  <c r="C156" i="1"/>
  <c r="D156" i="1" s="1"/>
  <c r="C157" i="1"/>
  <c r="D157" i="1" s="1"/>
  <c r="B158" i="1"/>
  <c r="O158" i="1"/>
  <c r="V158" i="1"/>
  <c r="W158" i="1"/>
  <c r="C159" i="1"/>
  <c r="D159" i="1" s="1"/>
  <c r="C160" i="1"/>
  <c r="D160" i="1" s="1"/>
  <c r="B161" i="1"/>
  <c r="G161" i="1"/>
  <c r="J161" i="1"/>
  <c r="K161" i="1"/>
  <c r="L161" i="1"/>
  <c r="M161" i="1"/>
  <c r="N161" i="1"/>
  <c r="O161" i="1"/>
  <c r="R161" i="1"/>
  <c r="S161" i="1"/>
  <c r="U161" i="1"/>
  <c r="V161" i="1"/>
  <c r="W161" i="1"/>
  <c r="X161" i="1"/>
  <c r="Y161" i="1"/>
  <c r="Z161" i="1"/>
  <c r="C162" i="1"/>
  <c r="C163" i="1"/>
  <c r="J164" i="1"/>
  <c r="K164" i="1"/>
  <c r="L164" i="1"/>
  <c r="M164" i="1"/>
  <c r="O164" i="1"/>
  <c r="S164" i="1"/>
  <c r="T164" i="1"/>
  <c r="X164" i="1"/>
  <c r="Z164" i="1"/>
  <c r="C165" i="1"/>
  <c r="D165" i="1" s="1"/>
  <c r="C166" i="1"/>
  <c r="D166" i="1" s="1"/>
  <c r="B167" i="1"/>
  <c r="S167" i="1"/>
  <c r="V167" i="1"/>
  <c r="C168" i="1"/>
  <c r="D168" i="1" s="1"/>
  <c r="C169" i="1"/>
  <c r="D169" i="1" s="1"/>
  <c r="B170" i="1"/>
  <c r="I170" i="1"/>
  <c r="N170" i="1"/>
  <c r="W170" i="1"/>
  <c r="C171" i="1"/>
  <c r="C172" i="1"/>
  <c r="B173" i="1"/>
  <c r="I173" i="1"/>
  <c r="L173" i="1"/>
  <c r="M173" i="1"/>
  <c r="N173" i="1"/>
  <c r="T173" i="1"/>
  <c r="W173" i="1"/>
  <c r="Z173" i="1"/>
  <c r="C174" i="1"/>
  <c r="D174" i="1" s="1"/>
  <c r="C177" i="1"/>
  <c r="C179" i="1"/>
  <c r="D179" i="1" s="1"/>
  <c r="C181" i="1"/>
  <c r="B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C183" i="1"/>
  <c r="D183" i="1" s="1"/>
  <c r="C184" i="1"/>
  <c r="D184" i="1" s="1"/>
  <c r="C185" i="1"/>
  <c r="D185" i="1" s="1"/>
  <c r="C186" i="1"/>
  <c r="D186" i="1" s="1"/>
  <c r="C187" i="1"/>
  <c r="D187" i="1" s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C189" i="1"/>
  <c r="D189" i="1" s="1"/>
  <c r="C190" i="1"/>
  <c r="D190" i="1" s="1"/>
  <c r="C193" i="1"/>
  <c r="D193" i="1" s="1"/>
  <c r="C194" i="1"/>
  <c r="D194" i="1" s="1"/>
  <c r="B195" i="1"/>
  <c r="B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C197" i="1"/>
  <c r="D197" i="1" s="1"/>
  <c r="C198" i="1"/>
  <c r="D198" i="1" s="1"/>
  <c r="B199" i="1"/>
  <c r="B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C201" i="1"/>
  <c r="D201" i="1" s="1"/>
  <c r="C202" i="1"/>
  <c r="D202" i="1" s="1"/>
  <c r="B203" i="1"/>
  <c r="B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C205" i="1"/>
  <c r="C207" i="1"/>
  <c r="D207" i="1" s="1"/>
  <c r="B208" i="1"/>
  <c r="C209" i="1"/>
  <c r="G210" i="1"/>
  <c r="G212" i="1" s="1"/>
  <c r="H210" i="1"/>
  <c r="H212" i="1" s="1"/>
  <c r="I210" i="1"/>
  <c r="I212" i="1" s="1"/>
  <c r="J210" i="1"/>
  <c r="J212" i="1" s="1"/>
  <c r="K210" i="1"/>
  <c r="K212" i="1" s="1"/>
  <c r="L210" i="1"/>
  <c r="L212" i="1" s="1"/>
  <c r="M210" i="1"/>
  <c r="M212" i="1" s="1"/>
  <c r="N210" i="1"/>
  <c r="N212" i="1" s="1"/>
  <c r="O210" i="1"/>
  <c r="O212" i="1" s="1"/>
  <c r="P210" i="1"/>
  <c r="P212" i="1" s="1"/>
  <c r="Q210" i="1"/>
  <c r="Q212" i="1" s="1"/>
  <c r="R210" i="1"/>
  <c r="R212" i="1" s="1"/>
  <c r="S210" i="1"/>
  <c r="S212" i="1" s="1"/>
  <c r="T210" i="1"/>
  <c r="T212" i="1" s="1"/>
  <c r="U210" i="1"/>
  <c r="U212" i="1" s="1"/>
  <c r="V210" i="1"/>
  <c r="V212" i="1" s="1"/>
  <c r="W210" i="1"/>
  <c r="W212" i="1" s="1"/>
  <c r="X210" i="1"/>
  <c r="X212" i="1" s="1"/>
  <c r="Y210" i="1"/>
  <c r="Y212" i="1" s="1"/>
  <c r="Z210" i="1"/>
  <c r="Z212" i="1" s="1"/>
  <c r="AA210" i="1"/>
  <c r="AA212" i="1" s="1"/>
  <c r="C211" i="1"/>
  <c r="D211" i="1" s="1"/>
  <c r="C214" i="1"/>
  <c r="C215" i="1"/>
  <c r="C216" i="1"/>
  <c r="C217" i="1"/>
  <c r="C218" i="1"/>
  <c r="C182" i="1" l="1"/>
  <c r="D181" i="1"/>
  <c r="C135" i="1"/>
  <c r="D134" i="1"/>
  <c r="C206" i="1"/>
  <c r="D206" i="1" s="1"/>
  <c r="D205" i="1"/>
  <c r="C178" i="1"/>
  <c r="D177" i="1"/>
  <c r="C108" i="1"/>
  <c r="D107" i="1"/>
  <c r="C158" i="1"/>
  <c r="D158" i="1" s="1"/>
  <c r="C195" i="1"/>
  <c r="D195" i="1" s="1"/>
  <c r="C191" i="1"/>
  <c r="D191" i="1" s="1"/>
  <c r="C120" i="1"/>
  <c r="D120" i="1" s="1"/>
  <c r="C199" i="1"/>
  <c r="D199" i="1" s="1"/>
  <c r="C140" i="1"/>
  <c r="D140" i="1" s="1"/>
  <c r="C208" i="1"/>
  <c r="D208" i="1" s="1"/>
  <c r="C167" i="1"/>
  <c r="D167" i="1" s="1"/>
  <c r="C130" i="1"/>
  <c r="D130" i="1" s="1"/>
  <c r="C127" i="1"/>
  <c r="C115" i="1"/>
  <c r="B210" i="1"/>
  <c r="B212" i="1" s="1"/>
  <c r="C161" i="1"/>
  <c r="D161" i="1" s="1"/>
  <c r="C173" i="1"/>
  <c r="D173" i="1" s="1"/>
  <c r="C164" i="1"/>
  <c r="C155" i="1"/>
  <c r="D155" i="1" s="1"/>
  <c r="C152" i="1"/>
  <c r="D152" i="1" s="1"/>
  <c r="C143" i="1"/>
  <c r="C145" i="1" s="1"/>
  <c r="C204" i="1"/>
  <c r="C203" i="1"/>
  <c r="D203" i="1" s="1"/>
  <c r="C200" i="1"/>
  <c r="C196" i="1"/>
  <c r="C170" i="1"/>
  <c r="D170" i="1" s="1"/>
  <c r="C136" i="1"/>
  <c r="C83" i="1"/>
  <c r="C149" i="1"/>
  <c r="D149" i="1" s="1"/>
  <c r="C148" i="1"/>
  <c r="C122" i="1"/>
  <c r="D122" i="1" s="1"/>
  <c r="C121" i="1"/>
  <c r="D121" i="1" s="1"/>
  <c r="C188" i="1"/>
  <c r="D188" i="1" s="1"/>
  <c r="C139" i="1"/>
  <c r="C124" i="1"/>
  <c r="D124" i="1" s="1"/>
  <c r="C123" i="1"/>
  <c r="D123" i="1" s="1"/>
  <c r="C60" i="1"/>
  <c r="D60" i="1" s="1"/>
  <c r="C61" i="1"/>
  <c r="C210" i="1" l="1"/>
  <c r="D210" i="1" s="1"/>
  <c r="C16" i="1"/>
  <c r="C17" i="1" l="1"/>
  <c r="D16" i="1"/>
  <c r="C212" i="1"/>
  <c r="D212" i="1" s="1"/>
  <c r="N26" i="1"/>
  <c r="O26" i="1"/>
  <c r="C59" i="1" l="1"/>
  <c r="O13" i="1" l="1"/>
  <c r="P13" i="1"/>
  <c r="Q13" i="1"/>
  <c r="R13" i="1"/>
  <c r="S13" i="1"/>
  <c r="T13" i="1"/>
  <c r="U13" i="1"/>
  <c r="V13" i="1"/>
  <c r="W13" i="1"/>
  <c r="X13" i="1"/>
  <c r="Y13" i="1"/>
  <c r="Z13" i="1"/>
  <c r="AA13" i="1"/>
  <c r="G13" i="1"/>
  <c r="H13" i="1"/>
  <c r="I13" i="1"/>
  <c r="J13" i="1"/>
  <c r="K13" i="1"/>
  <c r="L13" i="1"/>
  <c r="M13" i="1"/>
  <c r="N13" i="1"/>
  <c r="C50" i="1" l="1"/>
  <c r="C51" i="1"/>
  <c r="C52" i="1"/>
  <c r="C53" i="1"/>
  <c r="C54" i="1"/>
  <c r="C56" i="1"/>
  <c r="C57" i="1"/>
  <c r="C58" i="1"/>
  <c r="C55" i="1" l="1"/>
  <c r="B13" i="1"/>
  <c r="B32" i="1" l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H39" i="1" l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G39" i="1"/>
  <c r="C25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G24" i="1"/>
  <c r="B24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G22" i="1"/>
  <c r="B22" i="1"/>
  <c r="C240" i="1" l="1"/>
  <c r="C234" i="1" l="1"/>
  <c r="G44" i="1" l="1"/>
  <c r="C232" i="1" l="1"/>
  <c r="C230" i="1"/>
  <c r="C229" i="1"/>
  <c r="C228" i="1"/>
  <c r="C227" i="1"/>
  <c r="C226" i="1"/>
  <c r="C80" i="1"/>
  <c r="D80" i="1" s="1"/>
  <c r="C78" i="1"/>
  <c r="C77" i="1"/>
  <c r="D77" i="1" s="1"/>
  <c r="C76" i="1"/>
  <c r="D76" i="1" s="1"/>
  <c r="C75" i="1"/>
  <c r="D75" i="1" s="1"/>
  <c r="C69" i="1"/>
  <c r="C68" i="1"/>
  <c r="C65" i="1"/>
  <c r="C64" i="1"/>
  <c r="C63" i="1"/>
  <c r="D63" i="1" s="1"/>
  <c r="C62" i="1"/>
  <c r="D62" i="1" s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B55" i="1"/>
  <c r="C49" i="1"/>
  <c r="C48" i="1"/>
  <c r="C46" i="1"/>
  <c r="C45" i="1"/>
  <c r="AA44" i="1"/>
  <c r="Z44" i="1"/>
  <c r="X44" i="1"/>
  <c r="W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B44" i="1"/>
  <c r="C43" i="1"/>
  <c r="C42" i="1"/>
  <c r="C41" i="1"/>
  <c r="C40" i="1"/>
  <c r="C38" i="1"/>
  <c r="C37" i="1"/>
  <c r="AA36" i="1"/>
  <c r="Z36" i="1"/>
  <c r="Y36" i="1"/>
  <c r="X36" i="1"/>
  <c r="W36" i="1"/>
  <c r="V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C35" i="1"/>
  <c r="AA34" i="1"/>
  <c r="Y34" i="1"/>
  <c r="X34" i="1"/>
  <c r="W34" i="1"/>
  <c r="V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C33" i="1"/>
  <c r="G32" i="1"/>
  <c r="C31" i="1"/>
  <c r="D31" i="1" s="1"/>
  <c r="C30" i="1"/>
  <c r="D30" i="1" s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B29" i="1"/>
  <c r="C28" i="1"/>
  <c r="AA26" i="1"/>
  <c r="Z26" i="1"/>
  <c r="Y26" i="1"/>
  <c r="X26" i="1"/>
  <c r="W26" i="1"/>
  <c r="V26" i="1"/>
  <c r="U26" i="1"/>
  <c r="T26" i="1"/>
  <c r="S26" i="1"/>
  <c r="R26" i="1"/>
  <c r="Q26" i="1"/>
  <c r="P26" i="1"/>
  <c r="M26" i="1"/>
  <c r="L26" i="1"/>
  <c r="K26" i="1"/>
  <c r="J26" i="1"/>
  <c r="I26" i="1"/>
  <c r="H26" i="1"/>
  <c r="G26" i="1"/>
  <c r="C23" i="1"/>
  <c r="D23" i="1" s="1"/>
  <c r="C21" i="1"/>
  <c r="D21" i="1" s="1"/>
  <c r="C20" i="1"/>
  <c r="D20" i="1" s="1"/>
  <c r="AA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B17" i="1"/>
  <c r="C14" i="1"/>
  <c r="C12" i="1"/>
  <c r="C10" i="1"/>
  <c r="D10" i="1" s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B9" i="1"/>
  <c r="C8" i="1"/>
  <c r="D8" i="1" s="1"/>
  <c r="C7" i="1"/>
  <c r="C22" i="1" l="1"/>
  <c r="C24" i="1"/>
  <c r="C32" i="1"/>
  <c r="D32" i="1" s="1"/>
  <c r="C13" i="1"/>
  <c r="C34" i="1"/>
  <c r="C9" i="1"/>
  <c r="C44" i="1"/>
  <c r="C26" i="1"/>
  <c r="C29" i="1"/>
  <c r="C36" i="1"/>
  <c r="C39" i="1"/>
</calcChain>
</file>

<file path=xl/sharedStrings.xml><?xml version="1.0" encoding="utf-8"?>
<sst xmlns="http://schemas.openxmlformats.org/spreadsheetml/2006/main" count="255" uniqueCount="207">
  <si>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</si>
  <si>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</si>
  <si>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</si>
  <si>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</si>
  <si>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</si>
  <si>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</si>
  <si>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</si>
  <si>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</si>
  <si>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</si>
  <si>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</si>
  <si>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</si>
  <si>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</si>
  <si>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</si>
  <si>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</si>
  <si>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</si>
  <si>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</si>
  <si>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</si>
  <si>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</si>
  <si>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</si>
  <si>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</si>
  <si>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</si>
  <si>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</si>
  <si>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</si>
  <si>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</si>
  <si>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</si>
  <si>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</si>
  <si>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</si>
  <si>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</si>
  <si>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</si>
  <si>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</si>
  <si>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</si>
  <si>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</si>
  <si>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</si>
  <si>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</si>
  <si>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</si>
  <si>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</si>
  <si>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</si>
  <si>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</si>
  <si>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</si>
  <si>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</si>
  <si>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</si>
  <si>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</si>
  <si>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</si>
  <si>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</si>
  <si>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</si>
  <si>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</si>
  <si>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</si>
  <si>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</si>
  <si>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</si>
  <si>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</si>
  <si>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</si>
  <si>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</si>
  <si>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</si>
  <si>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</si>
  <si>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</si>
  <si>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</si>
  <si>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</si>
  <si>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</si>
  <si>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</si>
  <si>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</si>
  <si>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</si>
  <si>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</si>
  <si>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</si>
  <si>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</si>
  <si>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</si>
  <si>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</si>
  <si>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</si>
  <si>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</si>
  <si>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</si>
  <si>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</si>
  <si>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</si>
  <si>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</si>
  <si>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</si>
  <si>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</si>
  <si>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</si>
  <si>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</si>
  <si>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</si>
  <si>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</si>
  <si>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</si>
  <si>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</si>
  <si>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</si>
  <si>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</si>
  <si>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</si>
  <si>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</si>
  <si>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</si>
  <si>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</si>
  <si>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</si>
  <si>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</si>
  <si>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</si>
  <si>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</si>
  <si>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</si>
  <si>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</si>
  <si>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</si>
  <si>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</si>
  <si>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</si>
  <si>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</si>
  <si>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</si>
  <si>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</si>
  <si>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</si>
  <si>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</si>
  <si>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</si>
  <si>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</si>
  <si>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</si>
  <si>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</si>
  <si>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</si>
  <si>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</si>
  <si>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</si>
  <si>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</si>
  <si>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</si>
  <si>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</si>
  <si>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</si>
  <si>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</si>
  <si>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</si>
  <si>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</si>
  <si>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</si>
  <si>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</si>
  <si>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</si>
  <si>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</si>
  <si>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</si>
  <si>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</si>
  <si>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</si>
  <si>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</si>
  <si>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</si>
  <si>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</si>
  <si>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</si>
  <si>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</si>
  <si>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</si>
  <si>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</si>
  <si>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</si>
  <si>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</si>
  <si>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</si>
  <si>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</si>
  <si>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</si>
  <si>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</si>
  <si>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</si>
  <si>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</si>
  <si>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</si>
  <si>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</si>
  <si>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</si>
  <si>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</si>
  <si>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</si>
  <si>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</si>
  <si>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</si>
  <si>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</si>
  <si>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</si>
  <si>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</si>
  <si>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</si>
  <si>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</si>
  <si>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</si>
  <si>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</si>
  <si>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</si>
  <si>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</si>
  <si>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</si>
  <si>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</si>
  <si>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</si>
  <si>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</si>
  <si>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</si>
  <si>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</si>
  <si>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</si>
  <si>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</si>
  <si>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</si>
  <si>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</si>
  <si>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</si>
  <si>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</si>
  <si>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</si>
  <si>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</si>
  <si>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</si>
  <si>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</si>
  <si>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</si>
  <si>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</si>
  <si>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</si>
  <si>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</si>
  <si>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</si>
  <si>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</si>
  <si>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</si>
  <si>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</si>
  <si>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</si>
  <si>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</si>
  <si>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</si>
  <si>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</si>
  <si>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</si>
  <si>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</si>
  <si>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</si>
  <si>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</si>
  <si>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</si>
  <si>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</si>
  <si>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</si>
  <si>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</si>
  <si>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</si>
  <si>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</si>
  <si>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</si>
  <si>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</si>
  <si>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</si>
  <si>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</si>
  <si>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</si>
  <si>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</si>
  <si>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На соответ. период 2019 г.</t>
  </si>
  <si>
    <t>Всего период 2020 г.</t>
  </si>
  <si>
    <t>2020 г. к 2019 г., %</t>
  </si>
  <si>
    <t>Количество хозяйств</t>
  </si>
  <si>
    <t>Площадь многолетних трав всего,  га (4-сх 2019)</t>
  </si>
  <si>
    <t>Посеяно лука-чернушки, га</t>
  </si>
  <si>
    <t>Площадь застрахованных посевов, га</t>
  </si>
  <si>
    <t>Количество хозяйств застраховавших посевы</t>
  </si>
  <si>
    <t>4-сх    2019 г.</t>
  </si>
  <si>
    <t>осталось сеять (прогноз)</t>
  </si>
  <si>
    <t>Информация о сельскохозяйственных работах по состоянию на 10 июня 2020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</si>
</sst>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.0%"/>
    <numFmt numFmtId="165" formatCode="#,##0.0"/>
    <numFmt numFmtId="166" formatCode="0.0"/>
    <numFmt numFmtId="167" formatCode="_-* #,##0\ _₽_-;\-* #,##0\ _₽_-;_-* &quot;-&quot;??\ _₽_-;_-@_-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  <xf numFmtId="43" fontId="1" fillId="0" borderId="0" applyFont="0" applyFill="0" applyBorder="0" applyAlignment="0" applyProtection="0"/>
  </cellStyleXfs>
  <cellXfs count="133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3" fontId="18" fillId="2" borderId="2" xfId="0" applyNumberFormat="1" applyFont="1" applyFill="1" applyBorder="1" applyAlignment="1">
      <alignment horizontal="center" vertical="center" wrapText="1"/>
    </xf>
    <xf numFmtId="164" fontId="10" fillId="0" borderId="17" xfId="2" applyNumberFormat="1" applyFont="1" applyFill="1" applyBorder="1" applyAlignment="1">
      <alignment horizontal="center" vertical="center" wrapText="1"/>
    </xf>
    <xf numFmtId="164" fontId="10" fillId="0" borderId="0" xfId="2" applyNumberFormat="1" applyFont="1" applyFill="1" applyBorder="1" applyAlignment="1">
      <alignment horizontal="center" vertical="center" wrapText="1"/>
    </xf>
    <xf numFmtId="167" fontId="10" fillId="0" borderId="2" xfId="5" applyNumberFormat="1" applyFont="1" applyFill="1" applyBorder="1" applyAlignment="1">
      <alignment horizontal="center" vertical="center" wrapText="1"/>
    </xf>
    <xf numFmtId="0" fontId="10" fillId="0" borderId="17" xfId="2" applyNumberFormat="1" applyFont="1" applyFill="1" applyBorder="1" applyAlignment="1">
      <alignment horizontal="center" vertical="center" wrapText="1"/>
    </xf>
    <xf numFmtId="0" fontId="10" fillId="0" borderId="3" xfId="2" applyNumberFormat="1" applyFont="1" applyFill="1" applyBorder="1" applyAlignment="1">
      <alignment horizontal="center" vertical="center" wrapText="1"/>
    </xf>
    <xf numFmtId="167" fontId="10" fillId="0" borderId="3" xfId="5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6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K243"/>
  <sheetViews>
    <sheetView tabSelected="1" view="pageBreakPreview" topLeftCell="A2" zoomScale="70" zoomScaleNormal="70" zoomScaleSheetLayoutView="70" zoomScalePageLayoutView="82" workbookViewId="0">
      <pane xSplit="4" ySplit="5" topLeftCell="G7" activePane="bottomRight" state="frozen"/>
      <selection activeCell="A2" sqref="A2"/>
      <selection pane="topRight" activeCell="E2" sqref="E2"/>
      <selection pane="bottomLeft" activeCell="A7" sqref="A7"/>
      <selection pane="bottomRight" activeCell="G56" sqref="G56"/>
    </sheetView>
  </sheetViews>
  <sheetFormatPr defaultColWidth="9.109375" defaultRowHeight="16.8" outlineLevelRow="1" x14ac:dyDescent="0.3"/>
  <cols>
    <col min="1" max="1" width="99.88671875" style="79" customWidth="1"/>
    <col min="2" max="2" width="14.44140625" style="2" customWidth="1"/>
    <col min="3" max="3" width="13.33203125" style="2" customWidth="1"/>
    <col min="4" max="4" width="15" style="2" hidden="1" customWidth="1"/>
    <col min="5" max="5" width="16.77734375" style="2" hidden="1" customWidth="1"/>
    <col min="6" max="6" width="15" style="2" hidden="1" customWidth="1"/>
    <col min="7" max="10" width="13.6640625" style="1" customWidth="1"/>
    <col min="11" max="11" width="14" style="1" customWidth="1"/>
    <col min="12" max="18" width="13.6640625" style="1" customWidth="1"/>
    <col min="19" max="19" width="13.5546875" style="1" customWidth="1"/>
    <col min="20" max="27" width="13.6640625" style="1" customWidth="1"/>
    <col min="28" max="30" width="9.109375" style="1"/>
    <col min="31" max="31" width="9.109375" style="1" customWidth="1"/>
    <col min="32" max="16384" width="9.109375" style="1"/>
  </cols>
  <sheetData>
    <row r="1" spans="1:28" ht="25.2" hidden="1" x14ac:dyDescent="0.45">
      <c r="A1" s="1"/>
      <c r="AA1" s="3"/>
    </row>
    <row r="2" spans="1:28" s="4" customFormat="1" ht="29.4" customHeight="1" x14ac:dyDescent="0.3">
      <c r="A2" s="115" t="s">
        <v>206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</row>
    <row r="3" spans="1:28" s="4" customFormat="1" ht="0.6" customHeight="1" thickBot="1" x14ac:dyDescent="0.35">
      <c r="A3" s="5"/>
      <c r="B3" s="5"/>
      <c r="C3" s="5"/>
      <c r="D3" s="5"/>
      <c r="E3" s="5"/>
      <c r="F3" s="5"/>
      <c r="G3" s="5"/>
      <c r="H3" s="5"/>
      <c r="I3" s="5" t="s">
        <v>1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6" t="s">
        <v>2</v>
      </c>
      <c r="AA3" s="6"/>
    </row>
    <row r="4" spans="1:28" s="2" customFormat="1" ht="17.399999999999999" customHeight="1" thickBot="1" x14ac:dyDescent="0.4">
      <c r="A4" s="116" t="s">
        <v>3</v>
      </c>
      <c r="B4" s="119" t="s">
        <v>196</v>
      </c>
      <c r="C4" s="122" t="s">
        <v>197</v>
      </c>
      <c r="D4" s="122" t="s">
        <v>198</v>
      </c>
      <c r="E4" s="122" t="s">
        <v>204</v>
      </c>
      <c r="F4" s="122" t="s">
        <v>205</v>
      </c>
      <c r="G4" s="125" t="s">
        <v>4</v>
      </c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7"/>
    </row>
    <row r="5" spans="1:28" s="2" customFormat="1" ht="87" customHeight="1" x14ac:dyDescent="0.3">
      <c r="A5" s="117"/>
      <c r="B5" s="120"/>
      <c r="C5" s="123"/>
      <c r="D5" s="123"/>
      <c r="E5" s="123"/>
      <c r="F5" s="123"/>
      <c r="G5" s="128" t="s">
        <v>5</v>
      </c>
      <c r="H5" s="128" t="s">
        <v>6</v>
      </c>
      <c r="I5" s="128" t="s">
        <v>7</v>
      </c>
      <c r="J5" s="128" t="s">
        <v>8</v>
      </c>
      <c r="K5" s="128" t="s">
        <v>9</v>
      </c>
      <c r="L5" s="128" t="s">
        <v>10</v>
      </c>
      <c r="M5" s="128" t="s">
        <v>11</v>
      </c>
      <c r="N5" s="128" t="s">
        <v>12</v>
      </c>
      <c r="O5" s="128" t="s">
        <v>13</v>
      </c>
      <c r="P5" s="128" t="s">
        <v>14</v>
      </c>
      <c r="Q5" s="128" t="s">
        <v>15</v>
      </c>
      <c r="R5" s="128" t="s">
        <v>16</v>
      </c>
      <c r="S5" s="128" t="s">
        <v>17</v>
      </c>
      <c r="T5" s="128" t="s">
        <v>18</v>
      </c>
      <c r="U5" s="128" t="s">
        <v>19</v>
      </c>
      <c r="V5" s="128" t="s">
        <v>20</v>
      </c>
      <c r="W5" s="128" t="s">
        <v>21</v>
      </c>
      <c r="X5" s="128" t="s">
        <v>22</v>
      </c>
      <c r="Y5" s="128" t="s">
        <v>23</v>
      </c>
      <c r="Z5" s="128" t="s">
        <v>24</v>
      </c>
      <c r="AA5" s="128" t="s">
        <v>25</v>
      </c>
    </row>
    <row r="6" spans="1:28" s="2" customFormat="1" ht="70.2" customHeight="1" thickBot="1" x14ac:dyDescent="0.35">
      <c r="A6" s="118"/>
      <c r="B6" s="121"/>
      <c r="C6" s="124"/>
      <c r="D6" s="124"/>
      <c r="E6" s="124"/>
      <c r="F6" s="124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</row>
    <row r="7" spans="1:28" s="2" customFormat="1" ht="30" hidden="1" customHeight="1" x14ac:dyDescent="0.3">
      <c r="A7" s="7" t="s">
        <v>26</v>
      </c>
      <c r="B7" s="8">
        <v>49185</v>
      </c>
      <c r="C7" s="8">
        <f>SUM(G7:AA7)</f>
        <v>49185</v>
      </c>
      <c r="D7" s="8"/>
      <c r="E7" s="8"/>
      <c r="F7" s="8"/>
      <c r="G7" s="10">
        <v>2341</v>
      </c>
      <c r="H7" s="10">
        <v>1953</v>
      </c>
      <c r="I7" s="10">
        <v>3437</v>
      </c>
      <c r="J7" s="10">
        <v>2776</v>
      </c>
      <c r="K7" s="10">
        <v>1520</v>
      </c>
      <c r="L7" s="10">
        <v>3092</v>
      </c>
      <c r="M7" s="10">
        <v>2190</v>
      </c>
      <c r="N7" s="10">
        <v>2784</v>
      </c>
      <c r="O7" s="10">
        <v>2272</v>
      </c>
      <c r="P7" s="10">
        <v>917</v>
      </c>
      <c r="Q7" s="10">
        <v>1364</v>
      </c>
      <c r="R7" s="10">
        <v>1923</v>
      </c>
      <c r="S7" s="10">
        <v>2737</v>
      </c>
      <c r="T7" s="10">
        <v>3068</v>
      </c>
      <c r="U7" s="10">
        <v>3588</v>
      </c>
      <c r="V7" s="10">
        <v>2552</v>
      </c>
      <c r="W7" s="10">
        <v>1811</v>
      </c>
      <c r="X7" s="10">
        <v>640</v>
      </c>
      <c r="Y7" s="10">
        <v>2157</v>
      </c>
      <c r="Z7" s="10">
        <v>3852</v>
      </c>
      <c r="AA7" s="10">
        <v>2211</v>
      </c>
    </row>
    <row r="8" spans="1:28" s="12" customFormat="1" ht="30" hidden="1" customHeight="1" x14ac:dyDescent="0.25">
      <c r="A8" s="11" t="s">
        <v>27</v>
      </c>
      <c r="B8" s="8">
        <v>51560</v>
      </c>
      <c r="C8" s="8">
        <f>SUM(G8:AA8)</f>
        <v>51537</v>
      </c>
      <c r="D8" s="15">
        <f>C8/B8</f>
        <v>0.9995539177657099</v>
      </c>
      <c r="E8" s="15"/>
      <c r="F8" s="15"/>
      <c r="G8" s="10">
        <v>2496</v>
      </c>
      <c r="H8" s="10">
        <v>1976</v>
      </c>
      <c r="I8" s="10">
        <v>3628</v>
      </c>
      <c r="J8" s="10">
        <v>3055</v>
      </c>
      <c r="K8" s="10">
        <v>1529</v>
      </c>
      <c r="L8" s="10">
        <v>3159</v>
      </c>
      <c r="M8" s="10">
        <v>2194</v>
      </c>
      <c r="N8" s="10">
        <v>2867</v>
      </c>
      <c r="O8" s="10">
        <v>2272</v>
      </c>
      <c r="P8" s="10">
        <v>1104</v>
      </c>
      <c r="Q8" s="10">
        <v>1700</v>
      </c>
      <c r="R8" s="10">
        <v>1923</v>
      </c>
      <c r="S8" s="10">
        <v>3135</v>
      </c>
      <c r="T8" s="10">
        <v>3068</v>
      </c>
      <c r="U8" s="10">
        <v>3942</v>
      </c>
      <c r="V8" s="10">
        <v>2709</v>
      </c>
      <c r="W8" s="10">
        <v>1970</v>
      </c>
      <c r="X8" s="10">
        <v>576</v>
      </c>
      <c r="Y8" s="10">
        <v>2146</v>
      </c>
      <c r="Z8" s="10">
        <v>3852</v>
      </c>
      <c r="AA8" s="10">
        <v>2236</v>
      </c>
    </row>
    <row r="9" spans="1:28" s="12" customFormat="1" ht="30" hidden="1" customHeight="1" x14ac:dyDescent="0.25">
      <c r="A9" s="13" t="s">
        <v>28</v>
      </c>
      <c r="B9" s="14">
        <f t="shared" ref="B9:AA9" si="0">B8/B7</f>
        <v>1.0482870793941241</v>
      </c>
      <c r="C9" s="14">
        <f t="shared" si="0"/>
        <v>1.0478194571515707</v>
      </c>
      <c r="D9" s="15"/>
      <c r="E9" s="15"/>
      <c r="F9" s="15"/>
      <c r="G9" s="75">
        <f t="shared" si="0"/>
        <v>1.0662110209312259</v>
      </c>
      <c r="H9" s="75">
        <f t="shared" si="0"/>
        <v>1.0117767537122375</v>
      </c>
      <c r="I9" s="75">
        <f t="shared" si="0"/>
        <v>1.0555717195228398</v>
      </c>
      <c r="J9" s="75">
        <f t="shared" si="0"/>
        <v>1.1005043227665705</v>
      </c>
      <c r="K9" s="75">
        <f t="shared" si="0"/>
        <v>1.0059210526315789</v>
      </c>
      <c r="L9" s="75">
        <f t="shared" si="0"/>
        <v>1.0216688227684347</v>
      </c>
      <c r="M9" s="75">
        <f t="shared" si="0"/>
        <v>1.0018264840182649</v>
      </c>
      <c r="N9" s="75">
        <f t="shared" si="0"/>
        <v>1.0298132183908046</v>
      </c>
      <c r="O9" s="75">
        <f t="shared" si="0"/>
        <v>1</v>
      </c>
      <c r="P9" s="75">
        <f t="shared" si="0"/>
        <v>1.2039258451472192</v>
      </c>
      <c r="Q9" s="75">
        <f t="shared" si="0"/>
        <v>1.2463343108504399</v>
      </c>
      <c r="R9" s="75">
        <f t="shared" si="0"/>
        <v>1</v>
      </c>
      <c r="S9" s="75">
        <f t="shared" si="0"/>
        <v>1.1454146876141762</v>
      </c>
      <c r="T9" s="75">
        <f t="shared" si="0"/>
        <v>1</v>
      </c>
      <c r="U9" s="75">
        <f t="shared" si="0"/>
        <v>1.0986622073578596</v>
      </c>
      <c r="V9" s="75">
        <f t="shared" si="0"/>
        <v>1.0615203761755485</v>
      </c>
      <c r="W9" s="75">
        <f t="shared" si="0"/>
        <v>1.0877967973495306</v>
      </c>
      <c r="X9" s="75">
        <f t="shared" si="0"/>
        <v>0.9</v>
      </c>
      <c r="Y9" s="75">
        <f t="shared" si="0"/>
        <v>0.99490032452480293</v>
      </c>
      <c r="Z9" s="75">
        <f t="shared" si="0"/>
        <v>1</v>
      </c>
      <c r="AA9" s="75">
        <f t="shared" si="0"/>
        <v>1.0113071008593397</v>
      </c>
    </row>
    <row r="10" spans="1:28" s="12" customFormat="1" ht="30" hidden="1" customHeight="1" x14ac:dyDescent="0.25">
      <c r="A10" s="11" t="s">
        <v>29</v>
      </c>
      <c r="B10" s="8">
        <v>49192</v>
      </c>
      <c r="C10" s="8">
        <f>SUM(G10:AA10)</f>
        <v>50520</v>
      </c>
      <c r="D10" s="15">
        <f>C10/B10</f>
        <v>1.0269962595543991</v>
      </c>
      <c r="E10" s="15"/>
      <c r="F10" s="15"/>
      <c r="G10" s="10">
        <v>2421</v>
      </c>
      <c r="H10" s="10">
        <v>1921</v>
      </c>
      <c r="I10" s="10">
        <v>3628</v>
      </c>
      <c r="J10" s="10">
        <v>3055</v>
      </c>
      <c r="K10" s="10">
        <v>1440</v>
      </c>
      <c r="L10" s="10">
        <v>2919</v>
      </c>
      <c r="M10" s="10">
        <v>2099</v>
      </c>
      <c r="N10" s="10">
        <v>2787</v>
      </c>
      <c r="O10" s="10">
        <v>2272</v>
      </c>
      <c r="P10" s="10">
        <v>1104</v>
      </c>
      <c r="Q10" s="10">
        <v>1670</v>
      </c>
      <c r="R10" s="10">
        <v>1923</v>
      </c>
      <c r="S10" s="10">
        <v>3077</v>
      </c>
      <c r="T10" s="10">
        <v>3068</v>
      </c>
      <c r="U10" s="10">
        <v>3942</v>
      </c>
      <c r="V10" s="10">
        <v>2475</v>
      </c>
      <c r="W10" s="10">
        <v>1909</v>
      </c>
      <c r="X10" s="10">
        <v>576</v>
      </c>
      <c r="Y10" s="10">
        <v>2146</v>
      </c>
      <c r="Z10" s="10">
        <v>3852</v>
      </c>
      <c r="AA10" s="10">
        <v>2236</v>
      </c>
    </row>
    <row r="11" spans="1:28" s="12" customFormat="1" ht="30" hidden="1" customHeight="1" x14ac:dyDescent="0.25">
      <c r="A11" s="11" t="s">
        <v>30</v>
      </c>
      <c r="B11" s="14">
        <v>0.96</v>
      </c>
      <c r="C11" s="14">
        <v>0.98</v>
      </c>
      <c r="D11" s="15"/>
      <c r="E11" s="15"/>
      <c r="F11" s="15"/>
      <c r="G11" s="75">
        <f>G10/G8</f>
        <v>0.96995192307692313</v>
      </c>
      <c r="H11" s="75">
        <f t="shared" ref="H11:AA11" si="1">H10/H8</f>
        <v>0.97216599190283404</v>
      </c>
      <c r="I11" s="75">
        <f t="shared" si="1"/>
        <v>1</v>
      </c>
      <c r="J11" s="75">
        <f t="shared" si="1"/>
        <v>1</v>
      </c>
      <c r="K11" s="75">
        <f t="shared" si="1"/>
        <v>0.94179202092871162</v>
      </c>
      <c r="L11" s="75">
        <f t="shared" si="1"/>
        <v>0.92402659069325732</v>
      </c>
      <c r="M11" s="75">
        <f t="shared" si="1"/>
        <v>0.95670009115770283</v>
      </c>
      <c r="N11" s="75">
        <f t="shared" si="1"/>
        <v>0.97209626787582837</v>
      </c>
      <c r="O11" s="75">
        <f t="shared" si="1"/>
        <v>1</v>
      </c>
      <c r="P11" s="75">
        <f t="shared" si="1"/>
        <v>1</v>
      </c>
      <c r="Q11" s="75">
        <f t="shared" si="1"/>
        <v>0.98235294117647054</v>
      </c>
      <c r="R11" s="75">
        <f t="shared" si="1"/>
        <v>1</v>
      </c>
      <c r="S11" s="75">
        <f t="shared" si="1"/>
        <v>0.98149920255183409</v>
      </c>
      <c r="T11" s="75">
        <f t="shared" si="1"/>
        <v>1</v>
      </c>
      <c r="U11" s="75">
        <f t="shared" si="1"/>
        <v>1</v>
      </c>
      <c r="V11" s="75">
        <f t="shared" si="1"/>
        <v>0.91362126245847175</v>
      </c>
      <c r="W11" s="75">
        <f t="shared" si="1"/>
        <v>0.96903553299492384</v>
      </c>
      <c r="X11" s="75">
        <f t="shared" si="1"/>
        <v>1</v>
      </c>
      <c r="Y11" s="75">
        <f t="shared" si="1"/>
        <v>1</v>
      </c>
      <c r="Z11" s="75">
        <f t="shared" si="1"/>
        <v>1</v>
      </c>
      <c r="AA11" s="75">
        <f t="shared" si="1"/>
        <v>1</v>
      </c>
    </row>
    <row r="12" spans="1:28" s="12" customFormat="1" ht="30" hidden="1" customHeight="1" x14ac:dyDescent="0.25">
      <c r="A12" s="13" t="s">
        <v>31</v>
      </c>
      <c r="B12" s="8">
        <v>11752</v>
      </c>
      <c r="C12" s="8">
        <f>SUM(G12:AA12)</f>
        <v>18816</v>
      </c>
      <c r="D12" s="15"/>
      <c r="E12" s="15"/>
      <c r="F12" s="15"/>
      <c r="G12" s="80">
        <v>498</v>
      </c>
      <c r="H12" s="80">
        <v>198</v>
      </c>
      <c r="I12" s="80">
        <v>2400</v>
      </c>
      <c r="J12" s="80">
        <v>873</v>
      </c>
      <c r="K12" s="80">
        <v>72</v>
      </c>
      <c r="L12" s="80">
        <v>2250</v>
      </c>
      <c r="M12" s="80">
        <v>900</v>
      </c>
      <c r="N12" s="80">
        <v>423</v>
      </c>
      <c r="O12" s="80">
        <v>613</v>
      </c>
      <c r="P12" s="80">
        <v>150</v>
      </c>
      <c r="Q12" s="80">
        <v>750</v>
      </c>
      <c r="R12" s="80">
        <v>310</v>
      </c>
      <c r="S12" s="80">
        <v>1600</v>
      </c>
      <c r="T12" s="80">
        <v>700</v>
      </c>
      <c r="U12" s="80">
        <v>1856</v>
      </c>
      <c r="V12" s="80">
        <v>600</v>
      </c>
      <c r="W12" s="80"/>
      <c r="X12" s="80">
        <v>374</v>
      </c>
      <c r="Y12" s="80">
        <v>940</v>
      </c>
      <c r="Z12" s="80">
        <v>3009</v>
      </c>
      <c r="AA12" s="80">
        <v>300</v>
      </c>
    </row>
    <row r="13" spans="1:28" s="12" customFormat="1" ht="30" hidden="1" customHeight="1" x14ac:dyDescent="0.25">
      <c r="A13" s="13" t="s">
        <v>32</v>
      </c>
      <c r="B13" s="15">
        <f>B12/B8</f>
        <v>0.22792862684251358</v>
      </c>
      <c r="C13" s="15">
        <f>C12/C8</f>
        <v>0.36509692065894406</v>
      </c>
      <c r="D13" s="15"/>
      <c r="E13" s="15"/>
      <c r="F13" s="15"/>
      <c r="G13" s="16">
        <f t="shared" ref="G13:N13" si="2">G12/G8</f>
        <v>0.19951923076923078</v>
      </c>
      <c r="H13" s="16">
        <f t="shared" si="2"/>
        <v>0.10020242914979757</v>
      </c>
      <c r="I13" s="16">
        <f t="shared" si="2"/>
        <v>0.66152149944873206</v>
      </c>
      <c r="J13" s="16">
        <f t="shared" si="2"/>
        <v>0.2857610474631751</v>
      </c>
      <c r="K13" s="16">
        <f t="shared" si="2"/>
        <v>4.7089601046435579E-2</v>
      </c>
      <c r="L13" s="16">
        <f t="shared" si="2"/>
        <v>0.71225071225071224</v>
      </c>
      <c r="M13" s="16">
        <f t="shared" si="2"/>
        <v>0.41020966271649956</v>
      </c>
      <c r="N13" s="16">
        <f t="shared" si="2"/>
        <v>0.14754098360655737</v>
      </c>
      <c r="O13" s="16">
        <f t="shared" ref="O13:AA13" si="3">O12/O8</f>
        <v>0.269806338028169</v>
      </c>
      <c r="P13" s="16">
        <f t="shared" si="3"/>
        <v>0.1358695652173913</v>
      </c>
      <c r="Q13" s="16">
        <f t="shared" si="3"/>
        <v>0.44117647058823528</v>
      </c>
      <c r="R13" s="16">
        <f t="shared" si="3"/>
        <v>0.16120644825793032</v>
      </c>
      <c r="S13" s="16">
        <f t="shared" si="3"/>
        <v>0.5103668261562998</v>
      </c>
      <c r="T13" s="16">
        <f t="shared" si="3"/>
        <v>0.22816166883963493</v>
      </c>
      <c r="U13" s="16">
        <f t="shared" si="3"/>
        <v>0.47082699137493655</v>
      </c>
      <c r="V13" s="16">
        <f t="shared" si="3"/>
        <v>0.22148394241417496</v>
      </c>
      <c r="W13" s="16">
        <f t="shared" si="3"/>
        <v>0</v>
      </c>
      <c r="X13" s="16">
        <f t="shared" si="3"/>
        <v>0.64930555555555558</v>
      </c>
      <c r="Y13" s="16">
        <f t="shared" si="3"/>
        <v>0.43802423112767941</v>
      </c>
      <c r="Z13" s="16">
        <f t="shared" si="3"/>
        <v>0.78115264797507789</v>
      </c>
      <c r="AA13" s="16">
        <f t="shared" si="3"/>
        <v>0.13416815742397137</v>
      </c>
    </row>
    <row r="14" spans="1:28" s="12" customFormat="1" ht="30" hidden="1" customHeight="1" x14ac:dyDescent="0.25">
      <c r="A14" s="18" t="s">
        <v>33</v>
      </c>
      <c r="B14" s="8">
        <v>9451</v>
      </c>
      <c r="C14" s="8">
        <f>SUM(G14:AA14)</f>
        <v>5184</v>
      </c>
      <c r="D14" s="15"/>
      <c r="E14" s="15"/>
      <c r="F14" s="15"/>
      <c r="G14" s="10"/>
      <c r="H14" s="10"/>
      <c r="I14" s="10">
        <v>1600</v>
      </c>
      <c r="J14" s="10">
        <v>500</v>
      </c>
      <c r="K14" s="10">
        <v>12</v>
      </c>
      <c r="L14" s="10">
        <v>200</v>
      </c>
      <c r="M14" s="10">
        <v>1372</v>
      </c>
      <c r="N14" s="10"/>
      <c r="O14" s="10">
        <v>580</v>
      </c>
      <c r="P14" s="10"/>
      <c r="Q14" s="10">
        <v>100</v>
      </c>
      <c r="R14" s="10">
        <v>120</v>
      </c>
      <c r="S14" s="10"/>
      <c r="T14" s="10">
        <v>250</v>
      </c>
      <c r="U14" s="10">
        <v>280</v>
      </c>
      <c r="V14" s="10"/>
      <c r="W14" s="10"/>
      <c r="X14" s="10"/>
      <c r="Y14" s="10"/>
      <c r="Z14" s="10">
        <v>100</v>
      </c>
      <c r="AA14" s="10">
        <v>70</v>
      </c>
    </row>
    <row r="15" spans="1:28" s="12" customFormat="1" ht="30" hidden="1" customHeight="1" x14ac:dyDescent="0.25">
      <c r="A15" s="11" t="s">
        <v>34</v>
      </c>
      <c r="B15" s="8">
        <v>20000.3</v>
      </c>
      <c r="C15" s="8">
        <v>20000</v>
      </c>
      <c r="D15" s="15">
        <f>C15/B15</f>
        <v>0.9999850002249967</v>
      </c>
      <c r="E15" s="15"/>
      <c r="F15" s="15"/>
      <c r="G15" s="10">
        <v>1214</v>
      </c>
      <c r="H15" s="10">
        <v>599</v>
      </c>
      <c r="I15" s="10">
        <v>1456</v>
      </c>
      <c r="J15" s="10">
        <v>1166.4000000000001</v>
      </c>
      <c r="K15" s="10">
        <v>648</v>
      </c>
      <c r="L15" s="10">
        <v>1046</v>
      </c>
      <c r="M15" s="10">
        <v>965.7</v>
      </c>
      <c r="N15" s="10">
        <v>1272</v>
      </c>
      <c r="O15" s="10">
        <v>779.2</v>
      </c>
      <c r="P15" s="10">
        <v>418</v>
      </c>
      <c r="Q15" s="10">
        <v>542</v>
      </c>
      <c r="R15" s="10">
        <v>1129</v>
      </c>
      <c r="S15" s="10">
        <v>1318</v>
      </c>
      <c r="T15" s="10">
        <v>1036</v>
      </c>
      <c r="U15" s="10">
        <v>1268.5</v>
      </c>
      <c r="V15" s="10">
        <v>857</v>
      </c>
      <c r="W15" s="10">
        <v>661</v>
      </c>
      <c r="X15" s="10">
        <v>187.6</v>
      </c>
      <c r="Y15" s="10">
        <v>1099</v>
      </c>
      <c r="Z15" s="10">
        <v>1550</v>
      </c>
      <c r="AA15" s="10">
        <v>787</v>
      </c>
    </row>
    <row r="16" spans="1:28" s="2" customFormat="1" ht="30" hidden="1" customHeight="1" x14ac:dyDescent="0.3">
      <c r="A16" s="11" t="s">
        <v>35</v>
      </c>
      <c r="B16" s="19">
        <v>11053</v>
      </c>
      <c r="C16" s="19">
        <f>SUM(G16:AA16)</f>
        <v>11553.500000000002</v>
      </c>
      <c r="D16" s="15">
        <f>C16/B16</f>
        <v>1.0452818239392021</v>
      </c>
      <c r="E16" s="15"/>
      <c r="F16" s="15"/>
      <c r="G16" s="76">
        <v>268.39999999999998</v>
      </c>
      <c r="H16" s="76">
        <v>181.8</v>
      </c>
      <c r="I16" s="76">
        <v>597.6</v>
      </c>
      <c r="J16" s="76">
        <v>1396.4</v>
      </c>
      <c r="K16" s="76">
        <v>363.2</v>
      </c>
      <c r="L16" s="76">
        <v>496.3</v>
      </c>
      <c r="M16" s="76">
        <v>781</v>
      </c>
      <c r="N16" s="76">
        <v>850.5</v>
      </c>
      <c r="O16" s="76">
        <v>782.1</v>
      </c>
      <c r="P16" s="76">
        <v>210</v>
      </c>
      <c r="Q16" s="76">
        <v>484.8</v>
      </c>
      <c r="R16" s="76">
        <v>248.3</v>
      </c>
      <c r="S16" s="76">
        <v>516.20000000000005</v>
      </c>
      <c r="T16" s="76">
        <v>356</v>
      </c>
      <c r="U16" s="76">
        <v>868</v>
      </c>
      <c r="V16" s="76">
        <v>561.20000000000005</v>
      </c>
      <c r="W16" s="76">
        <v>219.8</v>
      </c>
      <c r="X16" s="76">
        <v>145.1</v>
      </c>
      <c r="Y16" s="76">
        <v>605.70000000000005</v>
      </c>
      <c r="Z16" s="76">
        <v>1368.7</v>
      </c>
      <c r="AA16" s="76">
        <v>252.4</v>
      </c>
      <c r="AB16" s="20"/>
    </row>
    <row r="17" spans="1:28" s="2" customFormat="1" ht="30" hidden="1" customHeight="1" x14ac:dyDescent="0.3">
      <c r="A17" s="18" t="s">
        <v>36</v>
      </c>
      <c r="B17" s="15">
        <f>B16/B15</f>
        <v>0.5526417103743444</v>
      </c>
      <c r="C17" s="15">
        <f>C16/C15</f>
        <v>0.57767500000000005</v>
      </c>
      <c r="D17" s="15"/>
      <c r="E17" s="15"/>
      <c r="F17" s="15"/>
      <c r="G17" s="16">
        <f t="shared" ref="G17:Y17" si="4">G16/G15</f>
        <v>0.22108731466227347</v>
      </c>
      <c r="H17" s="16">
        <f t="shared" si="4"/>
        <v>0.30350584307178635</v>
      </c>
      <c r="I17" s="16">
        <f t="shared" si="4"/>
        <v>0.41043956043956048</v>
      </c>
      <c r="J17" s="16">
        <f t="shared" si="4"/>
        <v>1.19718792866941</v>
      </c>
      <c r="K17" s="16">
        <f t="shared" si="4"/>
        <v>0.56049382716049378</v>
      </c>
      <c r="L17" s="16">
        <f t="shared" si="4"/>
        <v>0.47447418738049713</v>
      </c>
      <c r="M17" s="16">
        <f t="shared" si="4"/>
        <v>0.8087397742570156</v>
      </c>
      <c r="N17" s="16">
        <f t="shared" si="4"/>
        <v>0.66863207547169812</v>
      </c>
      <c r="O17" s="16">
        <f t="shared" si="4"/>
        <v>1.0037217659137576</v>
      </c>
      <c r="P17" s="16">
        <f t="shared" si="4"/>
        <v>0.50239234449760761</v>
      </c>
      <c r="Q17" s="16">
        <f t="shared" si="4"/>
        <v>0.89446494464944648</v>
      </c>
      <c r="R17" s="16">
        <f t="shared" si="4"/>
        <v>0.21992914083259524</v>
      </c>
      <c r="S17" s="16">
        <f t="shared" si="4"/>
        <v>0.39165402124430959</v>
      </c>
      <c r="T17" s="16">
        <f t="shared" si="4"/>
        <v>0.34362934362934361</v>
      </c>
      <c r="U17" s="16">
        <f t="shared" si="4"/>
        <v>0.68427276310603069</v>
      </c>
      <c r="V17" s="16">
        <f t="shared" si="4"/>
        <v>0.65484247374562432</v>
      </c>
      <c r="W17" s="16">
        <f t="shared" si="4"/>
        <v>0.33252647503782151</v>
      </c>
      <c r="X17" s="16">
        <f t="shared" si="4"/>
        <v>0.77345415778251603</v>
      </c>
      <c r="Y17" s="16">
        <f t="shared" si="4"/>
        <v>0.55113739763421299</v>
      </c>
      <c r="Z17" s="16">
        <v>0.72699999999999998</v>
      </c>
      <c r="AA17" s="16">
        <f>AA16/AA15</f>
        <v>0.32071156289707753</v>
      </c>
      <c r="AB17" s="21"/>
    </row>
    <row r="18" spans="1:28" s="2" customFormat="1" ht="30" hidden="1" customHeight="1" x14ac:dyDescent="0.3">
      <c r="A18" s="11" t="s">
        <v>37</v>
      </c>
      <c r="B18" s="15">
        <v>0.86799999999999999</v>
      </c>
      <c r="C18" s="15">
        <v>0.88200000000000001</v>
      </c>
      <c r="D18" s="15"/>
      <c r="E18" s="15"/>
      <c r="F18" s="15"/>
      <c r="G18" s="16">
        <v>0.46400000000000002</v>
      </c>
      <c r="H18" s="16">
        <v>0.46700000000000003</v>
      </c>
      <c r="I18" s="16">
        <v>0.84199999999999997</v>
      </c>
      <c r="J18" s="16">
        <v>0.81100000000000005</v>
      </c>
      <c r="K18" s="16">
        <v>1.038</v>
      </c>
      <c r="L18" s="16">
        <v>1.083</v>
      </c>
      <c r="M18" s="16">
        <v>2.1429999999999998</v>
      </c>
      <c r="N18" s="16">
        <v>1.0509999999999999</v>
      </c>
      <c r="O18" s="16">
        <v>0.63500000000000001</v>
      </c>
      <c r="P18" s="16">
        <v>1.077</v>
      </c>
      <c r="Q18" s="16">
        <v>0.67700000000000005</v>
      </c>
      <c r="R18" s="16">
        <v>0.59299999999999997</v>
      </c>
      <c r="S18" s="16">
        <v>0.6</v>
      </c>
      <c r="T18" s="16">
        <v>0.85699999999999998</v>
      </c>
      <c r="U18" s="16">
        <v>0.88300000000000001</v>
      </c>
      <c r="V18" s="16">
        <v>0.30599999999999999</v>
      </c>
      <c r="W18" s="16">
        <v>0.8</v>
      </c>
      <c r="X18" s="16">
        <v>0.69299999999999995</v>
      </c>
      <c r="Y18" s="16">
        <v>0.75</v>
      </c>
      <c r="Z18" s="16">
        <v>1.319</v>
      </c>
      <c r="AA18" s="16">
        <v>1.4259999999999999</v>
      </c>
      <c r="AB18" s="21"/>
    </row>
    <row r="19" spans="1:28" s="2" customFormat="1" ht="30" hidden="1" customHeight="1" x14ac:dyDescent="0.3">
      <c r="A19" s="11" t="s">
        <v>38</v>
      </c>
      <c r="B19" s="15">
        <v>0.65500000000000003</v>
      </c>
      <c r="C19" s="15">
        <v>0.61199999999999999</v>
      </c>
      <c r="D19" s="15"/>
      <c r="E19" s="15"/>
      <c r="F19" s="15"/>
      <c r="G19" s="16">
        <v>0.95099999999999996</v>
      </c>
      <c r="H19" s="16">
        <v>0.26700000000000002</v>
      </c>
      <c r="I19" s="16">
        <v>1.1719999999999999</v>
      </c>
      <c r="J19" s="16">
        <v>0.52600000000000002</v>
      </c>
      <c r="K19" s="16">
        <v>0.625</v>
      </c>
      <c r="L19" s="16">
        <v>1.1180000000000001</v>
      </c>
      <c r="M19" s="16">
        <v>3.464</v>
      </c>
      <c r="N19" s="16">
        <v>0.377</v>
      </c>
      <c r="O19" s="16">
        <v>0.4</v>
      </c>
      <c r="P19" s="16">
        <v>1.548</v>
      </c>
      <c r="Q19" s="16">
        <v>0.63300000000000001</v>
      </c>
      <c r="R19" s="16">
        <v>5.6000000000000001E-2</v>
      </c>
      <c r="S19" s="16">
        <v>0.42199999999999999</v>
      </c>
      <c r="T19" s="16">
        <v>8.6999999999999994E-2</v>
      </c>
      <c r="U19" s="16">
        <v>0.97899999999999998</v>
      </c>
      <c r="V19" s="16">
        <v>0.313</v>
      </c>
      <c r="W19" s="16">
        <v>0</v>
      </c>
      <c r="X19" s="16">
        <v>1.6830000000000001</v>
      </c>
      <c r="Y19" s="16">
        <v>0.752</v>
      </c>
      <c r="Z19" s="16">
        <v>0.54900000000000004</v>
      </c>
      <c r="AA19" s="16">
        <v>0.152</v>
      </c>
      <c r="AB19" s="21"/>
    </row>
    <row r="20" spans="1:28" s="12" customFormat="1" ht="30" hidden="1" customHeight="1" x14ac:dyDescent="0.25">
      <c r="A20" s="22" t="s">
        <v>39</v>
      </c>
      <c r="B20" s="23">
        <v>102755</v>
      </c>
      <c r="C20" s="23">
        <f>SUM(G20:AA20)</f>
        <v>93232</v>
      </c>
      <c r="D20" s="15">
        <f>C20/B20</f>
        <v>0.90732324461096781</v>
      </c>
      <c r="E20" s="15"/>
      <c r="F20" s="15"/>
      <c r="G20" s="24">
        <v>6823</v>
      </c>
      <c r="H20" s="24">
        <v>3040</v>
      </c>
      <c r="I20" s="24">
        <v>5500</v>
      </c>
      <c r="J20" s="24">
        <v>5076</v>
      </c>
      <c r="K20" s="24">
        <v>3031</v>
      </c>
      <c r="L20" s="24">
        <v>5940</v>
      </c>
      <c r="M20" s="24">
        <v>3195</v>
      </c>
      <c r="N20" s="24">
        <v>3687</v>
      </c>
      <c r="O20" s="24">
        <v>4792</v>
      </c>
      <c r="P20" s="24">
        <v>1272</v>
      </c>
      <c r="Q20" s="24">
        <v>2634</v>
      </c>
      <c r="R20" s="24">
        <v>5962</v>
      </c>
      <c r="S20" s="24">
        <v>6465</v>
      </c>
      <c r="T20" s="24">
        <v>3620</v>
      </c>
      <c r="U20" s="24">
        <v>7665</v>
      </c>
      <c r="V20" s="24">
        <v>4125</v>
      </c>
      <c r="W20" s="24">
        <v>2805</v>
      </c>
      <c r="X20" s="24">
        <v>1994</v>
      </c>
      <c r="Y20" s="24">
        <v>6100</v>
      </c>
      <c r="Z20" s="24">
        <v>6901</v>
      </c>
      <c r="AA20" s="24">
        <v>2605</v>
      </c>
    </row>
    <row r="21" spans="1:28" s="12" customFormat="1" ht="30" hidden="1" customHeight="1" x14ac:dyDescent="0.25">
      <c r="A21" s="25" t="s">
        <v>40</v>
      </c>
      <c r="B21" s="23">
        <v>0</v>
      </c>
      <c r="C21" s="23">
        <f>SUM(G21:AA21)</f>
        <v>0</v>
      </c>
      <c r="D21" s="15" t="e">
        <f>C21/B21</f>
        <v>#DIV/0!</v>
      </c>
      <c r="E21" s="15"/>
      <c r="F21" s="15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</row>
    <row r="22" spans="1:28" s="12" customFormat="1" ht="30" hidden="1" customHeight="1" x14ac:dyDescent="0.25">
      <c r="A22" s="25" t="s">
        <v>41</v>
      </c>
      <c r="B22" s="9">
        <f>B21/B20</f>
        <v>0</v>
      </c>
      <c r="C22" s="9">
        <f>C21/C20</f>
        <v>0</v>
      </c>
      <c r="D22" s="9"/>
      <c r="E22" s="9"/>
      <c r="F22" s="9"/>
      <c r="G22" s="30">
        <f t="shared" ref="G22:AA22" si="5">G21/G20</f>
        <v>0</v>
      </c>
      <c r="H22" s="30">
        <f t="shared" si="5"/>
        <v>0</v>
      </c>
      <c r="I22" s="30">
        <f t="shared" si="5"/>
        <v>0</v>
      </c>
      <c r="J22" s="30">
        <f t="shared" si="5"/>
        <v>0</v>
      </c>
      <c r="K22" s="30">
        <f t="shared" si="5"/>
        <v>0</v>
      </c>
      <c r="L22" s="30">
        <f t="shared" si="5"/>
        <v>0</v>
      </c>
      <c r="M22" s="30">
        <f t="shared" si="5"/>
        <v>0</v>
      </c>
      <c r="N22" s="30">
        <f t="shared" si="5"/>
        <v>0</v>
      </c>
      <c r="O22" s="30">
        <f t="shared" si="5"/>
        <v>0</v>
      </c>
      <c r="P22" s="30">
        <f t="shared" si="5"/>
        <v>0</v>
      </c>
      <c r="Q22" s="30">
        <f t="shared" si="5"/>
        <v>0</v>
      </c>
      <c r="R22" s="30">
        <f t="shared" si="5"/>
        <v>0</v>
      </c>
      <c r="S22" s="30">
        <f t="shared" si="5"/>
        <v>0</v>
      </c>
      <c r="T22" s="30">
        <f t="shared" si="5"/>
        <v>0</v>
      </c>
      <c r="U22" s="30">
        <f t="shared" si="5"/>
        <v>0</v>
      </c>
      <c r="V22" s="30">
        <f t="shared" si="5"/>
        <v>0</v>
      </c>
      <c r="W22" s="30">
        <f t="shared" si="5"/>
        <v>0</v>
      </c>
      <c r="X22" s="30">
        <f t="shared" si="5"/>
        <v>0</v>
      </c>
      <c r="Y22" s="30">
        <f t="shared" si="5"/>
        <v>0</v>
      </c>
      <c r="Z22" s="30">
        <f t="shared" si="5"/>
        <v>0</v>
      </c>
      <c r="AA22" s="30">
        <f t="shared" si="5"/>
        <v>0</v>
      </c>
    </row>
    <row r="23" spans="1:28" s="12" customFormat="1" ht="30" hidden="1" customHeight="1" x14ac:dyDescent="0.25">
      <c r="A23" s="25" t="s">
        <v>42</v>
      </c>
      <c r="B23" s="23">
        <v>0</v>
      </c>
      <c r="C23" s="27">
        <f>SUM(G23:AA23)</f>
        <v>0</v>
      </c>
      <c r="D23" s="15" t="e">
        <f>C23/B23</f>
        <v>#DIV/0!</v>
      </c>
      <c r="E23" s="15"/>
      <c r="F23" s="15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</row>
    <row r="24" spans="1:28" s="12" customFormat="1" ht="30" hidden="1" customHeight="1" x14ac:dyDescent="0.25">
      <c r="A24" s="25" t="s">
        <v>43</v>
      </c>
      <c r="B24" s="15" t="e">
        <f>B23/B21</f>
        <v>#DIV/0!</v>
      </c>
      <c r="C24" s="15" t="e">
        <f>C23/C21</f>
        <v>#DIV/0!</v>
      </c>
      <c r="D24" s="15"/>
      <c r="E24" s="15"/>
      <c r="F24" s="15"/>
      <c r="G24" s="16" t="e">
        <f>G23/G21</f>
        <v>#DIV/0!</v>
      </c>
      <c r="H24" s="16" t="e">
        <f t="shared" ref="H24:AA24" si="6">H23/H21</f>
        <v>#DIV/0!</v>
      </c>
      <c r="I24" s="16" t="e">
        <f t="shared" si="6"/>
        <v>#DIV/0!</v>
      </c>
      <c r="J24" s="16" t="e">
        <f t="shared" si="6"/>
        <v>#DIV/0!</v>
      </c>
      <c r="K24" s="16" t="e">
        <f t="shared" si="6"/>
        <v>#DIV/0!</v>
      </c>
      <c r="L24" s="16" t="e">
        <f t="shared" si="6"/>
        <v>#DIV/0!</v>
      </c>
      <c r="M24" s="16" t="e">
        <f t="shared" si="6"/>
        <v>#DIV/0!</v>
      </c>
      <c r="N24" s="16" t="e">
        <f t="shared" si="6"/>
        <v>#DIV/0!</v>
      </c>
      <c r="O24" s="16" t="e">
        <f t="shared" si="6"/>
        <v>#DIV/0!</v>
      </c>
      <c r="P24" s="16" t="e">
        <f t="shared" si="6"/>
        <v>#DIV/0!</v>
      </c>
      <c r="Q24" s="16" t="e">
        <f t="shared" si="6"/>
        <v>#DIV/0!</v>
      </c>
      <c r="R24" s="16" t="e">
        <f t="shared" si="6"/>
        <v>#DIV/0!</v>
      </c>
      <c r="S24" s="16" t="e">
        <f t="shared" si="6"/>
        <v>#DIV/0!</v>
      </c>
      <c r="T24" s="16" t="e">
        <f t="shared" si="6"/>
        <v>#DIV/0!</v>
      </c>
      <c r="U24" s="16" t="e">
        <f t="shared" si="6"/>
        <v>#DIV/0!</v>
      </c>
      <c r="V24" s="16" t="e">
        <f t="shared" si="6"/>
        <v>#DIV/0!</v>
      </c>
      <c r="W24" s="16" t="e">
        <f t="shared" si="6"/>
        <v>#DIV/0!</v>
      </c>
      <c r="X24" s="16" t="e">
        <f t="shared" si="6"/>
        <v>#DIV/0!</v>
      </c>
      <c r="Y24" s="16" t="e">
        <f t="shared" si="6"/>
        <v>#DIV/0!</v>
      </c>
      <c r="Z24" s="16" t="e">
        <f t="shared" si="6"/>
        <v>#DIV/0!</v>
      </c>
      <c r="AA24" s="16" t="e">
        <f t="shared" si="6"/>
        <v>#DIV/0!</v>
      </c>
    </row>
    <row r="25" spans="1:28" s="12" customFormat="1" ht="30" hidden="1" customHeight="1" x14ac:dyDescent="0.25">
      <c r="A25" s="13" t="s">
        <v>44</v>
      </c>
      <c r="B25" s="23">
        <v>41468</v>
      </c>
      <c r="C25" s="23">
        <f>SUM(G25:AA25)</f>
        <v>79634</v>
      </c>
      <c r="D25" s="15"/>
      <c r="E25" s="15"/>
      <c r="F25" s="15"/>
      <c r="G25" s="26">
        <v>1765</v>
      </c>
      <c r="H25" s="26">
        <v>3040</v>
      </c>
      <c r="I25" s="26">
        <v>3200</v>
      </c>
      <c r="J25" s="26">
        <v>5076</v>
      </c>
      <c r="K25" s="26">
        <v>2824</v>
      </c>
      <c r="L25" s="26">
        <v>5940</v>
      </c>
      <c r="M25" s="26">
        <v>2430</v>
      </c>
      <c r="N25" s="26">
        <v>2976</v>
      </c>
      <c r="O25" s="26">
        <v>4792</v>
      </c>
      <c r="P25" s="26">
        <v>1272</v>
      </c>
      <c r="Q25" s="26">
        <v>2440</v>
      </c>
      <c r="R25" s="26">
        <v>5462</v>
      </c>
      <c r="S25" s="26">
        <v>6045</v>
      </c>
      <c r="T25" s="26">
        <v>3291</v>
      </c>
      <c r="U25" s="26">
        <v>7403</v>
      </c>
      <c r="V25" s="26">
        <v>3382</v>
      </c>
      <c r="W25" s="26">
        <v>2570</v>
      </c>
      <c r="X25" s="26">
        <v>1399</v>
      </c>
      <c r="Y25" s="26">
        <v>5859</v>
      </c>
      <c r="Z25" s="26">
        <v>6800</v>
      </c>
      <c r="AA25" s="26">
        <v>1668</v>
      </c>
    </row>
    <row r="26" spans="1:28" s="12" customFormat="1" ht="30" hidden="1" customHeight="1" x14ac:dyDescent="0.25">
      <c r="A26" s="18" t="s">
        <v>45</v>
      </c>
      <c r="B26" s="28">
        <f t="shared" ref="B26:AA26" si="7">B25/B20</f>
        <v>0.40356187046859032</v>
      </c>
      <c r="C26" s="28">
        <f t="shared" si="7"/>
        <v>0.85414879011498201</v>
      </c>
      <c r="D26" s="15"/>
      <c r="E26" s="15"/>
      <c r="F26" s="15"/>
      <c r="G26" s="29">
        <f t="shared" si="7"/>
        <v>0.2586838634031951</v>
      </c>
      <c r="H26" s="29">
        <f t="shared" si="7"/>
        <v>1</v>
      </c>
      <c r="I26" s="29">
        <f t="shared" si="7"/>
        <v>0.58181818181818179</v>
      </c>
      <c r="J26" s="29">
        <f t="shared" si="7"/>
        <v>1</v>
      </c>
      <c r="K26" s="29">
        <f t="shared" si="7"/>
        <v>0.93170570768723193</v>
      </c>
      <c r="L26" s="29">
        <f t="shared" si="7"/>
        <v>1</v>
      </c>
      <c r="M26" s="29">
        <f t="shared" si="7"/>
        <v>0.76056338028169013</v>
      </c>
      <c r="N26" s="29">
        <f t="shared" si="7"/>
        <v>0.80716029292107405</v>
      </c>
      <c r="O26" s="29">
        <f t="shared" si="7"/>
        <v>1</v>
      </c>
      <c r="P26" s="29">
        <f t="shared" si="7"/>
        <v>1</v>
      </c>
      <c r="Q26" s="29">
        <f t="shared" si="7"/>
        <v>0.92634776006074415</v>
      </c>
      <c r="R26" s="29">
        <f t="shared" si="7"/>
        <v>0.91613552499161355</v>
      </c>
      <c r="S26" s="29">
        <f t="shared" si="7"/>
        <v>0.93503480278422269</v>
      </c>
      <c r="T26" s="29">
        <f t="shared" si="7"/>
        <v>0.90911602209944753</v>
      </c>
      <c r="U26" s="29">
        <f t="shared" si="7"/>
        <v>0.96581865622961516</v>
      </c>
      <c r="V26" s="29">
        <f t="shared" si="7"/>
        <v>0.81987878787878787</v>
      </c>
      <c r="W26" s="29">
        <f t="shared" si="7"/>
        <v>0.91622103386809273</v>
      </c>
      <c r="X26" s="29">
        <f t="shared" si="7"/>
        <v>0.70160481444333</v>
      </c>
      <c r="Y26" s="29">
        <f t="shared" si="7"/>
        <v>0.96049180327868855</v>
      </c>
      <c r="Z26" s="29">
        <f t="shared" si="7"/>
        <v>0.98536443993624112</v>
      </c>
      <c r="AA26" s="29">
        <f t="shared" si="7"/>
        <v>0.6403071017274472</v>
      </c>
    </row>
    <row r="27" spans="1:28" s="103" customFormat="1" ht="30" hidden="1" customHeight="1" x14ac:dyDescent="0.25">
      <c r="A27" s="100" t="s">
        <v>199</v>
      </c>
      <c r="B27" s="101"/>
      <c r="C27" s="23">
        <f>SUM(G27:AA27)</f>
        <v>246</v>
      </c>
      <c r="D27" s="102"/>
      <c r="E27" s="102"/>
      <c r="F27" s="102"/>
      <c r="G27" s="37">
        <v>10</v>
      </c>
      <c r="H27" s="37">
        <v>13</v>
      </c>
      <c r="I27" s="37">
        <v>18</v>
      </c>
      <c r="J27" s="37">
        <v>20</v>
      </c>
      <c r="K27" s="37">
        <v>5</v>
      </c>
      <c r="L27" s="37">
        <v>10</v>
      </c>
      <c r="M27" s="37">
        <v>13</v>
      </c>
      <c r="N27" s="37">
        <v>5</v>
      </c>
      <c r="O27" s="37">
        <v>7</v>
      </c>
      <c r="P27" s="37">
        <v>8</v>
      </c>
      <c r="Q27" s="37">
        <v>15</v>
      </c>
      <c r="R27" s="37">
        <v>18</v>
      </c>
      <c r="S27" s="37">
        <v>12</v>
      </c>
      <c r="T27" s="37">
        <v>17</v>
      </c>
      <c r="U27" s="37">
        <v>8</v>
      </c>
      <c r="V27" s="37">
        <v>6</v>
      </c>
      <c r="W27" s="37">
        <v>6</v>
      </c>
      <c r="X27" s="37">
        <v>4</v>
      </c>
      <c r="Y27" s="37">
        <v>11</v>
      </c>
      <c r="Z27" s="37">
        <v>18</v>
      </c>
      <c r="AA27" s="37">
        <v>22</v>
      </c>
    </row>
    <row r="28" spans="1:28" s="12" customFormat="1" ht="30" hidden="1" customHeight="1" x14ac:dyDescent="0.25">
      <c r="A28" s="25" t="s">
        <v>46</v>
      </c>
      <c r="B28" s="23">
        <v>30244</v>
      </c>
      <c r="C28" s="23">
        <f>SUM(G28:AA28)</f>
        <v>55672</v>
      </c>
      <c r="D28" s="15"/>
      <c r="E28" s="15"/>
      <c r="F28" s="15"/>
      <c r="G28" s="26"/>
      <c r="H28" s="26">
        <v>425</v>
      </c>
      <c r="I28" s="26">
        <v>3300</v>
      </c>
      <c r="J28" s="26">
        <v>820</v>
      </c>
      <c r="K28" s="26">
        <v>2026</v>
      </c>
      <c r="L28" s="26">
        <v>2680</v>
      </c>
      <c r="M28" s="26">
        <v>3195</v>
      </c>
      <c r="N28" s="26">
        <v>1477</v>
      </c>
      <c r="O28" s="26">
        <v>1920</v>
      </c>
      <c r="P28" s="26">
        <v>342</v>
      </c>
      <c r="Q28" s="26">
        <v>2528</v>
      </c>
      <c r="R28" s="26">
        <v>5755</v>
      </c>
      <c r="S28" s="26">
        <v>6465</v>
      </c>
      <c r="T28" s="26">
        <v>3291</v>
      </c>
      <c r="U28" s="26">
        <v>4207</v>
      </c>
      <c r="V28" s="26">
        <v>1605</v>
      </c>
      <c r="W28" s="26"/>
      <c r="X28" s="26">
        <v>1274</v>
      </c>
      <c r="Y28" s="26">
        <v>5920</v>
      </c>
      <c r="Z28" s="26">
        <v>6502</v>
      </c>
      <c r="AA28" s="26">
        <v>1940</v>
      </c>
    </row>
    <row r="29" spans="1:28" s="12" customFormat="1" ht="30" hidden="1" customHeight="1" x14ac:dyDescent="0.25">
      <c r="A29" s="18" t="s">
        <v>45</v>
      </c>
      <c r="B29" s="9">
        <f t="shared" ref="B29:AA29" si="8">B28/B20</f>
        <v>0.29433117609848669</v>
      </c>
      <c r="C29" s="9">
        <f t="shared" si="8"/>
        <v>0.59713403123391107</v>
      </c>
      <c r="D29" s="15"/>
      <c r="E29" s="15"/>
      <c r="F29" s="15"/>
      <c r="G29" s="30">
        <f t="shared" si="8"/>
        <v>0</v>
      </c>
      <c r="H29" s="30">
        <f t="shared" si="8"/>
        <v>0.13980263157894737</v>
      </c>
      <c r="I29" s="30">
        <f t="shared" si="8"/>
        <v>0.6</v>
      </c>
      <c r="J29" s="30">
        <f t="shared" si="8"/>
        <v>0.16154452324665092</v>
      </c>
      <c r="K29" s="30">
        <f t="shared" si="8"/>
        <v>0.6684262619597493</v>
      </c>
      <c r="L29" s="30">
        <f t="shared" si="8"/>
        <v>0.45117845117845118</v>
      </c>
      <c r="M29" s="30">
        <f t="shared" si="8"/>
        <v>1</v>
      </c>
      <c r="N29" s="30">
        <f t="shared" si="8"/>
        <v>0.40059669107675616</v>
      </c>
      <c r="O29" s="30">
        <f t="shared" si="8"/>
        <v>0.40066777963272121</v>
      </c>
      <c r="P29" s="30">
        <f t="shared" si="8"/>
        <v>0.26886792452830188</v>
      </c>
      <c r="Q29" s="30">
        <f t="shared" si="8"/>
        <v>0.95975702353834469</v>
      </c>
      <c r="R29" s="30">
        <f t="shared" si="8"/>
        <v>0.96528010734652803</v>
      </c>
      <c r="S29" s="30">
        <f t="shared" si="8"/>
        <v>1</v>
      </c>
      <c r="T29" s="30">
        <f t="shared" si="8"/>
        <v>0.90911602209944753</v>
      </c>
      <c r="U29" s="30">
        <f t="shared" si="8"/>
        <v>0.54885844748858448</v>
      </c>
      <c r="V29" s="30">
        <f t="shared" si="8"/>
        <v>0.3890909090909091</v>
      </c>
      <c r="W29" s="30">
        <f t="shared" si="8"/>
        <v>0</v>
      </c>
      <c r="X29" s="30">
        <f t="shared" si="8"/>
        <v>0.63891675025075223</v>
      </c>
      <c r="Y29" s="30">
        <f t="shared" si="8"/>
        <v>0.97049180327868856</v>
      </c>
      <c r="Z29" s="30">
        <f t="shared" si="8"/>
        <v>0.94218229242138818</v>
      </c>
      <c r="AA29" s="30">
        <f t="shared" si="8"/>
        <v>0.74472168905950098</v>
      </c>
    </row>
    <row r="30" spans="1:28" s="12" customFormat="1" ht="30" hidden="1" customHeight="1" x14ac:dyDescent="0.25">
      <c r="A30" s="11" t="s">
        <v>200</v>
      </c>
      <c r="B30" s="23">
        <v>102447</v>
      </c>
      <c r="C30" s="23">
        <f>SUM(G30:AA30)</f>
        <v>100430</v>
      </c>
      <c r="D30" s="15">
        <f>C30/B30</f>
        <v>0.98031177096449873</v>
      </c>
      <c r="E30" s="15"/>
      <c r="F30" s="15"/>
      <c r="G30" s="31">
        <v>1266</v>
      </c>
      <c r="H30" s="31">
        <v>1957</v>
      </c>
      <c r="I30" s="31">
        <v>6725</v>
      </c>
      <c r="J30" s="31">
        <v>7141</v>
      </c>
      <c r="K30" s="31">
        <v>7867</v>
      </c>
      <c r="L30" s="31">
        <v>4438</v>
      </c>
      <c r="M30" s="31">
        <v>3506</v>
      </c>
      <c r="N30" s="31">
        <v>4397</v>
      </c>
      <c r="O30" s="31">
        <v>2750</v>
      </c>
      <c r="P30" s="31">
        <v>4029</v>
      </c>
      <c r="Q30" s="31">
        <v>4786</v>
      </c>
      <c r="R30" s="31">
        <v>5821</v>
      </c>
      <c r="S30" s="31">
        <v>6118</v>
      </c>
      <c r="T30" s="31">
        <v>3661</v>
      </c>
      <c r="U30" s="31">
        <v>4323</v>
      </c>
      <c r="V30" s="31">
        <v>4941</v>
      </c>
      <c r="W30" s="31">
        <v>1952</v>
      </c>
      <c r="X30" s="31">
        <v>1533</v>
      </c>
      <c r="Y30" s="31">
        <v>9267</v>
      </c>
      <c r="Z30" s="31">
        <v>8306</v>
      </c>
      <c r="AA30" s="31">
        <v>5646</v>
      </c>
    </row>
    <row r="31" spans="1:28" s="12" customFormat="1" ht="30" hidden="1" customHeight="1" x14ac:dyDescent="0.25">
      <c r="A31" s="13" t="s">
        <v>47</v>
      </c>
      <c r="B31" s="23"/>
      <c r="C31" s="23">
        <f>SUM(G31:AA31)</f>
        <v>0</v>
      </c>
      <c r="D31" s="15" t="e">
        <f>C31/B31</f>
        <v>#DIV/0!</v>
      </c>
      <c r="E31" s="15"/>
      <c r="F31" s="15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</row>
    <row r="32" spans="1:28" s="12" customFormat="1" ht="30" hidden="1" customHeight="1" x14ac:dyDescent="0.25">
      <c r="A32" s="18" t="s">
        <v>41</v>
      </c>
      <c r="B32" s="30">
        <f>B31/B30</f>
        <v>0</v>
      </c>
      <c r="C32" s="30">
        <f>C31/C30</f>
        <v>0</v>
      </c>
      <c r="D32" s="15" t="e">
        <f>C32/B32</f>
        <v>#DIV/0!</v>
      </c>
      <c r="E32" s="15"/>
      <c r="F32" s="15"/>
      <c r="G32" s="30">
        <f>G31/G30</f>
        <v>0</v>
      </c>
      <c r="H32" s="30">
        <f t="shared" ref="H32:AA32" si="9">H31/H30</f>
        <v>0</v>
      </c>
      <c r="I32" s="30">
        <f t="shared" si="9"/>
        <v>0</v>
      </c>
      <c r="J32" s="30">
        <f t="shared" si="9"/>
        <v>0</v>
      </c>
      <c r="K32" s="30">
        <f t="shared" si="9"/>
        <v>0</v>
      </c>
      <c r="L32" s="30">
        <f t="shared" si="9"/>
        <v>0</v>
      </c>
      <c r="M32" s="30">
        <f t="shared" si="9"/>
        <v>0</v>
      </c>
      <c r="N32" s="30">
        <f t="shared" si="9"/>
        <v>0</v>
      </c>
      <c r="O32" s="30">
        <f t="shared" si="9"/>
        <v>0</v>
      </c>
      <c r="P32" s="30">
        <f t="shared" si="9"/>
        <v>0</v>
      </c>
      <c r="Q32" s="30">
        <f t="shared" si="9"/>
        <v>0</v>
      </c>
      <c r="R32" s="30">
        <f>R31/S30</f>
        <v>0</v>
      </c>
      <c r="S32" s="30">
        <f>S31/T30</f>
        <v>0</v>
      </c>
      <c r="T32" s="30">
        <f>T31/U30</f>
        <v>0</v>
      </c>
      <c r="U32" s="30" t="e">
        <f>U31/#REF!</f>
        <v>#REF!</v>
      </c>
      <c r="V32" s="30">
        <f t="shared" si="9"/>
        <v>0</v>
      </c>
      <c r="W32" s="30">
        <f t="shared" si="9"/>
        <v>0</v>
      </c>
      <c r="X32" s="30">
        <f t="shared" si="9"/>
        <v>0</v>
      </c>
      <c r="Y32" s="30">
        <f t="shared" si="9"/>
        <v>0</v>
      </c>
      <c r="Z32" s="30">
        <f t="shared" si="9"/>
        <v>0</v>
      </c>
      <c r="AA32" s="30">
        <f t="shared" si="9"/>
        <v>0</v>
      </c>
    </row>
    <row r="33" spans="1:31" s="12" customFormat="1" ht="30" hidden="1" customHeight="1" x14ac:dyDescent="0.25">
      <c r="A33" s="13" t="s">
        <v>48</v>
      </c>
      <c r="B33" s="23">
        <v>20079</v>
      </c>
      <c r="C33" s="23">
        <f>SUM(G33:AA33)</f>
        <v>27180</v>
      </c>
      <c r="D33" s="15"/>
      <c r="E33" s="15"/>
      <c r="F33" s="15"/>
      <c r="G33" s="26"/>
      <c r="H33" s="26">
        <v>489</v>
      </c>
      <c r="I33" s="26">
        <v>2100</v>
      </c>
      <c r="J33" s="26">
        <v>50</v>
      </c>
      <c r="K33" s="26">
        <v>835</v>
      </c>
      <c r="L33" s="26">
        <v>850</v>
      </c>
      <c r="M33" s="26">
        <v>2330</v>
      </c>
      <c r="N33" s="26">
        <v>793</v>
      </c>
      <c r="O33" s="26">
        <v>668</v>
      </c>
      <c r="P33" s="26">
        <v>844</v>
      </c>
      <c r="Q33" s="26">
        <v>1020</v>
      </c>
      <c r="R33" s="26">
        <v>1401</v>
      </c>
      <c r="S33" s="26">
        <v>377</v>
      </c>
      <c r="T33" s="26">
        <v>1526</v>
      </c>
      <c r="U33" s="26">
        <v>1027</v>
      </c>
      <c r="V33" s="26">
        <v>4341</v>
      </c>
      <c r="W33" s="26">
        <v>956</v>
      </c>
      <c r="X33" s="26">
        <v>909</v>
      </c>
      <c r="Y33" s="26">
        <v>2620</v>
      </c>
      <c r="Z33" s="26">
        <v>3352</v>
      </c>
      <c r="AA33" s="26">
        <v>692</v>
      </c>
    </row>
    <row r="34" spans="1:31" s="12" customFormat="1" ht="30" hidden="1" customHeight="1" x14ac:dyDescent="0.25">
      <c r="A34" s="13" t="s">
        <v>45</v>
      </c>
      <c r="B34" s="28">
        <f t="shared" ref="B34:AA34" si="10">B33/B30</f>
        <v>0.19599402617939032</v>
      </c>
      <c r="C34" s="28">
        <f t="shared" si="10"/>
        <v>0.27063626406452257</v>
      </c>
      <c r="D34" s="15"/>
      <c r="E34" s="15"/>
      <c r="F34" s="15"/>
      <c r="G34" s="29">
        <f t="shared" si="10"/>
        <v>0</v>
      </c>
      <c r="H34" s="29">
        <f t="shared" si="10"/>
        <v>0.24987225344915687</v>
      </c>
      <c r="I34" s="29">
        <f t="shared" si="10"/>
        <v>0.31226765799256506</v>
      </c>
      <c r="J34" s="29">
        <f t="shared" si="10"/>
        <v>7.0018204733230636E-3</v>
      </c>
      <c r="K34" s="29">
        <f t="shared" si="10"/>
        <v>0.10613957035718825</v>
      </c>
      <c r="L34" s="29">
        <f t="shared" si="10"/>
        <v>0.19152771518702119</v>
      </c>
      <c r="M34" s="29">
        <f t="shared" si="10"/>
        <v>0.66457501426126642</v>
      </c>
      <c r="N34" s="29">
        <f t="shared" si="10"/>
        <v>0.18035023879918127</v>
      </c>
      <c r="O34" s="29">
        <f t="shared" si="10"/>
        <v>0.24290909090909091</v>
      </c>
      <c r="P34" s="29">
        <f t="shared" si="10"/>
        <v>0.20948126085877389</v>
      </c>
      <c r="Q34" s="29">
        <f t="shared" si="10"/>
        <v>0.2131216046803176</v>
      </c>
      <c r="R34" s="29">
        <f>R33/S30</f>
        <v>0.2289964040536123</v>
      </c>
      <c r="S34" s="29">
        <f>S33/T30</f>
        <v>0.10297732859874351</v>
      </c>
      <c r="T34" s="29">
        <f>T33/U30</f>
        <v>0.35299560490400184</v>
      </c>
      <c r="U34" s="29">
        <f>U33/V30</f>
        <v>0.20785266140457398</v>
      </c>
      <c r="V34" s="29">
        <f t="shared" si="10"/>
        <v>0.87856709168184577</v>
      </c>
      <c r="W34" s="29">
        <f t="shared" si="10"/>
        <v>0.48975409836065575</v>
      </c>
      <c r="X34" s="29">
        <f t="shared" si="10"/>
        <v>0.59295499021526421</v>
      </c>
      <c r="Y34" s="29">
        <f t="shared" si="10"/>
        <v>0.28272364303442321</v>
      </c>
      <c r="Z34" s="29">
        <f>Z33/Z30</f>
        <v>0.40356368889959066</v>
      </c>
      <c r="AA34" s="29">
        <f t="shared" si="10"/>
        <v>0.12256464753808005</v>
      </c>
    </row>
    <row r="35" spans="1:31" s="12" customFormat="1" ht="30" hidden="1" customHeight="1" x14ac:dyDescent="0.25">
      <c r="A35" s="25" t="s">
        <v>49</v>
      </c>
      <c r="B35" s="23">
        <v>76082</v>
      </c>
      <c r="C35" s="23">
        <f>SUM(G35:AA35)</f>
        <v>82232</v>
      </c>
      <c r="D35" s="15"/>
      <c r="E35" s="15"/>
      <c r="F35" s="15"/>
      <c r="G35" s="26">
        <v>1024</v>
      </c>
      <c r="H35" s="26">
        <v>1957</v>
      </c>
      <c r="I35" s="26">
        <v>2800</v>
      </c>
      <c r="J35" s="26">
        <v>1942</v>
      </c>
      <c r="K35" s="26">
        <v>7817</v>
      </c>
      <c r="L35" s="26">
        <v>4438</v>
      </c>
      <c r="M35" s="26">
        <v>3505</v>
      </c>
      <c r="N35" s="26">
        <v>2810</v>
      </c>
      <c r="O35" s="26">
        <v>2367</v>
      </c>
      <c r="P35" s="26">
        <v>3982</v>
      </c>
      <c r="Q35" s="26">
        <v>2018</v>
      </c>
      <c r="R35" s="26">
        <v>5066</v>
      </c>
      <c r="S35" s="26">
        <v>6118</v>
      </c>
      <c r="T35" s="26">
        <v>3661</v>
      </c>
      <c r="U35" s="26">
        <v>4674</v>
      </c>
      <c r="V35" s="26">
        <v>3155</v>
      </c>
      <c r="W35" s="26">
        <v>1952</v>
      </c>
      <c r="X35" s="26">
        <v>50</v>
      </c>
      <c r="Y35" s="26">
        <v>9200</v>
      </c>
      <c r="Z35" s="26">
        <v>8050</v>
      </c>
      <c r="AA35" s="26">
        <v>5646</v>
      </c>
    </row>
    <row r="36" spans="1:31" s="12" customFormat="1" ht="30" hidden="1" customHeight="1" x14ac:dyDescent="0.25">
      <c r="A36" s="18" t="s">
        <v>45</v>
      </c>
      <c r="B36" s="9">
        <f t="shared" ref="B36:AA36" si="11">B35/B30</f>
        <v>0.74264741768914655</v>
      </c>
      <c r="C36" s="9">
        <f t="shared" si="11"/>
        <v>0.81879916359653493</v>
      </c>
      <c r="D36" s="15"/>
      <c r="E36" s="15"/>
      <c r="F36" s="15"/>
      <c r="G36" s="30"/>
      <c r="H36" s="30">
        <f t="shared" si="11"/>
        <v>1</v>
      </c>
      <c r="I36" s="30">
        <f t="shared" si="11"/>
        <v>0.41635687732342008</v>
      </c>
      <c r="J36" s="30">
        <f t="shared" si="11"/>
        <v>0.27195070718386782</v>
      </c>
      <c r="K36" s="30">
        <f t="shared" si="11"/>
        <v>0.99364433710435995</v>
      </c>
      <c r="L36" s="30">
        <f t="shared" si="11"/>
        <v>1</v>
      </c>
      <c r="M36" s="30">
        <f t="shared" si="11"/>
        <v>0.99971477467199088</v>
      </c>
      <c r="N36" s="30">
        <f t="shared" si="11"/>
        <v>0.63907209460996128</v>
      </c>
      <c r="O36" s="30">
        <f t="shared" si="11"/>
        <v>0.86072727272727267</v>
      </c>
      <c r="P36" s="30">
        <f t="shared" si="11"/>
        <v>0.98833457433606353</v>
      </c>
      <c r="Q36" s="30">
        <f t="shared" si="11"/>
        <v>0.42164646886753032</v>
      </c>
      <c r="R36" s="30">
        <f>R35/S30</f>
        <v>0.82804838182412555</v>
      </c>
      <c r="S36" s="30">
        <f>S35/T30</f>
        <v>1.6711281070745698</v>
      </c>
      <c r="T36" s="30">
        <f>T35/U30</f>
        <v>0.84686560259079346</v>
      </c>
      <c r="U36" s="30">
        <f>U35/V30</f>
        <v>0.94596235579842136</v>
      </c>
      <c r="V36" s="30">
        <f t="shared" si="11"/>
        <v>0.63853470957296099</v>
      </c>
      <c r="W36" s="30">
        <f t="shared" si="11"/>
        <v>1</v>
      </c>
      <c r="X36" s="30">
        <f t="shared" si="11"/>
        <v>3.2615786040443573E-2</v>
      </c>
      <c r="Y36" s="30">
        <f t="shared" si="11"/>
        <v>0.99277004424301285</v>
      </c>
      <c r="Z36" s="30">
        <f t="shared" si="11"/>
        <v>0.96917890681435104</v>
      </c>
      <c r="AA36" s="30">
        <f t="shared" si="11"/>
        <v>1</v>
      </c>
      <c r="AB36" s="30"/>
      <c r="AC36" s="30"/>
      <c r="AD36" s="30"/>
      <c r="AE36" s="30"/>
    </row>
    <row r="37" spans="1:31" s="12" customFormat="1" ht="30" hidden="1" customHeight="1" x14ac:dyDescent="0.25">
      <c r="A37" s="22" t="s">
        <v>50</v>
      </c>
      <c r="B37" s="23"/>
      <c r="C37" s="27">
        <f>SUM(G37:AA37)</f>
        <v>0</v>
      </c>
      <c r="D37" s="15"/>
      <c r="E37" s="15"/>
      <c r="F37" s="15"/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24">
        <v>0</v>
      </c>
      <c r="AA37" s="24">
        <v>0</v>
      </c>
    </row>
    <row r="38" spans="1:31" s="12" customFormat="1" ht="30" hidden="1" customHeight="1" x14ac:dyDescent="0.25">
      <c r="A38" s="25" t="s">
        <v>51</v>
      </c>
      <c r="B38" s="23">
        <v>172074</v>
      </c>
      <c r="C38" s="23">
        <f>SUM(G38:AA38)</f>
        <v>196745</v>
      </c>
      <c r="D38" s="15"/>
      <c r="E38" s="15"/>
      <c r="F38" s="15"/>
      <c r="G38" s="26">
        <v>6428</v>
      </c>
      <c r="H38" s="26">
        <v>4266</v>
      </c>
      <c r="I38" s="26">
        <v>14740</v>
      </c>
      <c r="J38" s="26">
        <v>11849</v>
      </c>
      <c r="K38" s="26">
        <v>6959</v>
      </c>
      <c r="L38" s="26">
        <v>25028</v>
      </c>
      <c r="M38" s="26">
        <v>9104</v>
      </c>
      <c r="N38" s="26">
        <v>11669</v>
      </c>
      <c r="O38" s="26">
        <v>4020</v>
      </c>
      <c r="P38" s="26">
        <v>3270</v>
      </c>
      <c r="Q38" s="26">
        <v>830</v>
      </c>
      <c r="R38" s="26">
        <v>5855</v>
      </c>
      <c r="S38" s="26">
        <v>13771</v>
      </c>
      <c r="T38" s="26">
        <v>14953</v>
      </c>
      <c r="U38" s="26">
        <v>12478</v>
      </c>
      <c r="V38" s="26">
        <v>5135</v>
      </c>
      <c r="W38" s="26">
        <v>6245</v>
      </c>
      <c r="X38" s="26">
        <v>2558</v>
      </c>
      <c r="Y38" s="26">
        <v>6780</v>
      </c>
      <c r="Z38" s="26">
        <v>24407</v>
      </c>
      <c r="AA38" s="26">
        <v>6400</v>
      </c>
    </row>
    <row r="39" spans="1:31" s="12" customFormat="1" ht="30" hidden="1" customHeight="1" x14ac:dyDescent="0.25">
      <c r="A39" s="18" t="s">
        <v>52</v>
      </c>
      <c r="B39" s="9"/>
      <c r="C39" s="9" t="e">
        <f>C38/C37</f>
        <v>#DIV/0!</v>
      </c>
      <c r="D39" s="15"/>
      <c r="E39" s="15"/>
      <c r="F39" s="15"/>
      <c r="G39" s="30" t="e">
        <f>G38/G37</f>
        <v>#DIV/0!</v>
      </c>
      <c r="H39" s="30" t="e">
        <f t="shared" ref="H39:AA39" si="12">H38/H37</f>
        <v>#DIV/0!</v>
      </c>
      <c r="I39" s="30" t="e">
        <f t="shared" si="12"/>
        <v>#DIV/0!</v>
      </c>
      <c r="J39" s="30" t="e">
        <f t="shared" si="12"/>
        <v>#DIV/0!</v>
      </c>
      <c r="K39" s="30" t="e">
        <f t="shared" si="12"/>
        <v>#DIV/0!</v>
      </c>
      <c r="L39" s="30" t="e">
        <f t="shared" si="12"/>
        <v>#DIV/0!</v>
      </c>
      <c r="M39" s="30" t="e">
        <f t="shared" si="12"/>
        <v>#DIV/0!</v>
      </c>
      <c r="N39" s="30" t="e">
        <f t="shared" si="12"/>
        <v>#DIV/0!</v>
      </c>
      <c r="O39" s="30" t="e">
        <f t="shared" si="12"/>
        <v>#DIV/0!</v>
      </c>
      <c r="P39" s="30" t="e">
        <f t="shared" si="12"/>
        <v>#DIV/0!</v>
      </c>
      <c r="Q39" s="30" t="e">
        <f t="shared" si="12"/>
        <v>#DIV/0!</v>
      </c>
      <c r="R39" s="30" t="e">
        <f t="shared" si="12"/>
        <v>#DIV/0!</v>
      </c>
      <c r="S39" s="30" t="e">
        <f t="shared" si="12"/>
        <v>#DIV/0!</v>
      </c>
      <c r="T39" s="30" t="e">
        <f t="shared" si="12"/>
        <v>#DIV/0!</v>
      </c>
      <c r="U39" s="30" t="e">
        <f t="shared" si="12"/>
        <v>#DIV/0!</v>
      </c>
      <c r="V39" s="30" t="e">
        <f t="shared" si="12"/>
        <v>#DIV/0!</v>
      </c>
      <c r="W39" s="30" t="e">
        <f t="shared" si="12"/>
        <v>#DIV/0!</v>
      </c>
      <c r="X39" s="30" t="e">
        <f t="shared" si="12"/>
        <v>#DIV/0!</v>
      </c>
      <c r="Y39" s="30" t="e">
        <f t="shared" si="12"/>
        <v>#DIV/0!</v>
      </c>
      <c r="Z39" s="30" t="e">
        <f t="shared" si="12"/>
        <v>#DIV/0!</v>
      </c>
      <c r="AA39" s="30" t="e">
        <f t="shared" si="12"/>
        <v>#DIV/0!</v>
      </c>
    </row>
    <row r="40" spans="1:31" s="12" customFormat="1" ht="30" hidden="1" customHeight="1" x14ac:dyDescent="0.25">
      <c r="A40" s="81" t="s">
        <v>53</v>
      </c>
      <c r="B40" s="23">
        <v>169791</v>
      </c>
      <c r="C40" s="23">
        <f>SUM(G40:AA40)</f>
        <v>188414</v>
      </c>
      <c r="D40" s="15"/>
      <c r="E40" s="15"/>
      <c r="F40" s="15"/>
      <c r="G40" s="26">
        <v>6014</v>
      </c>
      <c r="H40" s="26">
        <v>5300</v>
      </c>
      <c r="I40" s="26">
        <v>14740</v>
      </c>
      <c r="J40" s="26">
        <v>12190</v>
      </c>
      <c r="K40" s="26">
        <v>6023</v>
      </c>
      <c r="L40" s="26">
        <v>17820</v>
      </c>
      <c r="M40" s="26">
        <v>8854</v>
      </c>
      <c r="N40" s="26">
        <v>11130</v>
      </c>
      <c r="O40" s="26">
        <v>9597</v>
      </c>
      <c r="P40" s="26">
        <v>3270</v>
      </c>
      <c r="Q40" s="26"/>
      <c r="R40" s="26">
        <v>8419</v>
      </c>
      <c r="S40" s="26">
        <v>13237</v>
      </c>
      <c r="T40" s="26">
        <v>12567</v>
      </c>
      <c r="U40" s="26">
        <v>12442</v>
      </c>
      <c r="V40" s="26">
        <v>5337</v>
      </c>
      <c r="W40" s="26">
        <v>4250</v>
      </c>
      <c r="X40" s="26">
        <v>2558</v>
      </c>
      <c r="Y40" s="26">
        <v>5900</v>
      </c>
      <c r="Z40" s="26">
        <v>22366</v>
      </c>
      <c r="AA40" s="26">
        <v>6400</v>
      </c>
    </row>
    <row r="41" spans="1:31" s="2" customFormat="1" ht="30" customHeight="1" x14ac:dyDescent="0.3">
      <c r="A41" s="11" t="s">
        <v>168</v>
      </c>
      <c r="B41" s="105">
        <v>214447</v>
      </c>
      <c r="C41" s="105">
        <f>SUM(G41:AA41)</f>
        <v>193991</v>
      </c>
      <c r="D41" s="106"/>
      <c r="E41" s="106"/>
      <c r="F41" s="106"/>
      <c r="G41" s="107">
        <v>8532</v>
      </c>
      <c r="H41" s="107">
        <v>6006</v>
      </c>
      <c r="I41" s="107">
        <v>13000</v>
      </c>
      <c r="J41" s="107">
        <v>12915</v>
      </c>
      <c r="K41" s="107">
        <v>5900</v>
      </c>
      <c r="L41" s="107">
        <v>11939</v>
      </c>
      <c r="M41" s="107">
        <v>8900</v>
      </c>
      <c r="N41" s="107">
        <v>11268</v>
      </c>
      <c r="O41" s="107">
        <v>10249</v>
      </c>
      <c r="P41" s="107">
        <v>3000</v>
      </c>
      <c r="Q41" s="107">
        <v>6420</v>
      </c>
      <c r="R41" s="107">
        <v>8100</v>
      </c>
      <c r="S41" s="107">
        <v>11524</v>
      </c>
      <c r="T41" s="107">
        <v>12797</v>
      </c>
      <c r="U41" s="107">
        <v>12851</v>
      </c>
      <c r="V41" s="107">
        <v>9823</v>
      </c>
      <c r="W41" s="107">
        <v>7225</v>
      </c>
      <c r="X41" s="107">
        <v>2400</v>
      </c>
      <c r="Y41" s="108">
        <v>6364</v>
      </c>
      <c r="Z41" s="107">
        <v>15839</v>
      </c>
      <c r="AA41" s="107">
        <v>8939</v>
      </c>
      <c r="AB41" s="20"/>
    </row>
    <row r="42" spans="1:31" s="2" customFormat="1" ht="30" customHeight="1" x14ac:dyDescent="0.3">
      <c r="A42" s="32" t="s">
        <v>166</v>
      </c>
      <c r="B42" s="23">
        <v>226599</v>
      </c>
      <c r="C42" s="23">
        <f>SUM(G42:AA42)</f>
        <v>198070</v>
      </c>
      <c r="D42" s="15"/>
      <c r="E42" s="111">
        <v>238477</v>
      </c>
      <c r="F42" s="114">
        <v>100</v>
      </c>
      <c r="G42" s="10">
        <v>8532</v>
      </c>
      <c r="H42" s="10">
        <v>6007</v>
      </c>
      <c r="I42" s="10">
        <v>13125</v>
      </c>
      <c r="J42" s="10">
        <v>12917</v>
      </c>
      <c r="K42" s="107">
        <v>5905</v>
      </c>
      <c r="L42" s="10">
        <v>12100</v>
      </c>
      <c r="M42" s="10">
        <v>9871</v>
      </c>
      <c r="N42" s="10">
        <v>11665</v>
      </c>
      <c r="O42" s="10">
        <v>10267</v>
      </c>
      <c r="P42" s="10">
        <v>3030</v>
      </c>
      <c r="Q42" s="10">
        <v>6853</v>
      </c>
      <c r="R42" s="10">
        <v>8254</v>
      </c>
      <c r="S42" s="10">
        <v>11612</v>
      </c>
      <c r="T42" s="10">
        <v>12792</v>
      </c>
      <c r="U42" s="107">
        <v>13085</v>
      </c>
      <c r="V42" s="10">
        <v>9824</v>
      </c>
      <c r="W42" s="10">
        <v>7225</v>
      </c>
      <c r="X42" s="10">
        <v>3154</v>
      </c>
      <c r="Y42" s="10">
        <v>7012</v>
      </c>
      <c r="Z42" s="10">
        <v>15901</v>
      </c>
      <c r="AA42" s="10">
        <v>8939</v>
      </c>
      <c r="AB42" s="20"/>
    </row>
    <row r="43" spans="1:31" s="2" customFormat="1" ht="30" hidden="1" customHeight="1" x14ac:dyDescent="0.3">
      <c r="A43" s="17" t="s">
        <v>195</v>
      </c>
      <c r="B43" s="23"/>
      <c r="C43" s="23">
        <f>SUM(G43:AA43)</f>
        <v>6024</v>
      </c>
      <c r="D43" s="15"/>
      <c r="E43" s="15"/>
      <c r="F43" s="9"/>
      <c r="G43" s="10"/>
      <c r="H43" s="10">
        <v>720</v>
      </c>
      <c r="I43" s="10"/>
      <c r="J43" s="10"/>
      <c r="K43" s="10"/>
      <c r="L43" s="10"/>
      <c r="M43" s="10">
        <v>525</v>
      </c>
      <c r="N43" s="10">
        <v>568</v>
      </c>
      <c r="O43" s="10"/>
      <c r="P43" s="10">
        <v>20</v>
      </c>
      <c r="Q43" s="10"/>
      <c r="R43" s="10"/>
      <c r="S43" s="10">
        <v>747</v>
      </c>
      <c r="T43" s="10"/>
      <c r="U43" s="10"/>
      <c r="V43" s="10"/>
      <c r="W43" s="10">
        <v>250</v>
      </c>
      <c r="X43" s="10">
        <v>612</v>
      </c>
      <c r="Y43" s="10"/>
      <c r="Z43" s="10">
        <v>2392</v>
      </c>
      <c r="AA43" s="10">
        <v>190</v>
      </c>
      <c r="AB43" s="20"/>
    </row>
    <row r="44" spans="1:31" s="2" customFormat="1" ht="30" customHeight="1" x14ac:dyDescent="0.3">
      <c r="A44" s="18" t="s">
        <v>52</v>
      </c>
      <c r="B44" s="33">
        <f>B42/B41</f>
        <v>1.0566666822105228</v>
      </c>
      <c r="C44" s="33">
        <f>C42/C41</f>
        <v>1.0210267486635978</v>
      </c>
      <c r="D44" s="15"/>
      <c r="E44" s="102"/>
      <c r="F44" s="113"/>
      <c r="G44" s="35">
        <f>G42/G41</f>
        <v>1</v>
      </c>
      <c r="H44" s="35">
        <f t="shared" ref="H44:AA44" si="13">H42/H41</f>
        <v>1.0001665001665001</v>
      </c>
      <c r="I44" s="35">
        <f t="shared" si="13"/>
        <v>1.0096153846153846</v>
      </c>
      <c r="J44" s="35">
        <f t="shared" si="13"/>
        <v>1.0001548586914442</v>
      </c>
      <c r="K44" s="35">
        <f t="shared" si="13"/>
        <v>1.0008474576271187</v>
      </c>
      <c r="L44" s="35">
        <f t="shared" si="13"/>
        <v>1.0134852165172963</v>
      </c>
      <c r="M44" s="35">
        <f t="shared" si="13"/>
        <v>1.1091011235955057</v>
      </c>
      <c r="N44" s="35">
        <f t="shared" si="13"/>
        <v>1.0352325168619099</v>
      </c>
      <c r="O44" s="35">
        <f t="shared" si="13"/>
        <v>1.0017562689042834</v>
      </c>
      <c r="P44" s="35">
        <f t="shared" si="13"/>
        <v>1.01</v>
      </c>
      <c r="Q44" s="35">
        <f t="shared" si="13"/>
        <v>1.0674454828660436</v>
      </c>
      <c r="R44" s="35">
        <f t="shared" si="13"/>
        <v>1.0190123456790123</v>
      </c>
      <c r="S44" s="35">
        <f t="shared" si="13"/>
        <v>1.0076362374175634</v>
      </c>
      <c r="T44" s="35">
        <f t="shared" si="13"/>
        <v>0.99960928342580291</v>
      </c>
      <c r="U44" s="35">
        <f t="shared" si="13"/>
        <v>1.0182086997120847</v>
      </c>
      <c r="V44" s="35">
        <f t="shared" si="13"/>
        <v>1.0001018018935153</v>
      </c>
      <c r="W44" s="35">
        <f t="shared" si="13"/>
        <v>1</v>
      </c>
      <c r="X44" s="35">
        <f t="shared" si="13"/>
        <v>1.3141666666666667</v>
      </c>
      <c r="Y44" s="35">
        <f t="shared" si="13"/>
        <v>1.1018227529855438</v>
      </c>
      <c r="Z44" s="35">
        <f t="shared" si="13"/>
        <v>1.0039143885346298</v>
      </c>
      <c r="AA44" s="35">
        <f t="shared" si="13"/>
        <v>1</v>
      </c>
      <c r="AB44" s="21"/>
    </row>
    <row r="45" spans="1:31" s="2" customFormat="1" ht="30" customHeight="1" x14ac:dyDescent="0.3">
      <c r="A45" s="18" t="s">
        <v>167</v>
      </c>
      <c r="B45" s="23">
        <v>85927</v>
      </c>
      <c r="C45" s="23">
        <f>SUM(G45:AA45)</f>
        <v>80104</v>
      </c>
      <c r="D45" s="15"/>
      <c r="E45" s="102"/>
      <c r="F45" s="113"/>
      <c r="G45" s="34">
        <v>5663</v>
      </c>
      <c r="H45" s="34">
        <v>2690</v>
      </c>
      <c r="I45" s="34">
        <v>5725</v>
      </c>
      <c r="J45" s="34">
        <v>3399</v>
      </c>
      <c r="K45" s="34">
        <v>2261</v>
      </c>
      <c r="L45" s="34">
        <v>4963</v>
      </c>
      <c r="M45" s="34">
        <v>5102</v>
      </c>
      <c r="N45" s="34">
        <v>4061</v>
      </c>
      <c r="O45" s="34">
        <v>4705</v>
      </c>
      <c r="P45" s="104">
        <v>692</v>
      </c>
      <c r="Q45" s="34">
        <v>2340</v>
      </c>
      <c r="R45" s="34">
        <v>1803</v>
      </c>
      <c r="S45" s="34">
        <v>4521</v>
      </c>
      <c r="T45" s="34">
        <v>6488</v>
      </c>
      <c r="U45" s="34">
        <v>5030</v>
      </c>
      <c r="V45" s="34">
        <v>3129</v>
      </c>
      <c r="W45" s="34">
        <v>3335</v>
      </c>
      <c r="X45" s="34">
        <v>1300</v>
      </c>
      <c r="Y45" s="34">
        <v>1471</v>
      </c>
      <c r="Z45" s="34">
        <v>7976</v>
      </c>
      <c r="AA45" s="34">
        <v>3450</v>
      </c>
      <c r="AB45" s="21"/>
    </row>
    <row r="46" spans="1:31" s="2" customFormat="1" ht="30" customHeight="1" x14ac:dyDescent="0.3">
      <c r="A46" s="18" t="s">
        <v>54</v>
      </c>
      <c r="B46" s="23">
        <v>105500</v>
      </c>
      <c r="C46" s="23">
        <f>SUM(G46:AA46)</f>
        <v>94131</v>
      </c>
      <c r="D46" s="15"/>
      <c r="E46" s="102"/>
      <c r="F46" s="113"/>
      <c r="G46" s="26">
        <v>1775</v>
      </c>
      <c r="H46" s="26">
        <v>2760</v>
      </c>
      <c r="I46" s="26">
        <v>5935</v>
      </c>
      <c r="J46" s="26">
        <v>8062</v>
      </c>
      <c r="K46" s="26">
        <v>2399</v>
      </c>
      <c r="L46" s="26">
        <v>5517</v>
      </c>
      <c r="M46" s="26">
        <v>3445</v>
      </c>
      <c r="N46" s="26">
        <v>5490</v>
      </c>
      <c r="O46" s="26">
        <v>4823</v>
      </c>
      <c r="P46" s="26">
        <v>1705</v>
      </c>
      <c r="Q46" s="26">
        <v>4307</v>
      </c>
      <c r="R46" s="26">
        <v>4998</v>
      </c>
      <c r="S46" s="26">
        <v>5653</v>
      </c>
      <c r="T46" s="26">
        <v>5501</v>
      </c>
      <c r="U46" s="26">
        <v>7321</v>
      </c>
      <c r="V46" s="26">
        <v>5423</v>
      </c>
      <c r="W46" s="26">
        <v>3300</v>
      </c>
      <c r="X46" s="26">
        <v>1380</v>
      </c>
      <c r="Y46" s="26">
        <v>3670</v>
      </c>
      <c r="Z46" s="26">
        <v>6347</v>
      </c>
      <c r="AA46" s="26">
        <v>4320</v>
      </c>
      <c r="AB46" s="21"/>
    </row>
    <row r="47" spans="1:31" s="2" customFormat="1" ht="30" customHeight="1" x14ac:dyDescent="0.3">
      <c r="A47" s="18" t="s">
        <v>55</v>
      </c>
      <c r="B47" s="23">
        <v>1341</v>
      </c>
      <c r="C47" s="23">
        <f>SUM(G47:AA47)</f>
        <v>1130</v>
      </c>
      <c r="D47" s="15"/>
      <c r="E47" s="102">
        <v>1014</v>
      </c>
      <c r="F47" s="113"/>
      <c r="G47" s="34">
        <v>100</v>
      </c>
      <c r="H47" s="34"/>
      <c r="I47" s="34"/>
      <c r="J47" s="34">
        <v>700</v>
      </c>
      <c r="K47" s="34"/>
      <c r="L47" s="34"/>
      <c r="M47" s="34"/>
      <c r="N47" s="34">
        <v>10</v>
      </c>
      <c r="O47" s="34"/>
      <c r="P47" s="34"/>
      <c r="Q47" s="34"/>
      <c r="R47" s="34">
        <v>120</v>
      </c>
      <c r="S47" s="34"/>
      <c r="T47" s="34">
        <v>100</v>
      </c>
      <c r="U47" s="34"/>
      <c r="V47" s="34">
        <v>70</v>
      </c>
      <c r="W47" s="34">
        <v>30</v>
      </c>
      <c r="X47" s="34"/>
      <c r="Y47" s="34"/>
      <c r="Z47" s="34"/>
      <c r="AA47" s="34"/>
      <c r="AB47" s="21"/>
    </row>
    <row r="48" spans="1:31" s="2" customFormat="1" ht="30" customHeight="1" x14ac:dyDescent="0.3">
      <c r="A48" s="18" t="s">
        <v>56</v>
      </c>
      <c r="B48" s="23">
        <v>65</v>
      </c>
      <c r="C48" s="23">
        <f>SUM(G48:AA48)</f>
        <v>200</v>
      </c>
      <c r="D48" s="15"/>
      <c r="E48" s="102"/>
      <c r="F48" s="113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>
        <v>100</v>
      </c>
      <c r="T48" s="34">
        <v>20</v>
      </c>
      <c r="U48" s="34"/>
      <c r="V48" s="34"/>
      <c r="W48" s="34">
        <v>80</v>
      </c>
      <c r="X48" s="34"/>
      <c r="Y48" s="34"/>
      <c r="Z48" s="34"/>
      <c r="AA48" s="34"/>
      <c r="AB48" s="21"/>
    </row>
    <row r="49" spans="1:28" s="2" customFormat="1" ht="30" customHeight="1" x14ac:dyDescent="0.3">
      <c r="A49" s="18" t="s">
        <v>57</v>
      </c>
      <c r="B49" s="23">
        <v>6419</v>
      </c>
      <c r="C49" s="23">
        <f>SUM(G49:AA49)</f>
        <v>7271</v>
      </c>
      <c r="D49" s="15"/>
      <c r="E49" s="102"/>
      <c r="F49" s="113"/>
      <c r="G49" s="26">
        <v>630</v>
      </c>
      <c r="H49" s="26">
        <v>66</v>
      </c>
      <c r="I49" s="26">
        <v>435</v>
      </c>
      <c r="J49" s="26">
        <v>501</v>
      </c>
      <c r="K49" s="26">
        <v>379</v>
      </c>
      <c r="L49" s="26">
        <v>370</v>
      </c>
      <c r="M49" s="26">
        <v>94</v>
      </c>
      <c r="N49" s="26">
        <v>346</v>
      </c>
      <c r="O49" s="26">
        <v>549</v>
      </c>
      <c r="P49" s="26"/>
      <c r="Q49" s="26"/>
      <c r="R49" s="26">
        <v>457</v>
      </c>
      <c r="S49" s="26">
        <v>270</v>
      </c>
      <c r="T49" s="26">
        <v>352</v>
      </c>
      <c r="U49" s="26">
        <v>283</v>
      </c>
      <c r="V49" s="26">
        <v>570</v>
      </c>
      <c r="W49" s="26">
        <v>120</v>
      </c>
      <c r="X49" s="26">
        <v>20</v>
      </c>
      <c r="Y49" s="26">
        <v>881</v>
      </c>
      <c r="Z49" s="26">
        <v>738</v>
      </c>
      <c r="AA49" s="26">
        <v>210</v>
      </c>
      <c r="AB49" s="21"/>
    </row>
    <row r="50" spans="1:28" s="2" customFormat="1" ht="30" hidden="1" customHeight="1" x14ac:dyDescent="0.3">
      <c r="A50" s="17" t="s">
        <v>58</v>
      </c>
      <c r="B50" s="23"/>
      <c r="C50" s="23">
        <f t="shared" ref="C50:C61" si="14">SUM(G50:AA50)</f>
        <v>0</v>
      </c>
      <c r="D50" s="15"/>
      <c r="E50" s="102"/>
      <c r="F50" s="113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21"/>
    </row>
    <row r="51" spans="1:28" s="2" customFormat="1" ht="30" customHeight="1" outlineLevel="1" x14ac:dyDescent="0.3">
      <c r="A51" s="17" t="s">
        <v>169</v>
      </c>
      <c r="B51" s="23">
        <v>149602</v>
      </c>
      <c r="C51" s="23">
        <f t="shared" si="14"/>
        <v>105534</v>
      </c>
      <c r="D51" s="15"/>
      <c r="E51" s="102"/>
      <c r="F51" s="113"/>
      <c r="G51" s="34">
        <v>3826</v>
      </c>
      <c r="H51" s="34">
        <v>2610</v>
      </c>
      <c r="I51" s="34">
        <v>3255</v>
      </c>
      <c r="J51" s="34">
        <v>13181</v>
      </c>
      <c r="K51" s="34">
        <v>4355</v>
      </c>
      <c r="L51" s="34">
        <v>6980</v>
      </c>
      <c r="M51" s="34">
        <v>3467</v>
      </c>
      <c r="N51" s="34">
        <v>3441</v>
      </c>
      <c r="O51" s="34">
        <v>5763</v>
      </c>
      <c r="P51" s="34">
        <v>1190</v>
      </c>
      <c r="Q51" s="34">
        <v>1126</v>
      </c>
      <c r="R51" s="34">
        <v>2255</v>
      </c>
      <c r="S51" s="34">
        <v>13014</v>
      </c>
      <c r="T51" s="34">
        <v>355</v>
      </c>
      <c r="U51" s="34">
        <v>10705</v>
      </c>
      <c r="V51" s="34">
        <v>4910</v>
      </c>
      <c r="W51" s="34">
        <v>1600</v>
      </c>
      <c r="X51" s="34">
        <v>1409</v>
      </c>
      <c r="Y51" s="34">
        <v>2500</v>
      </c>
      <c r="Z51" s="34">
        <v>14023</v>
      </c>
      <c r="AA51" s="34">
        <v>5569</v>
      </c>
      <c r="AB51" s="21"/>
    </row>
    <row r="52" spans="1:28" s="2" customFormat="1" ht="30" customHeight="1" outlineLevel="1" x14ac:dyDescent="0.3">
      <c r="A52" s="17" t="s">
        <v>170</v>
      </c>
      <c r="B52" s="23">
        <v>87151</v>
      </c>
      <c r="C52" s="23">
        <f t="shared" si="14"/>
        <v>48306</v>
      </c>
      <c r="D52" s="15"/>
      <c r="E52" s="102"/>
      <c r="F52" s="113"/>
      <c r="G52" s="34">
        <v>2127</v>
      </c>
      <c r="H52" s="34">
        <v>2610</v>
      </c>
      <c r="I52" s="34">
        <v>3255</v>
      </c>
      <c r="J52" s="34">
        <v>100</v>
      </c>
      <c r="K52" s="34">
        <v>2330</v>
      </c>
      <c r="L52" s="34">
        <v>2750</v>
      </c>
      <c r="M52" s="34">
        <v>3343</v>
      </c>
      <c r="N52" s="34">
        <v>1835</v>
      </c>
      <c r="O52" s="34">
        <v>1890</v>
      </c>
      <c r="P52" s="34">
        <v>480</v>
      </c>
      <c r="Q52" s="34">
        <v>594</v>
      </c>
      <c r="R52" s="34"/>
      <c r="S52" s="34">
        <v>8655</v>
      </c>
      <c r="T52" s="34"/>
      <c r="U52" s="34">
        <v>1110</v>
      </c>
      <c r="V52" s="34">
        <v>400</v>
      </c>
      <c r="W52" s="34"/>
      <c r="X52" s="34">
        <v>1409</v>
      </c>
      <c r="Y52" s="34"/>
      <c r="Z52" s="34">
        <v>13638</v>
      </c>
      <c r="AA52" s="34">
        <v>1780</v>
      </c>
      <c r="AB52" s="21"/>
    </row>
    <row r="53" spans="1:28" s="2" customFormat="1" ht="30" customHeight="1" x14ac:dyDescent="0.3">
      <c r="A53" s="11" t="s">
        <v>59</v>
      </c>
      <c r="B53" s="23"/>
      <c r="C53" s="23">
        <f t="shared" si="14"/>
        <v>8200.9</v>
      </c>
      <c r="D53" s="15"/>
      <c r="E53" s="102"/>
      <c r="F53" s="113"/>
      <c r="G53" s="34">
        <v>106</v>
      </c>
      <c r="H53" s="34">
        <v>510.7</v>
      </c>
      <c r="I53" s="34">
        <v>1219.5</v>
      </c>
      <c r="J53" s="34">
        <v>539.29999999999995</v>
      </c>
      <c r="K53" s="34">
        <v>60.2</v>
      </c>
      <c r="L53" s="34">
        <v>156.4</v>
      </c>
      <c r="M53" s="34">
        <v>976.8</v>
      </c>
      <c r="N53" s="34">
        <v>1026.7</v>
      </c>
      <c r="O53" s="34">
        <v>436.3</v>
      </c>
      <c r="P53" s="34">
        <v>18.5</v>
      </c>
      <c r="Q53" s="34">
        <v>249</v>
      </c>
      <c r="R53" s="34">
        <v>432.8</v>
      </c>
      <c r="S53" s="34">
        <v>66.7</v>
      </c>
      <c r="T53" s="34">
        <v>902.7</v>
      </c>
      <c r="U53" s="34">
        <v>267.89999999999998</v>
      </c>
      <c r="V53" s="34">
        <v>93.6</v>
      </c>
      <c r="W53" s="34">
        <v>100.3</v>
      </c>
      <c r="X53" s="34">
        <v>14</v>
      </c>
      <c r="Y53" s="34">
        <v>316.5</v>
      </c>
      <c r="Z53" s="34">
        <v>610</v>
      </c>
      <c r="AA53" s="34">
        <v>97</v>
      </c>
      <c r="AB53" s="20"/>
    </row>
    <row r="54" spans="1:28" s="2" customFormat="1" ht="30" customHeight="1" x14ac:dyDescent="0.3">
      <c r="A54" s="32" t="s">
        <v>60</v>
      </c>
      <c r="B54" s="23">
        <v>6289</v>
      </c>
      <c r="C54" s="23">
        <f t="shared" si="14"/>
        <v>4494</v>
      </c>
      <c r="D54" s="15"/>
      <c r="E54" s="112">
        <v>6366</v>
      </c>
      <c r="F54" s="113">
        <v>500</v>
      </c>
      <c r="G54" s="34">
        <v>103</v>
      </c>
      <c r="H54" s="34">
        <v>145</v>
      </c>
      <c r="I54" s="34">
        <v>680</v>
      </c>
      <c r="J54" s="34">
        <v>267</v>
      </c>
      <c r="K54" s="34">
        <v>35</v>
      </c>
      <c r="L54" s="34">
        <v>100</v>
      </c>
      <c r="M54" s="34">
        <v>719</v>
      </c>
      <c r="N54" s="34">
        <v>743.5</v>
      </c>
      <c r="O54" s="34">
        <v>252</v>
      </c>
      <c r="P54" s="34">
        <v>11.5</v>
      </c>
      <c r="Q54" s="34">
        <v>54</v>
      </c>
      <c r="R54" s="34">
        <v>143</v>
      </c>
      <c r="S54" s="34">
        <v>67</v>
      </c>
      <c r="T54" s="34">
        <v>296</v>
      </c>
      <c r="U54" s="34">
        <v>157</v>
      </c>
      <c r="V54" s="34">
        <v>51</v>
      </c>
      <c r="W54" s="34">
        <v>103</v>
      </c>
      <c r="X54" s="34">
        <v>7</v>
      </c>
      <c r="Y54" s="34">
        <v>168</v>
      </c>
      <c r="Z54" s="34">
        <v>390</v>
      </c>
      <c r="AA54" s="34">
        <v>2</v>
      </c>
      <c r="AB54" s="20"/>
    </row>
    <row r="55" spans="1:28" s="2" customFormat="1" ht="30" customHeight="1" x14ac:dyDescent="0.3">
      <c r="A55" s="18" t="s">
        <v>52</v>
      </c>
      <c r="B55" s="33" t="e">
        <f>B54/B53</f>
        <v>#DIV/0!</v>
      </c>
      <c r="C55" s="33">
        <f>C54/C53</f>
        <v>0.54798863539367637</v>
      </c>
      <c r="D55" s="15"/>
      <c r="E55" s="15"/>
      <c r="F55" s="9"/>
      <c r="G55" s="35">
        <f t="shared" ref="G55:AA55" si="15">G54/G53</f>
        <v>0.97169811320754718</v>
      </c>
      <c r="H55" s="35">
        <f t="shared" si="15"/>
        <v>0.28392402584687682</v>
      </c>
      <c r="I55" s="35">
        <f t="shared" si="15"/>
        <v>0.55760557605576055</v>
      </c>
      <c r="J55" s="35">
        <f t="shared" si="15"/>
        <v>0.4950862228815131</v>
      </c>
      <c r="K55" s="35">
        <f t="shared" si="15"/>
        <v>0.58139534883720922</v>
      </c>
      <c r="L55" s="35">
        <f t="shared" si="15"/>
        <v>0.63938618925831203</v>
      </c>
      <c r="M55" s="35">
        <f t="shared" si="15"/>
        <v>0.73607698607698613</v>
      </c>
      <c r="N55" s="35">
        <f t="shared" si="15"/>
        <v>0.72416479984416082</v>
      </c>
      <c r="O55" s="35">
        <f t="shared" si="15"/>
        <v>0.57758423103369239</v>
      </c>
      <c r="P55" s="35">
        <f t="shared" si="15"/>
        <v>0.6216216216216216</v>
      </c>
      <c r="Q55" s="35">
        <f t="shared" si="15"/>
        <v>0.21686746987951808</v>
      </c>
      <c r="R55" s="35">
        <f t="shared" si="15"/>
        <v>0.33040665434380778</v>
      </c>
      <c r="S55" s="35">
        <f t="shared" si="15"/>
        <v>1.0044977511244377</v>
      </c>
      <c r="T55" s="35">
        <f t="shared" si="15"/>
        <v>0.3279051733687825</v>
      </c>
      <c r="U55" s="35">
        <f t="shared" si="15"/>
        <v>0.58603956700261295</v>
      </c>
      <c r="V55" s="35">
        <f t="shared" si="15"/>
        <v>0.54487179487179493</v>
      </c>
      <c r="W55" s="35">
        <f t="shared" si="15"/>
        <v>1.0269192422731805</v>
      </c>
      <c r="X55" s="35">
        <f t="shared" si="15"/>
        <v>0.5</v>
      </c>
      <c r="Y55" s="35">
        <f t="shared" si="15"/>
        <v>0.53080568720379151</v>
      </c>
      <c r="Z55" s="35">
        <f t="shared" si="15"/>
        <v>0.63934426229508201</v>
      </c>
      <c r="AA55" s="35">
        <f t="shared" si="15"/>
        <v>2.0618556701030927E-2</v>
      </c>
      <c r="AB55" s="21"/>
    </row>
    <row r="56" spans="1:28" s="2" customFormat="1" ht="30" customHeight="1" outlineLevel="1" x14ac:dyDescent="0.3">
      <c r="A56" s="17" t="s">
        <v>61</v>
      </c>
      <c r="B56" s="23"/>
      <c r="C56" s="23">
        <f t="shared" si="14"/>
        <v>0</v>
      </c>
      <c r="D56" s="15"/>
      <c r="E56" s="109"/>
      <c r="F56" s="9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21"/>
    </row>
    <row r="57" spans="1:28" s="2" customFormat="1" ht="30" customHeight="1" x14ac:dyDescent="0.3">
      <c r="A57" s="11" t="s">
        <v>161</v>
      </c>
      <c r="B57" s="23"/>
      <c r="C57" s="23">
        <f t="shared" si="14"/>
        <v>0</v>
      </c>
      <c r="D57" s="15"/>
      <c r="E57" s="109"/>
      <c r="F57" s="9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20"/>
    </row>
    <row r="58" spans="1:28" s="2" customFormat="1" ht="26.4" customHeight="1" x14ac:dyDescent="0.3">
      <c r="A58" s="32" t="s">
        <v>162</v>
      </c>
      <c r="B58" s="27">
        <v>860</v>
      </c>
      <c r="C58" s="27">
        <f t="shared" si="14"/>
        <v>734.07999999999993</v>
      </c>
      <c r="D58" s="9"/>
      <c r="E58" s="113">
        <v>963</v>
      </c>
      <c r="F58" s="113">
        <v>250</v>
      </c>
      <c r="G58" s="26">
        <v>15</v>
      </c>
      <c r="H58" s="26">
        <v>65</v>
      </c>
      <c r="I58" s="26">
        <v>85</v>
      </c>
      <c r="J58" s="26">
        <v>2</v>
      </c>
      <c r="K58" s="26">
        <v>10</v>
      </c>
      <c r="L58" s="26">
        <v>12</v>
      </c>
      <c r="M58" s="26">
        <v>97</v>
      </c>
      <c r="N58" s="26">
        <v>71.3</v>
      </c>
      <c r="O58" s="26">
        <v>62</v>
      </c>
      <c r="P58" s="54"/>
      <c r="Q58" s="26">
        <v>14</v>
      </c>
      <c r="R58" s="26">
        <v>99</v>
      </c>
      <c r="S58" s="26"/>
      <c r="T58" s="26">
        <v>11.28</v>
      </c>
      <c r="U58" s="26">
        <v>49</v>
      </c>
      <c r="V58" s="26">
        <v>9</v>
      </c>
      <c r="W58" s="26">
        <v>1.5</v>
      </c>
      <c r="X58" s="26">
        <v>17</v>
      </c>
      <c r="Y58" s="26">
        <v>60</v>
      </c>
      <c r="Z58" s="26">
        <v>54</v>
      </c>
      <c r="AA58" s="26"/>
      <c r="AB58" s="20"/>
    </row>
    <row r="59" spans="1:28" s="2" customFormat="1" ht="30" customHeight="1" x14ac:dyDescent="0.3">
      <c r="A59" s="13" t="s">
        <v>201</v>
      </c>
      <c r="B59" s="27">
        <v>364</v>
      </c>
      <c r="C59" s="27">
        <f t="shared" si="14"/>
        <v>464.5</v>
      </c>
      <c r="D59" s="9"/>
      <c r="E59" s="113"/>
      <c r="F59" s="113"/>
      <c r="G59" s="26"/>
      <c r="H59" s="26"/>
      <c r="I59" s="26">
        <v>383</v>
      </c>
      <c r="J59" s="54"/>
      <c r="K59" s="26">
        <v>0</v>
      </c>
      <c r="L59" s="26"/>
      <c r="M59" s="26"/>
      <c r="N59" s="26">
        <v>25</v>
      </c>
      <c r="O59" s="54"/>
      <c r="P59" s="54"/>
      <c r="Q59" s="26"/>
      <c r="R59" s="26"/>
      <c r="S59" s="26"/>
      <c r="T59" s="26"/>
      <c r="U59" s="26"/>
      <c r="V59" s="26"/>
      <c r="W59" s="26">
        <v>1.5</v>
      </c>
      <c r="X59" s="26"/>
      <c r="Y59" s="26"/>
      <c r="Z59" s="26">
        <v>50</v>
      </c>
      <c r="AA59" s="26">
        <v>5</v>
      </c>
      <c r="AB59" s="20"/>
    </row>
    <row r="60" spans="1:28" s="2" customFormat="1" ht="30" hidden="1" customHeight="1" x14ac:dyDescent="0.3">
      <c r="A60" s="13" t="s">
        <v>52</v>
      </c>
      <c r="B60" s="33"/>
      <c r="C60" s="27">
        <f t="shared" si="14"/>
        <v>0</v>
      </c>
      <c r="D60" s="9" t="e">
        <f>C60/B60</f>
        <v>#DIV/0!</v>
      </c>
      <c r="E60" s="113"/>
      <c r="F60" s="113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21"/>
    </row>
    <row r="61" spans="1:28" s="2" customFormat="1" ht="30" customHeight="1" x14ac:dyDescent="0.3">
      <c r="A61" s="18" t="s">
        <v>62</v>
      </c>
      <c r="B61" s="23">
        <v>965</v>
      </c>
      <c r="C61" s="27">
        <f t="shared" si="14"/>
        <v>451</v>
      </c>
      <c r="D61" s="15"/>
      <c r="E61" s="113">
        <v>982</v>
      </c>
      <c r="F61" s="113"/>
      <c r="G61" s="34"/>
      <c r="H61" s="34"/>
      <c r="I61" s="34">
        <v>150</v>
      </c>
      <c r="J61" s="34"/>
      <c r="K61" s="34"/>
      <c r="L61" s="34"/>
      <c r="M61" s="34"/>
      <c r="N61" s="34"/>
      <c r="O61" s="34"/>
      <c r="P61" s="34"/>
      <c r="Q61" s="34">
        <v>1</v>
      </c>
      <c r="R61" s="34"/>
      <c r="S61" s="34"/>
      <c r="T61" s="34"/>
      <c r="U61" s="34"/>
      <c r="V61" s="34"/>
      <c r="W61" s="34">
        <v>300</v>
      </c>
      <c r="X61" s="34"/>
      <c r="Y61" s="34"/>
      <c r="Z61" s="34"/>
      <c r="AA61" s="34"/>
      <c r="AB61" s="20"/>
    </row>
    <row r="62" spans="1:28" s="2" customFormat="1" ht="30" hidden="1" customHeight="1" outlineLevel="1" x14ac:dyDescent="0.3">
      <c r="A62" s="17" t="s">
        <v>63</v>
      </c>
      <c r="B62" s="23"/>
      <c r="C62" s="23">
        <f t="shared" ref="C62:C75" si="16">SUM(G62:AA62)</f>
        <v>0</v>
      </c>
      <c r="D62" s="15" t="e">
        <f>C62/B62</f>
        <v>#DIV/0!</v>
      </c>
      <c r="E62" s="113"/>
      <c r="F62" s="113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21"/>
    </row>
    <row r="63" spans="1:28" s="2" customFormat="1" ht="30" hidden="1" customHeight="1" outlineLevel="1" x14ac:dyDescent="0.3">
      <c r="A63" s="17" t="s">
        <v>64</v>
      </c>
      <c r="B63" s="23"/>
      <c r="C63" s="23">
        <f t="shared" si="16"/>
        <v>0</v>
      </c>
      <c r="D63" s="15" t="e">
        <f>C63/B63</f>
        <v>#DIV/0!</v>
      </c>
      <c r="E63" s="113"/>
      <c r="F63" s="113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21"/>
    </row>
    <row r="64" spans="1:28" s="2" customFormat="1" ht="30" customHeight="1" collapsed="1" x14ac:dyDescent="0.3">
      <c r="A64" s="18" t="s">
        <v>65</v>
      </c>
      <c r="B64" s="23">
        <v>10646</v>
      </c>
      <c r="C64" s="23">
        <f t="shared" si="16"/>
        <v>7693</v>
      </c>
      <c r="D64" s="15"/>
      <c r="E64" s="113">
        <v>14825</v>
      </c>
      <c r="F64" s="113">
        <v>5000</v>
      </c>
      <c r="G64" s="37">
        <v>2621</v>
      </c>
      <c r="H64" s="37">
        <v>60</v>
      </c>
      <c r="I64" s="37"/>
      <c r="J64" s="37">
        <v>125</v>
      </c>
      <c r="K64" s="37"/>
      <c r="L64" s="37">
        <v>906</v>
      </c>
      <c r="M64" s="37">
        <v>134</v>
      </c>
      <c r="N64" s="37">
        <v>170</v>
      </c>
      <c r="O64" s="37"/>
      <c r="P64" s="37"/>
      <c r="Q64" s="37"/>
      <c r="R64" s="37">
        <v>605</v>
      </c>
      <c r="S64" s="37">
        <v>1145</v>
      </c>
      <c r="T64" s="37"/>
      <c r="U64" s="37">
        <v>808</v>
      </c>
      <c r="V64" s="37">
        <v>200</v>
      </c>
      <c r="W64" s="37"/>
      <c r="X64" s="37">
        <v>357</v>
      </c>
      <c r="Y64" s="37">
        <v>387</v>
      </c>
      <c r="Z64" s="37">
        <v>175</v>
      </c>
      <c r="AA64" s="37"/>
      <c r="AB64" s="21"/>
    </row>
    <row r="65" spans="1:28" s="2" customFormat="1" ht="30" customHeight="1" x14ac:dyDescent="0.3">
      <c r="A65" s="18" t="s">
        <v>66</v>
      </c>
      <c r="B65" s="23">
        <v>10259</v>
      </c>
      <c r="C65" s="23">
        <f t="shared" si="16"/>
        <v>7037</v>
      </c>
      <c r="D65" s="15"/>
      <c r="E65" s="113">
        <v>9931</v>
      </c>
      <c r="F65" s="113">
        <v>2000</v>
      </c>
      <c r="G65" s="37"/>
      <c r="H65" s="37"/>
      <c r="I65" s="37">
        <v>350</v>
      </c>
      <c r="J65" s="37">
        <v>730</v>
      </c>
      <c r="K65" s="37">
        <v>261</v>
      </c>
      <c r="L65" s="37">
        <v>4415</v>
      </c>
      <c r="M65" s="37">
        <v>184</v>
      </c>
      <c r="N65" s="37"/>
      <c r="O65" s="37">
        <v>731</v>
      </c>
      <c r="P65" s="37"/>
      <c r="Q65" s="37"/>
      <c r="R65" s="37">
        <v>40</v>
      </c>
      <c r="S65" s="37">
        <v>20</v>
      </c>
      <c r="T65" s="37">
        <v>10</v>
      </c>
      <c r="U65" s="37">
        <v>250</v>
      </c>
      <c r="V65" s="37"/>
      <c r="W65" s="37"/>
      <c r="X65" s="37"/>
      <c r="Y65" s="37"/>
      <c r="Z65" s="37">
        <v>46</v>
      </c>
      <c r="AA65" s="37"/>
      <c r="AB65" s="21"/>
    </row>
    <row r="66" spans="1:28" s="2" customFormat="1" ht="30" customHeight="1" x14ac:dyDescent="0.3">
      <c r="A66" s="18" t="s">
        <v>67</v>
      </c>
      <c r="B66" s="23">
        <v>11504</v>
      </c>
      <c r="C66" s="23">
        <f t="shared" si="16"/>
        <v>9507</v>
      </c>
      <c r="D66" s="15">
        <f>C66/B66</f>
        <v>0.82640820584144647</v>
      </c>
      <c r="E66" s="113">
        <v>12843</v>
      </c>
      <c r="F66" s="113">
        <v>3500</v>
      </c>
      <c r="G66" s="37"/>
      <c r="H66" s="37">
        <v>276</v>
      </c>
      <c r="I66" s="37">
        <v>750</v>
      </c>
      <c r="J66" s="37">
        <v>1113</v>
      </c>
      <c r="K66" s="37">
        <v>292</v>
      </c>
      <c r="L66" s="37">
        <v>186</v>
      </c>
      <c r="M66" s="37"/>
      <c r="N66" s="37">
        <v>1160</v>
      </c>
      <c r="O66" s="37">
        <v>155</v>
      </c>
      <c r="P66" s="37">
        <v>380</v>
      </c>
      <c r="Q66" s="37">
        <v>190</v>
      </c>
      <c r="R66" s="37">
        <v>360</v>
      </c>
      <c r="S66" s="37">
        <v>260</v>
      </c>
      <c r="T66" s="37"/>
      <c r="U66" s="37">
        <v>214</v>
      </c>
      <c r="V66" s="37">
        <v>1671</v>
      </c>
      <c r="W66" s="37"/>
      <c r="X66" s="37"/>
      <c r="Y66" s="37">
        <v>584</v>
      </c>
      <c r="Z66" s="37">
        <v>1082</v>
      </c>
      <c r="AA66" s="37">
        <v>834</v>
      </c>
      <c r="AB66" s="21"/>
    </row>
    <row r="67" spans="1:28" s="2" customFormat="1" ht="30" customHeight="1" x14ac:dyDescent="0.3">
      <c r="A67" s="18" t="s">
        <v>68</v>
      </c>
      <c r="B67" s="23">
        <v>3120</v>
      </c>
      <c r="C67" s="23">
        <f t="shared" si="16"/>
        <v>2010</v>
      </c>
      <c r="D67" s="15"/>
      <c r="E67" s="113">
        <v>4222</v>
      </c>
      <c r="F67" s="113">
        <v>300</v>
      </c>
      <c r="G67" s="37"/>
      <c r="H67" s="37"/>
      <c r="I67" s="37">
        <v>600</v>
      </c>
      <c r="J67" s="37"/>
      <c r="K67" s="37"/>
      <c r="L67" s="37">
        <v>660</v>
      </c>
      <c r="M67" s="37"/>
      <c r="N67" s="37">
        <v>150</v>
      </c>
      <c r="O67" s="37"/>
      <c r="P67" s="37"/>
      <c r="Q67" s="37"/>
      <c r="R67" s="37"/>
      <c r="S67" s="37"/>
      <c r="T67" s="37"/>
      <c r="U67" s="37"/>
      <c r="V67" s="37"/>
      <c r="W67" s="37">
        <v>600</v>
      </c>
      <c r="X67" s="37"/>
      <c r="Y67" s="37"/>
      <c r="Z67" s="37"/>
      <c r="AA67" s="37"/>
      <c r="AB67" s="21"/>
    </row>
    <row r="68" spans="1:28" s="2" customFormat="1" ht="30" customHeight="1" x14ac:dyDescent="0.3">
      <c r="A68" s="18" t="s">
        <v>69</v>
      </c>
      <c r="B68" s="23">
        <v>19440</v>
      </c>
      <c r="C68" s="23">
        <f t="shared" si="16"/>
        <v>16031</v>
      </c>
      <c r="D68" s="15"/>
      <c r="E68" s="113">
        <v>39137</v>
      </c>
      <c r="F68" s="113">
        <v>10000</v>
      </c>
      <c r="G68" s="37">
        <v>40</v>
      </c>
      <c r="H68" s="37">
        <v>32</v>
      </c>
      <c r="I68" s="37">
        <v>1250</v>
      </c>
      <c r="J68" s="37">
        <v>591</v>
      </c>
      <c r="K68" s="37">
        <v>422</v>
      </c>
      <c r="L68" s="37">
        <v>1165</v>
      </c>
      <c r="M68" s="37">
        <v>96</v>
      </c>
      <c r="N68" s="37">
        <v>1991</v>
      </c>
      <c r="O68" s="37">
        <v>94</v>
      </c>
      <c r="P68" s="37">
        <v>463</v>
      </c>
      <c r="Q68" s="37">
        <v>240</v>
      </c>
      <c r="R68" s="37">
        <v>1183</v>
      </c>
      <c r="S68" s="37">
        <v>1152</v>
      </c>
      <c r="T68" s="37">
        <v>60</v>
      </c>
      <c r="U68" s="37">
        <v>590</v>
      </c>
      <c r="V68" s="37">
        <v>488</v>
      </c>
      <c r="W68" s="37">
        <v>70</v>
      </c>
      <c r="X68" s="37">
        <v>45</v>
      </c>
      <c r="Y68" s="37">
        <v>218</v>
      </c>
      <c r="Z68" s="37">
        <v>5187</v>
      </c>
      <c r="AA68" s="37">
        <v>654</v>
      </c>
      <c r="AB68" s="21"/>
    </row>
    <row r="69" spans="1:28" s="2" customFormat="1" ht="30" customHeight="1" x14ac:dyDescent="0.3">
      <c r="A69" s="18" t="s">
        <v>70</v>
      </c>
      <c r="B69" s="23">
        <v>8560</v>
      </c>
      <c r="C69" s="23">
        <f t="shared" si="16"/>
        <v>6936</v>
      </c>
      <c r="D69" s="15"/>
      <c r="E69" s="113">
        <v>14333</v>
      </c>
      <c r="F69" s="113">
        <v>1000</v>
      </c>
      <c r="G69" s="37">
        <v>17</v>
      </c>
      <c r="H69" s="37">
        <v>45</v>
      </c>
      <c r="I69" s="37">
        <v>1223</v>
      </c>
      <c r="J69" s="37">
        <v>1118</v>
      </c>
      <c r="K69" s="37">
        <v>285</v>
      </c>
      <c r="L69" s="37">
        <v>806</v>
      </c>
      <c r="M69" s="37">
        <v>422</v>
      </c>
      <c r="N69" s="37">
        <v>262</v>
      </c>
      <c r="O69" s="37">
        <v>193</v>
      </c>
      <c r="P69" s="37">
        <v>70</v>
      </c>
      <c r="Q69" s="37">
        <v>55</v>
      </c>
      <c r="R69" s="37">
        <v>110</v>
      </c>
      <c r="S69" s="37">
        <v>15</v>
      </c>
      <c r="T69" s="37">
        <v>147</v>
      </c>
      <c r="U69" s="37">
        <v>184</v>
      </c>
      <c r="V69" s="37">
        <v>238</v>
      </c>
      <c r="W69" s="37">
        <v>120</v>
      </c>
      <c r="X69" s="37">
        <v>38</v>
      </c>
      <c r="Y69" s="37">
        <v>246</v>
      </c>
      <c r="Z69" s="37">
        <v>478</v>
      </c>
      <c r="AA69" s="37">
        <v>864</v>
      </c>
      <c r="AB69" s="21"/>
    </row>
    <row r="70" spans="1:28" s="2" customFormat="1" ht="30" customHeight="1" x14ac:dyDescent="0.3">
      <c r="A70" s="18" t="s">
        <v>71</v>
      </c>
      <c r="B70" s="23">
        <v>986</v>
      </c>
      <c r="C70" s="23">
        <f t="shared" si="16"/>
        <v>398.8</v>
      </c>
      <c r="D70" s="15"/>
      <c r="E70" s="113">
        <v>1461</v>
      </c>
      <c r="F70" s="113"/>
      <c r="G70" s="37"/>
      <c r="H70" s="37"/>
      <c r="I70" s="37"/>
      <c r="J70" s="37">
        <v>35</v>
      </c>
      <c r="K70" s="37"/>
      <c r="L70" s="37"/>
      <c r="M70" s="37"/>
      <c r="N70" s="37"/>
      <c r="O70" s="37"/>
      <c r="P70" s="37"/>
      <c r="Q70" s="37"/>
      <c r="R70" s="37"/>
      <c r="S70" s="37">
        <v>12</v>
      </c>
      <c r="T70" s="37">
        <v>13.8</v>
      </c>
      <c r="U70" s="37">
        <v>138</v>
      </c>
      <c r="V70" s="37"/>
      <c r="W70" s="37">
        <v>200</v>
      </c>
      <c r="X70" s="37"/>
      <c r="Y70" s="37"/>
      <c r="Z70" s="37"/>
      <c r="AA70" s="37"/>
      <c r="AB70" s="21"/>
    </row>
    <row r="71" spans="1:28" s="2" customFormat="1" ht="30" customHeight="1" x14ac:dyDescent="0.3">
      <c r="A71" s="18" t="s">
        <v>72</v>
      </c>
      <c r="B71" s="23">
        <v>895</v>
      </c>
      <c r="C71" s="23">
        <f t="shared" si="16"/>
        <v>1883</v>
      </c>
      <c r="D71" s="15"/>
      <c r="E71" s="113">
        <v>1271</v>
      </c>
      <c r="F71" s="102"/>
      <c r="G71" s="23"/>
      <c r="H71" s="23"/>
      <c r="I71" s="23"/>
      <c r="J71" s="39"/>
      <c r="K71" s="23">
        <v>20</v>
      </c>
      <c r="L71" s="37">
        <v>400</v>
      </c>
      <c r="M71" s="37"/>
      <c r="N71" s="37"/>
      <c r="O71" s="37"/>
      <c r="P71" s="37"/>
      <c r="Q71" s="37"/>
      <c r="R71" s="37"/>
      <c r="S71" s="37">
        <v>1363</v>
      </c>
      <c r="T71" s="37"/>
      <c r="U71" s="37"/>
      <c r="V71" s="37"/>
      <c r="W71" s="37"/>
      <c r="X71" s="37"/>
      <c r="Y71" s="37">
        <v>100</v>
      </c>
      <c r="Z71" s="37"/>
      <c r="AA71" s="37"/>
      <c r="AB71" s="21"/>
    </row>
    <row r="72" spans="1:28" s="2" customFormat="1" ht="30" customHeight="1" x14ac:dyDescent="0.3">
      <c r="A72" s="18" t="s">
        <v>73</v>
      </c>
      <c r="B72" s="23">
        <v>929</v>
      </c>
      <c r="C72" s="23">
        <f t="shared" si="16"/>
        <v>1363</v>
      </c>
      <c r="D72" s="15"/>
      <c r="E72" s="113"/>
      <c r="F72" s="113"/>
      <c r="G72" s="37"/>
      <c r="H72" s="37"/>
      <c r="I72" s="37">
        <v>30</v>
      </c>
      <c r="J72" s="37">
        <v>559</v>
      </c>
      <c r="K72" s="37">
        <v>643</v>
      </c>
      <c r="L72" s="37">
        <v>31</v>
      </c>
      <c r="M72" s="37"/>
      <c r="N72" s="37">
        <v>100</v>
      </c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21"/>
    </row>
    <row r="73" spans="1:28" s="2" customFormat="1" ht="30" hidden="1" customHeight="1" x14ac:dyDescent="0.3">
      <c r="A73" s="18" t="s">
        <v>74</v>
      </c>
      <c r="B73" s="23"/>
      <c r="C73" s="23">
        <f t="shared" si="16"/>
        <v>0</v>
      </c>
      <c r="D73" s="15" t="e">
        <f>C73/B73</f>
        <v>#DIV/0!</v>
      </c>
      <c r="E73" s="113"/>
      <c r="F73" s="113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21"/>
    </row>
    <row r="74" spans="1:28" s="2" customFormat="1" ht="30" hidden="1" customHeight="1" x14ac:dyDescent="0.3">
      <c r="A74" s="18" t="s">
        <v>75</v>
      </c>
      <c r="B74" s="23">
        <v>103</v>
      </c>
      <c r="C74" s="23">
        <f t="shared" si="16"/>
        <v>97</v>
      </c>
      <c r="D74" s="15"/>
      <c r="E74" s="113"/>
      <c r="F74" s="113"/>
      <c r="G74" s="37"/>
      <c r="H74" s="37"/>
      <c r="I74" s="37"/>
      <c r="J74" s="37">
        <v>22</v>
      </c>
      <c r="K74" s="37"/>
      <c r="L74" s="37"/>
      <c r="M74" s="37"/>
      <c r="N74" s="37"/>
      <c r="O74" s="37"/>
      <c r="P74" s="37"/>
      <c r="Q74" s="37"/>
      <c r="R74" s="37"/>
      <c r="S74" s="37"/>
      <c r="T74" s="37">
        <v>30</v>
      </c>
      <c r="U74" s="37">
        <v>9</v>
      </c>
      <c r="V74" s="37"/>
      <c r="W74" s="37"/>
      <c r="X74" s="37"/>
      <c r="Y74" s="37">
        <v>36</v>
      </c>
      <c r="Z74" s="37"/>
      <c r="AA74" s="37"/>
      <c r="AB74" s="21"/>
    </row>
    <row r="75" spans="1:28" ht="30" hidden="1" customHeight="1" x14ac:dyDescent="0.3">
      <c r="A75" s="11" t="s">
        <v>76</v>
      </c>
      <c r="B75" s="23"/>
      <c r="C75" s="23">
        <f t="shared" si="16"/>
        <v>0</v>
      </c>
      <c r="D75" s="15" t="e">
        <f>C75/B75</f>
        <v>#DIV/0!</v>
      </c>
      <c r="E75" s="113"/>
      <c r="F75" s="113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</row>
    <row r="76" spans="1:28" ht="30" customHeight="1" x14ac:dyDescent="0.3">
      <c r="A76" s="32" t="s">
        <v>77</v>
      </c>
      <c r="B76" s="23">
        <v>103</v>
      </c>
      <c r="C76" s="23">
        <f>SUM(G76:AA76)</f>
        <v>105</v>
      </c>
      <c r="D76" s="15">
        <f>C76/B76</f>
        <v>1.0194174757281553</v>
      </c>
      <c r="E76" s="113"/>
      <c r="F76" s="113"/>
      <c r="G76" s="37"/>
      <c r="H76" s="37"/>
      <c r="I76" s="37"/>
      <c r="J76" s="37">
        <v>22</v>
      </c>
      <c r="K76" s="37"/>
      <c r="L76" s="37"/>
      <c r="M76" s="37"/>
      <c r="N76" s="37"/>
      <c r="O76" s="37"/>
      <c r="P76" s="37"/>
      <c r="Q76" s="37"/>
      <c r="R76" s="37"/>
      <c r="S76" s="37"/>
      <c r="T76" s="37">
        <v>30</v>
      </c>
      <c r="U76" s="37">
        <v>15</v>
      </c>
      <c r="V76" s="37"/>
      <c r="W76" s="37"/>
      <c r="X76" s="37"/>
      <c r="Y76" s="37">
        <v>38</v>
      </c>
      <c r="Z76" s="37"/>
      <c r="AA76" s="37"/>
    </row>
    <row r="77" spans="1:28" ht="30" hidden="1" customHeight="1" x14ac:dyDescent="0.3">
      <c r="A77" s="13" t="s">
        <v>52</v>
      </c>
      <c r="B77" s="33"/>
      <c r="C77" s="23">
        <f>SUM(G77:AA77)</f>
        <v>0</v>
      </c>
      <c r="D77" s="15" t="e">
        <f>C77/B77</f>
        <v>#DIV/0!</v>
      </c>
      <c r="E77" s="113"/>
      <c r="F77" s="113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</row>
    <row r="78" spans="1:28" ht="30" hidden="1" customHeight="1" x14ac:dyDescent="0.3">
      <c r="A78" s="13" t="s">
        <v>78</v>
      </c>
      <c r="B78" s="33"/>
      <c r="C78" s="23">
        <f>SUM(G78:AA78)</f>
        <v>364</v>
      </c>
      <c r="D78" s="15"/>
      <c r="E78" s="113"/>
      <c r="F78" s="113"/>
      <c r="G78" s="38">
        <v>8</v>
      </c>
      <c r="H78" s="38">
        <v>13</v>
      </c>
      <c r="I78" s="38">
        <v>48</v>
      </c>
      <c r="J78" s="38">
        <v>20</v>
      </c>
      <c r="K78" s="38">
        <v>15</v>
      </c>
      <c r="L78" s="38">
        <v>42</v>
      </c>
      <c r="M78" s="38">
        <v>13</v>
      </c>
      <c r="N78" s="38">
        <v>7</v>
      </c>
      <c r="O78" s="38">
        <v>10</v>
      </c>
      <c r="P78" s="38">
        <v>1</v>
      </c>
      <c r="Q78" s="38"/>
      <c r="R78" s="38">
        <v>8</v>
      </c>
      <c r="S78" s="38">
        <v>19</v>
      </c>
      <c r="T78" s="38">
        <v>31</v>
      </c>
      <c r="U78" s="38">
        <v>8</v>
      </c>
      <c r="V78" s="38">
        <v>11</v>
      </c>
      <c r="W78" s="38">
        <v>10</v>
      </c>
      <c r="X78" s="38">
        <v>3</v>
      </c>
      <c r="Y78" s="38">
        <v>10</v>
      </c>
      <c r="Z78" s="38">
        <v>62</v>
      </c>
      <c r="AA78" s="38">
        <v>25</v>
      </c>
    </row>
    <row r="79" spans="1:28" ht="30" hidden="1" customHeight="1" x14ac:dyDescent="0.3">
      <c r="A79" s="13"/>
      <c r="B79" s="33"/>
      <c r="C79" s="39"/>
      <c r="D79" s="15" t="e">
        <f>C79/B79</f>
        <v>#DIV/0!</v>
      </c>
      <c r="E79" s="113"/>
      <c r="F79" s="113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</row>
    <row r="80" spans="1:28" s="4" customFormat="1" ht="30" hidden="1" customHeight="1" x14ac:dyDescent="0.3">
      <c r="A80" s="78" t="s">
        <v>79</v>
      </c>
      <c r="B80" s="40">
        <v>12</v>
      </c>
      <c r="C80" s="40">
        <f>SUM(G80:AA80)</f>
        <v>22</v>
      </c>
      <c r="D80" s="15">
        <f>C80/B80</f>
        <v>1.8333333333333333</v>
      </c>
      <c r="E80" s="113"/>
      <c r="F80" s="113"/>
      <c r="G80" s="77"/>
      <c r="H80" s="77">
        <v>1</v>
      </c>
      <c r="I80" s="77"/>
      <c r="J80" s="77">
        <v>4</v>
      </c>
      <c r="K80" s="77">
        <v>2</v>
      </c>
      <c r="L80" s="77"/>
      <c r="M80" s="77"/>
      <c r="N80" s="77">
        <v>2</v>
      </c>
      <c r="O80" s="77"/>
      <c r="P80" s="77">
        <v>1</v>
      </c>
      <c r="Q80" s="77"/>
      <c r="R80" s="77">
        <v>2</v>
      </c>
      <c r="S80" s="77">
        <v>3</v>
      </c>
      <c r="T80" s="77">
        <v>2</v>
      </c>
      <c r="U80" s="77">
        <v>2</v>
      </c>
      <c r="V80" s="77">
        <v>1</v>
      </c>
      <c r="W80" s="77"/>
      <c r="X80" s="77">
        <v>1</v>
      </c>
      <c r="Y80" s="77">
        <v>1</v>
      </c>
      <c r="Z80" s="77"/>
      <c r="AA80" s="77"/>
    </row>
    <row r="81" spans="1:28" ht="30" hidden="1" customHeight="1" x14ac:dyDescent="0.3">
      <c r="A81" s="13"/>
      <c r="B81" s="33"/>
      <c r="C81" s="39"/>
      <c r="D81" s="15" t="e">
        <f>C81/B81</f>
        <v>#DIV/0!</v>
      </c>
      <c r="E81" s="15"/>
      <c r="F81" s="15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</row>
    <row r="82" spans="1:28" ht="21.6" hidden="1" customHeight="1" x14ac:dyDescent="0.3">
      <c r="A82" s="13"/>
      <c r="B82" s="33"/>
      <c r="C82" s="19"/>
      <c r="D82" s="15"/>
      <c r="E82" s="15"/>
      <c r="F82" s="15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</row>
    <row r="83" spans="1:28" s="43" customFormat="1" ht="30" hidden="1" customHeight="1" x14ac:dyDescent="0.3">
      <c r="A83" s="13" t="s">
        <v>80</v>
      </c>
      <c r="B83" s="42"/>
      <c r="C83" s="42">
        <f>SUM(G83:AA83)</f>
        <v>2150</v>
      </c>
      <c r="D83" s="15"/>
      <c r="E83" s="15"/>
      <c r="F83" s="15"/>
      <c r="G83" s="99">
        <f>(G42-G84)</f>
        <v>3</v>
      </c>
      <c r="H83" s="99">
        <f t="shared" ref="H83:AA83" si="17">(H42-H84)</f>
        <v>0</v>
      </c>
      <c r="I83" s="99">
        <f t="shared" si="17"/>
        <v>0</v>
      </c>
      <c r="J83" s="99">
        <f t="shared" si="17"/>
        <v>306</v>
      </c>
      <c r="K83" s="99">
        <f t="shared" si="17"/>
        <v>0</v>
      </c>
      <c r="L83" s="99">
        <f t="shared" si="17"/>
        <v>0</v>
      </c>
      <c r="M83" s="99">
        <f t="shared" si="17"/>
        <v>98</v>
      </c>
      <c r="N83" s="99">
        <f t="shared" si="17"/>
        <v>175</v>
      </c>
      <c r="O83" s="99">
        <f t="shared" si="17"/>
        <v>0</v>
      </c>
      <c r="P83" s="99">
        <f t="shared" si="17"/>
        <v>30</v>
      </c>
      <c r="Q83" s="99">
        <f t="shared" si="17"/>
        <v>442</v>
      </c>
      <c r="R83" s="99">
        <f t="shared" si="17"/>
        <v>0</v>
      </c>
      <c r="S83" s="99">
        <f t="shared" si="17"/>
        <v>0</v>
      </c>
      <c r="T83" s="99">
        <f t="shared" si="17"/>
        <v>0</v>
      </c>
      <c r="U83" s="99">
        <f t="shared" si="17"/>
        <v>539</v>
      </c>
      <c r="V83" s="99">
        <f t="shared" si="17"/>
        <v>153</v>
      </c>
      <c r="W83" s="99">
        <f t="shared" si="17"/>
        <v>0</v>
      </c>
      <c r="X83" s="99">
        <f t="shared" si="17"/>
        <v>404</v>
      </c>
      <c r="Y83" s="99">
        <f t="shared" si="17"/>
        <v>0</v>
      </c>
      <c r="Z83" s="99">
        <f t="shared" si="17"/>
        <v>0</v>
      </c>
      <c r="AA83" s="99">
        <f t="shared" si="17"/>
        <v>0</v>
      </c>
    </row>
    <row r="84" spans="1:28" ht="30.6" hidden="1" customHeight="1" x14ac:dyDescent="0.3">
      <c r="A84" s="13" t="s">
        <v>81</v>
      </c>
      <c r="B84" s="23">
        <v>213382</v>
      </c>
      <c r="C84" s="23">
        <f>SUM(G84:AA84)</f>
        <v>195920</v>
      </c>
      <c r="D84" s="15"/>
      <c r="E84" s="15"/>
      <c r="F84" s="15"/>
      <c r="G84" s="10">
        <v>8529</v>
      </c>
      <c r="H84" s="10">
        <v>6007</v>
      </c>
      <c r="I84" s="10">
        <v>13125</v>
      </c>
      <c r="J84" s="10">
        <v>12611</v>
      </c>
      <c r="K84" s="107">
        <v>5905</v>
      </c>
      <c r="L84" s="10">
        <v>12100</v>
      </c>
      <c r="M84" s="10">
        <v>9773</v>
      </c>
      <c r="N84" s="10">
        <v>11490</v>
      </c>
      <c r="O84" s="10">
        <v>10267</v>
      </c>
      <c r="P84" s="10">
        <v>3000</v>
      </c>
      <c r="Q84" s="10">
        <v>6411</v>
      </c>
      <c r="R84" s="10">
        <v>8254</v>
      </c>
      <c r="S84" s="10">
        <v>11612</v>
      </c>
      <c r="T84" s="10">
        <v>12792</v>
      </c>
      <c r="U84" s="107">
        <v>12546</v>
      </c>
      <c r="V84" s="10">
        <v>9671</v>
      </c>
      <c r="W84" s="10">
        <v>7225</v>
      </c>
      <c r="X84" s="10">
        <v>2750</v>
      </c>
      <c r="Y84" s="10">
        <v>7012</v>
      </c>
      <c r="Z84" s="10">
        <v>15901</v>
      </c>
      <c r="AA84" s="10">
        <v>8939</v>
      </c>
      <c r="AB84" s="20"/>
    </row>
    <row r="85" spans="1:28" ht="30.6" hidden="1" customHeight="1" x14ac:dyDescent="0.3">
      <c r="A85" s="13" t="s">
        <v>202</v>
      </c>
      <c r="B85" s="23"/>
      <c r="C85" s="23">
        <f t="shared" ref="C85:C86" si="18">SUM(G85:AA85)</f>
        <v>7751.5</v>
      </c>
      <c r="D85" s="15"/>
      <c r="E85" s="15"/>
      <c r="F85" s="15"/>
      <c r="G85" s="10">
        <v>125</v>
      </c>
      <c r="H85" s="10"/>
      <c r="I85" s="10"/>
      <c r="J85" s="10">
        <v>375.5</v>
      </c>
      <c r="K85" s="107">
        <v>0</v>
      </c>
      <c r="L85" s="10">
        <v>3865</v>
      </c>
      <c r="M85" s="10"/>
      <c r="N85" s="10"/>
      <c r="O85" s="10"/>
      <c r="P85" s="10"/>
      <c r="Q85" s="10"/>
      <c r="R85" s="10">
        <v>527</v>
      </c>
      <c r="S85" s="10"/>
      <c r="T85" s="10"/>
      <c r="U85" s="107">
        <v>0</v>
      </c>
      <c r="V85" s="10">
        <v>0</v>
      </c>
      <c r="W85" s="10"/>
      <c r="X85" s="10"/>
      <c r="Y85" s="10">
        <v>400</v>
      </c>
      <c r="Z85" s="10">
        <v>2150</v>
      </c>
      <c r="AA85" s="10">
        <v>309</v>
      </c>
      <c r="AB85" s="20"/>
    </row>
    <row r="86" spans="1:28" ht="30" hidden="1" customHeight="1" x14ac:dyDescent="0.3">
      <c r="A86" s="13" t="s">
        <v>203</v>
      </c>
      <c r="B86" s="33"/>
      <c r="C86" s="23">
        <f t="shared" si="18"/>
        <v>10</v>
      </c>
      <c r="D86" s="15" t="e">
        <f>C86/B86</f>
        <v>#DIV/0!</v>
      </c>
      <c r="E86" s="15"/>
      <c r="F86" s="15"/>
      <c r="G86" s="10">
        <v>1</v>
      </c>
      <c r="H86" s="10"/>
      <c r="I86" s="10"/>
      <c r="J86" s="10">
        <v>1</v>
      </c>
      <c r="K86" s="10">
        <v>0</v>
      </c>
      <c r="L86" s="10">
        <v>3</v>
      </c>
      <c r="M86" s="10"/>
      <c r="N86" s="10"/>
      <c r="O86" s="10"/>
      <c r="P86" s="10"/>
      <c r="Q86" s="10"/>
      <c r="R86" s="10">
        <v>1</v>
      </c>
      <c r="S86" s="10"/>
      <c r="T86" s="10"/>
      <c r="U86" s="10">
        <v>0</v>
      </c>
      <c r="V86" s="10">
        <v>0</v>
      </c>
      <c r="W86" s="10"/>
      <c r="X86" s="10"/>
      <c r="Y86" s="10">
        <v>1</v>
      </c>
      <c r="Z86" s="10">
        <v>2</v>
      </c>
      <c r="AA86" s="10">
        <v>1</v>
      </c>
    </row>
    <row r="87" spans="1:28" s="43" customFormat="1" ht="30" hidden="1" customHeight="1" x14ac:dyDescent="0.3">
      <c r="A87" s="13" t="s">
        <v>82</v>
      </c>
      <c r="B87" s="42"/>
      <c r="C87" s="42"/>
      <c r="D87" s="15"/>
      <c r="E87" s="15"/>
      <c r="F87" s="15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</row>
    <row r="88" spans="1:28" ht="30" hidden="1" customHeight="1" x14ac:dyDescent="0.3">
      <c r="A88" s="13" t="s">
        <v>83</v>
      </c>
      <c r="B88" s="34"/>
      <c r="C88" s="27">
        <f>SUM(G88:AA88)</f>
        <v>0</v>
      </c>
      <c r="D88" s="15" t="e">
        <f>C88/B88</f>
        <v>#DIV/0!</v>
      </c>
      <c r="E88" s="109"/>
      <c r="F88" s="109"/>
      <c r="G88" s="34"/>
      <c r="H88" s="34"/>
      <c r="I88" s="34"/>
      <c r="J88" s="34"/>
      <c r="K88" s="34"/>
      <c r="L88" s="34"/>
      <c r="M88" s="34"/>
      <c r="N88" s="34"/>
      <c r="O88" s="34"/>
      <c r="P88" s="36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</row>
    <row r="89" spans="1:28" ht="30" hidden="1" customHeight="1" x14ac:dyDescent="0.3">
      <c r="A89" s="44" t="s">
        <v>84</v>
      </c>
      <c r="B89" s="45"/>
      <c r="C89" s="45"/>
      <c r="D89" s="15" t="e">
        <f>C89/B89</f>
        <v>#DIV/0!</v>
      </c>
      <c r="E89" s="110"/>
      <c r="F89" s="110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</row>
    <row r="90" spans="1:28" ht="30" hidden="1" customHeight="1" x14ac:dyDescent="0.3">
      <c r="A90" s="13" t="s">
        <v>85</v>
      </c>
      <c r="B90" s="41"/>
      <c r="C90" s="41"/>
      <c r="D90" s="15" t="e">
        <f>C90/B90</f>
        <v>#DIV/0!</v>
      </c>
      <c r="E90" s="110"/>
      <c r="F90" s="110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</row>
    <row r="91" spans="1:28" ht="30" hidden="1" customHeight="1" x14ac:dyDescent="0.3">
      <c r="A91" s="13" t="s">
        <v>86</v>
      </c>
      <c r="B91" s="29"/>
      <c r="C91" s="29" t="e">
        <f>C90/C89</f>
        <v>#DIV/0!</v>
      </c>
      <c r="D91" s="15" t="e">
        <f>C91/B91</f>
        <v>#DIV/0!</v>
      </c>
      <c r="E91" s="110"/>
      <c r="F91" s="110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</row>
    <row r="92" spans="1:28" ht="30" hidden="1" customHeight="1" x14ac:dyDescent="0.3">
      <c r="A92" s="44" t="s">
        <v>178</v>
      </c>
      <c r="B92" s="83"/>
      <c r="C92" s="83"/>
      <c r="D92" s="47"/>
      <c r="E92" s="47"/>
      <c r="F92" s="47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</row>
    <row r="93" spans="1:28" s="12" customFormat="1" ht="30" hidden="1" customHeight="1" outlineLevel="1" x14ac:dyDescent="0.25">
      <c r="A93" s="48" t="s">
        <v>87</v>
      </c>
      <c r="B93" s="23"/>
      <c r="C93" s="27"/>
      <c r="D93" s="15" t="e">
        <f>C93/B93</f>
        <v>#DIV/0!</v>
      </c>
      <c r="E93" s="15"/>
      <c r="F93" s="15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</row>
    <row r="94" spans="1:28" s="12" customFormat="1" ht="30" hidden="1" customHeight="1" outlineLevel="1" x14ac:dyDescent="0.25">
      <c r="A94" s="48" t="s">
        <v>92</v>
      </c>
      <c r="B94" s="39"/>
      <c r="C94" s="26"/>
      <c r="D94" s="15"/>
      <c r="E94" s="15"/>
      <c r="F94" s="15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</row>
    <row r="95" spans="1:28" s="12" customFormat="1" ht="30" hidden="1" customHeight="1" outlineLevel="1" x14ac:dyDescent="0.25">
      <c r="A95" s="48" t="s">
        <v>154</v>
      </c>
      <c r="B95" s="39"/>
      <c r="C95" s="26"/>
      <c r="D95" s="15"/>
      <c r="E95" s="15"/>
      <c r="F95" s="15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</row>
    <row r="96" spans="1:28" s="12" customFormat="1" ht="30" hidden="1" customHeight="1" outlineLevel="1" x14ac:dyDescent="0.25">
      <c r="A96" s="48" t="s">
        <v>155</v>
      </c>
      <c r="B96" s="39"/>
      <c r="C96" s="26"/>
      <c r="D96" s="15"/>
      <c r="E96" s="15"/>
      <c r="F96" s="15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</row>
    <row r="97" spans="1:27" s="50" customFormat="1" ht="34.799999999999997" hidden="1" customHeight="1" outlineLevel="1" x14ac:dyDescent="0.25">
      <c r="A97" s="13" t="s">
        <v>88</v>
      </c>
      <c r="B97" s="39"/>
      <c r="C97" s="26"/>
      <c r="D97" s="15"/>
      <c r="E97" s="15"/>
      <c r="F97" s="15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</row>
    <row r="98" spans="1:27" s="50" customFormat="1" ht="33" hidden="1" customHeight="1" outlineLevel="1" x14ac:dyDescent="0.25">
      <c r="A98" s="13" t="s">
        <v>89</v>
      </c>
      <c r="B98" s="39"/>
      <c r="C98" s="26"/>
      <c r="D98" s="15"/>
      <c r="E98" s="15"/>
      <c r="F98" s="15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</row>
    <row r="99" spans="1:27" s="12" customFormat="1" ht="34.200000000000003" hidden="1" customHeight="1" outlineLevel="1" x14ac:dyDescent="0.25">
      <c r="A99" s="11" t="s">
        <v>90</v>
      </c>
      <c r="B99" s="27"/>
      <c r="C99" s="27"/>
      <c r="D99" s="15"/>
      <c r="E99" s="15"/>
      <c r="F99" s="15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</row>
    <row r="100" spans="1:27" s="12" customFormat="1" ht="30" hidden="1" customHeight="1" x14ac:dyDescent="0.25">
      <c r="A100" s="32" t="s">
        <v>91</v>
      </c>
      <c r="B100" s="23"/>
      <c r="C100" s="27"/>
      <c r="D100" s="15" t="e">
        <f>C100/B100</f>
        <v>#DIV/0!</v>
      </c>
      <c r="E100" s="15"/>
      <c r="F100" s="15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</row>
    <row r="101" spans="1:27" s="12" customFormat="1" ht="30" hidden="1" customHeight="1" x14ac:dyDescent="0.25">
      <c r="A101" s="13" t="s">
        <v>184</v>
      </c>
      <c r="B101" s="29" t="e">
        <f>B100/B99</f>
        <v>#DIV/0!</v>
      </c>
      <c r="C101" s="29" t="e">
        <f>C100/C99</f>
        <v>#DIV/0!</v>
      </c>
      <c r="D101" s="15"/>
      <c r="E101" s="15"/>
      <c r="F101" s="15"/>
      <c r="G101" s="29" t="e">
        <f>G100/G99</f>
        <v>#DIV/0!</v>
      </c>
      <c r="H101" s="29" t="e">
        <f>H100/H99</f>
        <v>#DIV/0!</v>
      </c>
      <c r="I101" s="29" t="e">
        <f t="shared" ref="I101:AA101" si="19">I100/I99</f>
        <v>#DIV/0!</v>
      </c>
      <c r="J101" s="29" t="e">
        <f t="shared" si="19"/>
        <v>#DIV/0!</v>
      </c>
      <c r="K101" s="29" t="e">
        <f t="shared" si="19"/>
        <v>#DIV/0!</v>
      </c>
      <c r="L101" s="29" t="e">
        <f t="shared" si="19"/>
        <v>#DIV/0!</v>
      </c>
      <c r="M101" s="29" t="e">
        <f t="shared" si="19"/>
        <v>#DIV/0!</v>
      </c>
      <c r="N101" s="29" t="e">
        <f t="shared" si="19"/>
        <v>#DIV/0!</v>
      </c>
      <c r="O101" s="29" t="e">
        <f t="shared" si="19"/>
        <v>#DIV/0!</v>
      </c>
      <c r="P101" s="29" t="e">
        <f t="shared" si="19"/>
        <v>#DIV/0!</v>
      </c>
      <c r="Q101" s="29" t="e">
        <f t="shared" si="19"/>
        <v>#DIV/0!</v>
      </c>
      <c r="R101" s="29" t="e">
        <f t="shared" si="19"/>
        <v>#DIV/0!</v>
      </c>
      <c r="S101" s="29" t="e">
        <f t="shared" si="19"/>
        <v>#DIV/0!</v>
      </c>
      <c r="T101" s="29" t="e">
        <f t="shared" si="19"/>
        <v>#DIV/0!</v>
      </c>
      <c r="U101" s="29" t="e">
        <f t="shared" si="19"/>
        <v>#DIV/0!</v>
      </c>
      <c r="V101" s="29" t="e">
        <f t="shared" si="19"/>
        <v>#DIV/0!</v>
      </c>
      <c r="W101" s="29" t="e">
        <f t="shared" si="19"/>
        <v>#DIV/0!</v>
      </c>
      <c r="X101" s="29" t="e">
        <f t="shared" si="19"/>
        <v>#DIV/0!</v>
      </c>
      <c r="Y101" s="29" t="e">
        <f t="shared" si="19"/>
        <v>#DIV/0!</v>
      </c>
      <c r="Z101" s="29" t="e">
        <f t="shared" si="19"/>
        <v>#DIV/0!</v>
      </c>
      <c r="AA101" s="29" t="e">
        <f t="shared" si="19"/>
        <v>#DIV/0!</v>
      </c>
    </row>
    <row r="102" spans="1:27" s="96" customFormat="1" ht="31.8" hidden="1" customHeight="1" x14ac:dyDescent="0.25">
      <c r="A102" s="94" t="s">
        <v>96</v>
      </c>
      <c r="B102" s="97">
        <f>B99-B100</f>
        <v>0</v>
      </c>
      <c r="C102" s="97">
        <f>C99-C100</f>
        <v>0</v>
      </c>
      <c r="D102" s="97"/>
      <c r="E102" s="97"/>
      <c r="F102" s="97"/>
      <c r="G102" s="97">
        <f t="shared" ref="G102:AA102" si="20">G99-G100</f>
        <v>0</v>
      </c>
      <c r="H102" s="97">
        <f t="shared" si="20"/>
        <v>0</v>
      </c>
      <c r="I102" s="97">
        <f t="shared" si="20"/>
        <v>0</v>
      </c>
      <c r="J102" s="97">
        <f t="shared" si="20"/>
        <v>0</v>
      </c>
      <c r="K102" s="97">
        <f t="shared" si="20"/>
        <v>0</v>
      </c>
      <c r="L102" s="97">
        <f t="shared" si="20"/>
        <v>0</v>
      </c>
      <c r="M102" s="97">
        <f t="shared" si="20"/>
        <v>0</v>
      </c>
      <c r="N102" s="97">
        <f t="shared" si="20"/>
        <v>0</v>
      </c>
      <c r="O102" s="97">
        <f t="shared" si="20"/>
        <v>0</v>
      </c>
      <c r="P102" s="97">
        <f t="shared" si="20"/>
        <v>0</v>
      </c>
      <c r="Q102" s="97">
        <f t="shared" si="20"/>
        <v>0</v>
      </c>
      <c r="R102" s="97">
        <f t="shared" si="20"/>
        <v>0</v>
      </c>
      <c r="S102" s="97">
        <f t="shared" si="20"/>
        <v>0</v>
      </c>
      <c r="T102" s="97">
        <f t="shared" si="20"/>
        <v>0</v>
      </c>
      <c r="U102" s="97">
        <f t="shared" si="20"/>
        <v>0</v>
      </c>
      <c r="V102" s="97">
        <f t="shared" si="20"/>
        <v>0</v>
      </c>
      <c r="W102" s="97">
        <f t="shared" si="20"/>
        <v>0</v>
      </c>
      <c r="X102" s="97">
        <f t="shared" si="20"/>
        <v>0</v>
      </c>
      <c r="Y102" s="97">
        <f t="shared" si="20"/>
        <v>0</v>
      </c>
      <c r="Z102" s="97">
        <f t="shared" si="20"/>
        <v>0</v>
      </c>
      <c r="AA102" s="97">
        <f t="shared" si="20"/>
        <v>0</v>
      </c>
    </row>
    <row r="103" spans="1:27" s="12" customFormat="1" ht="30" hidden="1" customHeight="1" x14ac:dyDescent="0.25">
      <c r="A103" s="11" t="s">
        <v>92</v>
      </c>
      <c r="B103" s="39"/>
      <c r="C103" s="26">
        <f>SUM(G103:AA103)</f>
        <v>0</v>
      </c>
      <c r="D103" s="15" t="e">
        <f>C103/B103</f>
        <v>#DIV/0!</v>
      </c>
      <c r="E103" s="15"/>
      <c r="F103" s="15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</row>
    <row r="104" spans="1:27" s="12" customFormat="1" ht="30" hidden="1" customHeight="1" x14ac:dyDescent="0.25">
      <c r="A104" s="11" t="s">
        <v>93</v>
      </c>
      <c r="B104" s="39"/>
      <c r="C104" s="26">
        <f>SUM(G104:AA104)</f>
        <v>0</v>
      </c>
      <c r="D104" s="15" t="e">
        <f>C104/B104</f>
        <v>#DIV/0!</v>
      </c>
      <c r="E104" s="15"/>
      <c r="F104" s="15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</row>
    <row r="105" spans="1:27" s="12" customFormat="1" ht="30" hidden="1" customHeight="1" x14ac:dyDescent="0.25">
      <c r="A105" s="11" t="s">
        <v>94</v>
      </c>
      <c r="B105" s="39"/>
      <c r="C105" s="26">
        <f>SUM(G105:AA105)</f>
        <v>0</v>
      </c>
      <c r="D105" s="15" t="e">
        <f>C105/B105</f>
        <v>#DIV/0!</v>
      </c>
      <c r="E105" s="15"/>
      <c r="F105" s="15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</row>
    <row r="106" spans="1:27" s="12" customFormat="1" ht="30" hidden="1" customHeight="1" x14ac:dyDescent="0.25">
      <c r="A106" s="11" t="s">
        <v>95</v>
      </c>
      <c r="B106" s="39"/>
      <c r="C106" s="26">
        <f>SUM(G106:AA106)</f>
        <v>0</v>
      </c>
      <c r="D106" s="15" t="e">
        <f>C106/B106</f>
        <v>#DIV/0!</v>
      </c>
      <c r="E106" s="15"/>
      <c r="F106" s="15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</row>
    <row r="107" spans="1:27" s="12" customFormat="1" ht="30" hidden="1" customHeight="1" x14ac:dyDescent="0.25">
      <c r="A107" s="32" t="s">
        <v>97</v>
      </c>
      <c r="B107" s="27"/>
      <c r="C107" s="27">
        <f>SUM(G107:AA107)</f>
        <v>0</v>
      </c>
      <c r="D107" s="15" t="e">
        <f>C107/B107</f>
        <v>#DIV/0!</v>
      </c>
      <c r="E107" s="15"/>
      <c r="F107" s="15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</row>
    <row r="108" spans="1:27" s="12" customFormat="1" ht="31.2" hidden="1" customHeight="1" x14ac:dyDescent="0.25">
      <c r="A108" s="13" t="s">
        <v>184</v>
      </c>
      <c r="B108" s="29" t="e">
        <f>B107/B99</f>
        <v>#DIV/0!</v>
      </c>
      <c r="C108" s="29" t="e">
        <f>C107/C99</f>
        <v>#DIV/0!</v>
      </c>
      <c r="D108" s="29"/>
      <c r="E108" s="29"/>
      <c r="F108" s="29"/>
      <c r="G108" s="29" t="e">
        <f t="shared" ref="G108:AA108" si="21">G107/G99</f>
        <v>#DIV/0!</v>
      </c>
      <c r="H108" s="29" t="e">
        <f t="shared" si="21"/>
        <v>#DIV/0!</v>
      </c>
      <c r="I108" s="29" t="e">
        <f t="shared" si="21"/>
        <v>#DIV/0!</v>
      </c>
      <c r="J108" s="29" t="e">
        <f t="shared" si="21"/>
        <v>#DIV/0!</v>
      </c>
      <c r="K108" s="29" t="e">
        <f t="shared" si="21"/>
        <v>#DIV/0!</v>
      </c>
      <c r="L108" s="29" t="e">
        <f t="shared" si="21"/>
        <v>#DIV/0!</v>
      </c>
      <c r="M108" s="29" t="e">
        <f t="shared" si="21"/>
        <v>#DIV/0!</v>
      </c>
      <c r="N108" s="29" t="e">
        <f t="shared" si="21"/>
        <v>#DIV/0!</v>
      </c>
      <c r="O108" s="29" t="e">
        <f t="shared" si="21"/>
        <v>#DIV/0!</v>
      </c>
      <c r="P108" s="29" t="e">
        <f t="shared" si="21"/>
        <v>#DIV/0!</v>
      </c>
      <c r="Q108" s="29" t="e">
        <f t="shared" si="21"/>
        <v>#DIV/0!</v>
      </c>
      <c r="R108" s="29" t="e">
        <f t="shared" si="21"/>
        <v>#DIV/0!</v>
      </c>
      <c r="S108" s="29" t="e">
        <f t="shared" si="21"/>
        <v>#DIV/0!</v>
      </c>
      <c r="T108" s="29" t="e">
        <f t="shared" si="21"/>
        <v>#DIV/0!</v>
      </c>
      <c r="U108" s="29" t="e">
        <f t="shared" si="21"/>
        <v>#DIV/0!</v>
      </c>
      <c r="V108" s="29" t="e">
        <f t="shared" si="21"/>
        <v>#DIV/0!</v>
      </c>
      <c r="W108" s="29" t="e">
        <f t="shared" si="21"/>
        <v>#DIV/0!</v>
      </c>
      <c r="X108" s="29" t="e">
        <f t="shared" si="21"/>
        <v>#DIV/0!</v>
      </c>
      <c r="Y108" s="29" t="e">
        <f t="shared" si="21"/>
        <v>#DIV/0!</v>
      </c>
      <c r="Z108" s="29" t="e">
        <f t="shared" si="21"/>
        <v>#DIV/0!</v>
      </c>
      <c r="AA108" s="29" t="e">
        <f t="shared" si="21"/>
        <v>#DIV/0!</v>
      </c>
    </row>
    <row r="109" spans="1:27" s="12" customFormat="1" ht="30" hidden="1" customHeight="1" x14ac:dyDescent="0.25">
      <c r="A109" s="11" t="s">
        <v>92</v>
      </c>
      <c r="B109" s="39"/>
      <c r="C109" s="26">
        <f t="shared" ref="C109:C119" si="22">SUM(G109:AA109)</f>
        <v>0</v>
      </c>
      <c r="D109" s="15" t="e">
        <f t="shared" ref="D109:D114" si="23">C109/B109</f>
        <v>#DIV/0!</v>
      </c>
      <c r="E109" s="15"/>
      <c r="F109" s="15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</row>
    <row r="110" spans="1:27" s="12" customFormat="1" ht="30" hidden="1" customHeight="1" x14ac:dyDescent="0.25">
      <c r="A110" s="11" t="s">
        <v>93</v>
      </c>
      <c r="B110" s="39"/>
      <c r="C110" s="26">
        <f t="shared" si="22"/>
        <v>0</v>
      </c>
      <c r="D110" s="15" t="e">
        <f t="shared" si="23"/>
        <v>#DIV/0!</v>
      </c>
      <c r="E110" s="15"/>
      <c r="F110" s="15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</row>
    <row r="111" spans="1:27" s="12" customFormat="1" ht="30" hidden="1" customHeight="1" x14ac:dyDescent="0.25">
      <c r="A111" s="11" t="s">
        <v>94</v>
      </c>
      <c r="B111" s="39"/>
      <c r="C111" s="26">
        <f t="shared" si="22"/>
        <v>0</v>
      </c>
      <c r="D111" s="15" t="e">
        <f t="shared" si="23"/>
        <v>#DIV/0!</v>
      </c>
      <c r="E111" s="15"/>
      <c r="F111" s="15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</row>
    <row r="112" spans="1:27" s="12" customFormat="1" ht="30" hidden="1" customHeight="1" x14ac:dyDescent="0.25">
      <c r="A112" s="11" t="s">
        <v>95</v>
      </c>
      <c r="B112" s="39"/>
      <c r="C112" s="26">
        <f t="shared" si="22"/>
        <v>0</v>
      </c>
      <c r="D112" s="15" t="e">
        <f t="shared" si="23"/>
        <v>#DIV/0!</v>
      </c>
      <c r="E112" s="15"/>
      <c r="F112" s="15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84"/>
      <c r="W112" s="24"/>
      <c r="X112" s="24"/>
      <c r="Y112" s="24"/>
      <c r="Z112" s="24"/>
      <c r="AA112" s="24"/>
    </row>
    <row r="113" spans="1:27" s="50" customFormat="1" ht="48" hidden="1" customHeight="1" x14ac:dyDescent="0.25">
      <c r="A113" s="13" t="s">
        <v>193</v>
      </c>
      <c r="B113" s="39"/>
      <c r="C113" s="26">
        <v>595200</v>
      </c>
      <c r="D113" s="16" t="e">
        <f t="shared" si="23"/>
        <v>#DIV/0!</v>
      </c>
      <c r="E113" s="16"/>
      <c r="F113" s="16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</row>
    <row r="114" spans="1:27" s="12" customFormat="1" ht="30" hidden="1" customHeight="1" x14ac:dyDescent="0.25">
      <c r="A114" s="32" t="s">
        <v>194</v>
      </c>
      <c r="B114" s="27"/>
      <c r="C114" s="27">
        <f t="shared" si="22"/>
        <v>0</v>
      </c>
      <c r="D114" s="15" t="e">
        <f t="shared" si="23"/>
        <v>#DIV/0!</v>
      </c>
      <c r="E114" s="15"/>
      <c r="F114" s="15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</row>
    <row r="115" spans="1:27" s="12" customFormat="1" ht="27" hidden="1" customHeight="1" x14ac:dyDescent="0.25">
      <c r="A115" s="13" t="s">
        <v>52</v>
      </c>
      <c r="B115" s="30" t="e">
        <f>B114/B113</f>
        <v>#DIV/0!</v>
      </c>
      <c r="C115" s="30">
        <f>C114/C113</f>
        <v>0</v>
      </c>
      <c r="D115" s="9"/>
      <c r="E115" s="9"/>
      <c r="F115" s="9"/>
      <c r="G115" s="30" t="e">
        <f t="shared" ref="G115:AA115" si="24">G114/G113</f>
        <v>#DIV/0!</v>
      </c>
      <c r="H115" s="30" t="e">
        <f t="shared" si="24"/>
        <v>#DIV/0!</v>
      </c>
      <c r="I115" s="30" t="e">
        <f t="shared" si="24"/>
        <v>#DIV/0!</v>
      </c>
      <c r="J115" s="30" t="e">
        <f t="shared" si="24"/>
        <v>#DIV/0!</v>
      </c>
      <c r="K115" s="30" t="e">
        <f t="shared" si="24"/>
        <v>#DIV/0!</v>
      </c>
      <c r="L115" s="30" t="e">
        <f t="shared" si="24"/>
        <v>#DIV/0!</v>
      </c>
      <c r="M115" s="30" t="e">
        <f t="shared" si="24"/>
        <v>#DIV/0!</v>
      </c>
      <c r="N115" s="30" t="e">
        <f t="shared" si="24"/>
        <v>#DIV/0!</v>
      </c>
      <c r="O115" s="30" t="e">
        <f t="shared" si="24"/>
        <v>#DIV/0!</v>
      </c>
      <c r="P115" s="30" t="e">
        <f t="shared" si="24"/>
        <v>#DIV/0!</v>
      </c>
      <c r="Q115" s="30" t="e">
        <f t="shared" si="24"/>
        <v>#DIV/0!</v>
      </c>
      <c r="R115" s="30" t="e">
        <f t="shared" si="24"/>
        <v>#DIV/0!</v>
      </c>
      <c r="S115" s="30" t="e">
        <f t="shared" si="24"/>
        <v>#DIV/0!</v>
      </c>
      <c r="T115" s="30" t="e">
        <f t="shared" si="24"/>
        <v>#DIV/0!</v>
      </c>
      <c r="U115" s="30" t="e">
        <f t="shared" si="24"/>
        <v>#DIV/0!</v>
      </c>
      <c r="V115" s="30" t="e">
        <f t="shared" si="24"/>
        <v>#DIV/0!</v>
      </c>
      <c r="W115" s="30" t="e">
        <f t="shared" si="24"/>
        <v>#DIV/0!</v>
      </c>
      <c r="X115" s="30" t="e">
        <f t="shared" si="24"/>
        <v>#DIV/0!</v>
      </c>
      <c r="Y115" s="30" t="e">
        <f t="shared" si="24"/>
        <v>#DIV/0!</v>
      </c>
      <c r="Z115" s="30" t="e">
        <f t="shared" si="24"/>
        <v>#DIV/0!</v>
      </c>
      <c r="AA115" s="30" t="e">
        <f t="shared" si="24"/>
        <v>#DIV/0!</v>
      </c>
    </row>
    <row r="116" spans="1:27" s="12" customFormat="1" ht="30" hidden="1" customHeight="1" x14ac:dyDescent="0.25">
      <c r="A116" s="11" t="s">
        <v>92</v>
      </c>
      <c r="B116" s="26"/>
      <c r="C116" s="26">
        <f t="shared" si="22"/>
        <v>0</v>
      </c>
      <c r="D116" s="15" t="e">
        <f t="shared" ref="D116:D124" si="25">C116/B116</f>
        <v>#DIV/0!</v>
      </c>
      <c r="E116" s="15"/>
      <c r="F116" s="15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</row>
    <row r="117" spans="1:27" s="12" customFormat="1" ht="30" hidden="1" customHeight="1" x14ac:dyDescent="0.25">
      <c r="A117" s="11" t="s">
        <v>93</v>
      </c>
      <c r="B117" s="26"/>
      <c r="C117" s="26">
        <f t="shared" si="22"/>
        <v>0</v>
      </c>
      <c r="D117" s="15" t="e">
        <f t="shared" si="25"/>
        <v>#DIV/0!</v>
      </c>
      <c r="E117" s="15"/>
      <c r="F117" s="15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</row>
    <row r="118" spans="1:27" s="12" customFormat="1" ht="31.2" hidden="1" customHeight="1" x14ac:dyDescent="0.25">
      <c r="A118" s="11" t="s">
        <v>94</v>
      </c>
      <c r="B118" s="26"/>
      <c r="C118" s="26">
        <f t="shared" si="22"/>
        <v>0</v>
      </c>
      <c r="D118" s="15" t="e">
        <f t="shared" si="25"/>
        <v>#DIV/0!</v>
      </c>
      <c r="E118" s="15"/>
      <c r="F118" s="15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</row>
    <row r="119" spans="1:27" s="12" customFormat="1" ht="31.2" hidden="1" customHeight="1" x14ac:dyDescent="0.25">
      <c r="A119" s="11" t="s">
        <v>95</v>
      </c>
      <c r="B119" s="39"/>
      <c r="C119" s="26">
        <f t="shared" si="22"/>
        <v>0</v>
      </c>
      <c r="D119" s="15" t="e">
        <f t="shared" si="25"/>
        <v>#DIV/0!</v>
      </c>
      <c r="E119" s="15"/>
      <c r="F119" s="15"/>
      <c r="G119" s="24"/>
      <c r="H119" s="24"/>
      <c r="I119" s="51"/>
      <c r="J119" s="51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84"/>
      <c r="W119" s="24"/>
      <c r="X119" s="24"/>
      <c r="Y119" s="24"/>
      <c r="Z119" s="24"/>
      <c r="AA119" s="24"/>
    </row>
    <row r="120" spans="1:27" s="12" customFormat="1" ht="31.2" hidden="1" customHeight="1" x14ac:dyDescent="0.25">
      <c r="A120" s="32" t="s">
        <v>98</v>
      </c>
      <c r="B120" s="53" t="e">
        <f>B114/B107*10</f>
        <v>#DIV/0!</v>
      </c>
      <c r="C120" s="53" t="e">
        <f>C114/C107*10</f>
        <v>#DIV/0!</v>
      </c>
      <c r="D120" s="15" t="e">
        <f t="shared" si="25"/>
        <v>#DIV/0!</v>
      </c>
      <c r="E120" s="15"/>
      <c r="F120" s="15"/>
      <c r="G120" s="54" t="e">
        <f t="shared" ref="G120:AA120" si="26">G114/G107*10</f>
        <v>#DIV/0!</v>
      </c>
      <c r="H120" s="54" t="e">
        <f t="shared" si="26"/>
        <v>#DIV/0!</v>
      </c>
      <c r="I120" s="54" t="e">
        <f t="shared" si="26"/>
        <v>#DIV/0!</v>
      </c>
      <c r="J120" s="54" t="e">
        <f t="shared" si="26"/>
        <v>#DIV/0!</v>
      </c>
      <c r="K120" s="54" t="e">
        <f t="shared" si="26"/>
        <v>#DIV/0!</v>
      </c>
      <c r="L120" s="54" t="e">
        <f t="shared" si="26"/>
        <v>#DIV/0!</v>
      </c>
      <c r="M120" s="54" t="e">
        <f t="shared" si="26"/>
        <v>#DIV/0!</v>
      </c>
      <c r="N120" s="54" t="e">
        <f t="shared" si="26"/>
        <v>#DIV/0!</v>
      </c>
      <c r="O120" s="54" t="e">
        <f t="shared" si="26"/>
        <v>#DIV/0!</v>
      </c>
      <c r="P120" s="54" t="e">
        <f t="shared" si="26"/>
        <v>#DIV/0!</v>
      </c>
      <c r="Q120" s="54" t="e">
        <f t="shared" si="26"/>
        <v>#DIV/0!</v>
      </c>
      <c r="R120" s="54" t="e">
        <f t="shared" si="26"/>
        <v>#DIV/0!</v>
      </c>
      <c r="S120" s="54" t="e">
        <f t="shared" si="26"/>
        <v>#DIV/0!</v>
      </c>
      <c r="T120" s="54" t="e">
        <f t="shared" si="26"/>
        <v>#DIV/0!</v>
      </c>
      <c r="U120" s="54" t="e">
        <f t="shared" si="26"/>
        <v>#DIV/0!</v>
      </c>
      <c r="V120" s="54" t="e">
        <f t="shared" si="26"/>
        <v>#DIV/0!</v>
      </c>
      <c r="W120" s="54" t="e">
        <f t="shared" si="26"/>
        <v>#DIV/0!</v>
      </c>
      <c r="X120" s="54" t="e">
        <f t="shared" si="26"/>
        <v>#DIV/0!</v>
      </c>
      <c r="Y120" s="54" t="e">
        <f t="shared" si="26"/>
        <v>#DIV/0!</v>
      </c>
      <c r="Z120" s="54" t="e">
        <f t="shared" si="26"/>
        <v>#DIV/0!</v>
      </c>
      <c r="AA120" s="54" t="e">
        <f t="shared" si="26"/>
        <v>#DIV/0!</v>
      </c>
    </row>
    <row r="121" spans="1:27" s="12" customFormat="1" ht="30" hidden="1" customHeight="1" x14ac:dyDescent="0.25">
      <c r="A121" s="11" t="s">
        <v>92</v>
      </c>
      <c r="B121" s="54" t="e">
        <f t="shared" ref="B121:G124" si="27">B116/B109*10</f>
        <v>#DIV/0!</v>
      </c>
      <c r="C121" s="54" t="e">
        <f t="shared" si="27"/>
        <v>#DIV/0!</v>
      </c>
      <c r="D121" s="15" t="e">
        <f t="shared" si="25"/>
        <v>#DIV/0!</v>
      </c>
      <c r="E121" s="15"/>
      <c r="F121" s="15"/>
      <c r="G121" s="54" t="e">
        <f t="shared" ref="G121:AA121" si="28">G116/G109*10</f>
        <v>#DIV/0!</v>
      </c>
      <c r="H121" s="54" t="e">
        <f t="shared" si="28"/>
        <v>#DIV/0!</v>
      </c>
      <c r="I121" s="54" t="e">
        <f t="shared" si="28"/>
        <v>#DIV/0!</v>
      </c>
      <c r="J121" s="54" t="e">
        <f t="shared" si="28"/>
        <v>#DIV/0!</v>
      </c>
      <c r="K121" s="54" t="e">
        <f t="shared" si="28"/>
        <v>#DIV/0!</v>
      </c>
      <c r="L121" s="54" t="e">
        <f t="shared" si="28"/>
        <v>#DIV/0!</v>
      </c>
      <c r="M121" s="54" t="e">
        <f t="shared" si="28"/>
        <v>#DIV/0!</v>
      </c>
      <c r="N121" s="54" t="e">
        <f t="shared" si="28"/>
        <v>#DIV/0!</v>
      </c>
      <c r="O121" s="54" t="e">
        <f t="shared" si="28"/>
        <v>#DIV/0!</v>
      </c>
      <c r="P121" s="54" t="e">
        <f t="shared" si="28"/>
        <v>#DIV/0!</v>
      </c>
      <c r="Q121" s="54" t="e">
        <f t="shared" si="28"/>
        <v>#DIV/0!</v>
      </c>
      <c r="R121" s="54" t="e">
        <f t="shared" si="28"/>
        <v>#DIV/0!</v>
      </c>
      <c r="S121" s="54" t="e">
        <f t="shared" si="28"/>
        <v>#DIV/0!</v>
      </c>
      <c r="T121" s="54" t="e">
        <f t="shared" si="28"/>
        <v>#DIV/0!</v>
      </c>
      <c r="U121" s="54" t="e">
        <f t="shared" si="28"/>
        <v>#DIV/0!</v>
      </c>
      <c r="V121" s="54" t="e">
        <f t="shared" si="28"/>
        <v>#DIV/0!</v>
      </c>
      <c r="W121" s="54" t="e">
        <f t="shared" si="28"/>
        <v>#DIV/0!</v>
      </c>
      <c r="X121" s="54" t="e">
        <f t="shared" si="28"/>
        <v>#DIV/0!</v>
      </c>
      <c r="Y121" s="54" t="e">
        <f t="shared" si="28"/>
        <v>#DIV/0!</v>
      </c>
      <c r="Z121" s="54" t="e">
        <f t="shared" si="28"/>
        <v>#DIV/0!</v>
      </c>
      <c r="AA121" s="54" t="e">
        <f t="shared" si="28"/>
        <v>#DIV/0!</v>
      </c>
    </row>
    <row r="122" spans="1:27" s="12" customFormat="1" ht="30" hidden="1" customHeight="1" x14ac:dyDescent="0.25">
      <c r="A122" s="11" t="s">
        <v>93</v>
      </c>
      <c r="B122" s="54" t="e">
        <f t="shared" si="27"/>
        <v>#DIV/0!</v>
      </c>
      <c r="C122" s="54" t="e">
        <f t="shared" si="27"/>
        <v>#DIV/0!</v>
      </c>
      <c r="D122" s="15" t="e">
        <f t="shared" si="25"/>
        <v>#DIV/0!</v>
      </c>
      <c r="E122" s="15"/>
      <c r="F122" s="15"/>
      <c r="G122" s="54"/>
      <c r="H122" s="54" t="e">
        <f t="shared" ref="H122:O123" si="29">H117/H110*10</f>
        <v>#DIV/0!</v>
      </c>
      <c r="I122" s="54" t="e">
        <f t="shared" si="29"/>
        <v>#DIV/0!</v>
      </c>
      <c r="J122" s="54" t="e">
        <f t="shared" si="29"/>
        <v>#DIV/0!</v>
      </c>
      <c r="K122" s="54" t="e">
        <f t="shared" si="29"/>
        <v>#DIV/0!</v>
      </c>
      <c r="L122" s="54" t="e">
        <f t="shared" si="29"/>
        <v>#DIV/0!</v>
      </c>
      <c r="M122" s="54" t="e">
        <f t="shared" si="29"/>
        <v>#DIV/0!</v>
      </c>
      <c r="N122" s="54" t="e">
        <f t="shared" si="29"/>
        <v>#DIV/0!</v>
      </c>
      <c r="O122" s="54" t="e">
        <f t="shared" si="29"/>
        <v>#DIV/0!</v>
      </c>
      <c r="P122" s="54"/>
      <c r="Q122" s="54" t="e">
        <f>Q117/Q110*10</f>
        <v>#DIV/0!</v>
      </c>
      <c r="R122" s="54" t="e">
        <f>R117/R110*10</f>
        <v>#DIV/0!</v>
      </c>
      <c r="S122" s="54"/>
      <c r="T122" s="54" t="e">
        <f t="shared" ref="T122:W123" si="30">T117/T110*10</f>
        <v>#DIV/0!</v>
      </c>
      <c r="U122" s="54" t="e">
        <f t="shared" si="30"/>
        <v>#DIV/0!</v>
      </c>
      <c r="V122" s="54" t="e">
        <f t="shared" si="30"/>
        <v>#DIV/0!</v>
      </c>
      <c r="W122" s="54" t="e">
        <f t="shared" si="30"/>
        <v>#DIV/0!</v>
      </c>
      <c r="X122" s="54"/>
      <c r="Y122" s="54"/>
      <c r="Z122" s="54" t="e">
        <f>Z117/Z110*10</f>
        <v>#DIV/0!</v>
      </c>
      <c r="AA122" s="54" t="e">
        <f>AA117/AA110*10</f>
        <v>#DIV/0!</v>
      </c>
    </row>
    <row r="123" spans="1:27" s="12" customFormat="1" ht="30" hidden="1" customHeight="1" x14ac:dyDescent="0.25">
      <c r="A123" s="11" t="s">
        <v>94</v>
      </c>
      <c r="B123" s="54" t="e">
        <f t="shared" si="27"/>
        <v>#DIV/0!</v>
      </c>
      <c r="C123" s="54" t="e">
        <f t="shared" si="27"/>
        <v>#DIV/0!</v>
      </c>
      <c r="D123" s="15" t="e">
        <f t="shared" si="25"/>
        <v>#DIV/0!</v>
      </c>
      <c r="E123" s="15"/>
      <c r="F123" s="15"/>
      <c r="G123" s="54" t="e">
        <f>G118/G111*10</f>
        <v>#DIV/0!</v>
      </c>
      <c r="H123" s="54" t="e">
        <f t="shared" si="29"/>
        <v>#DIV/0!</v>
      </c>
      <c r="I123" s="54" t="e">
        <f t="shared" si="29"/>
        <v>#DIV/0!</v>
      </c>
      <c r="J123" s="54" t="e">
        <f t="shared" si="29"/>
        <v>#DIV/0!</v>
      </c>
      <c r="K123" s="54" t="e">
        <f t="shared" si="29"/>
        <v>#DIV/0!</v>
      </c>
      <c r="L123" s="54" t="e">
        <f t="shared" si="29"/>
        <v>#DIV/0!</v>
      </c>
      <c r="M123" s="54" t="e">
        <f t="shared" si="29"/>
        <v>#DIV/0!</v>
      </c>
      <c r="N123" s="54" t="e">
        <f t="shared" si="29"/>
        <v>#DIV/0!</v>
      </c>
      <c r="O123" s="54" t="e">
        <f t="shared" si="29"/>
        <v>#DIV/0!</v>
      </c>
      <c r="P123" s="54" t="e">
        <f>P118/P111*10</f>
        <v>#DIV/0!</v>
      </c>
      <c r="Q123" s="54" t="e">
        <f>Q118/Q111*10</f>
        <v>#DIV/0!</v>
      </c>
      <c r="R123" s="54" t="e">
        <f>R118/R111*10</f>
        <v>#DIV/0!</v>
      </c>
      <c r="S123" s="54" t="e">
        <f>S118/S111*10</f>
        <v>#DIV/0!</v>
      </c>
      <c r="T123" s="54" t="e">
        <f t="shared" si="30"/>
        <v>#DIV/0!</v>
      </c>
      <c r="U123" s="54" t="e">
        <f t="shared" si="30"/>
        <v>#DIV/0!</v>
      </c>
      <c r="V123" s="54" t="e">
        <f t="shared" si="30"/>
        <v>#DIV/0!</v>
      </c>
      <c r="W123" s="54" t="e">
        <f t="shared" si="30"/>
        <v>#DIV/0!</v>
      </c>
      <c r="X123" s="54" t="e">
        <f>X118/X111*10</f>
        <v>#DIV/0!</v>
      </c>
      <c r="Y123" s="54" t="e">
        <f>Y118/Y111*10</f>
        <v>#DIV/0!</v>
      </c>
      <c r="Z123" s="54" t="e">
        <f>Z118/Z111*10</f>
        <v>#DIV/0!</v>
      </c>
      <c r="AA123" s="54" t="e">
        <f>AA118/AA111*10</f>
        <v>#DIV/0!</v>
      </c>
    </row>
    <row r="124" spans="1:27" s="12" customFormat="1" ht="30" hidden="1" customHeight="1" x14ac:dyDescent="0.25">
      <c r="A124" s="11" t="s">
        <v>95</v>
      </c>
      <c r="B124" s="54" t="e">
        <f t="shared" si="27"/>
        <v>#DIV/0!</v>
      </c>
      <c r="C124" s="54" t="e">
        <f t="shared" si="27"/>
        <v>#DIV/0!</v>
      </c>
      <c r="D124" s="15" t="e">
        <f t="shared" si="25"/>
        <v>#DIV/0!</v>
      </c>
      <c r="E124" s="15"/>
      <c r="F124" s="15"/>
      <c r="G124" s="54" t="e">
        <f t="shared" si="27"/>
        <v>#DIV/0!</v>
      </c>
      <c r="H124" s="54"/>
      <c r="I124" s="54">
        <v>10</v>
      </c>
      <c r="J124" s="54"/>
      <c r="K124" s="54" t="e">
        <f>K119/K112*10</f>
        <v>#DIV/0!</v>
      </c>
      <c r="L124" s="54"/>
      <c r="M124" s="54"/>
      <c r="N124" s="54"/>
      <c r="O124" s="54"/>
      <c r="P124" s="54"/>
      <c r="Q124" s="54"/>
      <c r="R124" s="54"/>
      <c r="S124" s="54" t="e">
        <f>S119/S112*10</f>
        <v>#DIV/0!</v>
      </c>
      <c r="T124" s="54" t="e">
        <f>T119/T112*10</f>
        <v>#DIV/0!</v>
      </c>
      <c r="U124" s="54"/>
      <c r="V124" s="54"/>
      <c r="W124" s="54" t="e">
        <f>W119/W112*10</f>
        <v>#DIV/0!</v>
      </c>
      <c r="X124" s="54"/>
      <c r="Y124" s="54" t="e">
        <f>Y119/Y112*10</f>
        <v>#DIV/0!</v>
      </c>
      <c r="Z124" s="54"/>
      <c r="AA124" s="54"/>
    </row>
    <row r="125" spans="1:27" s="12" customFormat="1" ht="30" hidden="1" customHeight="1" outlineLevel="1" x14ac:dyDescent="0.25">
      <c r="A125" s="55" t="s">
        <v>158</v>
      </c>
      <c r="B125" s="23"/>
      <c r="C125" s="26">
        <f>SUM(G125:AA125)</f>
        <v>0</v>
      </c>
      <c r="D125" s="15"/>
      <c r="E125" s="15"/>
      <c r="F125" s="15"/>
      <c r="G125" s="38"/>
      <c r="H125" s="37"/>
      <c r="I125" s="58"/>
      <c r="J125" s="37"/>
      <c r="K125" s="37"/>
      <c r="L125" s="37"/>
      <c r="M125" s="37"/>
      <c r="N125" s="54"/>
      <c r="O125" s="37"/>
      <c r="P125" s="37"/>
      <c r="Q125" s="37"/>
      <c r="R125" s="37"/>
      <c r="S125" s="37"/>
      <c r="T125" s="37"/>
      <c r="U125" s="54"/>
      <c r="V125" s="26"/>
      <c r="W125" s="98"/>
      <c r="X125" s="98"/>
      <c r="Y125" s="98"/>
      <c r="Z125" s="26"/>
      <c r="AA125" s="37"/>
    </row>
    <row r="126" spans="1:27" s="12" customFormat="1" ht="30" hidden="1" customHeight="1" x14ac:dyDescent="0.25">
      <c r="A126" s="32" t="s">
        <v>159</v>
      </c>
      <c r="B126" s="23"/>
      <c r="C126" s="26">
        <f>SUM(G126:AA126)</f>
        <v>0</v>
      </c>
      <c r="D126" s="15"/>
      <c r="E126" s="15"/>
      <c r="F126" s="15"/>
      <c r="G126" s="38"/>
      <c r="H126" s="37"/>
      <c r="I126" s="37"/>
      <c r="J126" s="37"/>
      <c r="K126" s="37"/>
      <c r="L126" s="37"/>
      <c r="M126" s="37"/>
      <c r="N126" s="54"/>
      <c r="O126" s="37"/>
      <c r="P126" s="37"/>
      <c r="Q126" s="37"/>
      <c r="R126" s="37"/>
      <c r="S126" s="37"/>
      <c r="T126" s="37"/>
      <c r="U126" s="54"/>
      <c r="V126" s="26"/>
      <c r="W126" s="98"/>
      <c r="X126" s="98"/>
      <c r="Y126" s="98"/>
      <c r="Z126" s="26"/>
      <c r="AA126" s="37"/>
    </row>
    <row r="127" spans="1:27" s="12" customFormat="1" ht="30" hidden="1" customHeight="1" x14ac:dyDescent="0.25">
      <c r="A127" s="32" t="s">
        <v>98</v>
      </c>
      <c r="B127" s="60"/>
      <c r="C127" s="60" t="e">
        <f>C126/C125*10</f>
        <v>#DIV/0!</v>
      </c>
      <c r="D127" s="58"/>
      <c r="E127" s="58"/>
      <c r="F127" s="58"/>
      <c r="G127" s="58"/>
      <c r="H127" s="58"/>
      <c r="I127" s="58"/>
      <c r="J127" s="58" t="e">
        <f>J126/J125*10</f>
        <v>#DIV/0!</v>
      </c>
      <c r="K127" s="58"/>
      <c r="L127" s="58"/>
      <c r="M127" s="58"/>
      <c r="N127" s="58"/>
      <c r="O127" s="58" t="e">
        <f>O126/O125*10</f>
        <v>#DIV/0!</v>
      </c>
      <c r="P127" s="58"/>
      <c r="Q127" s="58"/>
      <c r="R127" s="58" t="e">
        <f>R126/R125*10</f>
        <v>#DIV/0!</v>
      </c>
      <c r="S127" s="58"/>
      <c r="T127" s="54" t="e">
        <f>T126/T125*10</f>
        <v>#DIV/0!</v>
      </c>
      <c r="U127" s="54"/>
      <c r="V127" s="54" t="e">
        <f>V126/V125*10</f>
        <v>#DIV/0!</v>
      </c>
      <c r="W127" s="58"/>
      <c r="X127" s="58"/>
      <c r="Y127" s="58"/>
      <c r="Z127" s="54" t="e">
        <f>Z126/Z125*10</f>
        <v>#DIV/0!</v>
      </c>
      <c r="AA127" s="38"/>
    </row>
    <row r="128" spans="1:27" s="12" customFormat="1" ht="30" hidden="1" customHeight="1" x14ac:dyDescent="0.25">
      <c r="A128" s="55" t="s">
        <v>99</v>
      </c>
      <c r="B128" s="56"/>
      <c r="C128" s="56">
        <f>SUM(G128:AA128)</f>
        <v>0</v>
      </c>
      <c r="D128" s="15" t="e">
        <f>C128/B128</f>
        <v>#DIV/0!</v>
      </c>
      <c r="E128" s="15"/>
      <c r="F128" s="15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</row>
    <row r="129" spans="1:28" s="12" customFormat="1" ht="30" hidden="1" customHeight="1" x14ac:dyDescent="0.25">
      <c r="A129" s="32" t="s">
        <v>100</v>
      </c>
      <c r="B129" s="27"/>
      <c r="C129" s="27">
        <f>SUM(G129:AA129)</f>
        <v>0</v>
      </c>
      <c r="D129" s="15" t="e">
        <f>C129/B129</f>
        <v>#DIV/0!</v>
      </c>
      <c r="E129" s="15"/>
      <c r="F129" s="15"/>
      <c r="G129" s="24"/>
      <c r="H129" s="24"/>
      <c r="I129" s="24"/>
      <c r="J129" s="24"/>
      <c r="K129" s="24"/>
      <c r="L129" s="24"/>
      <c r="M129" s="26"/>
      <c r="N129" s="26"/>
      <c r="O129" s="26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</row>
    <row r="130" spans="1:28" s="12" customFormat="1" ht="30" hidden="1" customHeight="1" x14ac:dyDescent="0.25">
      <c r="A130" s="32" t="s">
        <v>101</v>
      </c>
      <c r="B130" s="54"/>
      <c r="C130" s="54" t="e">
        <f>C128/C129</f>
        <v>#DIV/0!</v>
      </c>
      <c r="D130" s="15" t="e">
        <f>C130/B130</f>
        <v>#DIV/0!</v>
      </c>
      <c r="E130" s="15"/>
      <c r="F130" s="15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</row>
    <row r="131" spans="1:28" s="12" customFormat="1" ht="30" hidden="1" customHeight="1" x14ac:dyDescent="0.25">
      <c r="A131" s="11" t="s">
        <v>102</v>
      </c>
      <c r="B131" s="27"/>
      <c r="C131" s="27"/>
      <c r="D131" s="15"/>
      <c r="E131" s="15"/>
      <c r="F131" s="15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  <c r="AA131" s="93"/>
    </row>
    <row r="132" spans="1:28" s="12" customFormat="1" ht="27" hidden="1" customHeight="1" x14ac:dyDescent="0.25">
      <c r="A132" s="13" t="s">
        <v>103</v>
      </c>
      <c r="B132" s="23"/>
      <c r="C132" s="27">
        <f>SUM(G132:AA132)</f>
        <v>0</v>
      </c>
      <c r="D132" s="15"/>
      <c r="E132" s="15"/>
      <c r="F132" s="15"/>
      <c r="G132" s="51"/>
      <c r="H132" s="51"/>
      <c r="I132" s="51"/>
      <c r="J132" s="51"/>
      <c r="K132" s="51"/>
      <c r="L132" s="51"/>
      <c r="M132" s="51"/>
      <c r="N132" s="26"/>
      <c r="O132" s="51"/>
      <c r="P132" s="51"/>
      <c r="Q132" s="51"/>
      <c r="R132" s="51"/>
      <c r="S132" s="51"/>
      <c r="T132" s="51"/>
      <c r="U132" s="51"/>
      <c r="V132" s="54"/>
      <c r="W132" s="51"/>
      <c r="X132" s="51"/>
      <c r="Y132" s="51"/>
      <c r="Z132" s="51"/>
      <c r="AA132" s="51"/>
    </row>
    <row r="133" spans="1:28" s="12" customFormat="1" ht="31.8" hidden="1" customHeight="1" outlineLevel="1" x14ac:dyDescent="0.25">
      <c r="A133" s="13" t="s">
        <v>104</v>
      </c>
      <c r="B133" s="27"/>
      <c r="C133" s="27"/>
      <c r="D133" s="15"/>
      <c r="E133" s="15"/>
      <c r="F133" s="15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74"/>
    </row>
    <row r="134" spans="1:28" s="12" customFormat="1" ht="30" hidden="1" customHeight="1" outlineLevel="1" x14ac:dyDescent="0.25">
      <c r="A134" s="55" t="s">
        <v>105</v>
      </c>
      <c r="B134" s="23"/>
      <c r="C134" s="27">
        <f>SUM(G134:AA134)</f>
        <v>0</v>
      </c>
      <c r="D134" s="15" t="e">
        <f>C134/B134</f>
        <v>#DIV/0!</v>
      </c>
      <c r="E134" s="15"/>
      <c r="F134" s="15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</row>
    <row r="135" spans="1:28" s="12" customFormat="1" ht="19.2" hidden="1" customHeight="1" x14ac:dyDescent="0.25">
      <c r="A135" s="13" t="s">
        <v>188</v>
      </c>
      <c r="B135" s="33" t="e">
        <f>B134/B133</f>
        <v>#DIV/0!</v>
      </c>
      <c r="C135" s="33" t="e">
        <f>C134/C133</f>
        <v>#DIV/0!</v>
      </c>
      <c r="D135" s="15"/>
      <c r="E135" s="15"/>
      <c r="F135" s="15"/>
      <c r="G135" s="35" t="e">
        <f t="shared" ref="G135:AA135" si="31">G134/G133</f>
        <v>#DIV/0!</v>
      </c>
      <c r="H135" s="35" t="e">
        <f t="shared" si="31"/>
        <v>#DIV/0!</v>
      </c>
      <c r="I135" s="35" t="e">
        <f t="shared" si="31"/>
        <v>#DIV/0!</v>
      </c>
      <c r="J135" s="35" t="e">
        <f t="shared" si="31"/>
        <v>#DIV/0!</v>
      </c>
      <c r="K135" s="35" t="e">
        <f t="shared" si="31"/>
        <v>#DIV/0!</v>
      </c>
      <c r="L135" s="35" t="e">
        <f t="shared" si="31"/>
        <v>#DIV/0!</v>
      </c>
      <c r="M135" s="35" t="e">
        <f t="shared" si="31"/>
        <v>#DIV/0!</v>
      </c>
      <c r="N135" s="35" t="e">
        <f t="shared" si="31"/>
        <v>#DIV/0!</v>
      </c>
      <c r="O135" s="35" t="e">
        <f t="shared" si="31"/>
        <v>#DIV/0!</v>
      </c>
      <c r="P135" s="35" t="e">
        <f t="shared" si="31"/>
        <v>#DIV/0!</v>
      </c>
      <c r="Q135" s="35" t="e">
        <f t="shared" si="31"/>
        <v>#DIV/0!</v>
      </c>
      <c r="R135" s="35" t="e">
        <f t="shared" si="31"/>
        <v>#DIV/0!</v>
      </c>
      <c r="S135" s="35" t="e">
        <f t="shared" si="31"/>
        <v>#DIV/0!</v>
      </c>
      <c r="T135" s="35" t="e">
        <f t="shared" si="31"/>
        <v>#DIV/0!</v>
      </c>
      <c r="U135" s="35" t="e">
        <f t="shared" si="31"/>
        <v>#DIV/0!</v>
      </c>
      <c r="V135" s="35" t="e">
        <f t="shared" si="31"/>
        <v>#DIV/0!</v>
      </c>
      <c r="W135" s="35" t="e">
        <f t="shared" si="31"/>
        <v>#DIV/0!</v>
      </c>
      <c r="X135" s="35" t="e">
        <f t="shared" si="31"/>
        <v>#DIV/0!</v>
      </c>
      <c r="Y135" s="35" t="e">
        <f t="shared" si="31"/>
        <v>#DIV/0!</v>
      </c>
      <c r="Z135" s="35" t="e">
        <f t="shared" si="31"/>
        <v>#DIV/0!</v>
      </c>
      <c r="AA135" s="35" t="e">
        <f t="shared" si="31"/>
        <v>#DIV/0!</v>
      </c>
    </row>
    <row r="136" spans="1:28" s="96" customFormat="1" ht="21" hidden="1" customHeight="1" x14ac:dyDescent="0.25">
      <c r="A136" s="94" t="s">
        <v>96</v>
      </c>
      <c r="B136" s="95">
        <f>B133-B134</f>
        <v>0</v>
      </c>
      <c r="C136" s="95">
        <f>C133-C134</f>
        <v>0</v>
      </c>
      <c r="D136" s="95"/>
      <c r="E136" s="95"/>
      <c r="F136" s="95"/>
      <c r="G136" s="95">
        <f t="shared" ref="G136:AA136" si="32">G133-G134</f>
        <v>0</v>
      </c>
      <c r="H136" s="95">
        <f t="shared" si="32"/>
        <v>0</v>
      </c>
      <c r="I136" s="95">
        <f t="shared" si="32"/>
        <v>0</v>
      </c>
      <c r="J136" s="95">
        <f t="shared" si="32"/>
        <v>0</v>
      </c>
      <c r="K136" s="95">
        <f t="shared" si="32"/>
        <v>0</v>
      </c>
      <c r="L136" s="95">
        <f t="shared" si="32"/>
        <v>0</v>
      </c>
      <c r="M136" s="95">
        <f t="shared" si="32"/>
        <v>0</v>
      </c>
      <c r="N136" s="95">
        <f t="shared" si="32"/>
        <v>0</v>
      </c>
      <c r="O136" s="95">
        <f t="shared" si="32"/>
        <v>0</v>
      </c>
      <c r="P136" s="95">
        <f t="shared" si="32"/>
        <v>0</v>
      </c>
      <c r="Q136" s="95">
        <f t="shared" si="32"/>
        <v>0</v>
      </c>
      <c r="R136" s="95">
        <f t="shared" si="32"/>
        <v>0</v>
      </c>
      <c r="S136" s="95">
        <f t="shared" si="32"/>
        <v>0</v>
      </c>
      <c r="T136" s="95">
        <f t="shared" si="32"/>
        <v>0</v>
      </c>
      <c r="U136" s="95">
        <f t="shared" si="32"/>
        <v>0</v>
      </c>
      <c r="V136" s="95">
        <f t="shared" si="32"/>
        <v>0</v>
      </c>
      <c r="W136" s="95">
        <f t="shared" si="32"/>
        <v>0</v>
      </c>
      <c r="X136" s="95">
        <f t="shared" si="32"/>
        <v>0</v>
      </c>
      <c r="Y136" s="95">
        <f t="shared" si="32"/>
        <v>0</v>
      </c>
      <c r="Z136" s="95">
        <f t="shared" si="32"/>
        <v>0</v>
      </c>
      <c r="AA136" s="95">
        <f t="shared" si="32"/>
        <v>0</v>
      </c>
    </row>
    <row r="137" spans="1:28" s="12" customFormat="1" ht="22.8" hidden="1" customHeight="1" x14ac:dyDescent="0.25">
      <c r="A137" s="13" t="s">
        <v>191</v>
      </c>
      <c r="B137" s="39"/>
      <c r="C137" s="26"/>
      <c r="D137" s="16" t="e">
        <f>C137/B137</f>
        <v>#DIV/0!</v>
      </c>
      <c r="E137" s="16"/>
      <c r="F137" s="16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</row>
    <row r="138" spans="1:28" s="12" customFormat="1" ht="30" hidden="1" customHeight="1" x14ac:dyDescent="0.25">
      <c r="A138" s="32" t="s">
        <v>106</v>
      </c>
      <c r="B138" s="23"/>
      <c r="C138" s="27">
        <f>SUM(G138:AA138)</f>
        <v>0</v>
      </c>
      <c r="D138" s="15" t="e">
        <f>C138/B138</f>
        <v>#DIV/0!</v>
      </c>
      <c r="E138" s="15"/>
      <c r="F138" s="15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</row>
    <row r="139" spans="1:28" s="12" customFormat="1" ht="31.2" hidden="1" customHeight="1" x14ac:dyDescent="0.25">
      <c r="A139" s="13" t="s">
        <v>52</v>
      </c>
      <c r="B139" s="15" t="e">
        <f>B138/B137</f>
        <v>#DIV/0!</v>
      </c>
      <c r="C139" s="9" t="e">
        <f>C138/C137</f>
        <v>#DIV/0!</v>
      </c>
      <c r="D139" s="15"/>
      <c r="E139" s="15"/>
      <c r="F139" s="15"/>
      <c r="G139" s="29" t="e">
        <f t="shared" ref="G139:AA139" si="33">G138/G137</f>
        <v>#DIV/0!</v>
      </c>
      <c r="H139" s="29" t="e">
        <f t="shared" si="33"/>
        <v>#DIV/0!</v>
      </c>
      <c r="I139" s="29" t="e">
        <f t="shared" si="33"/>
        <v>#DIV/0!</v>
      </c>
      <c r="J139" s="29" t="e">
        <f t="shared" si="33"/>
        <v>#DIV/0!</v>
      </c>
      <c r="K139" s="29" t="e">
        <f t="shared" si="33"/>
        <v>#DIV/0!</v>
      </c>
      <c r="L139" s="29" t="e">
        <f t="shared" si="33"/>
        <v>#DIV/0!</v>
      </c>
      <c r="M139" s="29" t="e">
        <f t="shared" si="33"/>
        <v>#DIV/0!</v>
      </c>
      <c r="N139" s="29" t="e">
        <f t="shared" si="33"/>
        <v>#DIV/0!</v>
      </c>
      <c r="O139" s="29" t="e">
        <f t="shared" si="33"/>
        <v>#DIV/0!</v>
      </c>
      <c r="P139" s="29" t="e">
        <f t="shared" si="33"/>
        <v>#DIV/0!</v>
      </c>
      <c r="Q139" s="29" t="e">
        <f t="shared" si="33"/>
        <v>#DIV/0!</v>
      </c>
      <c r="R139" s="29" t="e">
        <f t="shared" si="33"/>
        <v>#DIV/0!</v>
      </c>
      <c r="S139" s="29" t="e">
        <f t="shared" si="33"/>
        <v>#DIV/0!</v>
      </c>
      <c r="T139" s="29" t="e">
        <f t="shared" si="33"/>
        <v>#DIV/0!</v>
      </c>
      <c r="U139" s="29" t="e">
        <f t="shared" si="33"/>
        <v>#DIV/0!</v>
      </c>
      <c r="V139" s="29" t="e">
        <f t="shared" si="33"/>
        <v>#DIV/0!</v>
      </c>
      <c r="W139" s="29" t="e">
        <f t="shared" si="33"/>
        <v>#DIV/0!</v>
      </c>
      <c r="X139" s="29" t="e">
        <f t="shared" si="33"/>
        <v>#DIV/0!</v>
      </c>
      <c r="Y139" s="29" t="e">
        <f t="shared" si="33"/>
        <v>#DIV/0!</v>
      </c>
      <c r="Z139" s="29" t="e">
        <f t="shared" si="33"/>
        <v>#DIV/0!</v>
      </c>
      <c r="AA139" s="29" t="e">
        <f t="shared" si="33"/>
        <v>#DIV/0!</v>
      </c>
    </row>
    <row r="140" spans="1:28" s="12" customFormat="1" ht="30" hidden="1" customHeight="1" x14ac:dyDescent="0.25">
      <c r="A140" s="32" t="s">
        <v>98</v>
      </c>
      <c r="B140" s="60" t="e">
        <f>B138/B134*10</f>
        <v>#DIV/0!</v>
      </c>
      <c r="C140" s="60" t="e">
        <f>C138/C134*10</f>
        <v>#DIV/0!</v>
      </c>
      <c r="D140" s="15" t="e">
        <f>C140/B140</f>
        <v>#DIV/0!</v>
      </c>
      <c r="E140" s="15"/>
      <c r="F140" s="15"/>
      <c r="G140" s="58" t="e">
        <f t="shared" ref="G140:R140" si="34">G138/G134*10</f>
        <v>#DIV/0!</v>
      </c>
      <c r="H140" s="58" t="e">
        <f t="shared" si="34"/>
        <v>#DIV/0!</v>
      </c>
      <c r="I140" s="58" t="e">
        <f t="shared" si="34"/>
        <v>#DIV/0!</v>
      </c>
      <c r="J140" s="58" t="e">
        <f t="shared" si="34"/>
        <v>#DIV/0!</v>
      </c>
      <c r="K140" s="58" t="e">
        <f t="shared" si="34"/>
        <v>#DIV/0!</v>
      </c>
      <c r="L140" s="58" t="e">
        <f t="shared" si="34"/>
        <v>#DIV/0!</v>
      </c>
      <c r="M140" s="58" t="e">
        <f t="shared" si="34"/>
        <v>#DIV/0!</v>
      </c>
      <c r="N140" s="58" t="e">
        <f t="shared" si="34"/>
        <v>#DIV/0!</v>
      </c>
      <c r="O140" s="58" t="e">
        <f t="shared" si="34"/>
        <v>#DIV/0!</v>
      </c>
      <c r="P140" s="58" t="e">
        <f t="shared" si="34"/>
        <v>#DIV/0!</v>
      </c>
      <c r="Q140" s="58" t="e">
        <f t="shared" si="34"/>
        <v>#DIV/0!</v>
      </c>
      <c r="R140" s="58" t="e">
        <f t="shared" si="34"/>
        <v>#DIV/0!</v>
      </c>
      <c r="S140" s="58" t="e">
        <f t="shared" ref="S140:X140" si="35">S138/S134*10</f>
        <v>#DIV/0!</v>
      </c>
      <c r="T140" s="58" t="e">
        <f t="shared" si="35"/>
        <v>#DIV/0!</v>
      </c>
      <c r="U140" s="58" t="e">
        <f t="shared" si="35"/>
        <v>#DIV/0!</v>
      </c>
      <c r="V140" s="58" t="e">
        <f t="shared" si="35"/>
        <v>#DIV/0!</v>
      </c>
      <c r="W140" s="58" t="e">
        <f t="shared" si="35"/>
        <v>#DIV/0!</v>
      </c>
      <c r="X140" s="58" t="e">
        <f t="shared" si="35"/>
        <v>#DIV/0!</v>
      </c>
      <c r="Y140" s="58" t="e">
        <f>Y138/Y134*10</f>
        <v>#DIV/0!</v>
      </c>
      <c r="Z140" s="58" t="e">
        <f>Z138/Z134*10</f>
        <v>#DIV/0!</v>
      </c>
      <c r="AA140" s="58" t="e">
        <f>AA138/AA134*10</f>
        <v>#DIV/0!</v>
      </c>
    </row>
    <row r="141" spans="1:28" s="12" customFormat="1" ht="30" hidden="1" customHeight="1" outlineLevel="1" x14ac:dyDescent="0.25">
      <c r="A141" s="11" t="s">
        <v>107</v>
      </c>
      <c r="B141" s="8"/>
      <c r="C141" s="27">
        <f>G141+H141+I141+J141+K141+L141+M141+N141+O141+P141+Q141+R141+S141+T141+U141+V141+W141+X141+Y141+Z141+AA141</f>
        <v>0</v>
      </c>
      <c r="D141" s="15"/>
      <c r="E141" s="15"/>
      <c r="F141" s="15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</row>
    <row r="142" spans="1:28" s="12" customFormat="1" ht="30" hidden="1" customHeight="1" x14ac:dyDescent="0.25">
      <c r="A142" s="11" t="s">
        <v>108</v>
      </c>
      <c r="B142" s="57"/>
      <c r="C142" s="27">
        <f>SUM(G142:AA142)</f>
        <v>0</v>
      </c>
      <c r="D142" s="15"/>
      <c r="E142" s="15"/>
      <c r="F142" s="15"/>
      <c r="G142" s="58"/>
      <c r="H142" s="58"/>
      <c r="I142" s="59"/>
      <c r="J142" s="58"/>
      <c r="K142" s="58"/>
      <c r="L142" s="58"/>
      <c r="M142" s="58"/>
      <c r="N142" s="26"/>
      <c r="O142" s="58"/>
      <c r="P142" s="58"/>
      <c r="Q142" s="58"/>
      <c r="R142" s="58"/>
      <c r="S142" s="58"/>
      <c r="T142" s="58"/>
      <c r="U142" s="58"/>
      <c r="V142" s="54"/>
      <c r="W142" s="58"/>
      <c r="X142" s="58"/>
      <c r="Y142" s="58"/>
      <c r="Z142" s="57"/>
      <c r="AA142" s="58"/>
    </row>
    <row r="143" spans="1:28" s="12" customFormat="1" ht="30" hidden="1" customHeight="1" outlineLevel="1" x14ac:dyDescent="0.25">
      <c r="A143" s="11" t="s">
        <v>109</v>
      </c>
      <c r="B143" s="56"/>
      <c r="C143" s="56">
        <f>C141-C142</f>
        <v>0</v>
      </c>
      <c r="D143" s="15"/>
      <c r="E143" s="15"/>
      <c r="F143" s="15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</row>
    <row r="144" spans="1:28" s="12" customFormat="1" ht="30" hidden="1" customHeight="1" outlineLevel="1" x14ac:dyDescent="0.25">
      <c r="A144" s="55" t="s">
        <v>179</v>
      </c>
      <c r="B144" s="23"/>
      <c r="C144" s="27">
        <f>SUM(G144:AA144)</f>
        <v>0</v>
      </c>
      <c r="D144" s="15" t="e">
        <f>C144/B144</f>
        <v>#DIV/0!</v>
      </c>
      <c r="E144" s="15"/>
      <c r="F144" s="15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</row>
    <row r="145" spans="1:27" s="12" customFormat="1" ht="27" hidden="1" customHeight="1" x14ac:dyDescent="0.25">
      <c r="A145" s="13" t="s">
        <v>188</v>
      </c>
      <c r="B145" s="33" t="e">
        <f>B144/B143</f>
        <v>#DIV/0!</v>
      </c>
      <c r="C145" s="33" t="e">
        <f>C144/C143</f>
        <v>#DIV/0!</v>
      </c>
      <c r="D145" s="15"/>
      <c r="E145" s="15"/>
      <c r="F145" s="15"/>
      <c r="G145" s="29" t="e">
        <f>G144/G143</f>
        <v>#DIV/0!</v>
      </c>
      <c r="H145" s="29" t="e">
        <f t="shared" ref="H145:AA145" si="36">H144/H143</f>
        <v>#DIV/0!</v>
      </c>
      <c r="I145" s="29" t="e">
        <f t="shared" si="36"/>
        <v>#DIV/0!</v>
      </c>
      <c r="J145" s="29" t="e">
        <f t="shared" si="36"/>
        <v>#DIV/0!</v>
      </c>
      <c r="K145" s="29" t="e">
        <f t="shared" si="36"/>
        <v>#DIV/0!</v>
      </c>
      <c r="L145" s="29" t="e">
        <f t="shared" si="36"/>
        <v>#DIV/0!</v>
      </c>
      <c r="M145" s="29" t="e">
        <f t="shared" si="36"/>
        <v>#DIV/0!</v>
      </c>
      <c r="N145" s="29" t="e">
        <f t="shared" si="36"/>
        <v>#DIV/0!</v>
      </c>
      <c r="O145" s="29" t="e">
        <f t="shared" si="36"/>
        <v>#DIV/0!</v>
      </c>
      <c r="P145" s="29" t="e">
        <f t="shared" si="36"/>
        <v>#DIV/0!</v>
      </c>
      <c r="Q145" s="29" t="e">
        <f t="shared" si="36"/>
        <v>#DIV/0!</v>
      </c>
      <c r="R145" s="29" t="e">
        <f t="shared" si="36"/>
        <v>#DIV/0!</v>
      </c>
      <c r="S145" s="29"/>
      <c r="T145" s="29" t="e">
        <f t="shared" si="36"/>
        <v>#DIV/0!</v>
      </c>
      <c r="U145" s="29" t="e">
        <f t="shared" si="36"/>
        <v>#DIV/0!</v>
      </c>
      <c r="V145" s="29" t="e">
        <f t="shared" si="36"/>
        <v>#DIV/0!</v>
      </c>
      <c r="W145" s="29" t="e">
        <f t="shared" si="36"/>
        <v>#DIV/0!</v>
      </c>
      <c r="X145" s="29" t="e">
        <f t="shared" si="36"/>
        <v>#DIV/0!</v>
      </c>
      <c r="Y145" s="29" t="e">
        <f t="shared" si="36"/>
        <v>#DIV/0!</v>
      </c>
      <c r="Z145" s="29" t="e">
        <f t="shared" si="36"/>
        <v>#DIV/0!</v>
      </c>
      <c r="AA145" s="29" t="e">
        <f t="shared" si="36"/>
        <v>#DIV/0!</v>
      </c>
    </row>
    <row r="146" spans="1:27" s="12" customFormat="1" ht="31.2" hidden="1" customHeight="1" x14ac:dyDescent="0.25">
      <c r="A146" s="13" t="s">
        <v>192</v>
      </c>
      <c r="B146" s="39"/>
      <c r="C146" s="39"/>
      <c r="D146" s="16" t="e">
        <f>C146/B146</f>
        <v>#DIV/0!</v>
      </c>
      <c r="E146" s="16"/>
      <c r="F146" s="16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</row>
    <row r="147" spans="1:27" s="12" customFormat="1" ht="30" hidden="1" customHeight="1" x14ac:dyDescent="0.25">
      <c r="A147" s="32" t="s">
        <v>110</v>
      </c>
      <c r="B147" s="23"/>
      <c r="C147" s="27">
        <f>SUM(G147:AA147)</f>
        <v>0</v>
      </c>
      <c r="D147" s="15" t="e">
        <f>C147/B147</f>
        <v>#DIV/0!</v>
      </c>
      <c r="E147" s="15"/>
      <c r="F147" s="15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</row>
    <row r="148" spans="1:27" s="12" customFormat="1" ht="30" hidden="1" customHeight="1" x14ac:dyDescent="0.25">
      <c r="A148" s="13" t="s">
        <v>52</v>
      </c>
      <c r="B148" s="30" t="e">
        <f>B147/B146</f>
        <v>#DIV/0!</v>
      </c>
      <c r="C148" s="30" t="e">
        <f>C147/C146</f>
        <v>#DIV/0!</v>
      </c>
      <c r="D148" s="9"/>
      <c r="E148" s="9"/>
      <c r="F148" s="9"/>
      <c r="G148" s="30" t="e">
        <f t="shared" ref="G148:O148" si="37">G147/G146</f>
        <v>#DIV/0!</v>
      </c>
      <c r="H148" s="30" t="e">
        <f t="shared" si="37"/>
        <v>#DIV/0!</v>
      </c>
      <c r="I148" s="30" t="e">
        <f t="shared" si="37"/>
        <v>#DIV/0!</v>
      </c>
      <c r="J148" s="30" t="e">
        <f t="shared" si="37"/>
        <v>#DIV/0!</v>
      </c>
      <c r="K148" s="30" t="e">
        <f t="shared" si="37"/>
        <v>#DIV/0!</v>
      </c>
      <c r="L148" s="30" t="e">
        <f t="shared" si="37"/>
        <v>#DIV/0!</v>
      </c>
      <c r="M148" s="30" t="e">
        <f t="shared" si="37"/>
        <v>#DIV/0!</v>
      </c>
      <c r="N148" s="30" t="e">
        <f t="shared" si="37"/>
        <v>#DIV/0!</v>
      </c>
      <c r="O148" s="30" t="e">
        <f t="shared" si="37"/>
        <v>#DIV/0!</v>
      </c>
      <c r="P148" s="30"/>
      <c r="Q148" s="30" t="e">
        <f>Q147/Q146</f>
        <v>#DIV/0!</v>
      </c>
      <c r="R148" s="30" t="e">
        <f>R147/R146</f>
        <v>#DIV/0!</v>
      </c>
      <c r="S148" s="30"/>
      <c r="T148" s="30" t="e">
        <f>T147/T146</f>
        <v>#DIV/0!</v>
      </c>
      <c r="U148" s="30" t="e">
        <f>U147/U146</f>
        <v>#DIV/0!</v>
      </c>
      <c r="V148" s="30" t="e">
        <f>V147/V146</f>
        <v>#DIV/0!</v>
      </c>
      <c r="W148" s="30" t="e">
        <f>W147/W146</f>
        <v>#DIV/0!</v>
      </c>
      <c r="X148" s="30"/>
      <c r="Y148" s="30" t="e">
        <f>Y147/Y146</f>
        <v>#DIV/0!</v>
      </c>
      <c r="Z148" s="30" t="e">
        <f>Z147/Z146</f>
        <v>#DIV/0!</v>
      </c>
      <c r="AA148" s="30" t="e">
        <f>AA147/AA146</f>
        <v>#DIV/0!</v>
      </c>
    </row>
    <row r="149" spans="1:27" s="12" customFormat="1" ht="30" hidden="1" customHeight="1" x14ac:dyDescent="0.25">
      <c r="A149" s="32" t="s">
        <v>98</v>
      </c>
      <c r="B149" s="60" t="e">
        <f>B147/B144*10</f>
        <v>#DIV/0!</v>
      </c>
      <c r="C149" s="60" t="e">
        <f>C147/C144*10</f>
        <v>#DIV/0!</v>
      </c>
      <c r="D149" s="15" t="e">
        <f t="shared" ref="D149:D161" si="38">C149/B149</f>
        <v>#DIV/0!</v>
      </c>
      <c r="E149" s="15"/>
      <c r="F149" s="15"/>
      <c r="G149" s="58" t="e">
        <f>G147/G144*10</f>
        <v>#DIV/0!</v>
      </c>
      <c r="H149" s="58" t="e">
        <f>H147/H144*10</f>
        <v>#DIV/0!</v>
      </c>
      <c r="I149" s="58" t="e">
        <f>I147/I144*10</f>
        <v>#DIV/0!</v>
      </c>
      <c r="J149" s="58" t="e">
        <f t="shared" ref="J149:P149" si="39">J147/J144*10</f>
        <v>#DIV/0!</v>
      </c>
      <c r="K149" s="58" t="e">
        <f t="shared" si="39"/>
        <v>#DIV/0!</v>
      </c>
      <c r="L149" s="58" t="e">
        <f t="shared" si="39"/>
        <v>#DIV/0!</v>
      </c>
      <c r="M149" s="58" t="e">
        <f t="shared" si="39"/>
        <v>#DIV/0!</v>
      </c>
      <c r="N149" s="58" t="e">
        <f t="shared" si="39"/>
        <v>#DIV/0!</v>
      </c>
      <c r="O149" s="58" t="e">
        <f t="shared" si="39"/>
        <v>#DIV/0!</v>
      </c>
      <c r="P149" s="58" t="e">
        <f t="shared" si="39"/>
        <v>#DIV/0!</v>
      </c>
      <c r="Q149" s="58" t="e">
        <f>Q147/Q144*10</f>
        <v>#DIV/0!</v>
      </c>
      <c r="R149" s="58" t="e">
        <f>R147/R144*10</f>
        <v>#DIV/0!</v>
      </c>
      <c r="S149" s="58"/>
      <c r="T149" s="58" t="e">
        <f t="shared" ref="T149:AA149" si="40">T147/T144*10</f>
        <v>#DIV/0!</v>
      </c>
      <c r="U149" s="58" t="e">
        <f t="shared" si="40"/>
        <v>#DIV/0!</v>
      </c>
      <c r="V149" s="58" t="e">
        <f t="shared" si="40"/>
        <v>#DIV/0!</v>
      </c>
      <c r="W149" s="58" t="e">
        <f t="shared" si="40"/>
        <v>#DIV/0!</v>
      </c>
      <c r="X149" s="58" t="e">
        <f t="shared" si="40"/>
        <v>#DIV/0!</v>
      </c>
      <c r="Y149" s="58" t="e">
        <f t="shared" si="40"/>
        <v>#DIV/0!</v>
      </c>
      <c r="Z149" s="58" t="e">
        <f t="shared" si="40"/>
        <v>#DIV/0!</v>
      </c>
      <c r="AA149" s="58" t="e">
        <f t="shared" si="40"/>
        <v>#DIV/0!</v>
      </c>
    </row>
    <row r="150" spans="1:27" s="12" customFormat="1" ht="30" hidden="1" customHeight="1" outlineLevel="1" x14ac:dyDescent="0.25">
      <c r="A150" s="55" t="s">
        <v>180</v>
      </c>
      <c r="B150" s="23"/>
      <c r="C150" s="27">
        <f>SUM(G150:AA150)</f>
        <v>0</v>
      </c>
      <c r="D150" s="15" t="e">
        <f t="shared" si="38"/>
        <v>#DIV/0!</v>
      </c>
      <c r="E150" s="15"/>
      <c r="F150" s="15"/>
      <c r="G150" s="38"/>
      <c r="H150" s="37"/>
      <c r="I150" s="5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61"/>
      <c r="V150" s="37"/>
      <c r="W150" s="37"/>
      <c r="X150" s="37"/>
      <c r="Y150" s="37"/>
      <c r="Z150" s="37"/>
      <c r="AA150" s="37"/>
    </row>
    <row r="151" spans="1:27" s="12" customFormat="1" ht="30" hidden="1" customHeight="1" x14ac:dyDescent="0.25">
      <c r="A151" s="32" t="s">
        <v>181</v>
      </c>
      <c r="B151" s="23"/>
      <c r="C151" s="27">
        <f>SUM(G151:AA151)</f>
        <v>0</v>
      </c>
      <c r="D151" s="15" t="e">
        <f t="shared" si="38"/>
        <v>#DIV/0!</v>
      </c>
      <c r="E151" s="15"/>
      <c r="F151" s="15"/>
      <c r="G151" s="38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61"/>
      <c r="V151" s="37"/>
      <c r="W151" s="37"/>
      <c r="X151" s="37"/>
      <c r="Y151" s="37"/>
      <c r="Z151" s="37"/>
      <c r="AA151" s="37"/>
    </row>
    <row r="152" spans="1:27" s="12" customFormat="1" ht="30" hidden="1" customHeight="1" x14ac:dyDescent="0.25">
      <c r="A152" s="32" t="s">
        <v>98</v>
      </c>
      <c r="B152" s="60" t="e">
        <f>B151/B150*10</f>
        <v>#DIV/0!</v>
      </c>
      <c r="C152" s="60" t="e">
        <f>C151/C150*10</f>
        <v>#DIV/0!</v>
      </c>
      <c r="D152" s="15" t="e">
        <f t="shared" si="38"/>
        <v>#DIV/0!</v>
      </c>
      <c r="E152" s="15"/>
      <c r="F152" s="15"/>
      <c r="G152" s="38"/>
      <c r="H152" s="58"/>
      <c r="I152" s="58" t="e">
        <f>I151/I150*10</f>
        <v>#DIV/0!</v>
      </c>
      <c r="J152" s="58"/>
      <c r="K152" s="58"/>
      <c r="L152" s="58"/>
      <c r="M152" s="58"/>
      <c r="N152" s="58" t="e">
        <f>N151/N150*10</f>
        <v>#DIV/0!</v>
      </c>
      <c r="O152" s="58"/>
      <c r="P152" s="58"/>
      <c r="Q152" s="58"/>
      <c r="R152" s="58"/>
      <c r="S152" s="58"/>
      <c r="T152" s="58"/>
      <c r="U152" s="58"/>
      <c r="V152" s="58"/>
      <c r="W152" s="58"/>
      <c r="X152" s="38"/>
      <c r="Y152" s="58"/>
      <c r="Z152" s="38"/>
      <c r="AA152" s="58" t="e">
        <f>AA151/AA150*10</f>
        <v>#DIV/0!</v>
      </c>
    </row>
    <row r="153" spans="1:27" s="12" customFormat="1" ht="30" hidden="1" customHeight="1" outlineLevel="1" x14ac:dyDescent="0.25">
      <c r="A153" s="55" t="s">
        <v>111</v>
      </c>
      <c r="B153" s="19"/>
      <c r="C153" s="53">
        <f>SUM(G153:AA153)</f>
        <v>0</v>
      </c>
      <c r="D153" s="15" t="e">
        <f t="shared" si="38"/>
        <v>#DIV/0!</v>
      </c>
      <c r="E153" s="15"/>
      <c r="F153" s="15"/>
      <c r="G153" s="38"/>
      <c r="H153" s="37"/>
      <c r="I153" s="58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61"/>
      <c r="V153" s="37"/>
      <c r="W153" s="37"/>
      <c r="X153" s="37"/>
      <c r="Y153" s="37"/>
      <c r="Z153" s="37"/>
      <c r="AA153" s="37"/>
    </row>
    <row r="154" spans="1:27" s="12" customFormat="1" ht="30" hidden="1" customHeight="1" x14ac:dyDescent="0.25">
      <c r="A154" s="32" t="s">
        <v>112</v>
      </c>
      <c r="B154" s="19"/>
      <c r="C154" s="53">
        <f>SUM(G154:AA154)</f>
        <v>0</v>
      </c>
      <c r="D154" s="15" t="e">
        <f t="shared" si="38"/>
        <v>#DIV/0!</v>
      </c>
      <c r="E154" s="15"/>
      <c r="F154" s="15"/>
      <c r="G154" s="38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61"/>
      <c r="V154" s="37"/>
      <c r="W154" s="37"/>
      <c r="X154" s="37"/>
      <c r="Y154" s="61"/>
      <c r="Z154" s="37"/>
      <c r="AA154" s="37"/>
    </row>
    <row r="155" spans="1:27" s="12" customFormat="1" ht="30" hidden="1" customHeight="1" x14ac:dyDescent="0.25">
      <c r="A155" s="32" t="s">
        <v>98</v>
      </c>
      <c r="B155" s="60" t="e">
        <f>B154/B153*10</f>
        <v>#DIV/0!</v>
      </c>
      <c r="C155" s="60" t="e">
        <f>C154/C153*10</f>
        <v>#DIV/0!</v>
      </c>
      <c r="D155" s="15" t="e">
        <f t="shared" si="38"/>
        <v>#DIV/0!</v>
      </c>
      <c r="E155" s="15"/>
      <c r="F155" s="15"/>
      <c r="G155" s="38"/>
      <c r="H155" s="58"/>
      <c r="I155" s="58"/>
      <c r="J155" s="58" t="e">
        <f>J154/J153*10</f>
        <v>#DIV/0!</v>
      </c>
      <c r="K155" s="58"/>
      <c r="L155" s="58"/>
      <c r="M155" s="58"/>
      <c r="N155" s="58"/>
      <c r="O155" s="58"/>
      <c r="P155" s="58" t="e">
        <f>P154/P153*10</f>
        <v>#DIV/0!</v>
      </c>
      <c r="Q155" s="58"/>
      <c r="R155" s="58"/>
      <c r="S155" s="58"/>
      <c r="T155" s="58" t="e">
        <f>T154/T153*10</f>
        <v>#DIV/0!</v>
      </c>
      <c r="U155" s="58" t="e">
        <f>U154/U153*10</f>
        <v>#DIV/0!</v>
      </c>
      <c r="V155" s="58"/>
      <c r="W155" s="58"/>
      <c r="X155" s="58"/>
      <c r="Y155" s="58" t="e">
        <f>Y154/Y153*10</f>
        <v>#DIV/0!</v>
      </c>
      <c r="Z155" s="38"/>
      <c r="AA155" s="38"/>
    </row>
    <row r="156" spans="1:27" s="12" customFormat="1" ht="30" hidden="1" customHeight="1" x14ac:dyDescent="0.25">
      <c r="A156" s="55" t="s">
        <v>156</v>
      </c>
      <c r="B156" s="60"/>
      <c r="C156" s="53">
        <f>SUM(G156:AA156)</f>
        <v>0</v>
      </c>
      <c r="D156" s="15" t="e">
        <f t="shared" si="38"/>
        <v>#DIV/0!</v>
      </c>
      <c r="E156" s="15"/>
      <c r="F156" s="15"/>
      <c r="G156" s="3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7"/>
      <c r="X156" s="38"/>
      <c r="Y156" s="58"/>
      <c r="Z156" s="38"/>
      <c r="AA156" s="38"/>
    </row>
    <row r="157" spans="1:27" s="12" customFormat="1" ht="30" hidden="1" customHeight="1" x14ac:dyDescent="0.25">
      <c r="A157" s="32" t="s">
        <v>157</v>
      </c>
      <c r="B157" s="60"/>
      <c r="C157" s="53">
        <f>SUM(G157:AA157)</f>
        <v>0</v>
      </c>
      <c r="D157" s="15" t="e">
        <f t="shared" si="38"/>
        <v>#DIV/0!</v>
      </c>
      <c r="E157" s="15"/>
      <c r="F157" s="15"/>
      <c r="G157" s="3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7"/>
      <c r="X157" s="38"/>
      <c r="Y157" s="58"/>
      <c r="Z157" s="38"/>
      <c r="AA157" s="38"/>
    </row>
    <row r="158" spans="1:27" s="12" customFormat="1" ht="30" hidden="1" customHeight="1" x14ac:dyDescent="0.25">
      <c r="A158" s="32" t="s">
        <v>98</v>
      </c>
      <c r="B158" s="60" t="e">
        <f>B157/B156*10</f>
        <v>#DIV/0!</v>
      </c>
      <c r="C158" s="60" t="e">
        <f>C157/C156*10</f>
        <v>#DIV/0!</v>
      </c>
      <c r="D158" s="15" t="e">
        <f t="shared" si="38"/>
        <v>#DIV/0!</v>
      </c>
      <c r="E158" s="15"/>
      <c r="F158" s="15"/>
      <c r="G158" s="38"/>
      <c r="H158" s="58"/>
      <c r="I158" s="58"/>
      <c r="J158" s="58"/>
      <c r="K158" s="58"/>
      <c r="L158" s="58"/>
      <c r="M158" s="58"/>
      <c r="N158" s="58"/>
      <c r="O158" s="58" t="e">
        <f>O157/O156*10</f>
        <v>#DIV/0!</v>
      </c>
      <c r="P158" s="58"/>
      <c r="Q158" s="58"/>
      <c r="R158" s="58"/>
      <c r="S158" s="58"/>
      <c r="T158" s="58"/>
      <c r="U158" s="58"/>
      <c r="V158" s="58" t="e">
        <f>V157/V156*10</f>
        <v>#DIV/0!</v>
      </c>
      <c r="W158" s="58" t="e">
        <f>W157/W156*10</f>
        <v>#DIV/0!</v>
      </c>
      <c r="X158" s="38"/>
      <c r="Y158" s="58"/>
      <c r="Z158" s="38"/>
      <c r="AA158" s="38"/>
    </row>
    <row r="159" spans="1:27" s="12" customFormat="1" ht="30" hidden="1" customHeight="1" x14ac:dyDescent="0.25">
      <c r="A159" s="55" t="s">
        <v>113</v>
      </c>
      <c r="B159" s="27"/>
      <c r="C159" s="27">
        <f>SUM(G159:AA159)</f>
        <v>0</v>
      </c>
      <c r="D159" s="15" t="e">
        <f t="shared" si="38"/>
        <v>#DIV/0!</v>
      </c>
      <c r="E159" s="15"/>
      <c r="F159" s="15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</row>
    <row r="160" spans="1:27" s="12" customFormat="1" ht="30" hidden="1" customHeight="1" x14ac:dyDescent="0.25">
      <c r="A160" s="32" t="s">
        <v>114</v>
      </c>
      <c r="B160" s="27"/>
      <c r="C160" s="27">
        <f>SUM(G160:AA160)</f>
        <v>0</v>
      </c>
      <c r="D160" s="15" t="e">
        <f t="shared" si="38"/>
        <v>#DIV/0!</v>
      </c>
      <c r="E160" s="15"/>
      <c r="F160" s="15"/>
      <c r="G160" s="37"/>
      <c r="H160" s="35"/>
      <c r="I160" s="58"/>
      <c r="J160" s="26"/>
      <c r="K160" s="26"/>
      <c r="L160" s="26"/>
      <c r="M160" s="26"/>
      <c r="N160" s="38"/>
      <c r="O160" s="38"/>
      <c r="P160" s="35"/>
      <c r="Q160" s="35"/>
      <c r="R160" s="38"/>
      <c r="S160" s="38"/>
      <c r="T160" s="38"/>
      <c r="U160" s="38"/>
      <c r="V160" s="38"/>
      <c r="W160" s="38"/>
      <c r="X160" s="38"/>
      <c r="Y160" s="38"/>
      <c r="Z160" s="38"/>
      <c r="AA160" s="35"/>
    </row>
    <row r="161" spans="1:27" s="12" customFormat="1" ht="30" hidden="1" customHeight="1" x14ac:dyDescent="0.25">
      <c r="A161" s="32" t="s">
        <v>98</v>
      </c>
      <c r="B161" s="53" t="e">
        <f>B160/B159*10</f>
        <v>#DIV/0!</v>
      </c>
      <c r="C161" s="53" t="e">
        <f>C160/C159*10</f>
        <v>#DIV/0!</v>
      </c>
      <c r="D161" s="15" t="e">
        <f t="shared" si="38"/>
        <v>#DIV/0!</v>
      </c>
      <c r="E161" s="15"/>
      <c r="F161" s="15"/>
      <c r="G161" s="54" t="e">
        <f>G160/G159*10</f>
        <v>#DIV/0!</v>
      </c>
      <c r="H161" s="54"/>
      <c r="I161" s="54"/>
      <c r="J161" s="54" t="e">
        <f t="shared" ref="J161:O161" si="41">J160/J159*10</f>
        <v>#DIV/0!</v>
      </c>
      <c r="K161" s="54" t="e">
        <f t="shared" si="41"/>
        <v>#DIV/0!</v>
      </c>
      <c r="L161" s="54" t="e">
        <f t="shared" si="41"/>
        <v>#DIV/0!</v>
      </c>
      <c r="M161" s="54" t="e">
        <f t="shared" si="41"/>
        <v>#DIV/0!</v>
      </c>
      <c r="N161" s="54" t="e">
        <f t="shared" si="41"/>
        <v>#DIV/0!</v>
      </c>
      <c r="O161" s="54" t="e">
        <f t="shared" si="41"/>
        <v>#DIV/0!</v>
      </c>
      <c r="P161" s="26"/>
      <c r="Q161" s="26"/>
      <c r="R161" s="54" t="e">
        <f>R160/R159*10</f>
        <v>#DIV/0!</v>
      </c>
      <c r="S161" s="54" t="e">
        <f>S160/S159*10</f>
        <v>#DIV/0!</v>
      </c>
      <c r="T161" s="54"/>
      <c r="U161" s="54" t="e">
        <f t="shared" ref="U161:Z161" si="42">U160/U159*10</f>
        <v>#DIV/0!</v>
      </c>
      <c r="V161" s="54" t="e">
        <f t="shared" si="42"/>
        <v>#DIV/0!</v>
      </c>
      <c r="W161" s="54" t="e">
        <f t="shared" si="42"/>
        <v>#DIV/0!</v>
      </c>
      <c r="X161" s="54" t="e">
        <f t="shared" si="42"/>
        <v>#DIV/0!</v>
      </c>
      <c r="Y161" s="54" t="e">
        <f t="shared" si="42"/>
        <v>#DIV/0!</v>
      </c>
      <c r="Z161" s="54" t="e">
        <f t="shared" si="42"/>
        <v>#DIV/0!</v>
      </c>
      <c r="AA161" s="26"/>
    </row>
    <row r="162" spans="1:27" s="12" customFormat="1" ht="30" hidden="1" customHeight="1" x14ac:dyDescent="0.25">
      <c r="A162" s="55" t="s">
        <v>186</v>
      </c>
      <c r="B162" s="27"/>
      <c r="C162" s="27">
        <f>SUM(G162:AA162)</f>
        <v>0</v>
      </c>
      <c r="D162" s="15"/>
      <c r="E162" s="15"/>
      <c r="F162" s="15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</row>
    <row r="163" spans="1:27" s="12" customFormat="1" ht="30" hidden="1" customHeight="1" x14ac:dyDescent="0.25">
      <c r="A163" s="32" t="s">
        <v>187</v>
      </c>
      <c r="B163" s="27"/>
      <c r="C163" s="27">
        <f>SUM(G163:AA163)</f>
        <v>0</v>
      </c>
      <c r="D163" s="15"/>
      <c r="E163" s="15"/>
      <c r="F163" s="15"/>
      <c r="G163" s="37"/>
      <c r="H163" s="35"/>
      <c r="I163" s="58"/>
      <c r="J163" s="26"/>
      <c r="K163" s="26"/>
      <c r="L163" s="26"/>
      <c r="M163" s="26"/>
      <c r="N163" s="38"/>
      <c r="O163" s="38"/>
      <c r="P163" s="26"/>
      <c r="Q163" s="35"/>
      <c r="R163" s="35"/>
      <c r="S163" s="38"/>
      <c r="T163" s="38"/>
      <c r="U163" s="38"/>
      <c r="V163" s="35"/>
      <c r="W163" s="35"/>
      <c r="X163" s="38"/>
      <c r="Y163" s="35"/>
      <c r="Z163" s="38"/>
      <c r="AA163" s="35"/>
    </row>
    <row r="164" spans="1:27" s="12" customFormat="1" ht="30" hidden="1" customHeight="1" x14ac:dyDescent="0.25">
      <c r="A164" s="32" t="s">
        <v>98</v>
      </c>
      <c r="B164" s="53"/>
      <c r="C164" s="53" t="e">
        <f>C163/C162*10</f>
        <v>#DIV/0!</v>
      </c>
      <c r="D164" s="15"/>
      <c r="E164" s="15"/>
      <c r="F164" s="15"/>
      <c r="G164" s="54"/>
      <c r="H164" s="54"/>
      <c r="I164" s="54"/>
      <c r="J164" s="54" t="e">
        <f>J163/J162*10</f>
        <v>#DIV/0!</v>
      </c>
      <c r="K164" s="54" t="e">
        <f>K163/K162*10</f>
        <v>#DIV/0!</v>
      </c>
      <c r="L164" s="54" t="e">
        <f>L163/L162*10</f>
        <v>#DIV/0!</v>
      </c>
      <c r="M164" s="54" t="e">
        <f>M163/M162*10</f>
        <v>#DIV/0!</v>
      </c>
      <c r="N164" s="54"/>
      <c r="O164" s="54" t="e">
        <f>O163/O162*10</f>
        <v>#DIV/0!</v>
      </c>
      <c r="P164" s="54"/>
      <c r="Q164" s="26"/>
      <c r="R164" s="26"/>
      <c r="S164" s="54" t="e">
        <f>S163/S162*10</f>
        <v>#DIV/0!</v>
      </c>
      <c r="T164" s="54" t="e">
        <f>T163/T162*10</f>
        <v>#DIV/0!</v>
      </c>
      <c r="U164" s="54"/>
      <c r="V164" s="26"/>
      <c r="W164" s="26"/>
      <c r="X164" s="54" t="e">
        <f>X163/X162*10</f>
        <v>#DIV/0!</v>
      </c>
      <c r="Y164" s="54"/>
      <c r="Z164" s="54" t="e">
        <f>Z163/Z162*10</f>
        <v>#DIV/0!</v>
      </c>
      <c r="AA164" s="26"/>
    </row>
    <row r="165" spans="1:27" s="12" customFormat="1" ht="30" hidden="1" customHeight="1" x14ac:dyDescent="0.25">
      <c r="A165" s="55" t="s">
        <v>182</v>
      </c>
      <c r="B165" s="27">
        <v>75</v>
      </c>
      <c r="C165" s="27">
        <f>SUM(G165:AA165)</f>
        <v>165</v>
      </c>
      <c r="D165" s="15">
        <f t="shared" ref="D165:D170" si="43">C165/B165</f>
        <v>2.2000000000000002</v>
      </c>
      <c r="E165" s="15"/>
      <c r="F165" s="15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>
        <v>50</v>
      </c>
      <c r="T165" s="37"/>
      <c r="U165" s="37"/>
      <c r="V165" s="37">
        <v>115</v>
      </c>
      <c r="W165" s="37"/>
      <c r="X165" s="37"/>
      <c r="Y165" s="37"/>
      <c r="Z165" s="37"/>
      <c r="AA165" s="37"/>
    </row>
    <row r="166" spans="1:27" s="12" customFormat="1" ht="30" hidden="1" customHeight="1" x14ac:dyDescent="0.25">
      <c r="A166" s="32" t="s">
        <v>183</v>
      </c>
      <c r="B166" s="27">
        <v>83</v>
      </c>
      <c r="C166" s="27">
        <f>SUM(G166:AA166)</f>
        <v>104</v>
      </c>
      <c r="D166" s="15">
        <f t="shared" si="43"/>
        <v>1.2530120481927711</v>
      </c>
      <c r="E166" s="15"/>
      <c r="F166" s="15"/>
      <c r="G166" s="37"/>
      <c r="H166" s="35"/>
      <c r="I166" s="58"/>
      <c r="J166" s="35"/>
      <c r="K166" s="35"/>
      <c r="L166" s="35"/>
      <c r="M166" s="38"/>
      <c r="N166" s="38"/>
      <c r="O166" s="38"/>
      <c r="P166" s="35"/>
      <c r="Q166" s="35"/>
      <c r="R166" s="35"/>
      <c r="S166" s="38">
        <v>20</v>
      </c>
      <c r="T166" s="38"/>
      <c r="U166" s="38"/>
      <c r="V166" s="38">
        <v>84</v>
      </c>
      <c r="W166" s="35"/>
      <c r="X166" s="38"/>
      <c r="Y166" s="35"/>
      <c r="Z166" s="38"/>
      <c r="AA166" s="35"/>
    </row>
    <row r="167" spans="1:27" s="12" customFormat="1" ht="30" hidden="1" customHeight="1" x14ac:dyDescent="0.25">
      <c r="A167" s="32" t="s">
        <v>98</v>
      </c>
      <c r="B167" s="53">
        <f>B166/B165*10</f>
        <v>11.066666666666666</v>
      </c>
      <c r="C167" s="53">
        <f>C166/C165*10</f>
        <v>6.3030303030303028</v>
      </c>
      <c r="D167" s="15">
        <f t="shared" si="43"/>
        <v>0.56955093099671417</v>
      </c>
      <c r="E167" s="15"/>
      <c r="F167" s="15"/>
      <c r="G167" s="54"/>
      <c r="H167" s="54"/>
      <c r="I167" s="54"/>
      <c r="J167" s="26"/>
      <c r="K167" s="26"/>
      <c r="L167" s="26"/>
      <c r="M167" s="54"/>
      <c r="N167" s="54"/>
      <c r="O167" s="54"/>
      <c r="P167" s="26"/>
      <c r="Q167" s="26"/>
      <c r="R167" s="26"/>
      <c r="S167" s="54">
        <f>S166/S165*10</f>
        <v>4</v>
      </c>
      <c r="T167" s="54"/>
      <c r="U167" s="54"/>
      <c r="V167" s="54">
        <f>V166/V165*10</f>
        <v>7.304347826086957</v>
      </c>
      <c r="W167" s="26"/>
      <c r="X167" s="54"/>
      <c r="Y167" s="54"/>
      <c r="Z167" s="54"/>
      <c r="AA167" s="26"/>
    </row>
    <row r="168" spans="1:27" s="12" customFormat="1" ht="30" hidden="1" customHeight="1" outlineLevel="1" x14ac:dyDescent="0.25">
      <c r="A168" s="55" t="s">
        <v>115</v>
      </c>
      <c r="B168" s="27"/>
      <c r="C168" s="27">
        <f>SUM(G168:AA168)</f>
        <v>0</v>
      </c>
      <c r="D168" s="15" t="e">
        <f t="shared" si="43"/>
        <v>#DIV/0!</v>
      </c>
      <c r="E168" s="15"/>
      <c r="F168" s="15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</row>
    <row r="169" spans="1:27" s="12" customFormat="1" ht="30" hidden="1" customHeight="1" outlineLevel="1" x14ac:dyDescent="0.25">
      <c r="A169" s="32" t="s">
        <v>116</v>
      </c>
      <c r="B169" s="27"/>
      <c r="C169" s="27">
        <f>SUM(G169:AA169)</f>
        <v>0</v>
      </c>
      <c r="D169" s="15" t="e">
        <f t="shared" si="43"/>
        <v>#DIV/0!</v>
      </c>
      <c r="E169" s="15"/>
      <c r="F169" s="15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</row>
    <row r="170" spans="1:27" s="12" customFormat="1" ht="30" hidden="1" customHeight="1" x14ac:dyDescent="0.25">
      <c r="A170" s="32" t="s">
        <v>98</v>
      </c>
      <c r="B170" s="60" t="e">
        <f>B169/B168*10</f>
        <v>#DIV/0!</v>
      </c>
      <c r="C170" s="60" t="e">
        <f>C169/C168*10</f>
        <v>#DIV/0!</v>
      </c>
      <c r="D170" s="15" t="e">
        <f t="shared" si="43"/>
        <v>#DIV/0!</v>
      </c>
      <c r="E170" s="15"/>
      <c r="F170" s="15"/>
      <c r="G170" s="58"/>
      <c r="H170" s="58"/>
      <c r="I170" s="58" t="e">
        <f>I169/I168*10</f>
        <v>#DIV/0!</v>
      </c>
      <c r="J170" s="58"/>
      <c r="K170" s="58"/>
      <c r="L170" s="58"/>
      <c r="M170" s="58"/>
      <c r="N170" s="58" t="e">
        <f>N169/N168*10</f>
        <v>#DIV/0!</v>
      </c>
      <c r="O170" s="58"/>
      <c r="P170" s="58"/>
      <c r="Q170" s="58"/>
      <c r="R170" s="58"/>
      <c r="S170" s="58"/>
      <c r="T170" s="58"/>
      <c r="U170" s="58"/>
      <c r="V170" s="58"/>
      <c r="W170" s="58" t="e">
        <f>W169/W168*10</f>
        <v>#DIV/0!</v>
      </c>
      <c r="X170" s="58"/>
      <c r="Y170" s="58"/>
      <c r="Z170" s="58"/>
      <c r="AA170" s="58"/>
    </row>
    <row r="171" spans="1:27" s="12" customFormat="1" ht="30" hidden="1" customHeight="1" outlineLevel="1" x14ac:dyDescent="0.25">
      <c r="A171" s="55" t="s">
        <v>117</v>
      </c>
      <c r="B171" s="27"/>
      <c r="C171" s="27">
        <f>SUM(G171:AA171)</f>
        <v>0</v>
      </c>
      <c r="D171" s="15"/>
      <c r="E171" s="15"/>
      <c r="F171" s="15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</row>
    <row r="172" spans="1:27" s="12" customFormat="1" ht="30" hidden="1" customHeight="1" outlineLevel="1" x14ac:dyDescent="0.25">
      <c r="A172" s="32" t="s">
        <v>118</v>
      </c>
      <c r="B172" s="27"/>
      <c r="C172" s="27">
        <f>SUM(G172:AA172)</f>
        <v>0</v>
      </c>
      <c r="D172" s="15"/>
      <c r="E172" s="15"/>
      <c r="F172" s="15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</row>
    <row r="173" spans="1:27" s="12" customFormat="1" ht="30" hidden="1" customHeight="1" x14ac:dyDescent="0.25">
      <c r="A173" s="32" t="s">
        <v>98</v>
      </c>
      <c r="B173" s="60" t="e">
        <f>B172/B171*10</f>
        <v>#DIV/0!</v>
      </c>
      <c r="C173" s="60" t="e">
        <f>C172/C171*10</f>
        <v>#DIV/0!</v>
      </c>
      <c r="D173" s="15" t="e">
        <f>C173/B173</f>
        <v>#DIV/0!</v>
      </c>
      <c r="E173" s="15"/>
      <c r="F173" s="15"/>
      <c r="G173" s="60"/>
      <c r="H173" s="60"/>
      <c r="I173" s="58" t="e">
        <f>I172/I171*10</f>
        <v>#DIV/0!</v>
      </c>
      <c r="J173" s="60"/>
      <c r="K173" s="60"/>
      <c r="L173" s="58" t="e">
        <f>L172/L171*10</f>
        <v>#DIV/0!</v>
      </c>
      <c r="M173" s="58" t="e">
        <f>M172/M171*10</f>
        <v>#DIV/0!</v>
      </c>
      <c r="N173" s="58" t="e">
        <f>N172/N171*10</f>
        <v>#DIV/0!</v>
      </c>
      <c r="O173" s="58"/>
      <c r="P173" s="58"/>
      <c r="Q173" s="58"/>
      <c r="R173" s="58"/>
      <c r="S173" s="58"/>
      <c r="T173" s="58" t="e">
        <f>T172/T171*10</f>
        <v>#DIV/0!</v>
      </c>
      <c r="U173" s="58"/>
      <c r="V173" s="58"/>
      <c r="W173" s="58" t="e">
        <f>W172/W171*10</f>
        <v>#DIV/0!</v>
      </c>
      <c r="X173" s="58"/>
      <c r="Y173" s="58"/>
      <c r="Z173" s="58" t="e">
        <f>Z172/Z171*10</f>
        <v>#DIV/0!</v>
      </c>
      <c r="AA173" s="58"/>
    </row>
    <row r="174" spans="1:27" s="12" customFormat="1" ht="30" hidden="1" customHeight="1" x14ac:dyDescent="0.25">
      <c r="A174" s="55" t="s">
        <v>119</v>
      </c>
      <c r="B174" s="23"/>
      <c r="C174" s="27">
        <f>SUM(G174:AA174)</f>
        <v>0</v>
      </c>
      <c r="D174" s="15" t="e">
        <f>C174/B174</f>
        <v>#DIV/0!</v>
      </c>
      <c r="E174" s="15"/>
      <c r="F174" s="15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57"/>
      <c r="S174" s="37"/>
      <c r="T174" s="37"/>
      <c r="U174" s="37"/>
      <c r="V174" s="37"/>
      <c r="W174" s="37"/>
      <c r="X174" s="37"/>
      <c r="Y174" s="37"/>
      <c r="Z174" s="37"/>
      <c r="AA174" s="37"/>
    </row>
    <row r="175" spans="1:27" s="12" customFormat="1" ht="30" hidden="1" customHeight="1" x14ac:dyDescent="0.25">
      <c r="A175" s="55" t="s">
        <v>120</v>
      </c>
      <c r="B175" s="23"/>
      <c r="C175" s="27"/>
      <c r="D175" s="15" t="e">
        <f>C175/B175</f>
        <v>#DIV/0!</v>
      </c>
      <c r="E175" s="15"/>
      <c r="F175" s="15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</row>
    <row r="176" spans="1:27" s="12" customFormat="1" ht="30" hidden="1" customHeight="1" x14ac:dyDescent="0.25">
      <c r="A176" s="55" t="s">
        <v>121</v>
      </c>
      <c r="B176" s="23"/>
      <c r="C176" s="27"/>
      <c r="D176" s="15" t="e">
        <f>C176/B176</f>
        <v>#DIV/0!</v>
      </c>
      <c r="E176" s="15"/>
      <c r="F176" s="15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</row>
    <row r="177" spans="1:27" s="50" customFormat="1" ht="30" hidden="1" customHeight="1" x14ac:dyDescent="0.25">
      <c r="A177" s="32" t="s">
        <v>122</v>
      </c>
      <c r="B177" s="23"/>
      <c r="C177" s="27">
        <f>SUM(G177:AA177)</f>
        <v>0</v>
      </c>
      <c r="D177" s="15" t="e">
        <f>C177/B177</f>
        <v>#DIV/0!</v>
      </c>
      <c r="E177" s="15"/>
      <c r="F177" s="15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</row>
    <row r="178" spans="1:27" s="50" customFormat="1" ht="30" hidden="1" customHeight="1" x14ac:dyDescent="0.25">
      <c r="A178" s="13" t="s">
        <v>123</v>
      </c>
      <c r="B178" s="91"/>
      <c r="C178" s="91" t="e">
        <f>C177/C180</f>
        <v>#DIV/0!</v>
      </c>
      <c r="D178" s="9"/>
      <c r="E178" s="9"/>
      <c r="F178" s="9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</row>
    <row r="179" spans="1:27" s="12" customFormat="1" ht="30" hidden="1" customHeight="1" x14ac:dyDescent="0.25">
      <c r="A179" s="32" t="s">
        <v>124</v>
      </c>
      <c r="B179" s="23"/>
      <c r="C179" s="27">
        <f>SUM(G179:AA179)</f>
        <v>0</v>
      </c>
      <c r="D179" s="15" t="e">
        <f>C179/B179</f>
        <v>#DIV/0!</v>
      </c>
      <c r="E179" s="15"/>
      <c r="F179" s="15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</row>
    <row r="180" spans="1:27" s="12" customFormat="1" ht="30" hidden="1" customHeight="1" outlineLevel="1" x14ac:dyDescent="0.25">
      <c r="A180" s="32" t="s">
        <v>125</v>
      </c>
      <c r="B180" s="23"/>
      <c r="C180" s="23"/>
      <c r="D180" s="15"/>
      <c r="E180" s="15"/>
      <c r="F180" s="15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</row>
    <row r="181" spans="1:27" s="12" customFormat="1" ht="30" hidden="1" customHeight="1" outlineLevel="1" x14ac:dyDescent="0.25">
      <c r="A181" s="32" t="s">
        <v>126</v>
      </c>
      <c r="B181" s="23"/>
      <c r="C181" s="27">
        <f>SUM(G181:AA181)</f>
        <v>0</v>
      </c>
      <c r="D181" s="15" t="e">
        <f>C181/B181</f>
        <v>#DIV/0!</v>
      </c>
      <c r="E181" s="15"/>
      <c r="F181" s="15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</row>
    <row r="182" spans="1:27" s="12" customFormat="1" ht="30" hidden="1" customHeight="1" x14ac:dyDescent="0.25">
      <c r="A182" s="13" t="s">
        <v>52</v>
      </c>
      <c r="B182" s="92" t="e">
        <f>B181/B180</f>
        <v>#DIV/0!</v>
      </c>
      <c r="C182" s="92" t="e">
        <f>C181/C180</f>
        <v>#DIV/0!</v>
      </c>
      <c r="D182" s="15"/>
      <c r="E182" s="15"/>
      <c r="F182" s="15"/>
      <c r="G182" s="16" t="e">
        <f>G181/G180</f>
        <v>#DIV/0!</v>
      </c>
      <c r="H182" s="16" t="e">
        <f t="shared" ref="H182:AA182" si="44">H181/H180</f>
        <v>#DIV/0!</v>
      </c>
      <c r="I182" s="16" t="e">
        <f t="shared" si="44"/>
        <v>#DIV/0!</v>
      </c>
      <c r="J182" s="16" t="e">
        <f t="shared" si="44"/>
        <v>#DIV/0!</v>
      </c>
      <c r="K182" s="16" t="e">
        <f t="shared" si="44"/>
        <v>#DIV/0!</v>
      </c>
      <c r="L182" s="16" t="e">
        <f t="shared" si="44"/>
        <v>#DIV/0!</v>
      </c>
      <c r="M182" s="16" t="e">
        <f t="shared" si="44"/>
        <v>#DIV/0!</v>
      </c>
      <c r="N182" s="16" t="e">
        <f t="shared" si="44"/>
        <v>#DIV/0!</v>
      </c>
      <c r="O182" s="16" t="e">
        <f t="shared" si="44"/>
        <v>#DIV/0!</v>
      </c>
      <c r="P182" s="16" t="e">
        <f t="shared" si="44"/>
        <v>#DIV/0!</v>
      </c>
      <c r="Q182" s="16" t="e">
        <f t="shared" si="44"/>
        <v>#DIV/0!</v>
      </c>
      <c r="R182" s="16" t="e">
        <f t="shared" si="44"/>
        <v>#DIV/0!</v>
      </c>
      <c r="S182" s="16" t="e">
        <f t="shared" si="44"/>
        <v>#DIV/0!</v>
      </c>
      <c r="T182" s="16" t="e">
        <f t="shared" si="44"/>
        <v>#DIV/0!</v>
      </c>
      <c r="U182" s="16" t="e">
        <f t="shared" si="44"/>
        <v>#DIV/0!</v>
      </c>
      <c r="V182" s="16" t="e">
        <f t="shared" si="44"/>
        <v>#DIV/0!</v>
      </c>
      <c r="W182" s="16" t="e">
        <f t="shared" si="44"/>
        <v>#DIV/0!</v>
      </c>
      <c r="X182" s="16" t="e">
        <f t="shared" si="44"/>
        <v>#DIV/0!</v>
      </c>
      <c r="Y182" s="16" t="e">
        <f t="shared" si="44"/>
        <v>#DIV/0!</v>
      </c>
      <c r="Z182" s="16" t="e">
        <f t="shared" si="44"/>
        <v>#DIV/0!</v>
      </c>
      <c r="AA182" s="16" t="e">
        <f t="shared" si="44"/>
        <v>#DIV/0!</v>
      </c>
    </row>
    <row r="183" spans="1:27" s="12" customFormat="1" ht="30" hidden="1" customHeight="1" x14ac:dyDescent="0.25">
      <c r="A183" s="11" t="s">
        <v>127</v>
      </c>
      <c r="B183" s="26"/>
      <c r="C183" s="26">
        <f>SUM(G183:AA183)</f>
        <v>0</v>
      </c>
      <c r="D183" s="15" t="e">
        <f t="shared" ref="D183:D191" si="45">C183/B183</f>
        <v>#DIV/0!</v>
      </c>
      <c r="E183" s="15"/>
      <c r="F183" s="15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</row>
    <row r="184" spans="1:27" s="12" customFormat="1" ht="30" hidden="1" customHeight="1" x14ac:dyDescent="0.25">
      <c r="A184" s="11" t="s">
        <v>128</v>
      </c>
      <c r="B184" s="26"/>
      <c r="C184" s="26">
        <f>SUM(G184:AA184)</f>
        <v>0</v>
      </c>
      <c r="D184" s="15" t="e">
        <f t="shared" si="45"/>
        <v>#DIV/0!</v>
      </c>
      <c r="E184" s="15"/>
      <c r="F184" s="15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</row>
    <row r="185" spans="1:27" s="12" customFormat="1" ht="30" hidden="1" customHeight="1" x14ac:dyDescent="0.25">
      <c r="A185" s="32" t="s">
        <v>151</v>
      </c>
      <c r="B185" s="23"/>
      <c r="C185" s="27">
        <f>SUM(G185:AA185)</f>
        <v>0</v>
      </c>
      <c r="D185" s="15" t="e">
        <f t="shared" si="45"/>
        <v>#DIV/0!</v>
      </c>
      <c r="E185" s="15"/>
      <c r="F185" s="15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</row>
    <row r="186" spans="1:27" s="50" customFormat="1" ht="30" hidden="1" customHeight="1" outlineLevel="1" x14ac:dyDescent="0.25">
      <c r="A186" s="11" t="s">
        <v>172</v>
      </c>
      <c r="B186" s="27"/>
      <c r="C186" s="27">
        <f>SUM(G186:AA186)</f>
        <v>101088</v>
      </c>
      <c r="D186" s="15" t="e">
        <f t="shared" si="45"/>
        <v>#DIV/0!</v>
      </c>
      <c r="E186" s="15"/>
      <c r="F186" s="15"/>
      <c r="G186" s="31">
        <v>1366</v>
      </c>
      <c r="H186" s="31">
        <v>2847</v>
      </c>
      <c r="I186" s="31">
        <v>5196</v>
      </c>
      <c r="J186" s="31">
        <v>6543</v>
      </c>
      <c r="K186" s="31">
        <v>7357</v>
      </c>
      <c r="L186" s="31">
        <v>5788</v>
      </c>
      <c r="M186" s="31">
        <v>3545</v>
      </c>
      <c r="N186" s="31">
        <v>5170</v>
      </c>
      <c r="O186" s="31">
        <v>3029</v>
      </c>
      <c r="P186" s="31">
        <v>3517</v>
      </c>
      <c r="Q186" s="31">
        <v>3888</v>
      </c>
      <c r="R186" s="31">
        <v>6744</v>
      </c>
      <c r="S186" s="31">
        <v>6037</v>
      </c>
      <c r="T186" s="31">
        <v>3845</v>
      </c>
      <c r="U186" s="31">
        <v>3946</v>
      </c>
      <c r="V186" s="31">
        <v>5043</v>
      </c>
      <c r="W186" s="31">
        <v>2005</v>
      </c>
      <c r="X186" s="31">
        <v>1351</v>
      </c>
      <c r="Y186" s="31">
        <v>8708</v>
      </c>
      <c r="Z186" s="31">
        <v>9901</v>
      </c>
      <c r="AA186" s="31">
        <v>5262</v>
      </c>
    </row>
    <row r="187" spans="1:27" s="63" customFormat="1" ht="30" customHeight="1" outlineLevel="1" x14ac:dyDescent="0.25">
      <c r="A187" s="32" t="s">
        <v>129</v>
      </c>
      <c r="B187" s="27">
        <v>3199</v>
      </c>
      <c r="C187" s="27">
        <f>SUM(G187:AA187)</f>
        <v>1010</v>
      </c>
      <c r="D187" s="15">
        <f t="shared" si="45"/>
        <v>0.31572366364488902</v>
      </c>
      <c r="E187" s="15"/>
      <c r="F187" s="15"/>
      <c r="G187" s="37"/>
      <c r="H187" s="37">
        <v>45</v>
      </c>
      <c r="I187" s="37"/>
      <c r="J187" s="37">
        <v>164</v>
      </c>
      <c r="K187" s="37">
        <v>75</v>
      </c>
      <c r="L187" s="37">
        <v>55</v>
      </c>
      <c r="M187" s="37">
        <v>50</v>
      </c>
      <c r="N187" s="37"/>
      <c r="O187" s="37"/>
      <c r="P187" s="37"/>
      <c r="Q187" s="37"/>
      <c r="R187" s="37">
        <v>55</v>
      </c>
      <c r="S187" s="37">
        <v>50</v>
      </c>
      <c r="T187" s="37"/>
      <c r="U187" s="37">
        <v>85</v>
      </c>
      <c r="V187" s="37">
        <v>70</v>
      </c>
      <c r="W187" s="37"/>
      <c r="X187" s="37"/>
      <c r="Y187" s="37"/>
      <c r="Z187" s="37">
        <v>361</v>
      </c>
      <c r="AA187" s="37"/>
    </row>
    <row r="188" spans="1:27" s="50" customFormat="1" ht="30" hidden="1" customHeight="1" x14ac:dyDescent="0.25">
      <c r="A188" s="11" t="s">
        <v>130</v>
      </c>
      <c r="B188" s="52"/>
      <c r="C188" s="52">
        <f>C187/C186</f>
        <v>9.991294713516936E-3</v>
      </c>
      <c r="D188" s="15" t="e">
        <f t="shared" si="45"/>
        <v>#DIV/0!</v>
      </c>
      <c r="E188" s="15"/>
      <c r="F188" s="15"/>
      <c r="G188" s="73">
        <f t="shared" ref="G188:AA188" si="46">G187/G186</f>
        <v>0</v>
      </c>
      <c r="H188" s="73">
        <f t="shared" si="46"/>
        <v>1.5806111696522657E-2</v>
      </c>
      <c r="I188" s="73">
        <f t="shared" si="46"/>
        <v>0</v>
      </c>
      <c r="J188" s="73">
        <f t="shared" si="46"/>
        <v>2.5064954913648175E-2</v>
      </c>
      <c r="K188" s="73">
        <f t="shared" si="46"/>
        <v>1.0194372706266141E-2</v>
      </c>
      <c r="L188" s="73">
        <f t="shared" si="46"/>
        <v>9.5024187975120931E-3</v>
      </c>
      <c r="M188" s="73">
        <f t="shared" si="46"/>
        <v>1.4104372355430184E-2</v>
      </c>
      <c r="N188" s="73">
        <f t="shared" si="46"/>
        <v>0</v>
      </c>
      <c r="O188" s="73">
        <f t="shared" si="46"/>
        <v>0</v>
      </c>
      <c r="P188" s="73">
        <f t="shared" si="46"/>
        <v>0</v>
      </c>
      <c r="Q188" s="73">
        <f t="shared" si="46"/>
        <v>0</v>
      </c>
      <c r="R188" s="73">
        <f t="shared" si="46"/>
        <v>8.1553973902728349E-3</v>
      </c>
      <c r="S188" s="73">
        <f t="shared" si="46"/>
        <v>8.2822594003644188E-3</v>
      </c>
      <c r="T188" s="73">
        <f t="shared" si="46"/>
        <v>0</v>
      </c>
      <c r="U188" s="73">
        <f t="shared" si="46"/>
        <v>2.1540800810947794E-2</v>
      </c>
      <c r="V188" s="73">
        <f t="shared" si="46"/>
        <v>1.388062661114416E-2</v>
      </c>
      <c r="W188" s="73">
        <f t="shared" si="46"/>
        <v>0</v>
      </c>
      <c r="X188" s="73">
        <f t="shared" si="46"/>
        <v>0</v>
      </c>
      <c r="Y188" s="73">
        <f t="shared" si="46"/>
        <v>0</v>
      </c>
      <c r="Z188" s="73">
        <f t="shared" si="46"/>
        <v>3.646096353903646E-2</v>
      </c>
      <c r="AA188" s="73">
        <f t="shared" si="46"/>
        <v>0</v>
      </c>
    </row>
    <row r="189" spans="1:27" s="50" customFormat="1" ht="30" hidden="1" customHeight="1" outlineLevel="1" x14ac:dyDescent="0.25">
      <c r="A189" s="11" t="s">
        <v>131</v>
      </c>
      <c r="B189" s="27"/>
      <c r="C189" s="27">
        <f>SUM(G189:AA189)</f>
        <v>0</v>
      </c>
      <c r="D189" s="15" t="e">
        <f t="shared" si="45"/>
        <v>#DIV/0!</v>
      </c>
      <c r="E189" s="15"/>
      <c r="F189" s="15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</row>
    <row r="190" spans="1:27" s="63" customFormat="1" ht="30" hidden="1" customHeight="1" outlineLevel="1" x14ac:dyDescent="0.25">
      <c r="A190" s="32" t="s">
        <v>132</v>
      </c>
      <c r="B190" s="23"/>
      <c r="C190" s="27">
        <f>SUM(G190:AA190)</f>
        <v>15599</v>
      </c>
      <c r="D190" s="15" t="e">
        <f t="shared" si="45"/>
        <v>#DIV/0!</v>
      </c>
      <c r="E190" s="15"/>
      <c r="F190" s="15"/>
      <c r="G190" s="49">
        <v>17</v>
      </c>
      <c r="H190" s="37">
        <v>360</v>
      </c>
      <c r="I190" s="37">
        <v>2381</v>
      </c>
      <c r="J190" s="37">
        <v>435</v>
      </c>
      <c r="K190" s="37">
        <v>387</v>
      </c>
      <c r="L190" s="37">
        <v>1130</v>
      </c>
      <c r="M190" s="37"/>
      <c r="N190" s="37">
        <v>1360</v>
      </c>
      <c r="O190" s="37">
        <v>202</v>
      </c>
      <c r="P190" s="37">
        <v>581</v>
      </c>
      <c r="Q190" s="49">
        <v>217</v>
      </c>
      <c r="R190" s="37">
        <v>663</v>
      </c>
      <c r="S190" s="37">
        <v>1813</v>
      </c>
      <c r="T190" s="37">
        <v>170</v>
      </c>
      <c r="U190" s="37">
        <v>630</v>
      </c>
      <c r="V190" s="37"/>
      <c r="W190" s="37">
        <v>110</v>
      </c>
      <c r="X190" s="37"/>
      <c r="Y190" s="37">
        <v>1225</v>
      </c>
      <c r="Z190" s="37">
        <v>3778</v>
      </c>
      <c r="AA190" s="37">
        <v>140</v>
      </c>
    </row>
    <row r="191" spans="1:27" s="50" customFormat="1" ht="30" hidden="1" customHeight="1" x14ac:dyDescent="0.25">
      <c r="A191" s="11" t="s">
        <v>133</v>
      </c>
      <c r="B191" s="15"/>
      <c r="C191" s="15" t="e">
        <f>C190/C189</f>
        <v>#DIV/0!</v>
      </c>
      <c r="D191" s="15" t="e">
        <f t="shared" si="45"/>
        <v>#DIV/0!</v>
      </c>
      <c r="E191" s="15"/>
      <c r="F191" s="15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</row>
    <row r="192" spans="1:27" s="50" customFormat="1" ht="30" hidden="1" customHeight="1" x14ac:dyDescent="0.25">
      <c r="A192" s="13" t="s">
        <v>134</v>
      </c>
      <c r="B192" s="23"/>
      <c r="C192" s="27"/>
      <c r="D192" s="27"/>
      <c r="E192" s="27"/>
      <c r="F192" s="2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</row>
    <row r="193" spans="1:37" s="63" customFormat="1" ht="30" hidden="1" customHeight="1" outlineLevel="1" x14ac:dyDescent="0.25">
      <c r="A193" s="55" t="s">
        <v>135</v>
      </c>
      <c r="B193" s="23"/>
      <c r="C193" s="27">
        <f>SUM(G193:AA193)</f>
        <v>0</v>
      </c>
      <c r="D193" s="9" t="e">
        <f>C193/B193</f>
        <v>#DIV/0!</v>
      </c>
      <c r="E193" s="9"/>
      <c r="F193" s="9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</row>
    <row r="194" spans="1:37" s="50" customFormat="1" ht="30" hidden="1" customHeight="1" outlineLevel="1" x14ac:dyDescent="0.25">
      <c r="A194" s="13" t="s">
        <v>136</v>
      </c>
      <c r="B194" s="23"/>
      <c r="C194" s="27">
        <f>SUM(G194:AA194)</f>
        <v>0</v>
      </c>
      <c r="D194" s="9" t="e">
        <f>C194/B194</f>
        <v>#DIV/0!</v>
      </c>
      <c r="E194" s="9"/>
      <c r="F194" s="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K194" s="50" t="s">
        <v>0</v>
      </c>
    </row>
    <row r="195" spans="1:37" s="50" customFormat="1" ht="30" hidden="1" customHeight="1" outlineLevel="1" x14ac:dyDescent="0.25">
      <c r="A195" s="13" t="s">
        <v>137</v>
      </c>
      <c r="B195" s="27">
        <f>B193*0.45</f>
        <v>0</v>
      </c>
      <c r="C195" s="27">
        <f>C193*0.45</f>
        <v>0</v>
      </c>
      <c r="D195" s="9" t="e">
        <f>C195/B195</f>
        <v>#DIV/0!</v>
      </c>
      <c r="E195" s="9"/>
      <c r="F195" s="9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64"/>
    </row>
    <row r="196" spans="1:37" s="50" customFormat="1" ht="30" hidden="1" customHeight="1" x14ac:dyDescent="0.25">
      <c r="A196" s="13" t="s">
        <v>138</v>
      </c>
      <c r="B196" s="52" t="e">
        <f>B193/B194</f>
        <v>#DIV/0!</v>
      </c>
      <c r="C196" s="52" t="e">
        <f>C193/C194</f>
        <v>#DIV/0!</v>
      </c>
      <c r="D196" s="9"/>
      <c r="E196" s="9"/>
      <c r="F196" s="9"/>
      <c r="G196" s="73" t="e">
        <f t="shared" ref="G196:AA196" si="47">G193/G194</f>
        <v>#DIV/0!</v>
      </c>
      <c r="H196" s="73" t="e">
        <f t="shared" si="47"/>
        <v>#DIV/0!</v>
      </c>
      <c r="I196" s="73" t="e">
        <f t="shared" si="47"/>
        <v>#DIV/0!</v>
      </c>
      <c r="J196" s="73" t="e">
        <f t="shared" si="47"/>
        <v>#DIV/0!</v>
      </c>
      <c r="K196" s="73" t="e">
        <f t="shared" si="47"/>
        <v>#DIV/0!</v>
      </c>
      <c r="L196" s="73" t="e">
        <f t="shared" si="47"/>
        <v>#DIV/0!</v>
      </c>
      <c r="M196" s="73" t="e">
        <f t="shared" si="47"/>
        <v>#DIV/0!</v>
      </c>
      <c r="N196" s="73" t="e">
        <f t="shared" si="47"/>
        <v>#DIV/0!</v>
      </c>
      <c r="O196" s="73" t="e">
        <f t="shared" si="47"/>
        <v>#DIV/0!</v>
      </c>
      <c r="P196" s="73" t="e">
        <f t="shared" si="47"/>
        <v>#DIV/0!</v>
      </c>
      <c r="Q196" s="73" t="e">
        <f t="shared" si="47"/>
        <v>#DIV/0!</v>
      </c>
      <c r="R196" s="73" t="e">
        <f t="shared" si="47"/>
        <v>#DIV/0!</v>
      </c>
      <c r="S196" s="73" t="e">
        <f t="shared" si="47"/>
        <v>#DIV/0!</v>
      </c>
      <c r="T196" s="73" t="e">
        <f t="shared" si="47"/>
        <v>#DIV/0!</v>
      </c>
      <c r="U196" s="73" t="e">
        <f t="shared" si="47"/>
        <v>#DIV/0!</v>
      </c>
      <c r="V196" s="73" t="e">
        <f t="shared" si="47"/>
        <v>#DIV/0!</v>
      </c>
      <c r="W196" s="73" t="e">
        <f t="shared" si="47"/>
        <v>#DIV/0!</v>
      </c>
      <c r="X196" s="73" t="e">
        <f t="shared" si="47"/>
        <v>#DIV/0!</v>
      </c>
      <c r="Y196" s="73" t="e">
        <f t="shared" si="47"/>
        <v>#DIV/0!</v>
      </c>
      <c r="Z196" s="73" t="e">
        <f t="shared" si="47"/>
        <v>#DIV/0!</v>
      </c>
      <c r="AA196" s="73" t="e">
        <f t="shared" si="47"/>
        <v>#DIV/0!</v>
      </c>
    </row>
    <row r="197" spans="1:37" s="63" customFormat="1" ht="30" hidden="1" customHeight="1" outlineLevel="1" x14ac:dyDescent="0.25">
      <c r="A197" s="55" t="s">
        <v>139</v>
      </c>
      <c r="B197" s="23"/>
      <c r="C197" s="27">
        <f>SUM(G197:AA197)</f>
        <v>0</v>
      </c>
      <c r="D197" s="9" t="e">
        <f>C197/B197</f>
        <v>#DIV/0!</v>
      </c>
      <c r="E197" s="9"/>
      <c r="F197" s="9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</row>
    <row r="198" spans="1:37" s="50" customFormat="1" ht="28.2" hidden="1" customHeight="1" outlineLevel="1" x14ac:dyDescent="0.25">
      <c r="A198" s="13" t="s">
        <v>136</v>
      </c>
      <c r="B198" s="23"/>
      <c r="C198" s="27">
        <f>SUM(G198:AA198)</f>
        <v>0</v>
      </c>
      <c r="D198" s="9" t="e">
        <f>C198/B198</f>
        <v>#DIV/0!</v>
      </c>
      <c r="E198" s="9"/>
      <c r="F198" s="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</row>
    <row r="199" spans="1:37" s="50" customFormat="1" ht="27" hidden="1" customHeight="1" outlineLevel="1" x14ac:dyDescent="0.25">
      <c r="A199" s="13" t="s">
        <v>137</v>
      </c>
      <c r="B199" s="27">
        <f>B197*0.3</f>
        <v>0</v>
      </c>
      <c r="C199" s="27">
        <f>C197*0.3</f>
        <v>0</v>
      </c>
      <c r="D199" s="9" t="e">
        <f>C199/B199</f>
        <v>#DIV/0!</v>
      </c>
      <c r="E199" s="9"/>
      <c r="F199" s="9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</row>
    <row r="200" spans="1:37" s="63" customFormat="1" ht="30" hidden="1" customHeight="1" x14ac:dyDescent="0.25">
      <c r="A200" s="13" t="s">
        <v>138</v>
      </c>
      <c r="B200" s="9" t="e">
        <f>B197/B198</f>
        <v>#DIV/0!</v>
      </c>
      <c r="C200" s="9" t="e">
        <f>C197/C198</f>
        <v>#DIV/0!</v>
      </c>
      <c r="D200" s="9"/>
      <c r="E200" s="9"/>
      <c r="F200" s="9"/>
      <c r="G200" s="30" t="e">
        <f t="shared" ref="G200:AA200" si="48">G197/G198</f>
        <v>#DIV/0!</v>
      </c>
      <c r="H200" s="30" t="e">
        <f t="shared" si="48"/>
        <v>#DIV/0!</v>
      </c>
      <c r="I200" s="30" t="e">
        <f t="shared" si="48"/>
        <v>#DIV/0!</v>
      </c>
      <c r="J200" s="30" t="e">
        <f t="shared" si="48"/>
        <v>#DIV/0!</v>
      </c>
      <c r="K200" s="30" t="e">
        <f t="shared" si="48"/>
        <v>#DIV/0!</v>
      </c>
      <c r="L200" s="30" t="e">
        <f t="shared" si="48"/>
        <v>#DIV/0!</v>
      </c>
      <c r="M200" s="30" t="e">
        <f t="shared" si="48"/>
        <v>#DIV/0!</v>
      </c>
      <c r="N200" s="30" t="e">
        <f t="shared" si="48"/>
        <v>#DIV/0!</v>
      </c>
      <c r="O200" s="30" t="e">
        <f t="shared" si="48"/>
        <v>#DIV/0!</v>
      </c>
      <c r="P200" s="30" t="e">
        <f t="shared" si="48"/>
        <v>#DIV/0!</v>
      </c>
      <c r="Q200" s="30" t="e">
        <f t="shared" si="48"/>
        <v>#DIV/0!</v>
      </c>
      <c r="R200" s="30" t="e">
        <f t="shared" si="48"/>
        <v>#DIV/0!</v>
      </c>
      <c r="S200" s="30" t="e">
        <f t="shared" si="48"/>
        <v>#DIV/0!</v>
      </c>
      <c r="T200" s="30" t="e">
        <f t="shared" si="48"/>
        <v>#DIV/0!</v>
      </c>
      <c r="U200" s="30" t="e">
        <f t="shared" si="48"/>
        <v>#DIV/0!</v>
      </c>
      <c r="V200" s="30" t="e">
        <f t="shared" si="48"/>
        <v>#DIV/0!</v>
      </c>
      <c r="W200" s="30" t="e">
        <f t="shared" si="48"/>
        <v>#DIV/0!</v>
      </c>
      <c r="X200" s="30" t="e">
        <f t="shared" si="48"/>
        <v>#DIV/0!</v>
      </c>
      <c r="Y200" s="30" t="e">
        <f t="shared" si="48"/>
        <v>#DIV/0!</v>
      </c>
      <c r="Z200" s="30" t="e">
        <f t="shared" si="48"/>
        <v>#DIV/0!</v>
      </c>
      <c r="AA200" s="30" t="e">
        <f t="shared" si="48"/>
        <v>#DIV/0!</v>
      </c>
    </row>
    <row r="201" spans="1:37" s="63" customFormat="1" ht="30" hidden="1" customHeight="1" outlineLevel="1" x14ac:dyDescent="0.25">
      <c r="A201" s="55" t="s">
        <v>140</v>
      </c>
      <c r="B201" s="23"/>
      <c r="C201" s="27">
        <f>SUM(G201:AA201)</f>
        <v>0</v>
      </c>
      <c r="D201" s="9" t="e">
        <f>C201/B201</f>
        <v>#DIV/0!</v>
      </c>
      <c r="E201" s="9"/>
      <c r="F201" s="9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</row>
    <row r="202" spans="1:37" s="50" customFormat="1" ht="30" hidden="1" customHeight="1" outlineLevel="1" x14ac:dyDescent="0.25">
      <c r="A202" s="13" t="s">
        <v>136</v>
      </c>
      <c r="B202" s="23"/>
      <c r="C202" s="27">
        <f>SUM(G202:AA202)</f>
        <v>0</v>
      </c>
      <c r="D202" s="9" t="e">
        <f>C202/B202</f>
        <v>#DIV/0!</v>
      </c>
      <c r="E202" s="9"/>
      <c r="F202" s="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</row>
    <row r="203" spans="1:37" s="50" customFormat="1" ht="30" hidden="1" customHeight="1" outlineLevel="1" x14ac:dyDescent="0.25">
      <c r="A203" s="13" t="s">
        <v>141</v>
      </c>
      <c r="B203" s="27">
        <f>B201*0.19</f>
        <v>0</v>
      </c>
      <c r="C203" s="27">
        <f>C201*0.19</f>
        <v>0</v>
      </c>
      <c r="D203" s="9" t="e">
        <f>C203/B203</f>
        <v>#DIV/0!</v>
      </c>
      <c r="E203" s="9"/>
      <c r="F203" s="9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</row>
    <row r="204" spans="1:37" s="63" customFormat="1" ht="30" hidden="1" customHeight="1" x14ac:dyDescent="0.25">
      <c r="A204" s="13" t="s">
        <v>142</v>
      </c>
      <c r="B204" s="9" t="e">
        <f>B201/B202</f>
        <v>#DIV/0!</v>
      </c>
      <c r="C204" s="9" t="e">
        <f>C201/C202</f>
        <v>#DIV/0!</v>
      </c>
      <c r="D204" s="9"/>
      <c r="E204" s="9"/>
      <c r="F204" s="9"/>
      <c r="G204" s="30" t="e">
        <f>G201/G202</f>
        <v>#DIV/0!</v>
      </c>
      <c r="H204" s="30" t="e">
        <f>H201/H202</f>
        <v>#DIV/0!</v>
      </c>
      <c r="I204" s="30" t="e">
        <f t="shared" ref="I204:AA204" si="49">I201/I202</f>
        <v>#DIV/0!</v>
      </c>
      <c r="J204" s="30" t="e">
        <f t="shared" si="49"/>
        <v>#DIV/0!</v>
      </c>
      <c r="K204" s="30" t="e">
        <f t="shared" si="49"/>
        <v>#DIV/0!</v>
      </c>
      <c r="L204" s="30" t="e">
        <f t="shared" si="49"/>
        <v>#DIV/0!</v>
      </c>
      <c r="M204" s="30" t="e">
        <f t="shared" si="49"/>
        <v>#DIV/0!</v>
      </c>
      <c r="N204" s="30" t="e">
        <f t="shared" si="49"/>
        <v>#DIV/0!</v>
      </c>
      <c r="O204" s="30" t="e">
        <f t="shared" si="49"/>
        <v>#DIV/0!</v>
      </c>
      <c r="P204" s="30" t="e">
        <f t="shared" si="49"/>
        <v>#DIV/0!</v>
      </c>
      <c r="Q204" s="30" t="e">
        <f t="shared" si="49"/>
        <v>#DIV/0!</v>
      </c>
      <c r="R204" s="30" t="e">
        <f t="shared" si="49"/>
        <v>#DIV/0!</v>
      </c>
      <c r="S204" s="30" t="e">
        <f t="shared" si="49"/>
        <v>#DIV/0!</v>
      </c>
      <c r="T204" s="30" t="e">
        <f t="shared" si="49"/>
        <v>#DIV/0!</v>
      </c>
      <c r="U204" s="30" t="e">
        <f t="shared" si="49"/>
        <v>#DIV/0!</v>
      </c>
      <c r="V204" s="30" t="e">
        <f t="shared" si="49"/>
        <v>#DIV/0!</v>
      </c>
      <c r="W204" s="30" t="e">
        <f t="shared" si="49"/>
        <v>#DIV/0!</v>
      </c>
      <c r="X204" s="30" t="e">
        <f t="shared" si="49"/>
        <v>#DIV/0!</v>
      </c>
      <c r="Y204" s="30" t="e">
        <f t="shared" si="49"/>
        <v>#DIV/0!</v>
      </c>
      <c r="Z204" s="30" t="e">
        <f t="shared" si="49"/>
        <v>#DIV/0!</v>
      </c>
      <c r="AA204" s="30" t="e">
        <f t="shared" si="49"/>
        <v>#DIV/0!</v>
      </c>
    </row>
    <row r="205" spans="1:37" s="50" customFormat="1" ht="30" hidden="1" customHeight="1" x14ac:dyDescent="0.25">
      <c r="A205" s="55" t="s">
        <v>143</v>
      </c>
      <c r="B205" s="27"/>
      <c r="C205" s="27">
        <f>SUM(G205:AA205)</f>
        <v>0</v>
      </c>
      <c r="D205" s="9" t="e">
        <f>C205/B205</f>
        <v>#DIV/0!</v>
      </c>
      <c r="E205" s="9"/>
      <c r="F205" s="9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</row>
    <row r="206" spans="1:37" s="50" customFormat="1" ht="30" hidden="1" customHeight="1" x14ac:dyDescent="0.25">
      <c r="A206" s="13" t="s">
        <v>141</v>
      </c>
      <c r="B206" s="27"/>
      <c r="C206" s="27">
        <f>C205*0.7</f>
        <v>0</v>
      </c>
      <c r="D206" s="9" t="e">
        <f>C206/B206</f>
        <v>#DIV/0!</v>
      </c>
      <c r="E206" s="9"/>
      <c r="F206" s="9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</row>
    <row r="207" spans="1:37" s="50" customFormat="1" ht="30" hidden="1" customHeight="1" x14ac:dyDescent="0.25">
      <c r="A207" s="32" t="s">
        <v>144</v>
      </c>
      <c r="B207" s="27"/>
      <c r="C207" s="27">
        <f>SUM(G207:AA207)</f>
        <v>0</v>
      </c>
      <c r="D207" s="9" t="e">
        <f>C207/B207</f>
        <v>#DIV/0!</v>
      </c>
      <c r="E207" s="9"/>
      <c r="F207" s="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</row>
    <row r="208" spans="1:37" s="50" customFormat="1" ht="30" hidden="1" customHeight="1" x14ac:dyDescent="0.25">
      <c r="A208" s="13" t="s">
        <v>141</v>
      </c>
      <c r="B208" s="27">
        <f>B207*0.2</f>
        <v>0</v>
      </c>
      <c r="C208" s="27">
        <f>C207*0.2</f>
        <v>0</v>
      </c>
      <c r="D208" s="9" t="e">
        <f>C208/B208</f>
        <v>#DIV/0!</v>
      </c>
      <c r="E208" s="9"/>
      <c r="F208" s="9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</row>
    <row r="209" spans="1:27" s="50" customFormat="1" ht="30" hidden="1" customHeight="1" x14ac:dyDescent="0.25">
      <c r="A209" s="32" t="s">
        <v>165</v>
      </c>
      <c r="B209" s="27"/>
      <c r="C209" s="27">
        <f>SUM(G209:AA209)</f>
        <v>0</v>
      </c>
      <c r="D209" s="9"/>
      <c r="E209" s="9"/>
      <c r="F209" s="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</row>
    <row r="210" spans="1:27" s="50" customFormat="1" ht="30" hidden="1" customHeight="1" x14ac:dyDescent="0.25">
      <c r="A210" s="32" t="s">
        <v>145</v>
      </c>
      <c r="B210" s="27">
        <f>B208+B206+B203+B199+B195</f>
        <v>0</v>
      </c>
      <c r="C210" s="27">
        <f>C208+C206+C203+C199+C195</f>
        <v>0</v>
      </c>
      <c r="D210" s="9" t="e">
        <f>C210/B210</f>
        <v>#DIV/0!</v>
      </c>
      <c r="E210" s="9"/>
      <c r="F210" s="9"/>
      <c r="G210" s="26">
        <f>G208+G206+G203+G199+G195</f>
        <v>0</v>
      </c>
      <c r="H210" s="26">
        <f t="shared" ref="H210:AA210" si="50">H208+H206+H203+H199+H195</f>
        <v>0</v>
      </c>
      <c r="I210" s="26">
        <f t="shared" si="50"/>
        <v>0</v>
      </c>
      <c r="J210" s="26">
        <f t="shared" si="50"/>
        <v>0</v>
      </c>
      <c r="K210" s="26">
        <f t="shared" si="50"/>
        <v>0</v>
      </c>
      <c r="L210" s="26">
        <f t="shared" si="50"/>
        <v>0</v>
      </c>
      <c r="M210" s="26">
        <f t="shared" si="50"/>
        <v>0</v>
      </c>
      <c r="N210" s="26">
        <f t="shared" si="50"/>
        <v>0</v>
      </c>
      <c r="O210" s="26">
        <f t="shared" si="50"/>
        <v>0</v>
      </c>
      <c r="P210" s="26">
        <f t="shared" si="50"/>
        <v>0</v>
      </c>
      <c r="Q210" s="26">
        <f t="shared" si="50"/>
        <v>0</v>
      </c>
      <c r="R210" s="26">
        <f t="shared" si="50"/>
        <v>0</v>
      </c>
      <c r="S210" s="26">
        <f t="shared" si="50"/>
        <v>0</v>
      </c>
      <c r="T210" s="26">
        <f t="shared" si="50"/>
        <v>0</v>
      </c>
      <c r="U210" s="26">
        <f t="shared" si="50"/>
        <v>0</v>
      </c>
      <c r="V210" s="26">
        <f t="shared" si="50"/>
        <v>0</v>
      </c>
      <c r="W210" s="26">
        <f t="shared" si="50"/>
        <v>0</v>
      </c>
      <c r="X210" s="26">
        <f t="shared" si="50"/>
        <v>0</v>
      </c>
      <c r="Y210" s="26">
        <f t="shared" si="50"/>
        <v>0</v>
      </c>
      <c r="Z210" s="26">
        <f t="shared" si="50"/>
        <v>0</v>
      </c>
      <c r="AA210" s="26">
        <f t="shared" si="50"/>
        <v>0</v>
      </c>
    </row>
    <row r="211" spans="1:27" s="50" customFormat="1" ht="6" hidden="1" customHeight="1" x14ac:dyDescent="0.25">
      <c r="A211" s="13" t="s">
        <v>171</v>
      </c>
      <c r="B211" s="26"/>
      <c r="C211" s="26">
        <f>SUM(G211:AA211)</f>
        <v>0</v>
      </c>
      <c r="D211" s="9" t="e">
        <f>C211/B211</f>
        <v>#DIV/0!</v>
      </c>
      <c r="E211" s="9"/>
      <c r="F211" s="9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</row>
    <row r="212" spans="1:27" s="50" customFormat="1" ht="0.6" hidden="1" customHeight="1" x14ac:dyDescent="0.25">
      <c r="A212" s="55" t="s">
        <v>164</v>
      </c>
      <c r="B212" s="53" t="e">
        <f>B210/B211*10</f>
        <v>#DIV/0!</v>
      </c>
      <c r="C212" s="53" t="e">
        <f>C210/C211*10</f>
        <v>#DIV/0!</v>
      </c>
      <c r="D212" s="9" t="e">
        <f>C212/B212</f>
        <v>#DIV/0!</v>
      </c>
      <c r="E212" s="9"/>
      <c r="F212" s="9"/>
      <c r="G212" s="54" t="e">
        <f>G210/G211*10</f>
        <v>#DIV/0!</v>
      </c>
      <c r="H212" s="54" t="e">
        <f t="shared" ref="H212:AA212" si="51">H210/H211*10</f>
        <v>#DIV/0!</v>
      </c>
      <c r="I212" s="54" t="e">
        <f t="shared" si="51"/>
        <v>#DIV/0!</v>
      </c>
      <c r="J212" s="54" t="e">
        <f t="shared" si="51"/>
        <v>#DIV/0!</v>
      </c>
      <c r="K212" s="54" t="e">
        <f t="shared" si="51"/>
        <v>#DIV/0!</v>
      </c>
      <c r="L212" s="54" t="e">
        <f t="shared" si="51"/>
        <v>#DIV/0!</v>
      </c>
      <c r="M212" s="54" t="e">
        <f t="shared" si="51"/>
        <v>#DIV/0!</v>
      </c>
      <c r="N212" s="54" t="e">
        <f t="shared" si="51"/>
        <v>#DIV/0!</v>
      </c>
      <c r="O212" s="54" t="e">
        <f t="shared" si="51"/>
        <v>#DIV/0!</v>
      </c>
      <c r="P212" s="54" t="e">
        <f t="shared" si="51"/>
        <v>#DIV/0!</v>
      </c>
      <c r="Q212" s="54" t="e">
        <f t="shared" si="51"/>
        <v>#DIV/0!</v>
      </c>
      <c r="R212" s="54" t="e">
        <f t="shared" si="51"/>
        <v>#DIV/0!</v>
      </c>
      <c r="S212" s="54" t="e">
        <f t="shared" si="51"/>
        <v>#DIV/0!</v>
      </c>
      <c r="T212" s="54" t="e">
        <f t="shared" si="51"/>
        <v>#DIV/0!</v>
      </c>
      <c r="U212" s="54" t="e">
        <f t="shared" si="51"/>
        <v>#DIV/0!</v>
      </c>
      <c r="V212" s="54" t="e">
        <f t="shared" si="51"/>
        <v>#DIV/0!</v>
      </c>
      <c r="W212" s="54" t="e">
        <f t="shared" si="51"/>
        <v>#DIV/0!</v>
      </c>
      <c r="X212" s="54" t="e">
        <f t="shared" si="51"/>
        <v>#DIV/0!</v>
      </c>
      <c r="Y212" s="54" t="e">
        <f t="shared" si="51"/>
        <v>#DIV/0!</v>
      </c>
      <c r="Z212" s="54" t="e">
        <f t="shared" si="51"/>
        <v>#DIV/0!</v>
      </c>
      <c r="AA212" s="54" t="e">
        <f t="shared" si="51"/>
        <v>#DIV/0!</v>
      </c>
    </row>
    <row r="213" spans="1:27" ht="18" hidden="1" customHeight="1" x14ac:dyDescent="0.3">
      <c r="A213" s="90"/>
      <c r="B213" s="90"/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  <c r="X213" s="90"/>
      <c r="Y213" s="90"/>
      <c r="Z213" s="90"/>
      <c r="AA213" s="90"/>
    </row>
    <row r="214" spans="1:27" ht="27" hidden="1" customHeight="1" x14ac:dyDescent="0.3">
      <c r="A214" s="13" t="s">
        <v>185</v>
      </c>
      <c r="B214" s="85"/>
      <c r="C214" s="85">
        <f>SUM(G214:AA214)</f>
        <v>273</v>
      </c>
      <c r="D214" s="85"/>
      <c r="E214" s="85"/>
      <c r="F214" s="85"/>
      <c r="G214" s="85">
        <v>11</v>
      </c>
      <c r="H214" s="85">
        <v>12</v>
      </c>
      <c r="I214" s="85">
        <v>15</v>
      </c>
      <c r="J214" s="85">
        <v>20</v>
      </c>
      <c r="K214" s="85">
        <v>12</v>
      </c>
      <c r="L214" s="85">
        <v>36</v>
      </c>
      <c r="M214" s="85">
        <v>18</v>
      </c>
      <c r="N214" s="85">
        <v>20</v>
      </c>
      <c r="O214" s="85">
        <v>5</v>
      </c>
      <c r="P214" s="85">
        <v>4</v>
      </c>
      <c r="Q214" s="85">
        <v>5</v>
      </c>
      <c r="R214" s="85">
        <v>16</v>
      </c>
      <c r="S214" s="85">
        <v>16</v>
      </c>
      <c r="T214" s="85">
        <v>13</v>
      </c>
      <c r="U214" s="85">
        <v>18</v>
      </c>
      <c r="V214" s="85">
        <v>10</v>
      </c>
      <c r="W214" s="85">
        <v>3</v>
      </c>
      <c r="X214" s="85">
        <v>4</v>
      </c>
      <c r="Y214" s="85">
        <v>3</v>
      </c>
      <c r="Z214" s="85">
        <v>23</v>
      </c>
      <c r="AA214" s="85">
        <v>9</v>
      </c>
    </row>
    <row r="215" spans="1:27" ht="18" hidden="1" customHeight="1" x14ac:dyDescent="0.3">
      <c r="A215" s="13" t="s">
        <v>189</v>
      </c>
      <c r="B215" s="85">
        <v>108</v>
      </c>
      <c r="C215" s="85">
        <f>SUM(G215:AA215)</f>
        <v>450</v>
      </c>
      <c r="D215" s="85"/>
      <c r="E215" s="85"/>
      <c r="F215" s="85"/>
      <c r="G215" s="85">
        <v>20</v>
      </c>
      <c r="H215" s="85">
        <v>5</v>
      </c>
      <c r="I215" s="85">
        <v>59</v>
      </c>
      <c r="J215" s="85">
        <v>16</v>
      </c>
      <c r="K215" s="85">
        <v>21</v>
      </c>
      <c r="L215" s="85">
        <v>28</v>
      </c>
      <c r="M215" s="85">
        <v>9</v>
      </c>
      <c r="N215" s="85">
        <v>20</v>
      </c>
      <c r="O215" s="85">
        <v>22</v>
      </c>
      <c r="P215" s="85">
        <v>5</v>
      </c>
      <c r="Q215" s="85">
        <v>5</v>
      </c>
      <c r="R215" s="85">
        <v>28</v>
      </c>
      <c r="S215" s="85">
        <v>25</v>
      </c>
      <c r="T215" s="85">
        <v>57</v>
      </c>
      <c r="U215" s="85">
        <v>7</v>
      </c>
      <c r="V215" s="85">
        <v>17</v>
      </c>
      <c r="W215" s="85">
        <v>25</v>
      </c>
      <c r="X215" s="85">
        <v>11</v>
      </c>
      <c r="Y215" s="85">
        <v>5</v>
      </c>
      <c r="Z215" s="85">
        <v>50</v>
      </c>
      <c r="AA215" s="85">
        <v>15</v>
      </c>
    </row>
    <row r="216" spans="1:27" ht="24.6" hidden="1" customHeight="1" x14ac:dyDescent="0.4">
      <c r="A216" s="86" t="s">
        <v>146</v>
      </c>
      <c r="B216" s="66"/>
      <c r="C216" s="66">
        <f>SUM(G216:AA216)</f>
        <v>0</v>
      </c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</row>
    <row r="217" spans="1:27" s="68" customFormat="1" ht="21.6" hidden="1" customHeight="1" x14ac:dyDescent="0.4">
      <c r="A217" s="67" t="s">
        <v>147</v>
      </c>
      <c r="B217" s="67"/>
      <c r="C217" s="67">
        <f>SUM(G217:AA217)</f>
        <v>0</v>
      </c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</row>
    <row r="218" spans="1:27" s="68" customFormat="1" ht="21.6" hidden="1" customHeight="1" x14ac:dyDescent="0.4">
      <c r="A218" s="67" t="s">
        <v>148</v>
      </c>
      <c r="B218" s="67"/>
      <c r="C218" s="67">
        <f>SUM(G218:AA218)</f>
        <v>0</v>
      </c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</row>
    <row r="219" spans="1:27" s="68" customFormat="1" ht="21.6" hidden="1" customHeight="1" x14ac:dyDescent="0.4">
      <c r="A219" s="69"/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  <c r="AA219" s="69"/>
    </row>
    <row r="220" spans="1:27" s="68" customFormat="1" ht="21.6" hidden="1" customHeight="1" x14ac:dyDescent="0.4">
      <c r="A220" s="69" t="s">
        <v>149</v>
      </c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  <c r="AA220" s="69"/>
    </row>
    <row r="221" spans="1:27" ht="16.95" hidden="1" customHeight="1" x14ac:dyDescent="0.3">
      <c r="A221" s="87"/>
      <c r="B221" s="88"/>
      <c r="C221" s="88"/>
      <c r="D221" s="88"/>
      <c r="E221" s="88"/>
      <c r="F221" s="88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</row>
    <row r="222" spans="1:27" ht="41.4" hidden="1" customHeight="1" x14ac:dyDescent="0.4">
      <c r="A222" s="132"/>
      <c r="B222" s="132"/>
      <c r="C222" s="132"/>
      <c r="D222" s="132"/>
      <c r="E222" s="132"/>
      <c r="F222" s="132"/>
      <c r="G222" s="132"/>
      <c r="H222" s="132"/>
      <c r="I222" s="132"/>
      <c r="J222" s="132"/>
      <c r="K222" s="132"/>
      <c r="L222" s="132"/>
      <c r="M222" s="132"/>
      <c r="N222" s="132"/>
      <c r="O222" s="132"/>
      <c r="P222" s="132"/>
      <c r="Q222" s="132"/>
      <c r="R222" s="132"/>
      <c r="S222" s="132"/>
      <c r="T222" s="132"/>
      <c r="U222" s="132"/>
      <c r="V222" s="132"/>
      <c r="W222" s="132"/>
      <c r="X222" s="132"/>
      <c r="Y222" s="132"/>
      <c r="Z222" s="132"/>
      <c r="AA222" s="132"/>
    </row>
    <row r="223" spans="1:27" ht="20.399999999999999" hidden="1" customHeight="1" x14ac:dyDescent="0.3">
      <c r="A223" s="130"/>
      <c r="B223" s="131"/>
      <c r="C223" s="131"/>
      <c r="D223" s="131"/>
      <c r="E223" s="131"/>
      <c r="F223" s="131"/>
      <c r="G223" s="131"/>
      <c r="H223" s="131"/>
      <c r="I223" s="131"/>
      <c r="J223" s="131"/>
      <c r="K223" s="131"/>
      <c r="L223" s="131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</row>
    <row r="224" spans="1:27" ht="16.95" hidden="1" customHeight="1" x14ac:dyDescent="0.3">
      <c r="A224" s="89"/>
      <c r="B224" s="6"/>
      <c r="C224" s="6"/>
      <c r="D224" s="6"/>
      <c r="E224" s="6"/>
      <c r="F224" s="6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</row>
    <row r="225" spans="1:27" ht="9" hidden="1" customHeight="1" x14ac:dyDescent="0.3">
      <c r="A225" s="70"/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  <c r="AA225" s="71"/>
    </row>
    <row r="226" spans="1:27" s="12" customFormat="1" ht="49.2" hidden="1" customHeight="1" x14ac:dyDescent="0.25">
      <c r="A226" s="32" t="s">
        <v>150</v>
      </c>
      <c r="B226" s="27"/>
      <c r="C226" s="27">
        <f>SUM(G226:AA226)</f>
        <v>259083</v>
      </c>
      <c r="D226" s="27"/>
      <c r="E226" s="23"/>
      <c r="F226" s="23"/>
      <c r="G226" s="39">
        <v>9345</v>
      </c>
      <c r="H226" s="39">
        <v>9100</v>
      </c>
      <c r="I226" s="39">
        <v>16579</v>
      </c>
      <c r="J226" s="39">
        <v>16195</v>
      </c>
      <c r="K226" s="39">
        <v>7250</v>
      </c>
      <c r="L226" s="39">
        <v>17539</v>
      </c>
      <c r="M226" s="39">
        <v>12001</v>
      </c>
      <c r="N226" s="39">
        <v>14609</v>
      </c>
      <c r="O226" s="39">
        <v>13004</v>
      </c>
      <c r="P226" s="39">
        <v>3780</v>
      </c>
      <c r="Q226" s="39">
        <v>8536</v>
      </c>
      <c r="R226" s="39">
        <v>11438</v>
      </c>
      <c r="S226" s="39">
        <v>16561</v>
      </c>
      <c r="T226" s="39">
        <v>15418</v>
      </c>
      <c r="U226" s="39">
        <v>18986</v>
      </c>
      <c r="V226" s="39">
        <v>13238</v>
      </c>
      <c r="W226" s="39">
        <v>7143</v>
      </c>
      <c r="X226" s="39">
        <v>4504</v>
      </c>
      <c r="Y226" s="39">
        <v>11688</v>
      </c>
      <c r="Z226" s="39">
        <v>21385</v>
      </c>
      <c r="AA226" s="39">
        <v>10784</v>
      </c>
    </row>
    <row r="227" spans="1:27" ht="21" hidden="1" customHeight="1" x14ac:dyDescent="0.3">
      <c r="A227" s="65" t="s">
        <v>152</v>
      </c>
      <c r="B227" s="72"/>
      <c r="C227" s="27">
        <f>SUM(G227:AA227)</f>
        <v>380</v>
      </c>
      <c r="D227" s="27"/>
      <c r="E227" s="27"/>
      <c r="F227" s="27"/>
      <c r="G227" s="65">
        <v>16</v>
      </c>
      <c r="H227" s="65">
        <v>21</v>
      </c>
      <c r="I227" s="65">
        <v>32</v>
      </c>
      <c r="J227" s="65">
        <v>25</v>
      </c>
      <c r="K227" s="65">
        <v>16</v>
      </c>
      <c r="L227" s="65">
        <v>31</v>
      </c>
      <c r="M227" s="65">
        <v>14</v>
      </c>
      <c r="N227" s="65">
        <v>29</v>
      </c>
      <c r="O227" s="65">
        <v>18</v>
      </c>
      <c r="P227" s="65">
        <v>8</v>
      </c>
      <c r="Q227" s="65">
        <v>7</v>
      </c>
      <c r="R227" s="65">
        <v>15</v>
      </c>
      <c r="S227" s="65">
        <v>25</v>
      </c>
      <c r="T227" s="65">
        <v>31</v>
      </c>
      <c r="U227" s="65">
        <v>10</v>
      </c>
      <c r="V227" s="65">
        <v>8</v>
      </c>
      <c r="W227" s="65">
        <v>8</v>
      </c>
      <c r="X227" s="65">
        <v>6</v>
      </c>
      <c r="Y227" s="65">
        <v>12</v>
      </c>
      <c r="Z227" s="65">
        <v>35</v>
      </c>
      <c r="AA227" s="65">
        <v>13</v>
      </c>
    </row>
    <row r="228" spans="1:27" ht="0.6" hidden="1" customHeight="1" x14ac:dyDescent="0.3">
      <c r="A228" s="65" t="s">
        <v>153</v>
      </c>
      <c r="B228" s="72"/>
      <c r="C228" s="27">
        <f>SUM(G228:AA228)</f>
        <v>208</v>
      </c>
      <c r="D228" s="27"/>
      <c r="E228" s="27"/>
      <c r="F228" s="27"/>
      <c r="G228" s="65">
        <v>10</v>
      </c>
      <c r="H228" s="65">
        <v>2</v>
      </c>
      <c r="I228" s="65">
        <v>42</v>
      </c>
      <c r="J228" s="65">
        <v>11</v>
      </c>
      <c r="K228" s="65">
        <v>9</v>
      </c>
      <c r="L228" s="65">
        <v>30</v>
      </c>
      <c r="M228" s="65">
        <v>9</v>
      </c>
      <c r="N228" s="65">
        <v>15</v>
      </c>
      <c r="O228" s="65">
        <v>1</v>
      </c>
      <c r="P228" s="65">
        <v>2</v>
      </c>
      <c r="Q228" s="65">
        <v>5</v>
      </c>
      <c r="R228" s="65">
        <v>1</v>
      </c>
      <c r="S228" s="65">
        <v>4</v>
      </c>
      <c r="T228" s="65">
        <v>8</v>
      </c>
      <c r="U228" s="65">
        <v>14</v>
      </c>
      <c r="V228" s="65">
        <v>2</v>
      </c>
      <c r="W228" s="65">
        <v>1</v>
      </c>
      <c r="X228" s="65">
        <v>2</v>
      </c>
      <c r="Y228" s="65">
        <v>16</v>
      </c>
      <c r="Z228" s="65">
        <v>16</v>
      </c>
      <c r="AA228" s="65">
        <v>8</v>
      </c>
    </row>
    <row r="229" spans="1:27" ht="2.4" hidden="1" customHeight="1" x14ac:dyDescent="0.3">
      <c r="A229" s="65" t="s">
        <v>153</v>
      </c>
      <c r="B229" s="72"/>
      <c r="C229" s="27">
        <f>SUM(G229:AA229)</f>
        <v>194</v>
      </c>
      <c r="D229" s="27"/>
      <c r="E229" s="27"/>
      <c r="F229" s="27"/>
      <c r="G229" s="65">
        <v>10</v>
      </c>
      <c r="H229" s="65">
        <v>2</v>
      </c>
      <c r="I229" s="65">
        <v>42</v>
      </c>
      <c r="J229" s="65">
        <v>11</v>
      </c>
      <c r="K229" s="65">
        <v>2</v>
      </c>
      <c r="L229" s="65">
        <v>30</v>
      </c>
      <c r="M229" s="65">
        <v>9</v>
      </c>
      <c r="N229" s="65">
        <v>15</v>
      </c>
      <c r="O229" s="65">
        <v>1</v>
      </c>
      <c r="P229" s="65">
        <v>2</v>
      </c>
      <c r="Q229" s="65">
        <v>5</v>
      </c>
      <c r="R229" s="65">
        <v>1</v>
      </c>
      <c r="S229" s="65">
        <v>4</v>
      </c>
      <c r="T229" s="65">
        <v>1</v>
      </c>
      <c r="U229" s="65">
        <v>14</v>
      </c>
      <c r="V229" s="65">
        <v>2</v>
      </c>
      <c r="W229" s="65">
        <v>1</v>
      </c>
      <c r="X229" s="65">
        <v>2</v>
      </c>
      <c r="Y229" s="65">
        <v>16</v>
      </c>
      <c r="Z229" s="65">
        <v>16</v>
      </c>
      <c r="AA229" s="65">
        <v>8</v>
      </c>
    </row>
    <row r="230" spans="1:27" ht="24" hidden="1" customHeight="1" x14ac:dyDescent="0.3">
      <c r="A230" s="65" t="s">
        <v>78</v>
      </c>
      <c r="B230" s="27">
        <v>554</v>
      </c>
      <c r="C230" s="27">
        <f>SUM(G230:AA230)</f>
        <v>574</v>
      </c>
      <c r="D230" s="27"/>
      <c r="E230" s="27"/>
      <c r="F230" s="27"/>
      <c r="G230" s="82">
        <v>11</v>
      </c>
      <c r="H230" s="82">
        <v>15</v>
      </c>
      <c r="I230" s="82">
        <v>93</v>
      </c>
      <c r="J230" s="82">
        <v>30</v>
      </c>
      <c r="K230" s="82">
        <v>15</v>
      </c>
      <c r="L230" s="82">
        <v>55</v>
      </c>
      <c r="M230" s="82">
        <v>16</v>
      </c>
      <c r="N230" s="82">
        <v>18</v>
      </c>
      <c r="O230" s="82">
        <v>16</v>
      </c>
      <c r="P230" s="82">
        <v>10</v>
      </c>
      <c r="Q230" s="82">
        <v>11</v>
      </c>
      <c r="R230" s="82">
        <v>40</v>
      </c>
      <c r="S230" s="82">
        <v>22</v>
      </c>
      <c r="T230" s="82">
        <v>55</v>
      </c>
      <c r="U230" s="82">
        <v>14</v>
      </c>
      <c r="V230" s="82">
        <v>29</v>
      </c>
      <c r="W230" s="82">
        <v>22</v>
      </c>
      <c r="X230" s="82">
        <v>9</v>
      </c>
      <c r="Y230" s="82">
        <v>7</v>
      </c>
      <c r="Z230" s="82">
        <v>60</v>
      </c>
      <c r="AA230" s="82">
        <v>26</v>
      </c>
    </row>
    <row r="231" spans="1:27" ht="16.8" hidden="1" customHeight="1" x14ac:dyDescent="0.3"/>
    <row r="232" spans="1:27" s="65" customFormat="1" ht="16.8" hidden="1" customHeight="1" x14ac:dyDescent="0.3">
      <c r="A232" s="65" t="s">
        <v>160</v>
      </c>
      <c r="B232" s="72"/>
      <c r="C232" s="65">
        <f>SUM(G232:AA232)</f>
        <v>40</v>
      </c>
      <c r="G232" s="65">
        <v>3</v>
      </c>
      <c r="I232" s="65">
        <v>1</v>
      </c>
      <c r="J232" s="65">
        <v>6</v>
      </c>
      <c r="L232" s="65">
        <v>1</v>
      </c>
      <c r="O232" s="65">
        <v>1</v>
      </c>
      <c r="Q232" s="65">
        <v>2</v>
      </c>
      <c r="R232" s="65">
        <v>1</v>
      </c>
      <c r="S232" s="65">
        <v>3</v>
      </c>
      <c r="T232" s="65">
        <v>1</v>
      </c>
      <c r="U232" s="65">
        <v>3</v>
      </c>
      <c r="V232" s="65">
        <v>7</v>
      </c>
      <c r="W232" s="65">
        <v>1</v>
      </c>
      <c r="X232" s="65">
        <v>1</v>
      </c>
      <c r="Y232" s="65">
        <v>1</v>
      </c>
      <c r="Z232" s="65">
        <v>4</v>
      </c>
      <c r="AA232" s="65">
        <v>4</v>
      </c>
    </row>
    <row r="233" spans="1:27" ht="16.8" hidden="1" customHeight="1" x14ac:dyDescent="0.3"/>
    <row r="234" spans="1:27" ht="21.6" hidden="1" customHeight="1" x14ac:dyDescent="0.3">
      <c r="A234" s="65" t="s">
        <v>163</v>
      </c>
      <c r="B234" s="27">
        <v>45</v>
      </c>
      <c r="C234" s="27">
        <f>SUM(G234:AA234)</f>
        <v>58</v>
      </c>
      <c r="D234" s="27"/>
      <c r="E234" s="27"/>
      <c r="F234" s="27"/>
      <c r="G234" s="82">
        <v>5</v>
      </c>
      <c r="H234" s="82">
        <v>3</v>
      </c>
      <c r="I234" s="82"/>
      <c r="J234" s="82">
        <v>5</v>
      </c>
      <c r="K234" s="82">
        <v>2</v>
      </c>
      <c r="L234" s="82"/>
      <c r="M234" s="82">
        <v>2</v>
      </c>
      <c r="N234" s="82">
        <v>0</v>
      </c>
      <c r="O234" s="82">
        <v>3</v>
      </c>
      <c r="P234" s="82">
        <v>3</v>
      </c>
      <c r="Q234" s="82">
        <v>3</v>
      </c>
      <c r="R234" s="82">
        <v>2</v>
      </c>
      <c r="S234" s="82">
        <v>2</v>
      </c>
      <c r="T234" s="82">
        <v>10</v>
      </c>
      <c r="U234" s="82">
        <v>6</v>
      </c>
      <c r="V234" s="82">
        <v>6</v>
      </c>
      <c r="W234" s="82">
        <v>1</v>
      </c>
      <c r="X234" s="82">
        <v>1</v>
      </c>
      <c r="Y234" s="82">
        <v>4</v>
      </c>
      <c r="Z234" s="82"/>
      <c r="AA234" s="82"/>
    </row>
    <row r="235" spans="1:27" ht="16.8" hidden="1" customHeight="1" x14ac:dyDescent="0.3"/>
    <row r="236" spans="1:27" ht="16.8" hidden="1" customHeight="1" x14ac:dyDescent="0.3"/>
    <row r="237" spans="1:27" ht="13.8" hidden="1" customHeight="1" x14ac:dyDescent="0.3"/>
    <row r="238" spans="1:27" ht="16.8" hidden="1" customHeight="1" x14ac:dyDescent="0.3">
      <c r="L238" s="1" t="s">
        <v>174</v>
      </c>
      <c r="U238" s="1" t="s">
        <v>177</v>
      </c>
      <c r="W238" s="1" t="s">
        <v>175</v>
      </c>
      <c r="Z238" s="1" t="s">
        <v>176</v>
      </c>
      <c r="AA238" s="1" t="s">
        <v>173</v>
      </c>
    </row>
    <row r="239" spans="1:27" ht="16.8" hidden="1" customHeight="1" x14ac:dyDescent="0.3"/>
    <row r="240" spans="1:27" ht="21.6" hidden="1" x14ac:dyDescent="0.3">
      <c r="A240" s="13" t="s">
        <v>190</v>
      </c>
      <c r="B240" s="72"/>
      <c r="C240" s="85">
        <f>SUM(G240:AA240)</f>
        <v>49</v>
      </c>
      <c r="D240" s="72"/>
      <c r="E240" s="72"/>
      <c r="F240" s="72"/>
      <c r="G240" s="65">
        <v>1</v>
      </c>
      <c r="H240" s="65">
        <v>2</v>
      </c>
      <c r="I240" s="65"/>
      <c r="J240" s="65">
        <v>2</v>
      </c>
      <c r="K240" s="65"/>
      <c r="L240" s="65">
        <v>3</v>
      </c>
      <c r="M240" s="65">
        <v>1</v>
      </c>
      <c r="N240" s="65">
        <v>1</v>
      </c>
      <c r="O240" s="65">
        <v>8</v>
      </c>
      <c r="P240" s="65">
        <v>6</v>
      </c>
      <c r="Q240" s="65">
        <v>1</v>
      </c>
      <c r="R240" s="65">
        <v>0</v>
      </c>
      <c r="S240" s="65">
        <v>1</v>
      </c>
      <c r="T240" s="65">
        <v>4</v>
      </c>
      <c r="U240" s="65">
        <v>3</v>
      </c>
      <c r="V240" s="65">
        <v>2</v>
      </c>
      <c r="W240" s="65">
        <v>1</v>
      </c>
      <c r="X240" s="65">
        <v>1</v>
      </c>
      <c r="Y240" s="65">
        <v>7</v>
      </c>
      <c r="Z240" s="65"/>
      <c r="AA240" s="65">
        <v>5</v>
      </c>
    </row>
    <row r="241" spans="2:2" hidden="1" x14ac:dyDescent="0.3"/>
    <row r="243" spans="2:2" x14ac:dyDescent="0.3">
      <c r="B243" s="2" t="s">
        <v>1</v>
      </c>
    </row>
  </sheetData>
  <dataConsolidate/>
  <mergeCells count="31">
    <mergeCell ref="A223:L223"/>
    <mergeCell ref="A222:AA222"/>
    <mergeCell ref="W5:W6"/>
    <mergeCell ref="J5:J6"/>
    <mergeCell ref="U5:U6"/>
    <mergeCell ref="V5:V6"/>
    <mergeCell ref="K5:K6"/>
    <mergeCell ref="L5:L6"/>
    <mergeCell ref="M5:M6"/>
    <mergeCell ref="N5:N6"/>
    <mergeCell ref="O5:O6"/>
    <mergeCell ref="P5:P6"/>
    <mergeCell ref="D4:D6"/>
    <mergeCell ref="E4:E6"/>
    <mergeCell ref="F4:F6"/>
    <mergeCell ref="A2:AA2"/>
    <mergeCell ref="A4:A6"/>
    <mergeCell ref="B4:B6"/>
    <mergeCell ref="C4:C6"/>
    <mergeCell ref="G4:AA4"/>
    <mergeCell ref="G5:G6"/>
    <mergeCell ref="H5:H6"/>
    <mergeCell ref="I5:I6"/>
    <mergeCell ref="X5:X6"/>
    <mergeCell ref="Y5:Y6"/>
    <mergeCell ref="Z5:Z6"/>
    <mergeCell ref="AA5:AA6"/>
    <mergeCell ref="Q5:Q6"/>
    <mergeCell ref="R5:R6"/>
    <mergeCell ref="S5:S6"/>
    <mergeCell ref="T5:T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2020-06-10T14:25:55Z</cp:lastPrinted>
  <dcterms:created xsi:type="dcterms:W3CDTF">2017-06-08T05:54:08Z</dcterms:created>
  <dcterms:modified xsi:type="dcterms:W3CDTF">2020-06-10T15:42:17Z</dcterms:modified>
</cp:coreProperties>
</file>