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7 ию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оперативка!$A$2:$Z$213</definedName>
  </definedNames>
  <calcPr calcId="152511"/>
</workbook>
</file>

<file path=xl/calcChain.xml><?xml version="1.0" encoding="utf-8"?>
<calcChain xmlns="http://schemas.openxmlformats.org/spreadsheetml/2006/main">
  <c r="B210" i="1" l="1"/>
  <c r="B188" i="1" l="1"/>
  <c r="C187" i="1" l="1"/>
  <c r="J203" i="1" l="1"/>
  <c r="E203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E199" i="1"/>
  <c r="F199" i="1"/>
  <c r="G199" i="1"/>
  <c r="R204" i="1" l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B101" i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C103" i="1"/>
  <c r="D103" i="1" s="1"/>
  <c r="C104" i="1"/>
  <c r="D104" i="1" s="1"/>
  <c r="C105" i="1"/>
  <c r="D105" i="1" s="1"/>
  <c r="C106" i="1"/>
  <c r="D106" i="1" s="1"/>
  <c r="C107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C109" i="1"/>
  <c r="D109" i="1" s="1"/>
  <c r="C110" i="1"/>
  <c r="D110" i="1" s="1"/>
  <c r="C111" i="1"/>
  <c r="D111" i="1" s="1"/>
  <c r="C112" i="1"/>
  <c r="D112" i="1" s="1"/>
  <c r="C114" i="1"/>
  <c r="D114" i="1" s="1"/>
  <c r="B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C116" i="1"/>
  <c r="D116" i="1" s="1"/>
  <c r="C117" i="1"/>
  <c r="D117" i="1" s="1"/>
  <c r="C118" i="1"/>
  <c r="D118" i="1" s="1"/>
  <c r="C119" i="1"/>
  <c r="D119" i="1" s="1"/>
  <c r="B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B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B122" i="1"/>
  <c r="G122" i="1"/>
  <c r="H122" i="1"/>
  <c r="I122" i="1"/>
  <c r="J122" i="1"/>
  <c r="K122" i="1"/>
  <c r="L122" i="1"/>
  <c r="M122" i="1"/>
  <c r="N122" i="1"/>
  <c r="P122" i="1"/>
  <c r="Q122" i="1"/>
  <c r="S122" i="1"/>
  <c r="T122" i="1"/>
  <c r="U122" i="1"/>
  <c r="V122" i="1"/>
  <c r="Y122" i="1"/>
  <c r="Z122" i="1"/>
  <c r="B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B124" i="1"/>
  <c r="F124" i="1"/>
  <c r="J124" i="1"/>
  <c r="R124" i="1"/>
  <c r="S124" i="1"/>
  <c r="V124" i="1"/>
  <c r="X124" i="1"/>
  <c r="C125" i="1"/>
  <c r="C126" i="1"/>
  <c r="I127" i="1"/>
  <c r="N127" i="1"/>
  <c r="Q127" i="1"/>
  <c r="S127" i="1"/>
  <c r="U127" i="1"/>
  <c r="Y127" i="1"/>
  <c r="C128" i="1"/>
  <c r="D128" i="1" s="1"/>
  <c r="C129" i="1"/>
  <c r="D129" i="1" s="1"/>
  <c r="C132" i="1"/>
  <c r="C134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C138" i="1"/>
  <c r="D138" i="1" s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C142" i="1"/>
  <c r="C144" i="1"/>
  <c r="D144" i="1" s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C147" i="1"/>
  <c r="D147" i="1" s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Y149" i="1"/>
  <c r="Z149" i="1"/>
  <c r="C150" i="1"/>
  <c r="D150" i="1" s="1"/>
  <c r="C151" i="1"/>
  <c r="D151" i="1" s="1"/>
  <c r="B152" i="1"/>
  <c r="H152" i="1"/>
  <c r="M152" i="1"/>
  <c r="Z152" i="1"/>
  <c r="C153" i="1"/>
  <c r="D153" i="1" s="1"/>
  <c r="C154" i="1"/>
  <c r="D154" i="1" s="1"/>
  <c r="B155" i="1"/>
  <c r="I155" i="1"/>
  <c r="O155" i="1"/>
  <c r="S155" i="1"/>
  <c r="T155" i="1"/>
  <c r="X155" i="1"/>
  <c r="C156" i="1"/>
  <c r="D156" i="1" s="1"/>
  <c r="C157" i="1"/>
  <c r="D157" i="1" s="1"/>
  <c r="B158" i="1"/>
  <c r="N158" i="1"/>
  <c r="U158" i="1"/>
  <c r="V158" i="1"/>
  <c r="C159" i="1"/>
  <c r="D159" i="1" s="1"/>
  <c r="C160" i="1"/>
  <c r="D160" i="1" s="1"/>
  <c r="B161" i="1"/>
  <c r="F161" i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C162" i="1"/>
  <c r="C163" i="1"/>
  <c r="I164" i="1"/>
  <c r="J164" i="1"/>
  <c r="K164" i="1"/>
  <c r="L164" i="1"/>
  <c r="N164" i="1"/>
  <c r="R164" i="1"/>
  <c r="S164" i="1"/>
  <c r="W164" i="1"/>
  <c r="Y164" i="1"/>
  <c r="C165" i="1"/>
  <c r="D165" i="1" s="1"/>
  <c r="C166" i="1"/>
  <c r="D166" i="1" s="1"/>
  <c r="B167" i="1"/>
  <c r="R167" i="1"/>
  <c r="U167" i="1"/>
  <c r="C168" i="1"/>
  <c r="D168" i="1" s="1"/>
  <c r="C169" i="1"/>
  <c r="D169" i="1" s="1"/>
  <c r="B170" i="1"/>
  <c r="H170" i="1"/>
  <c r="M170" i="1"/>
  <c r="V170" i="1"/>
  <c r="C171" i="1"/>
  <c r="C172" i="1"/>
  <c r="B173" i="1"/>
  <c r="H173" i="1"/>
  <c r="K173" i="1"/>
  <c r="L173" i="1"/>
  <c r="M173" i="1"/>
  <c r="S173" i="1"/>
  <c r="V173" i="1"/>
  <c r="Y173" i="1"/>
  <c r="C174" i="1"/>
  <c r="D174" i="1" s="1"/>
  <c r="C177" i="1"/>
  <c r="C179" i="1"/>
  <c r="D179" i="1" s="1"/>
  <c r="C181" i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D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3" i="1"/>
  <c r="D193" i="1" s="1"/>
  <c r="D195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D199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D203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/>
  <c r="T204" i="1"/>
  <c r="U204" i="1"/>
  <c r="V204" i="1"/>
  <c r="W204" i="1"/>
  <c r="X204" i="1"/>
  <c r="Y204" i="1"/>
  <c r="Z204" i="1"/>
  <c r="C205" i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C182" i="1" l="1"/>
  <c r="D181" i="1"/>
  <c r="C135" i="1"/>
  <c r="D134" i="1"/>
  <c r="C206" i="1"/>
  <c r="D206" i="1" s="1"/>
  <c r="D205" i="1"/>
  <c r="C178" i="1"/>
  <c r="D177" i="1"/>
  <c r="C108" i="1"/>
  <c r="D107" i="1"/>
  <c r="C158" i="1"/>
  <c r="D158" i="1" s="1"/>
  <c r="C195" i="1"/>
  <c r="C191" i="1"/>
  <c r="D191" i="1" s="1"/>
  <c r="C120" i="1"/>
  <c r="D120" i="1" s="1"/>
  <c r="C199" i="1"/>
  <c r="C140" i="1"/>
  <c r="D140" i="1" s="1"/>
  <c r="C208" i="1"/>
  <c r="D208" i="1" s="1"/>
  <c r="C167" i="1"/>
  <c r="D167" i="1" s="1"/>
  <c r="C130" i="1"/>
  <c r="D130" i="1" s="1"/>
  <c r="C127" i="1"/>
  <c r="C115" i="1"/>
  <c r="C161" i="1"/>
  <c r="D161" i="1" s="1"/>
  <c r="C173" i="1"/>
  <c r="D173" i="1" s="1"/>
  <c r="C164" i="1"/>
  <c r="C155" i="1"/>
  <c r="D155" i="1" s="1"/>
  <c r="C152" i="1"/>
  <c r="D152" i="1" s="1"/>
  <c r="C143" i="1"/>
  <c r="C145" i="1" s="1"/>
  <c r="C204" i="1"/>
  <c r="C203" i="1"/>
  <c r="C200" i="1"/>
  <c r="C196" i="1"/>
  <c r="C170" i="1"/>
  <c r="D170" i="1" s="1"/>
  <c r="C136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D60" i="1" s="1"/>
  <c r="C61" i="1"/>
  <c r="C210" i="1" l="1"/>
  <c r="D210" i="1" s="1"/>
  <c r="C16" i="1"/>
  <c r="C17" i="1" l="1"/>
  <c r="D16" i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<sst xmlns="http://schemas.openxmlformats.org/spreadsheetml/2006/main" count="254" uniqueCount="207">
  <si>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</si>
  <si>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</si>
  <si>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</si>
  <si>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</si>
  <si>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</si>
  <si>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</si>
  <si>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</si>
  <si>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</si>
  <si>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</si>
  <si>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</si>
  <si>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</si>
  <si>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</si>
  <si>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</si>
  <si>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</si>
  <si>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</si>
  <si>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</si>
  <si>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</si>
  <si>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</si>
  <si>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</si>
  <si>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</si>
  <si>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</si>
  <si>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</si>
  <si>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</si>
  <si>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</si>
  <si>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</si>
  <si>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</si>
  <si>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</si>
  <si>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</si>
  <si>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</si>
  <si>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</si>
  <si>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</si>
  <si>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</si>
  <si>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</si>
  <si>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</si>
  <si>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</si>
  <si>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</si>
  <si>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</si>
  <si>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</si>
  <si>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</si>
  <si>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</si>
  <si>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</si>
  <si>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</si>
  <si>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</si>
  <si>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</si>
  <si>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</si>
  <si>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</si>
  <si>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</si>
  <si>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</si>
  <si>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</si>
  <si>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</si>
  <si>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</si>
  <si>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</si>
  <si>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</si>
  <si>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</si>
  <si>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</si>
  <si>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</si>
  <si>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</si>
  <si>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</si>
  <si>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</si>
  <si>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</si>
  <si>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</si>
  <si>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</si>
  <si>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</si>
  <si>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</si>
  <si>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</si>
  <si>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</si>
  <si>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</si>
  <si>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</si>
  <si>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</si>
  <si>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</si>
  <si>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</si>
  <si>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</si>
  <si>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</si>
  <si>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</si>
  <si>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</si>
  <si>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</si>
  <si>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</si>
  <si>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</si>
  <si>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</si>
  <si>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</si>
  <si>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</si>
  <si>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</si>
  <si>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</si>
  <si>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</si>
  <si>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</si>
  <si>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</si>
  <si>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</si>
  <si>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</si>
  <si>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</si>
  <si>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</si>
  <si>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</si>
  <si>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</si>
  <si>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</si>
  <si>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</si>
  <si>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</si>
  <si>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</si>
  <si>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</si>
  <si>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</si>
  <si>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</si>
  <si>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</si>
  <si>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</si>
  <si>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</si>
  <si>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</si>
  <si>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</si>
  <si>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</si>
  <si>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</si>
  <si>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</si>
  <si>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</si>
  <si>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</si>
  <si>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</si>
  <si>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</si>
  <si>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</si>
  <si>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</si>
  <si>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</si>
  <si>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</si>
  <si>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</si>
  <si>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</si>
  <si>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</si>
  <si>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</si>
  <si>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</si>
  <si>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</si>
  <si>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</si>
  <si>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</si>
  <si>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</si>
  <si>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</si>
  <si>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</si>
  <si>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</si>
  <si>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</si>
  <si>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</si>
  <si>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</si>
  <si>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</si>
  <si>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</si>
  <si>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</si>
  <si>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</si>
  <si>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</si>
  <si>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</si>
  <si>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</si>
  <si>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</si>
  <si>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</si>
  <si>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</si>
  <si>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</si>
  <si>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</si>
  <si>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</si>
  <si>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</si>
  <si>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</si>
  <si>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</si>
  <si>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</si>
  <si>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</si>
  <si>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</si>
  <si>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</si>
  <si>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</si>
  <si>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</si>
  <si>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</si>
  <si>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</si>
  <si>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</si>
  <si>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</si>
  <si>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</si>
  <si>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</si>
  <si>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</si>
  <si>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</si>
  <si>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</si>
  <si>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</si>
  <si>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</si>
  <si>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</si>
  <si>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</si>
  <si>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</si>
  <si>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</si>
  <si>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</si>
  <si>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</si>
  <si>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</si>
  <si>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</si>
  <si>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</si>
  <si>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</si>
  <si>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</si>
  <si>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</si>
  <si>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</si>
  <si>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</si>
  <si>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</si>
  <si>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</si>
  <si>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</si>
  <si>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</si>
  <si>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</si>
  <si>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</si>
  <si>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</si>
  <si>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</si>
  <si>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</si>
  <si>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</si>
  <si>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</si>
  <si>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</si>
  <si>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</si>
  <si>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</si>
  <si>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</si>
  <si>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</si>
  <si>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</si>
  <si>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</si>
  <si>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</si>
  <si>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</si>
  <si>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</si>
  <si>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</si>
  <si>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</si>
  <si>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</si>
  <si>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</si>
  <si>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</si>
  <si>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</si>
  <si>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</si>
  <si>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Посеяно технических культур - всего, га</t>
  </si>
  <si>
    <t>Информация о сельскохозяйственных работах по состоянию на 3 июля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</si>
</sst>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N190" sqref="N190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8" t="s">
        <v>206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9" t="s">
        <v>3</v>
      </c>
      <c r="B4" s="132" t="s">
        <v>195</v>
      </c>
      <c r="C4" s="135" t="s">
        <v>196</v>
      </c>
      <c r="D4" s="135" t="s">
        <v>197</v>
      </c>
      <c r="E4" s="135" t="s">
        <v>203</v>
      </c>
      <c r="F4" s="138" t="s">
        <v>4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</row>
    <row r="5" spans="1:27" s="2" customFormat="1" ht="87" customHeight="1" x14ac:dyDescent="0.3">
      <c r="A5" s="130"/>
      <c r="B5" s="133"/>
      <c r="C5" s="136"/>
      <c r="D5" s="136"/>
      <c r="E5" s="136"/>
      <c r="F5" s="141" t="s">
        <v>5</v>
      </c>
      <c r="G5" s="141" t="s">
        <v>6</v>
      </c>
      <c r="H5" s="141" t="s">
        <v>7</v>
      </c>
      <c r="I5" s="141" t="s">
        <v>8</v>
      </c>
      <c r="J5" s="141" t="s">
        <v>9</v>
      </c>
      <c r="K5" s="141" t="s">
        <v>10</v>
      </c>
      <c r="L5" s="141" t="s">
        <v>11</v>
      </c>
      <c r="M5" s="141" t="s">
        <v>12</v>
      </c>
      <c r="N5" s="141" t="s">
        <v>13</v>
      </c>
      <c r="O5" s="141" t="s">
        <v>14</v>
      </c>
      <c r="P5" s="141" t="s">
        <v>15</v>
      </c>
      <c r="Q5" s="141" t="s">
        <v>16</v>
      </c>
      <c r="R5" s="141" t="s">
        <v>17</v>
      </c>
      <c r="S5" s="141" t="s">
        <v>18</v>
      </c>
      <c r="T5" s="141" t="s">
        <v>19</v>
      </c>
      <c r="U5" s="141" t="s">
        <v>20</v>
      </c>
      <c r="V5" s="141" t="s">
        <v>21</v>
      </c>
      <c r="W5" s="141" t="s">
        <v>22</v>
      </c>
      <c r="X5" s="141" t="s">
        <v>23</v>
      </c>
      <c r="Y5" s="141" t="s">
        <v>24</v>
      </c>
      <c r="Z5" s="141" t="s">
        <v>25</v>
      </c>
    </row>
    <row r="6" spans="1:27" s="2" customFormat="1" ht="70.2" customHeight="1" thickBot="1" x14ac:dyDescent="0.35">
      <c r="A6" s="131"/>
      <c r="B6" s="134"/>
      <c r="C6" s="137"/>
      <c r="D6" s="137"/>
      <c r="E6" s="137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3">
        <v>2341</v>
      </c>
      <c r="G7" s="103">
        <v>1953</v>
      </c>
      <c r="H7" s="103">
        <v>3437</v>
      </c>
      <c r="I7" s="103">
        <v>2776</v>
      </c>
      <c r="J7" s="103">
        <v>1520</v>
      </c>
      <c r="K7" s="103">
        <v>3092</v>
      </c>
      <c r="L7" s="103">
        <v>2190</v>
      </c>
      <c r="M7" s="103">
        <v>2784</v>
      </c>
      <c r="N7" s="103">
        <v>2272</v>
      </c>
      <c r="O7" s="103">
        <v>917</v>
      </c>
      <c r="P7" s="103">
        <v>1364</v>
      </c>
      <c r="Q7" s="103">
        <v>1923</v>
      </c>
      <c r="R7" s="103">
        <v>2737</v>
      </c>
      <c r="S7" s="103">
        <v>3068</v>
      </c>
      <c r="T7" s="103">
        <v>3588</v>
      </c>
      <c r="U7" s="103">
        <v>2552</v>
      </c>
      <c r="V7" s="103">
        <v>1811</v>
      </c>
      <c r="W7" s="103">
        <v>640</v>
      </c>
      <c r="X7" s="103">
        <v>2157</v>
      </c>
      <c r="Y7" s="103">
        <v>3852</v>
      </c>
      <c r="Z7" s="103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3">
        <v>2496</v>
      </c>
      <c r="G8" s="103">
        <v>1976</v>
      </c>
      <c r="H8" s="103">
        <v>3628</v>
      </c>
      <c r="I8" s="103">
        <v>3055</v>
      </c>
      <c r="J8" s="103">
        <v>1529</v>
      </c>
      <c r="K8" s="103">
        <v>3159</v>
      </c>
      <c r="L8" s="103">
        <v>2194</v>
      </c>
      <c r="M8" s="103">
        <v>2867</v>
      </c>
      <c r="N8" s="103">
        <v>2272</v>
      </c>
      <c r="O8" s="103">
        <v>1104</v>
      </c>
      <c r="P8" s="103">
        <v>1700</v>
      </c>
      <c r="Q8" s="103">
        <v>1923</v>
      </c>
      <c r="R8" s="103">
        <v>3135</v>
      </c>
      <c r="S8" s="103">
        <v>3068</v>
      </c>
      <c r="T8" s="103">
        <v>3942</v>
      </c>
      <c r="U8" s="103">
        <v>2709</v>
      </c>
      <c r="V8" s="103">
        <v>1970</v>
      </c>
      <c r="W8" s="103">
        <v>576</v>
      </c>
      <c r="X8" s="103">
        <v>2146</v>
      </c>
      <c r="Y8" s="103">
        <v>3852</v>
      </c>
      <c r="Z8" s="103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13">
        <f t="shared" si="0"/>
        <v>1.0662110209312259</v>
      </c>
      <c r="G9" s="113">
        <f t="shared" si="0"/>
        <v>1.0117767537122375</v>
      </c>
      <c r="H9" s="113">
        <f t="shared" si="0"/>
        <v>1.0555717195228398</v>
      </c>
      <c r="I9" s="113">
        <f t="shared" si="0"/>
        <v>1.1005043227665705</v>
      </c>
      <c r="J9" s="113">
        <f t="shared" si="0"/>
        <v>1.0059210526315789</v>
      </c>
      <c r="K9" s="113">
        <f t="shared" si="0"/>
        <v>1.0216688227684347</v>
      </c>
      <c r="L9" s="113">
        <f t="shared" si="0"/>
        <v>1.0018264840182649</v>
      </c>
      <c r="M9" s="113">
        <f t="shared" si="0"/>
        <v>1.0298132183908046</v>
      </c>
      <c r="N9" s="113">
        <f t="shared" si="0"/>
        <v>1</v>
      </c>
      <c r="O9" s="113">
        <f t="shared" si="0"/>
        <v>1.2039258451472192</v>
      </c>
      <c r="P9" s="113">
        <f t="shared" si="0"/>
        <v>1.2463343108504399</v>
      </c>
      <c r="Q9" s="113">
        <f t="shared" si="0"/>
        <v>1</v>
      </c>
      <c r="R9" s="113">
        <f t="shared" si="0"/>
        <v>1.1454146876141762</v>
      </c>
      <c r="S9" s="113">
        <f t="shared" si="0"/>
        <v>1</v>
      </c>
      <c r="T9" s="113">
        <f t="shared" si="0"/>
        <v>1.0986622073578596</v>
      </c>
      <c r="U9" s="113">
        <f t="shared" si="0"/>
        <v>1.0615203761755485</v>
      </c>
      <c r="V9" s="113">
        <f t="shared" si="0"/>
        <v>1.0877967973495306</v>
      </c>
      <c r="W9" s="113">
        <f t="shared" si="0"/>
        <v>0.9</v>
      </c>
      <c r="X9" s="113">
        <f t="shared" si="0"/>
        <v>0.99490032452480293</v>
      </c>
      <c r="Y9" s="113">
        <f t="shared" si="0"/>
        <v>1</v>
      </c>
      <c r="Z9" s="113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3">
        <v>2421</v>
      </c>
      <c r="G10" s="103">
        <v>1921</v>
      </c>
      <c r="H10" s="103">
        <v>3628</v>
      </c>
      <c r="I10" s="103">
        <v>3055</v>
      </c>
      <c r="J10" s="103">
        <v>1440</v>
      </c>
      <c r="K10" s="103">
        <v>2919</v>
      </c>
      <c r="L10" s="103">
        <v>2099</v>
      </c>
      <c r="M10" s="103">
        <v>2787</v>
      </c>
      <c r="N10" s="103">
        <v>2272</v>
      </c>
      <c r="O10" s="103">
        <v>1104</v>
      </c>
      <c r="P10" s="103">
        <v>1670</v>
      </c>
      <c r="Q10" s="103">
        <v>1923</v>
      </c>
      <c r="R10" s="103">
        <v>3077</v>
      </c>
      <c r="S10" s="103">
        <v>3068</v>
      </c>
      <c r="T10" s="103">
        <v>3942</v>
      </c>
      <c r="U10" s="103">
        <v>2475</v>
      </c>
      <c r="V10" s="103">
        <v>1909</v>
      </c>
      <c r="W10" s="103">
        <v>576</v>
      </c>
      <c r="X10" s="103">
        <v>2146</v>
      </c>
      <c r="Y10" s="103">
        <v>3852</v>
      </c>
      <c r="Z10" s="103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13">
        <f>F10/F8</f>
        <v>0.96995192307692313</v>
      </c>
      <c r="G11" s="113">
        <f t="shared" ref="G11:Z11" si="1">G10/G8</f>
        <v>0.97216599190283404</v>
      </c>
      <c r="H11" s="113">
        <f t="shared" si="1"/>
        <v>1</v>
      </c>
      <c r="I11" s="113">
        <f t="shared" si="1"/>
        <v>1</v>
      </c>
      <c r="J11" s="113">
        <f t="shared" si="1"/>
        <v>0.94179202092871162</v>
      </c>
      <c r="K11" s="113">
        <f t="shared" si="1"/>
        <v>0.92402659069325732</v>
      </c>
      <c r="L11" s="113">
        <f t="shared" si="1"/>
        <v>0.95670009115770283</v>
      </c>
      <c r="M11" s="113">
        <f t="shared" si="1"/>
        <v>0.97209626787582837</v>
      </c>
      <c r="N11" s="113">
        <f t="shared" si="1"/>
        <v>1</v>
      </c>
      <c r="O11" s="113">
        <f t="shared" si="1"/>
        <v>1</v>
      </c>
      <c r="P11" s="113">
        <f t="shared" si="1"/>
        <v>0.98235294117647054</v>
      </c>
      <c r="Q11" s="113">
        <f t="shared" si="1"/>
        <v>1</v>
      </c>
      <c r="R11" s="113">
        <f t="shared" si="1"/>
        <v>0.98149920255183409</v>
      </c>
      <c r="S11" s="113">
        <f t="shared" si="1"/>
        <v>1</v>
      </c>
      <c r="T11" s="113">
        <f t="shared" si="1"/>
        <v>1</v>
      </c>
      <c r="U11" s="113">
        <f t="shared" si="1"/>
        <v>0.91362126245847175</v>
      </c>
      <c r="V11" s="113">
        <f t="shared" si="1"/>
        <v>0.96903553299492384</v>
      </c>
      <c r="W11" s="113">
        <f t="shared" si="1"/>
        <v>1</v>
      </c>
      <c r="X11" s="113">
        <f t="shared" si="1"/>
        <v>1</v>
      </c>
      <c r="Y11" s="113">
        <f t="shared" si="1"/>
        <v>1</v>
      </c>
      <c r="Z11" s="113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4">
        <v>498</v>
      </c>
      <c r="G12" s="114">
        <v>198</v>
      </c>
      <c r="H12" s="114">
        <v>2400</v>
      </c>
      <c r="I12" s="114">
        <v>873</v>
      </c>
      <c r="J12" s="114">
        <v>72</v>
      </c>
      <c r="K12" s="114">
        <v>2250</v>
      </c>
      <c r="L12" s="114">
        <v>900</v>
      </c>
      <c r="M12" s="114">
        <v>423</v>
      </c>
      <c r="N12" s="114">
        <v>613</v>
      </c>
      <c r="O12" s="114">
        <v>150</v>
      </c>
      <c r="P12" s="114">
        <v>750</v>
      </c>
      <c r="Q12" s="114">
        <v>310</v>
      </c>
      <c r="R12" s="114">
        <v>1600</v>
      </c>
      <c r="S12" s="114">
        <v>700</v>
      </c>
      <c r="T12" s="114">
        <v>1856</v>
      </c>
      <c r="U12" s="114">
        <v>600</v>
      </c>
      <c r="V12" s="114"/>
      <c r="W12" s="114">
        <v>374</v>
      </c>
      <c r="X12" s="114">
        <v>940</v>
      </c>
      <c r="Y12" s="114">
        <v>3009</v>
      </c>
      <c r="Z12" s="114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5">
        <f t="shared" ref="F13:M13" si="2">F12/F8</f>
        <v>0.19951923076923078</v>
      </c>
      <c r="G13" s="115">
        <f t="shared" si="2"/>
        <v>0.10020242914979757</v>
      </c>
      <c r="H13" s="115">
        <f t="shared" si="2"/>
        <v>0.66152149944873206</v>
      </c>
      <c r="I13" s="115">
        <f t="shared" si="2"/>
        <v>0.2857610474631751</v>
      </c>
      <c r="J13" s="115">
        <f t="shared" si="2"/>
        <v>4.7089601046435579E-2</v>
      </c>
      <c r="K13" s="115">
        <f t="shared" si="2"/>
        <v>0.71225071225071224</v>
      </c>
      <c r="L13" s="115">
        <f t="shared" si="2"/>
        <v>0.41020966271649956</v>
      </c>
      <c r="M13" s="115">
        <f t="shared" si="2"/>
        <v>0.14754098360655737</v>
      </c>
      <c r="N13" s="115">
        <f t="shared" ref="N13:Z13" si="3">N12/N8</f>
        <v>0.269806338028169</v>
      </c>
      <c r="O13" s="115">
        <f t="shared" si="3"/>
        <v>0.1358695652173913</v>
      </c>
      <c r="P13" s="115">
        <f t="shared" si="3"/>
        <v>0.44117647058823528</v>
      </c>
      <c r="Q13" s="115">
        <f t="shared" si="3"/>
        <v>0.16120644825793032</v>
      </c>
      <c r="R13" s="115">
        <f t="shared" si="3"/>
        <v>0.5103668261562998</v>
      </c>
      <c r="S13" s="115">
        <f t="shared" si="3"/>
        <v>0.22816166883963493</v>
      </c>
      <c r="T13" s="115">
        <f t="shared" si="3"/>
        <v>0.47082699137493655</v>
      </c>
      <c r="U13" s="115">
        <f t="shared" si="3"/>
        <v>0.22148394241417496</v>
      </c>
      <c r="V13" s="115">
        <f t="shared" si="3"/>
        <v>0</v>
      </c>
      <c r="W13" s="115">
        <f t="shared" si="3"/>
        <v>0.64930555555555558</v>
      </c>
      <c r="X13" s="115">
        <f t="shared" si="3"/>
        <v>0.43802423112767941</v>
      </c>
      <c r="Y13" s="115">
        <f t="shared" si="3"/>
        <v>0.78115264797507789</v>
      </c>
      <c r="Z13" s="115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3"/>
      <c r="G14" s="103"/>
      <c r="H14" s="103">
        <v>1600</v>
      </c>
      <c r="I14" s="103">
        <v>500</v>
      </c>
      <c r="J14" s="103">
        <v>12</v>
      </c>
      <c r="K14" s="103">
        <v>200</v>
      </c>
      <c r="L14" s="103">
        <v>1372</v>
      </c>
      <c r="M14" s="103"/>
      <c r="N14" s="103">
        <v>580</v>
      </c>
      <c r="O14" s="103"/>
      <c r="P14" s="103">
        <v>100</v>
      </c>
      <c r="Q14" s="103">
        <v>120</v>
      </c>
      <c r="R14" s="103"/>
      <c r="S14" s="103">
        <v>250</v>
      </c>
      <c r="T14" s="103">
        <v>280</v>
      </c>
      <c r="U14" s="103"/>
      <c r="V14" s="103"/>
      <c r="W14" s="103"/>
      <c r="X14" s="103"/>
      <c r="Y14" s="103">
        <v>100</v>
      </c>
      <c r="Z14" s="103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3">
        <v>1214</v>
      </c>
      <c r="G15" s="103">
        <v>599</v>
      </c>
      <c r="H15" s="103">
        <v>1456</v>
      </c>
      <c r="I15" s="103">
        <v>1166.4000000000001</v>
      </c>
      <c r="J15" s="103">
        <v>648</v>
      </c>
      <c r="K15" s="103">
        <v>1046</v>
      </c>
      <c r="L15" s="103">
        <v>965.7</v>
      </c>
      <c r="M15" s="103">
        <v>1272</v>
      </c>
      <c r="N15" s="103">
        <v>779.2</v>
      </c>
      <c r="O15" s="103">
        <v>418</v>
      </c>
      <c r="P15" s="103">
        <v>542</v>
      </c>
      <c r="Q15" s="103">
        <v>1129</v>
      </c>
      <c r="R15" s="103">
        <v>1318</v>
      </c>
      <c r="S15" s="103">
        <v>1036</v>
      </c>
      <c r="T15" s="103">
        <v>1268.5</v>
      </c>
      <c r="U15" s="103">
        <v>857</v>
      </c>
      <c r="V15" s="103">
        <v>661</v>
      </c>
      <c r="W15" s="103">
        <v>187.6</v>
      </c>
      <c r="X15" s="103">
        <v>1099</v>
      </c>
      <c r="Y15" s="103">
        <v>1550</v>
      </c>
      <c r="Z15" s="103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6">
        <v>268.39999999999998</v>
      </c>
      <c r="G16" s="116">
        <v>181.8</v>
      </c>
      <c r="H16" s="116">
        <v>597.6</v>
      </c>
      <c r="I16" s="116">
        <v>1396.4</v>
      </c>
      <c r="J16" s="116">
        <v>363.2</v>
      </c>
      <c r="K16" s="116">
        <v>496.3</v>
      </c>
      <c r="L16" s="116">
        <v>781</v>
      </c>
      <c r="M16" s="116">
        <v>850.5</v>
      </c>
      <c r="N16" s="116">
        <v>782.1</v>
      </c>
      <c r="O16" s="116">
        <v>210</v>
      </c>
      <c r="P16" s="116">
        <v>484.8</v>
      </c>
      <c r="Q16" s="116">
        <v>248.3</v>
      </c>
      <c r="R16" s="116">
        <v>516.20000000000005</v>
      </c>
      <c r="S16" s="116">
        <v>356</v>
      </c>
      <c r="T16" s="116">
        <v>868</v>
      </c>
      <c r="U16" s="116">
        <v>561.20000000000005</v>
      </c>
      <c r="V16" s="116">
        <v>219.8</v>
      </c>
      <c r="W16" s="116">
        <v>145.1</v>
      </c>
      <c r="X16" s="116">
        <v>605.70000000000005</v>
      </c>
      <c r="Y16" s="116">
        <v>1368.7</v>
      </c>
      <c r="Z16" s="116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5">
        <f t="shared" ref="F17:X17" si="4">F16/F15</f>
        <v>0.22108731466227347</v>
      </c>
      <c r="G17" s="115">
        <f t="shared" si="4"/>
        <v>0.30350584307178635</v>
      </c>
      <c r="H17" s="115">
        <f t="shared" si="4"/>
        <v>0.41043956043956048</v>
      </c>
      <c r="I17" s="115">
        <f t="shared" si="4"/>
        <v>1.19718792866941</v>
      </c>
      <c r="J17" s="115">
        <f t="shared" si="4"/>
        <v>0.56049382716049378</v>
      </c>
      <c r="K17" s="115">
        <f t="shared" si="4"/>
        <v>0.47447418738049713</v>
      </c>
      <c r="L17" s="115">
        <f t="shared" si="4"/>
        <v>0.8087397742570156</v>
      </c>
      <c r="M17" s="115">
        <f t="shared" si="4"/>
        <v>0.66863207547169812</v>
      </c>
      <c r="N17" s="115">
        <f t="shared" si="4"/>
        <v>1.0037217659137576</v>
      </c>
      <c r="O17" s="115">
        <f t="shared" si="4"/>
        <v>0.50239234449760761</v>
      </c>
      <c r="P17" s="115">
        <f t="shared" si="4"/>
        <v>0.89446494464944648</v>
      </c>
      <c r="Q17" s="115">
        <f t="shared" si="4"/>
        <v>0.21992914083259524</v>
      </c>
      <c r="R17" s="115">
        <f t="shared" si="4"/>
        <v>0.39165402124430959</v>
      </c>
      <c r="S17" s="115">
        <f t="shared" si="4"/>
        <v>0.34362934362934361</v>
      </c>
      <c r="T17" s="115">
        <f t="shared" si="4"/>
        <v>0.68427276310603069</v>
      </c>
      <c r="U17" s="115">
        <f t="shared" si="4"/>
        <v>0.65484247374562432</v>
      </c>
      <c r="V17" s="115">
        <f t="shared" si="4"/>
        <v>0.33252647503782151</v>
      </c>
      <c r="W17" s="115">
        <f t="shared" si="4"/>
        <v>0.77345415778251603</v>
      </c>
      <c r="X17" s="115">
        <f t="shared" si="4"/>
        <v>0.55113739763421299</v>
      </c>
      <c r="Y17" s="115">
        <v>0.72699999999999998</v>
      </c>
      <c r="Z17" s="115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5">
        <v>0.46400000000000002</v>
      </c>
      <c r="G18" s="115">
        <v>0.46700000000000003</v>
      </c>
      <c r="H18" s="115">
        <v>0.84199999999999997</v>
      </c>
      <c r="I18" s="115">
        <v>0.81100000000000005</v>
      </c>
      <c r="J18" s="115">
        <v>1.038</v>
      </c>
      <c r="K18" s="115">
        <v>1.083</v>
      </c>
      <c r="L18" s="115">
        <v>2.1429999999999998</v>
      </c>
      <c r="M18" s="115">
        <v>1.0509999999999999</v>
      </c>
      <c r="N18" s="115">
        <v>0.63500000000000001</v>
      </c>
      <c r="O18" s="115">
        <v>1.077</v>
      </c>
      <c r="P18" s="115">
        <v>0.67700000000000005</v>
      </c>
      <c r="Q18" s="115">
        <v>0.59299999999999997</v>
      </c>
      <c r="R18" s="115">
        <v>0.6</v>
      </c>
      <c r="S18" s="115">
        <v>0.85699999999999998</v>
      </c>
      <c r="T18" s="115">
        <v>0.88300000000000001</v>
      </c>
      <c r="U18" s="115">
        <v>0.30599999999999999</v>
      </c>
      <c r="V18" s="115">
        <v>0.8</v>
      </c>
      <c r="W18" s="115">
        <v>0.69299999999999995</v>
      </c>
      <c r="X18" s="115">
        <v>0.75</v>
      </c>
      <c r="Y18" s="115">
        <v>1.319</v>
      </c>
      <c r="Z18" s="115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5">
        <v>0.95099999999999996</v>
      </c>
      <c r="G19" s="115">
        <v>0.26700000000000002</v>
      </c>
      <c r="H19" s="115">
        <v>1.1719999999999999</v>
      </c>
      <c r="I19" s="115">
        <v>0.52600000000000002</v>
      </c>
      <c r="J19" s="115">
        <v>0.625</v>
      </c>
      <c r="K19" s="115">
        <v>1.1180000000000001</v>
      </c>
      <c r="L19" s="115">
        <v>3.464</v>
      </c>
      <c r="M19" s="115">
        <v>0.377</v>
      </c>
      <c r="N19" s="115">
        <v>0.4</v>
      </c>
      <c r="O19" s="115">
        <v>1.548</v>
      </c>
      <c r="P19" s="115">
        <v>0.63300000000000001</v>
      </c>
      <c r="Q19" s="115">
        <v>5.6000000000000001E-2</v>
      </c>
      <c r="R19" s="115">
        <v>0.42199999999999999</v>
      </c>
      <c r="S19" s="115">
        <v>8.6999999999999994E-2</v>
      </c>
      <c r="T19" s="115">
        <v>0.97899999999999998</v>
      </c>
      <c r="U19" s="115">
        <v>0.313</v>
      </c>
      <c r="V19" s="115">
        <v>0</v>
      </c>
      <c r="W19" s="115">
        <v>1.6830000000000001</v>
      </c>
      <c r="X19" s="115">
        <v>0.752</v>
      </c>
      <c r="Y19" s="115">
        <v>0.54900000000000004</v>
      </c>
      <c r="Z19" s="115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7">
        <v>6823</v>
      </c>
      <c r="G20" s="117">
        <v>3040</v>
      </c>
      <c r="H20" s="117">
        <v>5500</v>
      </c>
      <c r="I20" s="117">
        <v>5076</v>
      </c>
      <c r="J20" s="117">
        <v>3031</v>
      </c>
      <c r="K20" s="117">
        <v>5940</v>
      </c>
      <c r="L20" s="117">
        <v>3195</v>
      </c>
      <c r="M20" s="117">
        <v>3687</v>
      </c>
      <c r="N20" s="117">
        <v>4792</v>
      </c>
      <c r="O20" s="117">
        <v>1272</v>
      </c>
      <c r="P20" s="117">
        <v>2634</v>
      </c>
      <c r="Q20" s="117">
        <v>5962</v>
      </c>
      <c r="R20" s="117">
        <v>6465</v>
      </c>
      <c r="S20" s="117">
        <v>3620</v>
      </c>
      <c r="T20" s="117">
        <v>7665</v>
      </c>
      <c r="U20" s="117">
        <v>4125</v>
      </c>
      <c r="V20" s="117">
        <v>2805</v>
      </c>
      <c r="W20" s="117">
        <v>1994</v>
      </c>
      <c r="X20" s="117">
        <v>6100</v>
      </c>
      <c r="Y20" s="117">
        <v>6901</v>
      </c>
      <c r="Z20" s="117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9">
        <f t="shared" ref="F22:Z22" si="5">F21/F20</f>
        <v>0</v>
      </c>
      <c r="G22" s="119">
        <f t="shared" si="5"/>
        <v>0</v>
      </c>
      <c r="H22" s="119">
        <f t="shared" si="5"/>
        <v>0</v>
      </c>
      <c r="I22" s="119">
        <f t="shared" si="5"/>
        <v>0</v>
      </c>
      <c r="J22" s="119">
        <f t="shared" si="5"/>
        <v>0</v>
      </c>
      <c r="K22" s="119">
        <f t="shared" si="5"/>
        <v>0</v>
      </c>
      <c r="L22" s="119">
        <f t="shared" si="5"/>
        <v>0</v>
      </c>
      <c r="M22" s="119">
        <f t="shared" si="5"/>
        <v>0</v>
      </c>
      <c r="N22" s="119">
        <f t="shared" si="5"/>
        <v>0</v>
      </c>
      <c r="O22" s="119">
        <f t="shared" si="5"/>
        <v>0</v>
      </c>
      <c r="P22" s="119">
        <f t="shared" si="5"/>
        <v>0</v>
      </c>
      <c r="Q22" s="119">
        <f t="shared" si="5"/>
        <v>0</v>
      </c>
      <c r="R22" s="119">
        <f t="shared" si="5"/>
        <v>0</v>
      </c>
      <c r="S22" s="119">
        <f t="shared" si="5"/>
        <v>0</v>
      </c>
      <c r="T22" s="119">
        <f t="shared" si="5"/>
        <v>0</v>
      </c>
      <c r="U22" s="119">
        <f t="shared" si="5"/>
        <v>0</v>
      </c>
      <c r="V22" s="119">
        <f t="shared" si="5"/>
        <v>0</v>
      </c>
      <c r="W22" s="119">
        <f t="shared" si="5"/>
        <v>0</v>
      </c>
      <c r="X22" s="119">
        <f t="shared" si="5"/>
        <v>0</v>
      </c>
      <c r="Y22" s="119">
        <f t="shared" si="5"/>
        <v>0</v>
      </c>
      <c r="Z22" s="119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5" t="e">
        <f>F23/F21</f>
        <v>#DIV/0!</v>
      </c>
      <c r="G24" s="115" t="e">
        <f t="shared" ref="G24:Z24" si="6">G23/G21</f>
        <v>#DIV/0!</v>
      </c>
      <c r="H24" s="115" t="e">
        <f t="shared" si="6"/>
        <v>#DIV/0!</v>
      </c>
      <c r="I24" s="115" t="e">
        <f t="shared" si="6"/>
        <v>#DIV/0!</v>
      </c>
      <c r="J24" s="115" t="e">
        <f t="shared" si="6"/>
        <v>#DIV/0!</v>
      </c>
      <c r="K24" s="115" t="e">
        <f t="shared" si="6"/>
        <v>#DIV/0!</v>
      </c>
      <c r="L24" s="115" t="e">
        <f t="shared" si="6"/>
        <v>#DIV/0!</v>
      </c>
      <c r="M24" s="115" t="e">
        <f t="shared" si="6"/>
        <v>#DIV/0!</v>
      </c>
      <c r="N24" s="115" t="e">
        <f t="shared" si="6"/>
        <v>#DIV/0!</v>
      </c>
      <c r="O24" s="115" t="e">
        <f t="shared" si="6"/>
        <v>#DIV/0!</v>
      </c>
      <c r="P24" s="115" t="e">
        <f t="shared" si="6"/>
        <v>#DIV/0!</v>
      </c>
      <c r="Q24" s="115" t="e">
        <f t="shared" si="6"/>
        <v>#DIV/0!</v>
      </c>
      <c r="R24" s="115" t="e">
        <f t="shared" si="6"/>
        <v>#DIV/0!</v>
      </c>
      <c r="S24" s="115" t="e">
        <f t="shared" si="6"/>
        <v>#DIV/0!</v>
      </c>
      <c r="T24" s="115" t="e">
        <f t="shared" si="6"/>
        <v>#DIV/0!</v>
      </c>
      <c r="U24" s="115" t="e">
        <f t="shared" si="6"/>
        <v>#DIV/0!</v>
      </c>
      <c r="V24" s="115" t="e">
        <f t="shared" si="6"/>
        <v>#DIV/0!</v>
      </c>
      <c r="W24" s="115" t="e">
        <f t="shared" si="6"/>
        <v>#DIV/0!</v>
      </c>
      <c r="X24" s="115" t="e">
        <f t="shared" si="6"/>
        <v>#DIV/0!</v>
      </c>
      <c r="Y24" s="115" t="e">
        <f t="shared" si="6"/>
        <v>#DIV/0!</v>
      </c>
      <c r="Z24" s="115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8">
        <v>1765</v>
      </c>
      <c r="G25" s="118">
        <v>3040</v>
      </c>
      <c r="H25" s="118">
        <v>3200</v>
      </c>
      <c r="I25" s="118">
        <v>5076</v>
      </c>
      <c r="J25" s="118">
        <v>2824</v>
      </c>
      <c r="K25" s="118">
        <v>5940</v>
      </c>
      <c r="L25" s="118">
        <v>2430</v>
      </c>
      <c r="M25" s="118">
        <v>2976</v>
      </c>
      <c r="N25" s="118">
        <v>4792</v>
      </c>
      <c r="O25" s="118">
        <v>1272</v>
      </c>
      <c r="P25" s="118">
        <v>2440</v>
      </c>
      <c r="Q25" s="118">
        <v>5462</v>
      </c>
      <c r="R25" s="118">
        <v>6045</v>
      </c>
      <c r="S25" s="118">
        <v>3291</v>
      </c>
      <c r="T25" s="118">
        <v>7403</v>
      </c>
      <c r="U25" s="118">
        <v>3382</v>
      </c>
      <c r="V25" s="118">
        <v>2570</v>
      </c>
      <c r="W25" s="118">
        <v>1399</v>
      </c>
      <c r="X25" s="118">
        <v>5859</v>
      </c>
      <c r="Y25" s="118">
        <v>6800</v>
      </c>
      <c r="Z25" s="118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20">
        <f t="shared" si="7"/>
        <v>0.2586838634031951</v>
      </c>
      <c r="G26" s="120">
        <f t="shared" si="7"/>
        <v>1</v>
      </c>
      <c r="H26" s="120">
        <f t="shared" si="7"/>
        <v>0.58181818181818179</v>
      </c>
      <c r="I26" s="120">
        <f t="shared" si="7"/>
        <v>1</v>
      </c>
      <c r="J26" s="120">
        <f t="shared" si="7"/>
        <v>0.93170570768723193</v>
      </c>
      <c r="K26" s="120">
        <f t="shared" si="7"/>
        <v>1</v>
      </c>
      <c r="L26" s="120">
        <f t="shared" si="7"/>
        <v>0.76056338028169013</v>
      </c>
      <c r="M26" s="120">
        <f t="shared" si="7"/>
        <v>0.80716029292107405</v>
      </c>
      <c r="N26" s="120">
        <f t="shared" si="7"/>
        <v>1</v>
      </c>
      <c r="O26" s="120">
        <f t="shared" si="7"/>
        <v>1</v>
      </c>
      <c r="P26" s="120">
        <f t="shared" si="7"/>
        <v>0.92634776006074415</v>
      </c>
      <c r="Q26" s="120">
        <f t="shared" si="7"/>
        <v>0.91613552499161355</v>
      </c>
      <c r="R26" s="120">
        <f t="shared" si="7"/>
        <v>0.93503480278422269</v>
      </c>
      <c r="S26" s="120">
        <f t="shared" si="7"/>
        <v>0.90911602209944753</v>
      </c>
      <c r="T26" s="120">
        <f t="shared" si="7"/>
        <v>0.96581865622961516</v>
      </c>
      <c r="U26" s="120">
        <f t="shared" si="7"/>
        <v>0.81987878787878787</v>
      </c>
      <c r="V26" s="120">
        <f t="shared" si="7"/>
        <v>0.91622103386809273</v>
      </c>
      <c r="W26" s="120">
        <f t="shared" si="7"/>
        <v>0.70160481444333</v>
      </c>
      <c r="X26" s="120">
        <f t="shared" si="7"/>
        <v>0.96049180327868855</v>
      </c>
      <c r="Y26" s="120">
        <f t="shared" si="7"/>
        <v>0.98536443993624112</v>
      </c>
      <c r="Z26" s="120">
        <f t="shared" si="7"/>
        <v>0.6403071017274472</v>
      </c>
    </row>
    <row r="27" spans="1:27" s="99" customFormat="1" ht="30" hidden="1" customHeight="1" x14ac:dyDescent="0.25">
      <c r="A27" s="96" t="s">
        <v>198</v>
      </c>
      <c r="B27" s="97"/>
      <c r="C27" s="23">
        <f>SUM(F27:Z27)</f>
        <v>246</v>
      </c>
      <c r="D27" s="98"/>
      <c r="E27" s="98"/>
      <c r="F27" s="110">
        <v>10</v>
      </c>
      <c r="G27" s="110">
        <v>13</v>
      </c>
      <c r="H27" s="110">
        <v>18</v>
      </c>
      <c r="I27" s="110">
        <v>20</v>
      </c>
      <c r="J27" s="110">
        <v>5</v>
      </c>
      <c r="K27" s="110">
        <v>10</v>
      </c>
      <c r="L27" s="110">
        <v>13</v>
      </c>
      <c r="M27" s="110">
        <v>5</v>
      </c>
      <c r="N27" s="110">
        <v>7</v>
      </c>
      <c r="O27" s="110">
        <v>8</v>
      </c>
      <c r="P27" s="110">
        <v>15</v>
      </c>
      <c r="Q27" s="110">
        <v>18</v>
      </c>
      <c r="R27" s="110">
        <v>12</v>
      </c>
      <c r="S27" s="110">
        <v>17</v>
      </c>
      <c r="T27" s="110">
        <v>8</v>
      </c>
      <c r="U27" s="110">
        <v>6</v>
      </c>
      <c r="V27" s="110">
        <v>6</v>
      </c>
      <c r="W27" s="110">
        <v>4</v>
      </c>
      <c r="X27" s="110">
        <v>11</v>
      </c>
      <c r="Y27" s="110">
        <v>18</v>
      </c>
      <c r="Z27" s="110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8"/>
      <c r="G28" s="118">
        <v>425</v>
      </c>
      <c r="H28" s="118">
        <v>3300</v>
      </c>
      <c r="I28" s="118">
        <v>820</v>
      </c>
      <c r="J28" s="118">
        <v>2026</v>
      </c>
      <c r="K28" s="118">
        <v>2680</v>
      </c>
      <c r="L28" s="118">
        <v>3195</v>
      </c>
      <c r="M28" s="118">
        <v>1477</v>
      </c>
      <c r="N28" s="118">
        <v>1920</v>
      </c>
      <c r="O28" s="118">
        <v>342</v>
      </c>
      <c r="P28" s="118">
        <v>2528</v>
      </c>
      <c r="Q28" s="118">
        <v>5755</v>
      </c>
      <c r="R28" s="118">
        <v>6465</v>
      </c>
      <c r="S28" s="118">
        <v>3291</v>
      </c>
      <c r="T28" s="118">
        <v>4207</v>
      </c>
      <c r="U28" s="118">
        <v>1605</v>
      </c>
      <c r="V28" s="118"/>
      <c r="W28" s="118">
        <v>1274</v>
      </c>
      <c r="X28" s="118">
        <v>5920</v>
      </c>
      <c r="Y28" s="118">
        <v>6502</v>
      </c>
      <c r="Z28" s="118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9">
        <f t="shared" si="8"/>
        <v>0</v>
      </c>
      <c r="G29" s="119">
        <f t="shared" si="8"/>
        <v>0.13980263157894737</v>
      </c>
      <c r="H29" s="119">
        <f t="shared" si="8"/>
        <v>0.6</v>
      </c>
      <c r="I29" s="119">
        <f t="shared" si="8"/>
        <v>0.16154452324665092</v>
      </c>
      <c r="J29" s="119">
        <f t="shared" si="8"/>
        <v>0.6684262619597493</v>
      </c>
      <c r="K29" s="119">
        <f t="shared" si="8"/>
        <v>0.45117845117845118</v>
      </c>
      <c r="L29" s="119">
        <f t="shared" si="8"/>
        <v>1</v>
      </c>
      <c r="M29" s="119">
        <f t="shared" si="8"/>
        <v>0.40059669107675616</v>
      </c>
      <c r="N29" s="119">
        <f t="shared" si="8"/>
        <v>0.40066777963272121</v>
      </c>
      <c r="O29" s="119">
        <f t="shared" si="8"/>
        <v>0.26886792452830188</v>
      </c>
      <c r="P29" s="119">
        <f t="shared" si="8"/>
        <v>0.95975702353834469</v>
      </c>
      <c r="Q29" s="119">
        <f t="shared" si="8"/>
        <v>0.96528010734652803</v>
      </c>
      <c r="R29" s="119">
        <f t="shared" si="8"/>
        <v>1</v>
      </c>
      <c r="S29" s="119">
        <f t="shared" si="8"/>
        <v>0.90911602209944753</v>
      </c>
      <c r="T29" s="119">
        <f t="shared" si="8"/>
        <v>0.54885844748858448</v>
      </c>
      <c r="U29" s="119">
        <f t="shared" si="8"/>
        <v>0.3890909090909091</v>
      </c>
      <c r="V29" s="119">
        <f t="shared" si="8"/>
        <v>0</v>
      </c>
      <c r="W29" s="119">
        <f t="shared" si="8"/>
        <v>0.63891675025075223</v>
      </c>
      <c r="X29" s="119">
        <f t="shared" si="8"/>
        <v>0.97049180327868856</v>
      </c>
      <c r="Y29" s="119">
        <f t="shared" si="8"/>
        <v>0.94218229242138818</v>
      </c>
      <c r="Z29" s="119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21">
        <v>1266</v>
      </c>
      <c r="G30" s="121">
        <v>1957</v>
      </c>
      <c r="H30" s="121">
        <v>6725</v>
      </c>
      <c r="I30" s="121">
        <v>7141</v>
      </c>
      <c r="J30" s="121">
        <v>7867</v>
      </c>
      <c r="K30" s="121">
        <v>4438</v>
      </c>
      <c r="L30" s="121">
        <v>3506</v>
      </c>
      <c r="M30" s="121">
        <v>4397</v>
      </c>
      <c r="N30" s="121">
        <v>2750</v>
      </c>
      <c r="O30" s="121">
        <v>4029</v>
      </c>
      <c r="P30" s="121">
        <v>4786</v>
      </c>
      <c r="Q30" s="121">
        <v>5821</v>
      </c>
      <c r="R30" s="121">
        <v>6118</v>
      </c>
      <c r="S30" s="121">
        <v>3661</v>
      </c>
      <c r="T30" s="121">
        <v>4323</v>
      </c>
      <c r="U30" s="121">
        <v>4941</v>
      </c>
      <c r="V30" s="121">
        <v>1952</v>
      </c>
      <c r="W30" s="121">
        <v>1533</v>
      </c>
      <c r="X30" s="121">
        <v>9267</v>
      </c>
      <c r="Y30" s="121">
        <v>8306</v>
      </c>
      <c r="Z30" s="12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9">
        <f>F31/F30</f>
        <v>0</v>
      </c>
      <c r="G32" s="119">
        <f t="shared" ref="G32:Z32" si="9">G31/G30</f>
        <v>0</v>
      </c>
      <c r="H32" s="119">
        <f t="shared" si="9"/>
        <v>0</v>
      </c>
      <c r="I32" s="119">
        <f t="shared" si="9"/>
        <v>0</v>
      </c>
      <c r="J32" s="119">
        <f t="shared" si="9"/>
        <v>0</v>
      </c>
      <c r="K32" s="119">
        <f t="shared" si="9"/>
        <v>0</v>
      </c>
      <c r="L32" s="119">
        <f t="shared" si="9"/>
        <v>0</v>
      </c>
      <c r="M32" s="119">
        <f t="shared" si="9"/>
        <v>0</v>
      </c>
      <c r="N32" s="119">
        <f t="shared" si="9"/>
        <v>0</v>
      </c>
      <c r="O32" s="119">
        <f t="shared" si="9"/>
        <v>0</v>
      </c>
      <c r="P32" s="119">
        <f t="shared" si="9"/>
        <v>0</v>
      </c>
      <c r="Q32" s="119">
        <f>Q31/R30</f>
        <v>0</v>
      </c>
      <c r="R32" s="119">
        <f>R31/S30</f>
        <v>0</v>
      </c>
      <c r="S32" s="119">
        <f>S31/T30</f>
        <v>0</v>
      </c>
      <c r="T32" s="119" t="e">
        <f>T31/#REF!</f>
        <v>#REF!</v>
      </c>
      <c r="U32" s="119">
        <f t="shared" si="9"/>
        <v>0</v>
      </c>
      <c r="V32" s="119">
        <f t="shared" si="9"/>
        <v>0</v>
      </c>
      <c r="W32" s="119">
        <f t="shared" si="9"/>
        <v>0</v>
      </c>
      <c r="X32" s="119">
        <f t="shared" si="9"/>
        <v>0</v>
      </c>
      <c r="Y32" s="119">
        <f t="shared" si="9"/>
        <v>0</v>
      </c>
      <c r="Z32" s="119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8"/>
      <c r="G33" s="118">
        <v>489</v>
      </c>
      <c r="H33" s="118">
        <v>2100</v>
      </c>
      <c r="I33" s="118">
        <v>50</v>
      </c>
      <c r="J33" s="118">
        <v>835</v>
      </c>
      <c r="K33" s="118">
        <v>850</v>
      </c>
      <c r="L33" s="118">
        <v>2330</v>
      </c>
      <c r="M33" s="118">
        <v>793</v>
      </c>
      <c r="N33" s="118">
        <v>668</v>
      </c>
      <c r="O33" s="118">
        <v>844</v>
      </c>
      <c r="P33" s="118">
        <v>1020</v>
      </c>
      <c r="Q33" s="118">
        <v>1401</v>
      </c>
      <c r="R33" s="118">
        <v>377</v>
      </c>
      <c r="S33" s="118">
        <v>1526</v>
      </c>
      <c r="T33" s="118">
        <v>1027</v>
      </c>
      <c r="U33" s="118">
        <v>4341</v>
      </c>
      <c r="V33" s="118">
        <v>956</v>
      </c>
      <c r="W33" s="118">
        <v>909</v>
      </c>
      <c r="X33" s="118">
        <v>2620</v>
      </c>
      <c r="Y33" s="118">
        <v>3352</v>
      </c>
      <c r="Z33" s="118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20">
        <f t="shared" si="10"/>
        <v>0</v>
      </c>
      <c r="G34" s="120">
        <f t="shared" si="10"/>
        <v>0.24987225344915687</v>
      </c>
      <c r="H34" s="120">
        <f t="shared" si="10"/>
        <v>0.31226765799256506</v>
      </c>
      <c r="I34" s="120">
        <f t="shared" si="10"/>
        <v>7.0018204733230636E-3</v>
      </c>
      <c r="J34" s="120">
        <f t="shared" si="10"/>
        <v>0.10613957035718825</v>
      </c>
      <c r="K34" s="120">
        <f t="shared" si="10"/>
        <v>0.19152771518702119</v>
      </c>
      <c r="L34" s="120">
        <f t="shared" si="10"/>
        <v>0.66457501426126642</v>
      </c>
      <c r="M34" s="120">
        <f t="shared" si="10"/>
        <v>0.18035023879918127</v>
      </c>
      <c r="N34" s="120">
        <f t="shared" si="10"/>
        <v>0.24290909090909091</v>
      </c>
      <c r="O34" s="120">
        <f t="shared" si="10"/>
        <v>0.20948126085877389</v>
      </c>
      <c r="P34" s="120">
        <f t="shared" si="10"/>
        <v>0.2131216046803176</v>
      </c>
      <c r="Q34" s="120">
        <f>Q33/R30</f>
        <v>0.2289964040536123</v>
      </c>
      <c r="R34" s="120">
        <f>R33/S30</f>
        <v>0.10297732859874351</v>
      </c>
      <c r="S34" s="120">
        <f>S33/T30</f>
        <v>0.35299560490400184</v>
      </c>
      <c r="T34" s="120">
        <f>T33/U30</f>
        <v>0.20785266140457398</v>
      </c>
      <c r="U34" s="120">
        <f t="shared" si="10"/>
        <v>0.87856709168184577</v>
      </c>
      <c r="V34" s="120">
        <f t="shared" si="10"/>
        <v>0.48975409836065575</v>
      </c>
      <c r="W34" s="120">
        <f t="shared" si="10"/>
        <v>0.59295499021526421</v>
      </c>
      <c r="X34" s="120">
        <f t="shared" si="10"/>
        <v>0.28272364303442321</v>
      </c>
      <c r="Y34" s="120">
        <f>Y33/Y30</f>
        <v>0.40356368889959066</v>
      </c>
      <c r="Z34" s="120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8">
        <v>1024</v>
      </c>
      <c r="G35" s="118">
        <v>1957</v>
      </c>
      <c r="H35" s="118">
        <v>2800</v>
      </c>
      <c r="I35" s="118">
        <v>1942</v>
      </c>
      <c r="J35" s="118">
        <v>7817</v>
      </c>
      <c r="K35" s="118">
        <v>4438</v>
      </c>
      <c r="L35" s="118">
        <v>3505</v>
      </c>
      <c r="M35" s="118">
        <v>2810</v>
      </c>
      <c r="N35" s="118">
        <v>2367</v>
      </c>
      <c r="O35" s="118">
        <v>3982</v>
      </c>
      <c r="P35" s="118">
        <v>2018</v>
      </c>
      <c r="Q35" s="118">
        <v>5066</v>
      </c>
      <c r="R35" s="118">
        <v>6118</v>
      </c>
      <c r="S35" s="118">
        <v>3661</v>
      </c>
      <c r="T35" s="118">
        <v>4674</v>
      </c>
      <c r="U35" s="118">
        <v>3155</v>
      </c>
      <c r="V35" s="118">
        <v>1952</v>
      </c>
      <c r="W35" s="118">
        <v>50</v>
      </c>
      <c r="X35" s="118">
        <v>9200</v>
      </c>
      <c r="Y35" s="118">
        <v>8050</v>
      </c>
      <c r="Z35" s="118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9"/>
      <c r="G36" s="119">
        <f t="shared" si="11"/>
        <v>1</v>
      </c>
      <c r="H36" s="119">
        <f t="shared" si="11"/>
        <v>0.41635687732342008</v>
      </c>
      <c r="I36" s="119">
        <f t="shared" si="11"/>
        <v>0.27195070718386782</v>
      </c>
      <c r="J36" s="119">
        <f t="shared" si="11"/>
        <v>0.99364433710435995</v>
      </c>
      <c r="K36" s="119">
        <f t="shared" si="11"/>
        <v>1</v>
      </c>
      <c r="L36" s="119">
        <f t="shared" si="11"/>
        <v>0.99971477467199088</v>
      </c>
      <c r="M36" s="119">
        <f t="shared" si="11"/>
        <v>0.63907209460996128</v>
      </c>
      <c r="N36" s="119">
        <f t="shared" si="11"/>
        <v>0.86072727272727267</v>
      </c>
      <c r="O36" s="119">
        <f t="shared" si="11"/>
        <v>0.98833457433606353</v>
      </c>
      <c r="P36" s="119">
        <f t="shared" si="11"/>
        <v>0.42164646886753032</v>
      </c>
      <c r="Q36" s="119">
        <f>Q35/R30</f>
        <v>0.82804838182412555</v>
      </c>
      <c r="R36" s="119">
        <f>R35/S30</f>
        <v>1.6711281070745698</v>
      </c>
      <c r="S36" s="119">
        <f>S35/T30</f>
        <v>0.84686560259079346</v>
      </c>
      <c r="T36" s="119">
        <f>T35/U30</f>
        <v>0.94596235579842136</v>
      </c>
      <c r="U36" s="119">
        <f t="shared" si="11"/>
        <v>0.63853470957296099</v>
      </c>
      <c r="V36" s="119">
        <f t="shared" si="11"/>
        <v>1</v>
      </c>
      <c r="W36" s="119">
        <f t="shared" si="11"/>
        <v>3.2615786040443573E-2</v>
      </c>
      <c r="X36" s="119">
        <f t="shared" si="11"/>
        <v>0.99277004424301285</v>
      </c>
      <c r="Y36" s="119">
        <f t="shared" si="11"/>
        <v>0.96917890681435104</v>
      </c>
      <c r="Z36" s="119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8">
        <v>6428</v>
      </c>
      <c r="G38" s="118">
        <v>4266</v>
      </c>
      <c r="H38" s="118">
        <v>14740</v>
      </c>
      <c r="I38" s="118">
        <v>11849</v>
      </c>
      <c r="J38" s="118">
        <v>6959</v>
      </c>
      <c r="K38" s="118">
        <v>25028</v>
      </c>
      <c r="L38" s="118">
        <v>9104</v>
      </c>
      <c r="M38" s="118">
        <v>11669</v>
      </c>
      <c r="N38" s="118">
        <v>4020</v>
      </c>
      <c r="O38" s="118">
        <v>3270</v>
      </c>
      <c r="P38" s="118">
        <v>830</v>
      </c>
      <c r="Q38" s="118">
        <v>5855</v>
      </c>
      <c r="R38" s="118">
        <v>13771</v>
      </c>
      <c r="S38" s="118">
        <v>14953</v>
      </c>
      <c r="T38" s="118">
        <v>12478</v>
      </c>
      <c r="U38" s="118">
        <v>5135</v>
      </c>
      <c r="V38" s="118">
        <v>6245</v>
      </c>
      <c r="W38" s="118">
        <v>2558</v>
      </c>
      <c r="X38" s="118">
        <v>6780</v>
      </c>
      <c r="Y38" s="118">
        <v>24407</v>
      </c>
      <c r="Z38" s="118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9" t="e">
        <f>F38/F37</f>
        <v>#DIV/0!</v>
      </c>
      <c r="G39" s="119" t="e">
        <f t="shared" ref="G39:Z39" si="12">G38/G37</f>
        <v>#DIV/0!</v>
      </c>
      <c r="H39" s="119" t="e">
        <f t="shared" si="12"/>
        <v>#DIV/0!</v>
      </c>
      <c r="I39" s="119" t="e">
        <f t="shared" si="12"/>
        <v>#DIV/0!</v>
      </c>
      <c r="J39" s="119" t="e">
        <f t="shared" si="12"/>
        <v>#DIV/0!</v>
      </c>
      <c r="K39" s="119" t="e">
        <f t="shared" si="12"/>
        <v>#DIV/0!</v>
      </c>
      <c r="L39" s="119" t="e">
        <f t="shared" si="12"/>
        <v>#DIV/0!</v>
      </c>
      <c r="M39" s="119" t="e">
        <f t="shared" si="12"/>
        <v>#DIV/0!</v>
      </c>
      <c r="N39" s="119" t="e">
        <f t="shared" si="12"/>
        <v>#DIV/0!</v>
      </c>
      <c r="O39" s="119" t="e">
        <f t="shared" si="12"/>
        <v>#DIV/0!</v>
      </c>
      <c r="P39" s="119" t="e">
        <f t="shared" si="12"/>
        <v>#DIV/0!</v>
      </c>
      <c r="Q39" s="119" t="e">
        <f t="shared" si="12"/>
        <v>#DIV/0!</v>
      </c>
      <c r="R39" s="119" t="e">
        <f t="shared" si="12"/>
        <v>#DIV/0!</v>
      </c>
      <c r="S39" s="119" t="e">
        <f t="shared" si="12"/>
        <v>#DIV/0!</v>
      </c>
      <c r="T39" s="119" t="e">
        <f t="shared" si="12"/>
        <v>#DIV/0!</v>
      </c>
      <c r="U39" s="119" t="e">
        <f t="shared" si="12"/>
        <v>#DIV/0!</v>
      </c>
      <c r="V39" s="119" t="e">
        <f t="shared" si="12"/>
        <v>#DIV/0!</v>
      </c>
      <c r="W39" s="119" t="e">
        <f t="shared" si="12"/>
        <v>#DIV/0!</v>
      </c>
      <c r="X39" s="119" t="e">
        <f t="shared" si="12"/>
        <v>#DIV/0!</v>
      </c>
      <c r="Y39" s="119" t="e">
        <f t="shared" si="12"/>
        <v>#DIV/0!</v>
      </c>
      <c r="Z39" s="119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8">
        <v>6014</v>
      </c>
      <c r="G40" s="118">
        <v>5300</v>
      </c>
      <c r="H40" s="118">
        <v>14740</v>
      </c>
      <c r="I40" s="118">
        <v>12190</v>
      </c>
      <c r="J40" s="118">
        <v>6023</v>
      </c>
      <c r="K40" s="118">
        <v>17820</v>
      </c>
      <c r="L40" s="118">
        <v>8854</v>
      </c>
      <c r="M40" s="118">
        <v>11130</v>
      </c>
      <c r="N40" s="118">
        <v>9597</v>
      </c>
      <c r="O40" s="118">
        <v>3270</v>
      </c>
      <c r="P40" s="118"/>
      <c r="Q40" s="118">
        <v>8419</v>
      </c>
      <c r="R40" s="118">
        <v>13237</v>
      </c>
      <c r="S40" s="118">
        <v>12567</v>
      </c>
      <c r="T40" s="118">
        <v>12442</v>
      </c>
      <c r="U40" s="118">
        <v>5337</v>
      </c>
      <c r="V40" s="118">
        <v>4250</v>
      </c>
      <c r="W40" s="118">
        <v>2558</v>
      </c>
      <c r="X40" s="118">
        <v>5900</v>
      </c>
      <c r="Y40" s="118">
        <v>22366</v>
      </c>
      <c r="Z40" s="118">
        <v>6400</v>
      </c>
    </row>
    <row r="41" spans="1:30" s="2" customFormat="1" ht="30" customHeight="1" x14ac:dyDescent="0.3">
      <c r="A41" s="11" t="s">
        <v>168</v>
      </c>
      <c r="B41" s="101">
        <v>214447</v>
      </c>
      <c r="C41" s="101">
        <f>SUM(F41:Z41)</f>
        <v>193991</v>
      </c>
      <c r="D41" s="102"/>
      <c r="E41" s="102"/>
      <c r="F41" s="103">
        <v>8532</v>
      </c>
      <c r="G41" s="103">
        <v>6006</v>
      </c>
      <c r="H41" s="103">
        <v>13000</v>
      </c>
      <c r="I41" s="103">
        <v>12915</v>
      </c>
      <c r="J41" s="103">
        <v>5900</v>
      </c>
      <c r="K41" s="103">
        <v>11939</v>
      </c>
      <c r="L41" s="103">
        <v>8900</v>
      </c>
      <c r="M41" s="103">
        <v>11268</v>
      </c>
      <c r="N41" s="103">
        <v>10249</v>
      </c>
      <c r="O41" s="103">
        <v>3000</v>
      </c>
      <c r="P41" s="103">
        <v>6420</v>
      </c>
      <c r="Q41" s="103">
        <v>8100</v>
      </c>
      <c r="R41" s="103">
        <v>11524</v>
      </c>
      <c r="S41" s="103">
        <v>12797</v>
      </c>
      <c r="T41" s="103">
        <v>12851</v>
      </c>
      <c r="U41" s="103">
        <v>9823</v>
      </c>
      <c r="V41" s="103">
        <v>7225</v>
      </c>
      <c r="W41" s="103">
        <v>2400</v>
      </c>
      <c r="X41" s="104">
        <v>6364</v>
      </c>
      <c r="Y41" s="103">
        <v>15839</v>
      </c>
      <c r="Z41" s="103">
        <v>8939</v>
      </c>
      <c r="AA41" s="20"/>
    </row>
    <row r="42" spans="1:30" s="2" customFormat="1" ht="30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7">
        <v>238477</v>
      </c>
      <c r="F42" s="103">
        <v>8831</v>
      </c>
      <c r="G42" s="103">
        <v>6007</v>
      </c>
      <c r="H42" s="103">
        <v>14554</v>
      </c>
      <c r="I42" s="103">
        <v>12917</v>
      </c>
      <c r="J42" s="103">
        <v>5985</v>
      </c>
      <c r="K42" s="103">
        <v>12100</v>
      </c>
      <c r="L42" s="103">
        <v>9871</v>
      </c>
      <c r="M42" s="103">
        <v>11968</v>
      </c>
      <c r="N42" s="103">
        <v>10542</v>
      </c>
      <c r="O42" s="103">
        <v>3030</v>
      </c>
      <c r="P42" s="103">
        <v>6853</v>
      </c>
      <c r="Q42" s="103">
        <v>8720</v>
      </c>
      <c r="R42" s="103">
        <v>12069</v>
      </c>
      <c r="S42" s="103">
        <v>13530</v>
      </c>
      <c r="T42" s="103">
        <v>13085</v>
      </c>
      <c r="U42" s="103">
        <v>9824</v>
      </c>
      <c r="V42" s="103">
        <v>9310</v>
      </c>
      <c r="W42" s="103">
        <v>3376</v>
      </c>
      <c r="X42" s="103">
        <v>7610</v>
      </c>
      <c r="Y42" s="103">
        <v>15901</v>
      </c>
      <c r="Z42" s="103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3"/>
      <c r="G43" s="103">
        <v>720</v>
      </c>
      <c r="H43" s="103"/>
      <c r="I43" s="103"/>
      <c r="J43" s="103"/>
      <c r="K43" s="103"/>
      <c r="L43" s="103">
        <v>525</v>
      </c>
      <c r="M43" s="103">
        <v>568</v>
      </c>
      <c r="N43" s="103"/>
      <c r="O43" s="103">
        <v>20</v>
      </c>
      <c r="P43" s="103"/>
      <c r="Q43" s="103"/>
      <c r="R43" s="103">
        <v>747</v>
      </c>
      <c r="S43" s="103"/>
      <c r="T43" s="103"/>
      <c r="U43" s="103"/>
      <c r="V43" s="103">
        <v>250</v>
      </c>
      <c r="W43" s="103">
        <v>612</v>
      </c>
      <c r="X43" s="103"/>
      <c r="Y43" s="103">
        <v>2392</v>
      </c>
      <c r="Z43" s="103">
        <v>190</v>
      </c>
      <c r="AA43" s="20"/>
    </row>
    <row r="44" spans="1:30" s="2" customFormat="1" ht="30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8"/>
      <c r="F44" s="122">
        <f>F42/F41</f>
        <v>1.0350445382090951</v>
      </c>
      <c r="G44" s="122">
        <f t="shared" ref="G44:Z44" si="13">G42/G41</f>
        <v>1.0001665001665001</v>
      </c>
      <c r="H44" s="122">
        <f t="shared" si="13"/>
        <v>1.1195384615384616</v>
      </c>
      <c r="I44" s="122">
        <f t="shared" si="13"/>
        <v>1.0001548586914442</v>
      </c>
      <c r="J44" s="122">
        <f t="shared" si="13"/>
        <v>1.014406779661017</v>
      </c>
      <c r="K44" s="122">
        <f t="shared" si="13"/>
        <v>1.0134852165172963</v>
      </c>
      <c r="L44" s="122">
        <f t="shared" si="13"/>
        <v>1.1091011235955057</v>
      </c>
      <c r="M44" s="122">
        <f t="shared" si="13"/>
        <v>1.0621228257011004</v>
      </c>
      <c r="N44" s="122">
        <f t="shared" si="13"/>
        <v>1.0285881549419456</v>
      </c>
      <c r="O44" s="122">
        <f t="shared" si="13"/>
        <v>1.01</v>
      </c>
      <c r="P44" s="122">
        <f t="shared" si="13"/>
        <v>1.0674454828660436</v>
      </c>
      <c r="Q44" s="122">
        <f t="shared" si="13"/>
        <v>1.0765432098765433</v>
      </c>
      <c r="R44" s="122">
        <f t="shared" si="13"/>
        <v>1.0472926067337729</v>
      </c>
      <c r="S44" s="122">
        <f t="shared" si="13"/>
        <v>1.0572790497772915</v>
      </c>
      <c r="T44" s="122">
        <f t="shared" si="13"/>
        <v>1.0182086997120847</v>
      </c>
      <c r="U44" s="122">
        <f t="shared" si="13"/>
        <v>1.0001018018935153</v>
      </c>
      <c r="V44" s="122">
        <f t="shared" si="13"/>
        <v>1.2885813148788927</v>
      </c>
      <c r="W44" s="122">
        <f t="shared" si="13"/>
        <v>1.4066666666666667</v>
      </c>
      <c r="X44" s="122">
        <f t="shared" si="13"/>
        <v>1.1957888120678819</v>
      </c>
      <c r="Y44" s="122">
        <f t="shared" si="13"/>
        <v>1.0039143885346298</v>
      </c>
      <c r="Z44" s="122">
        <f t="shared" si="13"/>
        <v>1</v>
      </c>
      <c r="AA44" s="21"/>
    </row>
    <row r="45" spans="1:30" s="2" customFormat="1" ht="30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8"/>
      <c r="F45" s="100">
        <v>5368</v>
      </c>
      <c r="G45" s="100">
        <v>2690</v>
      </c>
      <c r="H45" s="100">
        <v>5388</v>
      </c>
      <c r="I45" s="100">
        <v>3399</v>
      </c>
      <c r="J45" s="100">
        <v>2261</v>
      </c>
      <c r="K45" s="100">
        <v>4963</v>
      </c>
      <c r="L45" s="100">
        <v>5102</v>
      </c>
      <c r="M45" s="100">
        <v>4081</v>
      </c>
      <c r="N45" s="100">
        <v>4803</v>
      </c>
      <c r="O45" s="100">
        <v>692</v>
      </c>
      <c r="P45" s="100">
        <v>2340</v>
      </c>
      <c r="Q45" s="100">
        <v>1989</v>
      </c>
      <c r="R45" s="100">
        <v>5574</v>
      </c>
      <c r="S45" s="100">
        <v>6488</v>
      </c>
      <c r="T45" s="100">
        <v>5030</v>
      </c>
      <c r="U45" s="100">
        <v>3129</v>
      </c>
      <c r="V45" s="100">
        <v>4813</v>
      </c>
      <c r="W45" s="100">
        <v>1337</v>
      </c>
      <c r="X45" s="100">
        <v>1600</v>
      </c>
      <c r="Y45" s="100">
        <v>7976</v>
      </c>
      <c r="Z45" s="100">
        <v>3450</v>
      </c>
      <c r="AA45" s="21"/>
    </row>
    <row r="46" spans="1:30" s="2" customFormat="1" ht="30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8"/>
      <c r="F46" s="118">
        <v>2087</v>
      </c>
      <c r="G46" s="118">
        <v>2760</v>
      </c>
      <c r="H46" s="118">
        <v>7204</v>
      </c>
      <c r="I46" s="118">
        <v>8062</v>
      </c>
      <c r="J46" s="118">
        <v>2472</v>
      </c>
      <c r="K46" s="118">
        <v>5517</v>
      </c>
      <c r="L46" s="118">
        <v>3443</v>
      </c>
      <c r="M46" s="118">
        <v>5655</v>
      </c>
      <c r="N46" s="118">
        <v>5092</v>
      </c>
      <c r="O46" s="118">
        <v>1705</v>
      </c>
      <c r="P46" s="118">
        <v>4307</v>
      </c>
      <c r="Q46" s="118">
        <v>5301</v>
      </c>
      <c r="R46" s="118">
        <v>5123</v>
      </c>
      <c r="S46" s="118">
        <v>5501</v>
      </c>
      <c r="T46" s="118">
        <v>7321</v>
      </c>
      <c r="U46" s="118">
        <v>5423</v>
      </c>
      <c r="V46" s="118">
        <v>3781</v>
      </c>
      <c r="W46" s="118">
        <v>1535</v>
      </c>
      <c r="X46" s="118">
        <v>3902</v>
      </c>
      <c r="Y46" s="118">
        <v>6347</v>
      </c>
      <c r="Z46" s="118">
        <v>4320</v>
      </c>
      <c r="AA46" s="21"/>
    </row>
    <row r="47" spans="1:30" s="2" customFormat="1" ht="30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8">
        <v>1014</v>
      </c>
      <c r="F47" s="100"/>
      <c r="G47" s="100"/>
      <c r="H47" s="100"/>
      <c r="I47" s="100">
        <v>700</v>
      </c>
      <c r="J47" s="100"/>
      <c r="K47" s="100"/>
      <c r="L47" s="100"/>
      <c r="M47" s="100">
        <v>10</v>
      </c>
      <c r="N47" s="100"/>
      <c r="O47" s="100"/>
      <c r="P47" s="100"/>
      <c r="Q47" s="100">
        <v>120</v>
      </c>
      <c r="R47" s="100"/>
      <c r="S47" s="100">
        <v>100</v>
      </c>
      <c r="T47" s="100"/>
      <c r="U47" s="100">
        <v>70</v>
      </c>
      <c r="V47" s="100">
        <v>22</v>
      </c>
      <c r="W47" s="100"/>
      <c r="X47" s="100"/>
      <c r="Y47" s="100"/>
      <c r="Z47" s="100"/>
      <c r="AA47" s="21"/>
    </row>
    <row r="48" spans="1:30" s="2" customFormat="1" ht="30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8"/>
      <c r="F48" s="100"/>
      <c r="G48" s="100"/>
      <c r="H48" s="100">
        <v>94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>
        <v>180</v>
      </c>
      <c r="S48" s="100">
        <v>20</v>
      </c>
      <c r="T48" s="100"/>
      <c r="U48" s="100"/>
      <c r="V48" s="100">
        <v>75</v>
      </c>
      <c r="W48" s="100"/>
      <c r="X48" s="100"/>
      <c r="Y48" s="100"/>
      <c r="Z48" s="100"/>
      <c r="AA48" s="21"/>
    </row>
    <row r="49" spans="1:27" s="2" customFormat="1" ht="30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8"/>
      <c r="F49" s="118">
        <v>730</v>
      </c>
      <c r="G49" s="118">
        <v>66</v>
      </c>
      <c r="H49" s="118">
        <v>435</v>
      </c>
      <c r="I49" s="118">
        <v>501</v>
      </c>
      <c r="J49" s="118">
        <v>383</v>
      </c>
      <c r="K49" s="118">
        <v>370</v>
      </c>
      <c r="L49" s="118">
        <v>94</v>
      </c>
      <c r="M49" s="118">
        <v>346</v>
      </c>
      <c r="N49" s="118">
        <v>463</v>
      </c>
      <c r="O49" s="118"/>
      <c r="P49" s="118"/>
      <c r="Q49" s="118">
        <v>438</v>
      </c>
      <c r="R49" s="118">
        <v>88</v>
      </c>
      <c r="S49" s="118">
        <v>352</v>
      </c>
      <c r="T49" s="118">
        <v>283</v>
      </c>
      <c r="U49" s="118">
        <v>570</v>
      </c>
      <c r="V49" s="118">
        <v>89</v>
      </c>
      <c r="W49" s="118">
        <v>20</v>
      </c>
      <c r="X49" s="118">
        <v>857</v>
      </c>
      <c r="Y49" s="118">
        <v>738</v>
      </c>
      <c r="Z49" s="118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8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21"/>
    </row>
    <row r="51" spans="1:27" s="2" customFormat="1" ht="30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8"/>
      <c r="F51" s="100">
        <v>15320</v>
      </c>
      <c r="G51" s="100">
        <v>4100</v>
      </c>
      <c r="H51" s="100">
        <v>9720</v>
      </c>
      <c r="I51" s="100">
        <v>16991</v>
      </c>
      <c r="J51" s="100">
        <v>7125</v>
      </c>
      <c r="K51" s="100">
        <v>18250</v>
      </c>
      <c r="L51" s="100">
        <v>12150</v>
      </c>
      <c r="M51" s="100">
        <v>8506</v>
      </c>
      <c r="N51" s="100">
        <v>9882</v>
      </c>
      <c r="O51" s="100">
        <v>2638</v>
      </c>
      <c r="P51" s="100">
        <v>1126</v>
      </c>
      <c r="Q51" s="100">
        <v>9520</v>
      </c>
      <c r="R51" s="100">
        <v>18132</v>
      </c>
      <c r="S51" s="100">
        <v>12000</v>
      </c>
      <c r="T51" s="100">
        <v>16871</v>
      </c>
      <c r="U51" s="100">
        <v>12412</v>
      </c>
      <c r="V51" s="100">
        <v>9680</v>
      </c>
      <c r="W51" s="100">
        <v>4498</v>
      </c>
      <c r="X51" s="100">
        <v>5300</v>
      </c>
      <c r="Y51" s="100">
        <v>23156</v>
      </c>
      <c r="Z51" s="100">
        <v>10673</v>
      </c>
      <c r="AA51" s="21"/>
    </row>
    <row r="52" spans="1:27" s="2" customFormat="1" ht="30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8"/>
      <c r="F52" s="100">
        <v>6896</v>
      </c>
      <c r="G52" s="100">
        <v>4100</v>
      </c>
      <c r="H52" s="100">
        <v>9720</v>
      </c>
      <c r="I52" s="100">
        <v>100</v>
      </c>
      <c r="J52" s="100">
        <v>2330</v>
      </c>
      <c r="K52" s="100">
        <v>4800</v>
      </c>
      <c r="L52" s="100">
        <v>11630</v>
      </c>
      <c r="M52" s="100">
        <v>2521</v>
      </c>
      <c r="N52" s="100">
        <v>9073</v>
      </c>
      <c r="O52" s="100">
        <v>2338</v>
      </c>
      <c r="P52" s="100">
        <v>594</v>
      </c>
      <c r="Q52" s="100">
        <v>3250</v>
      </c>
      <c r="R52" s="100">
        <v>18132</v>
      </c>
      <c r="S52" s="100">
        <v>5300</v>
      </c>
      <c r="T52" s="100">
        <v>8405</v>
      </c>
      <c r="U52" s="100">
        <v>2568</v>
      </c>
      <c r="V52" s="100">
        <v>80</v>
      </c>
      <c r="W52" s="100">
        <v>4498</v>
      </c>
      <c r="X52" s="100"/>
      <c r="Y52" s="100">
        <v>21442</v>
      </c>
      <c r="Z52" s="100">
        <v>1780</v>
      </c>
      <c r="AA52" s="21"/>
    </row>
    <row r="53" spans="1:27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98"/>
      <c r="F53" s="100">
        <v>106</v>
      </c>
      <c r="G53" s="100">
        <v>510.7</v>
      </c>
      <c r="H53" s="100">
        <v>1219.5</v>
      </c>
      <c r="I53" s="100">
        <v>539.29999999999995</v>
      </c>
      <c r="J53" s="100">
        <v>60.2</v>
      </c>
      <c r="K53" s="100">
        <v>156.4</v>
      </c>
      <c r="L53" s="100">
        <v>976.8</v>
      </c>
      <c r="M53" s="100">
        <v>1026.7</v>
      </c>
      <c r="N53" s="100">
        <v>436.3</v>
      </c>
      <c r="O53" s="100">
        <v>18.5</v>
      </c>
      <c r="P53" s="100">
        <v>249</v>
      </c>
      <c r="Q53" s="100">
        <v>432.8</v>
      </c>
      <c r="R53" s="100">
        <v>66.7</v>
      </c>
      <c r="S53" s="100">
        <v>902.7</v>
      </c>
      <c r="T53" s="100">
        <v>267.89999999999998</v>
      </c>
      <c r="U53" s="100">
        <v>93.6</v>
      </c>
      <c r="V53" s="100">
        <v>100.3</v>
      </c>
      <c r="W53" s="100">
        <v>14</v>
      </c>
      <c r="X53" s="100">
        <v>316.5</v>
      </c>
      <c r="Y53" s="100">
        <v>610</v>
      </c>
      <c r="Z53" s="100">
        <v>97</v>
      </c>
      <c r="AA53" s="20"/>
    </row>
    <row r="54" spans="1:27" s="2" customFormat="1" ht="30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8">
        <v>6366</v>
      </c>
      <c r="F54" s="100">
        <v>106</v>
      </c>
      <c r="G54" s="100">
        <v>164</v>
      </c>
      <c r="H54" s="100">
        <v>722</v>
      </c>
      <c r="I54" s="100">
        <v>340</v>
      </c>
      <c r="J54" s="100">
        <v>61.2</v>
      </c>
      <c r="K54" s="100">
        <v>100</v>
      </c>
      <c r="L54" s="100">
        <v>768</v>
      </c>
      <c r="M54" s="100">
        <v>780</v>
      </c>
      <c r="N54" s="100">
        <v>252</v>
      </c>
      <c r="O54" s="100">
        <v>14.7</v>
      </c>
      <c r="P54" s="100">
        <v>54</v>
      </c>
      <c r="Q54" s="100">
        <v>201</v>
      </c>
      <c r="R54" s="100">
        <v>67</v>
      </c>
      <c r="S54" s="100">
        <v>393</v>
      </c>
      <c r="T54" s="100">
        <v>157</v>
      </c>
      <c r="U54" s="100">
        <v>53</v>
      </c>
      <c r="V54" s="100">
        <v>110</v>
      </c>
      <c r="W54" s="100">
        <v>7</v>
      </c>
      <c r="X54" s="100">
        <v>247</v>
      </c>
      <c r="Y54" s="100">
        <v>412</v>
      </c>
      <c r="Z54" s="100">
        <v>2</v>
      </c>
      <c r="AA54" s="20"/>
    </row>
    <row r="55" spans="1:27" s="2" customFormat="1" ht="30" customHeight="1" x14ac:dyDescent="0.3">
      <c r="A55" s="18" t="s">
        <v>52</v>
      </c>
      <c r="B55" s="112"/>
      <c r="C55" s="33">
        <f>C54/C53</f>
        <v>0.61101830286919723</v>
      </c>
      <c r="D55" s="15"/>
      <c r="E55" s="15"/>
      <c r="F55" s="122">
        <f t="shared" ref="F55:Z55" si="15">F54/F53</f>
        <v>1</v>
      </c>
      <c r="G55" s="122">
        <f t="shared" si="15"/>
        <v>0.32112786371646762</v>
      </c>
      <c r="H55" s="122">
        <f t="shared" si="15"/>
        <v>0.59204592045920457</v>
      </c>
      <c r="I55" s="122">
        <f t="shared" si="15"/>
        <v>0.63044687557945489</v>
      </c>
      <c r="J55" s="122">
        <f t="shared" si="15"/>
        <v>1.0166112956810631</v>
      </c>
      <c r="K55" s="122">
        <f t="shared" si="15"/>
        <v>0.63938618925831203</v>
      </c>
      <c r="L55" s="122">
        <f t="shared" si="15"/>
        <v>0.7862407862407863</v>
      </c>
      <c r="M55" s="122">
        <f t="shared" si="15"/>
        <v>0.75971559364955676</v>
      </c>
      <c r="N55" s="122">
        <f t="shared" si="15"/>
        <v>0.57758423103369239</v>
      </c>
      <c r="O55" s="122">
        <f t="shared" si="15"/>
        <v>0.79459459459459458</v>
      </c>
      <c r="P55" s="122">
        <f t="shared" si="15"/>
        <v>0.21686746987951808</v>
      </c>
      <c r="Q55" s="122">
        <f t="shared" si="15"/>
        <v>0.4644177449168207</v>
      </c>
      <c r="R55" s="122">
        <f t="shared" si="15"/>
        <v>1.0044977511244377</v>
      </c>
      <c r="S55" s="122">
        <f t="shared" si="15"/>
        <v>0.43536058491193086</v>
      </c>
      <c r="T55" s="122">
        <f t="shared" si="15"/>
        <v>0.58603956700261295</v>
      </c>
      <c r="U55" s="122">
        <f t="shared" si="15"/>
        <v>0.56623931623931623</v>
      </c>
      <c r="V55" s="122">
        <f t="shared" si="15"/>
        <v>1.0967098703888336</v>
      </c>
      <c r="W55" s="122">
        <f t="shared" si="15"/>
        <v>0.5</v>
      </c>
      <c r="X55" s="122">
        <f t="shared" si="15"/>
        <v>0.78041074249605058</v>
      </c>
      <c r="Y55" s="122">
        <f t="shared" si="15"/>
        <v>0.67540983606557381</v>
      </c>
      <c r="Z55" s="122">
        <f t="shared" si="15"/>
        <v>2.0618556701030927E-2</v>
      </c>
      <c r="AA55" s="21"/>
    </row>
    <row r="56" spans="1:27" s="2" customFormat="1" ht="30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5"/>
      <c r="F56" s="100"/>
      <c r="G56" s="100">
        <v>52</v>
      </c>
      <c r="H56" s="100"/>
      <c r="I56" s="100"/>
      <c r="J56" s="100"/>
      <c r="K56" s="100">
        <v>100</v>
      </c>
      <c r="L56" s="100">
        <v>768</v>
      </c>
      <c r="M56" s="100">
        <v>780</v>
      </c>
      <c r="N56" s="100">
        <v>70</v>
      </c>
      <c r="O56" s="100">
        <v>14.7</v>
      </c>
      <c r="P56" s="100"/>
      <c r="Q56" s="100">
        <v>90</v>
      </c>
      <c r="R56" s="100">
        <v>67</v>
      </c>
      <c r="S56" s="100">
        <v>250</v>
      </c>
      <c r="T56" s="100">
        <v>157</v>
      </c>
      <c r="U56" s="100"/>
      <c r="V56" s="100"/>
      <c r="W56" s="100"/>
      <c r="X56" s="100"/>
      <c r="Y56" s="100">
        <v>412</v>
      </c>
      <c r="Z56" s="100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5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20"/>
    </row>
    <row r="58" spans="1:27" s="2" customFormat="1" ht="26.4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9">
        <v>963</v>
      </c>
      <c r="F58" s="118">
        <v>16</v>
      </c>
      <c r="G58" s="118">
        <v>117</v>
      </c>
      <c r="H58" s="118">
        <v>86.6</v>
      </c>
      <c r="I58" s="118">
        <v>5</v>
      </c>
      <c r="J58" s="118">
        <v>11</v>
      </c>
      <c r="K58" s="118">
        <v>13</v>
      </c>
      <c r="L58" s="118">
        <v>107</v>
      </c>
      <c r="M58" s="118">
        <v>78.3</v>
      </c>
      <c r="N58" s="118">
        <v>62</v>
      </c>
      <c r="O58" s="123">
        <v>11</v>
      </c>
      <c r="P58" s="118">
        <v>14</v>
      </c>
      <c r="Q58" s="118">
        <v>99</v>
      </c>
      <c r="R58" s="118"/>
      <c r="S58" s="118">
        <v>17</v>
      </c>
      <c r="T58" s="118">
        <v>49</v>
      </c>
      <c r="U58" s="118">
        <v>15</v>
      </c>
      <c r="V58" s="118">
        <v>1.5</v>
      </c>
      <c r="W58" s="118">
        <v>17</v>
      </c>
      <c r="X58" s="118">
        <v>87</v>
      </c>
      <c r="Y58" s="118">
        <v>54</v>
      </c>
      <c r="Z58" s="118"/>
      <c r="AA58" s="20"/>
    </row>
    <row r="59" spans="1:27" s="2" customFormat="1" ht="30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9"/>
      <c r="F59" s="118"/>
      <c r="G59" s="118"/>
      <c r="H59" s="118">
        <v>438</v>
      </c>
      <c r="I59" s="123"/>
      <c r="J59" s="118">
        <v>0</v>
      </c>
      <c r="K59" s="118"/>
      <c r="L59" s="118"/>
      <c r="M59" s="118">
        <v>25</v>
      </c>
      <c r="N59" s="123"/>
      <c r="O59" s="123"/>
      <c r="P59" s="118"/>
      <c r="Q59" s="118"/>
      <c r="R59" s="118"/>
      <c r="S59" s="118"/>
      <c r="T59" s="118"/>
      <c r="U59" s="118"/>
      <c r="V59" s="118">
        <v>1.5</v>
      </c>
      <c r="W59" s="118"/>
      <c r="X59" s="118"/>
      <c r="Y59" s="118">
        <v>50</v>
      </c>
      <c r="Z59" s="118">
        <v>5</v>
      </c>
      <c r="AA59" s="20"/>
    </row>
    <row r="60" spans="1:27" s="2" customFormat="1" ht="30" customHeight="1" x14ac:dyDescent="0.3">
      <c r="A60" s="13" t="s">
        <v>205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9"/>
      <c r="F60" s="124">
        <f>F61+F64+F65+F67+F70+F71+F72</f>
        <v>5900</v>
      </c>
      <c r="G60" s="124">
        <v>101</v>
      </c>
      <c r="H60" s="124">
        <f t="shared" ref="H60:Z60" si="16">H61+H64+H65+H67+H70+H71+H72</f>
        <v>1110</v>
      </c>
      <c r="I60" s="124">
        <f t="shared" si="16"/>
        <v>1449</v>
      </c>
      <c r="J60" s="124">
        <f t="shared" si="16"/>
        <v>947</v>
      </c>
      <c r="K60" s="124">
        <f t="shared" si="16"/>
        <v>6412</v>
      </c>
      <c r="L60" s="124">
        <f t="shared" si="16"/>
        <v>318</v>
      </c>
      <c r="M60" s="124">
        <f t="shared" si="16"/>
        <v>689</v>
      </c>
      <c r="N60" s="124">
        <v>841</v>
      </c>
      <c r="O60" s="124">
        <f t="shared" si="16"/>
        <v>0</v>
      </c>
      <c r="P60" s="124">
        <f t="shared" si="16"/>
        <v>1</v>
      </c>
      <c r="Q60" s="124">
        <f t="shared" si="16"/>
        <v>645</v>
      </c>
      <c r="R60" s="124">
        <f t="shared" si="16"/>
        <v>3888</v>
      </c>
      <c r="S60" s="124">
        <v>765</v>
      </c>
      <c r="T60" s="124">
        <f t="shared" si="16"/>
        <v>1196</v>
      </c>
      <c r="U60" s="124">
        <f t="shared" si="16"/>
        <v>200</v>
      </c>
      <c r="V60" s="124">
        <f>V61+V64+V65+V67+V70+V71+V72</f>
        <v>1167</v>
      </c>
      <c r="W60" s="124">
        <f t="shared" si="16"/>
        <v>332</v>
      </c>
      <c r="X60" s="124">
        <f t="shared" si="16"/>
        <v>592</v>
      </c>
      <c r="Y60" s="124">
        <f t="shared" si="16"/>
        <v>221</v>
      </c>
      <c r="Z60" s="124">
        <f t="shared" si="16"/>
        <v>0</v>
      </c>
      <c r="AA60" s="21"/>
    </row>
    <row r="61" spans="1:27" s="2" customFormat="1" ht="30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9">
        <v>982</v>
      </c>
      <c r="F61" s="100"/>
      <c r="G61" s="100"/>
      <c r="H61" s="100">
        <v>150</v>
      </c>
      <c r="I61" s="100"/>
      <c r="J61" s="100"/>
      <c r="K61" s="100"/>
      <c r="L61" s="100"/>
      <c r="M61" s="100"/>
      <c r="N61" s="100"/>
      <c r="O61" s="100"/>
      <c r="P61" s="100">
        <v>1</v>
      </c>
      <c r="Q61" s="100"/>
      <c r="R61" s="100"/>
      <c r="S61" s="100"/>
      <c r="T61" s="100"/>
      <c r="U61" s="100"/>
      <c r="V61" s="100">
        <v>310</v>
      </c>
      <c r="W61" s="100"/>
      <c r="X61" s="100"/>
      <c r="Y61" s="100"/>
      <c r="Z61" s="100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9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9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21"/>
    </row>
    <row r="64" spans="1:27" s="2" customFormat="1" ht="30" customHeight="1" collapsed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9">
        <v>14825</v>
      </c>
      <c r="F64" s="110">
        <v>5900</v>
      </c>
      <c r="G64" s="110">
        <v>70</v>
      </c>
      <c r="H64" s="110"/>
      <c r="I64" s="110">
        <v>125</v>
      </c>
      <c r="J64" s="110">
        <v>37</v>
      </c>
      <c r="K64" s="110">
        <v>906</v>
      </c>
      <c r="L64" s="110">
        <v>134</v>
      </c>
      <c r="M64" s="110">
        <v>374</v>
      </c>
      <c r="N64" s="110"/>
      <c r="O64" s="110"/>
      <c r="P64" s="110"/>
      <c r="Q64" s="110">
        <v>605</v>
      </c>
      <c r="R64" s="110">
        <v>1841</v>
      </c>
      <c r="S64" s="110"/>
      <c r="T64" s="110">
        <v>808</v>
      </c>
      <c r="U64" s="110">
        <v>200</v>
      </c>
      <c r="V64" s="110"/>
      <c r="W64" s="110">
        <v>332</v>
      </c>
      <c r="X64" s="110">
        <v>487</v>
      </c>
      <c r="Y64" s="110">
        <v>175</v>
      </c>
      <c r="Z64" s="110"/>
      <c r="AA64" s="21"/>
    </row>
    <row r="65" spans="1:27" s="2" customFormat="1" ht="30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9">
        <v>9931</v>
      </c>
      <c r="F65" s="110"/>
      <c r="G65" s="110">
        <v>7</v>
      </c>
      <c r="H65" s="110">
        <v>350</v>
      </c>
      <c r="I65" s="110">
        <v>730</v>
      </c>
      <c r="J65" s="110">
        <v>254</v>
      </c>
      <c r="K65" s="110">
        <v>4415</v>
      </c>
      <c r="L65" s="110">
        <v>184</v>
      </c>
      <c r="M65" s="110"/>
      <c r="N65" s="110">
        <v>731</v>
      </c>
      <c r="O65" s="110"/>
      <c r="P65" s="110"/>
      <c r="Q65" s="110">
        <v>40</v>
      </c>
      <c r="R65" s="110">
        <v>20</v>
      </c>
      <c r="S65" s="110">
        <v>380</v>
      </c>
      <c r="T65" s="110">
        <v>250</v>
      </c>
      <c r="U65" s="110"/>
      <c r="V65" s="110"/>
      <c r="W65" s="110"/>
      <c r="X65" s="110">
        <v>5</v>
      </c>
      <c r="Y65" s="110">
        <v>46</v>
      </c>
      <c r="Z65" s="110"/>
      <c r="AA65" s="21"/>
    </row>
    <row r="66" spans="1:27" s="2" customFormat="1" ht="30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9">
        <v>12843</v>
      </c>
      <c r="F66" s="110"/>
      <c r="G66" s="110">
        <v>276</v>
      </c>
      <c r="H66" s="110">
        <v>937</v>
      </c>
      <c r="I66" s="110">
        <v>1113</v>
      </c>
      <c r="J66" s="110">
        <v>300</v>
      </c>
      <c r="K66" s="110">
        <v>186</v>
      </c>
      <c r="L66" s="110"/>
      <c r="M66" s="110">
        <v>1210</v>
      </c>
      <c r="N66" s="110">
        <v>155</v>
      </c>
      <c r="O66" s="110">
        <v>380</v>
      </c>
      <c r="P66" s="110">
        <v>190</v>
      </c>
      <c r="Q66" s="110">
        <v>708</v>
      </c>
      <c r="R66" s="110">
        <v>295</v>
      </c>
      <c r="S66" s="110"/>
      <c r="T66" s="110">
        <v>214</v>
      </c>
      <c r="U66" s="110">
        <v>1819</v>
      </c>
      <c r="V66" s="110"/>
      <c r="W66" s="110"/>
      <c r="X66" s="110">
        <v>584</v>
      </c>
      <c r="Y66" s="110">
        <v>1082</v>
      </c>
      <c r="Z66" s="110">
        <v>834</v>
      </c>
      <c r="AA66" s="21"/>
    </row>
    <row r="67" spans="1:27" s="2" customFormat="1" ht="30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9">
        <v>4222</v>
      </c>
      <c r="F67" s="110"/>
      <c r="G67" s="110"/>
      <c r="H67" s="110">
        <v>560</v>
      </c>
      <c r="I67" s="110"/>
      <c r="J67" s="110"/>
      <c r="K67" s="110">
        <v>660</v>
      </c>
      <c r="L67" s="110"/>
      <c r="M67" s="110">
        <v>215</v>
      </c>
      <c r="N67" s="110"/>
      <c r="O67" s="110"/>
      <c r="P67" s="110"/>
      <c r="Q67" s="110"/>
      <c r="R67" s="110"/>
      <c r="S67" s="110"/>
      <c r="T67" s="110"/>
      <c r="U67" s="110"/>
      <c r="V67" s="110">
        <v>652</v>
      </c>
      <c r="W67" s="110"/>
      <c r="X67" s="110"/>
      <c r="Y67" s="110"/>
      <c r="Z67" s="110"/>
      <c r="AA67" s="21"/>
    </row>
    <row r="68" spans="1:27" s="2" customFormat="1" ht="30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9">
        <v>39137</v>
      </c>
      <c r="F68" s="110">
        <v>51.4</v>
      </c>
      <c r="G68" s="110">
        <v>135</v>
      </c>
      <c r="H68" s="110">
        <v>1749</v>
      </c>
      <c r="I68" s="110">
        <v>591</v>
      </c>
      <c r="J68" s="110">
        <v>568</v>
      </c>
      <c r="K68" s="110">
        <v>1165</v>
      </c>
      <c r="L68" s="110">
        <v>96</v>
      </c>
      <c r="M68" s="110">
        <v>2052</v>
      </c>
      <c r="N68" s="110">
        <v>94</v>
      </c>
      <c r="O68" s="110">
        <v>463</v>
      </c>
      <c r="P68" s="110">
        <v>240</v>
      </c>
      <c r="Q68" s="110">
        <v>1584</v>
      </c>
      <c r="R68" s="110">
        <v>1766</v>
      </c>
      <c r="S68" s="110">
        <v>263</v>
      </c>
      <c r="T68" s="110">
        <v>590</v>
      </c>
      <c r="U68" s="110">
        <v>488</v>
      </c>
      <c r="V68" s="110">
        <v>70</v>
      </c>
      <c r="W68" s="110">
        <v>45</v>
      </c>
      <c r="X68" s="110">
        <v>773</v>
      </c>
      <c r="Y68" s="110">
        <v>5187</v>
      </c>
      <c r="Z68" s="110">
        <v>654</v>
      </c>
      <c r="AA68" s="21"/>
    </row>
    <row r="69" spans="1:27" s="2" customFormat="1" ht="30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9">
        <v>14333</v>
      </c>
      <c r="F69" s="110">
        <v>255</v>
      </c>
      <c r="G69" s="110">
        <v>187</v>
      </c>
      <c r="H69" s="110">
        <v>4513</v>
      </c>
      <c r="I69" s="110">
        <v>1118</v>
      </c>
      <c r="J69" s="110">
        <v>302</v>
      </c>
      <c r="K69" s="110">
        <v>806</v>
      </c>
      <c r="L69" s="110">
        <v>422</v>
      </c>
      <c r="M69" s="110">
        <v>262</v>
      </c>
      <c r="N69" s="110">
        <v>193</v>
      </c>
      <c r="O69" s="110">
        <v>70</v>
      </c>
      <c r="P69" s="110">
        <v>55</v>
      </c>
      <c r="Q69" s="110">
        <v>130</v>
      </c>
      <c r="R69" s="110">
        <v>472</v>
      </c>
      <c r="S69" s="110">
        <v>327</v>
      </c>
      <c r="T69" s="110">
        <v>184</v>
      </c>
      <c r="U69" s="110">
        <v>238</v>
      </c>
      <c r="V69" s="110">
        <v>120</v>
      </c>
      <c r="W69" s="110">
        <v>38</v>
      </c>
      <c r="X69" s="110">
        <v>778.3</v>
      </c>
      <c r="Y69" s="110">
        <v>478</v>
      </c>
      <c r="Z69" s="110">
        <v>864</v>
      </c>
      <c r="AA69" s="21"/>
    </row>
    <row r="70" spans="1:27" s="2" customFormat="1" ht="30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9">
        <v>1461</v>
      </c>
      <c r="F70" s="110"/>
      <c r="G70" s="110"/>
      <c r="H70" s="110"/>
      <c r="I70" s="110">
        <v>35</v>
      </c>
      <c r="J70" s="110"/>
      <c r="K70" s="110"/>
      <c r="L70" s="110"/>
      <c r="M70" s="110"/>
      <c r="N70" s="110"/>
      <c r="O70" s="110"/>
      <c r="P70" s="110"/>
      <c r="Q70" s="110"/>
      <c r="R70" s="110">
        <v>112</v>
      </c>
      <c r="S70" s="110">
        <v>13.8</v>
      </c>
      <c r="T70" s="110">
        <v>138</v>
      </c>
      <c r="U70" s="110"/>
      <c r="V70" s="110">
        <v>205</v>
      </c>
      <c r="W70" s="110"/>
      <c r="X70" s="110"/>
      <c r="Y70" s="110"/>
      <c r="Z70" s="110"/>
      <c r="AA70" s="21"/>
    </row>
    <row r="71" spans="1:27" s="2" customFormat="1" ht="30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9">
        <v>1271</v>
      </c>
      <c r="F71" s="101"/>
      <c r="G71" s="101"/>
      <c r="H71" s="101"/>
      <c r="I71" s="125"/>
      <c r="J71" s="125">
        <v>20</v>
      </c>
      <c r="K71" s="110">
        <v>400</v>
      </c>
      <c r="L71" s="110"/>
      <c r="M71" s="110"/>
      <c r="N71" s="110"/>
      <c r="O71" s="110"/>
      <c r="P71" s="110"/>
      <c r="Q71" s="110"/>
      <c r="R71" s="110">
        <v>1915</v>
      </c>
      <c r="S71" s="110"/>
      <c r="T71" s="110"/>
      <c r="U71" s="110"/>
      <c r="V71" s="110"/>
      <c r="W71" s="110"/>
      <c r="X71" s="110">
        <v>100</v>
      </c>
      <c r="Y71" s="110"/>
      <c r="Z71" s="110"/>
      <c r="AA71" s="21"/>
    </row>
    <row r="72" spans="1:27" s="2" customFormat="1" ht="30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9"/>
      <c r="F72" s="110"/>
      <c r="G72" s="110"/>
      <c r="H72" s="110">
        <v>50</v>
      </c>
      <c r="I72" s="110">
        <v>559</v>
      </c>
      <c r="J72" s="110">
        <v>636</v>
      </c>
      <c r="K72" s="110">
        <v>31</v>
      </c>
      <c r="L72" s="110"/>
      <c r="M72" s="110">
        <v>100</v>
      </c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9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9"/>
      <c r="F74" s="110"/>
      <c r="G74" s="110"/>
      <c r="H74" s="110"/>
      <c r="I74" s="110">
        <v>22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>
        <v>30</v>
      </c>
      <c r="T74" s="110">
        <v>9</v>
      </c>
      <c r="U74" s="110"/>
      <c r="V74" s="110"/>
      <c r="W74" s="110"/>
      <c r="X74" s="110">
        <v>36</v>
      </c>
      <c r="Y74" s="110"/>
      <c r="Z74" s="110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9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7" ht="30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9"/>
      <c r="F76" s="110"/>
      <c r="G76" s="110"/>
      <c r="H76" s="110"/>
      <c r="I76" s="110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>
        <v>30</v>
      </c>
      <c r="T76" s="110">
        <v>15</v>
      </c>
      <c r="U76" s="110"/>
      <c r="V76" s="110"/>
      <c r="W76" s="110"/>
      <c r="X76" s="110">
        <v>38</v>
      </c>
      <c r="Y76" s="110"/>
      <c r="Z76" s="110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9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9"/>
      <c r="F78" s="126">
        <v>8</v>
      </c>
      <c r="G78" s="126">
        <v>13</v>
      </c>
      <c r="H78" s="126">
        <v>48</v>
      </c>
      <c r="I78" s="126">
        <v>20</v>
      </c>
      <c r="J78" s="126">
        <v>15</v>
      </c>
      <c r="K78" s="126">
        <v>42</v>
      </c>
      <c r="L78" s="126">
        <v>13</v>
      </c>
      <c r="M78" s="126">
        <v>7</v>
      </c>
      <c r="N78" s="126">
        <v>10</v>
      </c>
      <c r="O78" s="126">
        <v>1</v>
      </c>
      <c r="P78" s="126"/>
      <c r="Q78" s="126">
        <v>8</v>
      </c>
      <c r="R78" s="126">
        <v>19</v>
      </c>
      <c r="S78" s="126">
        <v>31</v>
      </c>
      <c r="T78" s="126">
        <v>8</v>
      </c>
      <c r="U78" s="126">
        <v>11</v>
      </c>
      <c r="V78" s="126">
        <v>10</v>
      </c>
      <c r="W78" s="126">
        <v>3</v>
      </c>
      <c r="X78" s="126">
        <v>10</v>
      </c>
      <c r="Y78" s="126">
        <v>62</v>
      </c>
      <c r="Z78" s="126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9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9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5">
        <f t="shared" ref="F83:Z83" si="18">(F42-F84)</f>
        <v>302</v>
      </c>
      <c r="G83" s="95">
        <f t="shared" si="18"/>
        <v>0</v>
      </c>
      <c r="H83" s="95">
        <f t="shared" si="18"/>
        <v>1429</v>
      </c>
      <c r="I83" s="95">
        <f t="shared" si="18"/>
        <v>306</v>
      </c>
      <c r="J83" s="95">
        <f t="shared" si="18"/>
        <v>80</v>
      </c>
      <c r="K83" s="95">
        <f t="shared" si="18"/>
        <v>0</v>
      </c>
      <c r="L83" s="95">
        <f t="shared" si="18"/>
        <v>98</v>
      </c>
      <c r="M83" s="95">
        <f t="shared" si="18"/>
        <v>478</v>
      </c>
      <c r="N83" s="95">
        <f t="shared" si="18"/>
        <v>275</v>
      </c>
      <c r="O83" s="95">
        <f t="shared" si="18"/>
        <v>30</v>
      </c>
      <c r="P83" s="95">
        <f t="shared" si="18"/>
        <v>442</v>
      </c>
      <c r="Q83" s="95">
        <f t="shared" si="18"/>
        <v>466</v>
      </c>
      <c r="R83" s="95">
        <f t="shared" si="18"/>
        <v>457</v>
      </c>
      <c r="S83" s="95">
        <f t="shared" si="18"/>
        <v>738</v>
      </c>
      <c r="T83" s="95">
        <f t="shared" si="18"/>
        <v>539</v>
      </c>
      <c r="U83" s="95">
        <f t="shared" si="18"/>
        <v>153</v>
      </c>
      <c r="V83" s="95">
        <f t="shared" si="18"/>
        <v>2085</v>
      </c>
      <c r="W83" s="95">
        <f t="shared" si="18"/>
        <v>626</v>
      </c>
      <c r="X83" s="95">
        <f t="shared" si="18"/>
        <v>598</v>
      </c>
      <c r="Y83" s="95">
        <f t="shared" si="18"/>
        <v>0</v>
      </c>
      <c r="Z83" s="95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3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3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3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3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5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2" customFormat="1" ht="30" hidden="1" customHeight="1" x14ac:dyDescent="0.25">
      <c r="A101" s="13" t="s">
        <v>183</v>
      </c>
      <c r="B101" s="29" t="e">
        <f>B100/B99</f>
        <v>#DIV/0!</v>
      </c>
      <c r="C101" s="29" t="e">
        <f>C100/C99</f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20">H100/H99</f>
        <v>#DIV/0!</v>
      </c>
      <c r="I101" s="29" t="e">
        <f t="shared" si="20"/>
        <v>#DIV/0!</v>
      </c>
      <c r="J101" s="29" t="e">
        <f t="shared" si="20"/>
        <v>#DIV/0!</v>
      </c>
      <c r="K101" s="29" t="e">
        <f t="shared" si="20"/>
        <v>#DIV/0!</v>
      </c>
      <c r="L101" s="29" t="e">
        <f t="shared" si="20"/>
        <v>#DIV/0!</v>
      </c>
      <c r="M101" s="29" t="e">
        <f t="shared" si="20"/>
        <v>#DIV/0!</v>
      </c>
      <c r="N101" s="29" t="e">
        <f t="shared" si="20"/>
        <v>#DIV/0!</v>
      </c>
      <c r="O101" s="29" t="e">
        <f t="shared" si="20"/>
        <v>#DIV/0!</v>
      </c>
      <c r="P101" s="29" t="e">
        <f t="shared" si="20"/>
        <v>#DIV/0!</v>
      </c>
      <c r="Q101" s="29" t="e">
        <f t="shared" si="20"/>
        <v>#DIV/0!</v>
      </c>
      <c r="R101" s="29" t="e">
        <f t="shared" si="20"/>
        <v>#DIV/0!</v>
      </c>
      <c r="S101" s="29" t="e">
        <f t="shared" si="20"/>
        <v>#DIV/0!</v>
      </c>
      <c r="T101" s="29" t="e">
        <f t="shared" si="20"/>
        <v>#DIV/0!</v>
      </c>
      <c r="U101" s="29" t="e">
        <f t="shared" si="20"/>
        <v>#DIV/0!</v>
      </c>
      <c r="V101" s="29" t="e">
        <f t="shared" si="20"/>
        <v>#DIV/0!</v>
      </c>
      <c r="W101" s="29" t="e">
        <f t="shared" si="20"/>
        <v>#DIV/0!</v>
      </c>
      <c r="X101" s="29" t="e">
        <f t="shared" si="20"/>
        <v>#DIV/0!</v>
      </c>
      <c r="Y101" s="29" t="e">
        <f t="shared" si="20"/>
        <v>#DIV/0!</v>
      </c>
      <c r="Z101" s="29" t="e">
        <f t="shared" si="20"/>
        <v>#DIV/0!</v>
      </c>
    </row>
    <row r="102" spans="1:26" s="92" customFormat="1" ht="31.8" hidden="1" customHeight="1" x14ac:dyDescent="0.25">
      <c r="A102" s="90" t="s">
        <v>96</v>
      </c>
      <c r="B102" s="93">
        <f>B99-B100</f>
        <v>0</v>
      </c>
      <c r="C102" s="93">
        <f>C99-C100</f>
        <v>0</v>
      </c>
      <c r="D102" s="93"/>
      <c r="E102" s="93"/>
      <c r="F102" s="93">
        <f t="shared" ref="F102:Z102" si="21">F99-F100</f>
        <v>0</v>
      </c>
      <c r="G102" s="93">
        <f t="shared" si="21"/>
        <v>0</v>
      </c>
      <c r="H102" s="93">
        <f t="shared" si="21"/>
        <v>0</v>
      </c>
      <c r="I102" s="93">
        <f t="shared" si="21"/>
        <v>0</v>
      </c>
      <c r="J102" s="93">
        <f t="shared" si="21"/>
        <v>0</v>
      </c>
      <c r="K102" s="93">
        <f t="shared" si="21"/>
        <v>0</v>
      </c>
      <c r="L102" s="93">
        <f t="shared" si="21"/>
        <v>0</v>
      </c>
      <c r="M102" s="93">
        <f t="shared" si="21"/>
        <v>0</v>
      </c>
      <c r="N102" s="93">
        <f t="shared" si="21"/>
        <v>0</v>
      </c>
      <c r="O102" s="93">
        <f t="shared" si="21"/>
        <v>0</v>
      </c>
      <c r="P102" s="93">
        <f t="shared" si="21"/>
        <v>0</v>
      </c>
      <c r="Q102" s="93">
        <f t="shared" si="21"/>
        <v>0</v>
      </c>
      <c r="R102" s="93">
        <f t="shared" si="21"/>
        <v>0</v>
      </c>
      <c r="S102" s="93">
        <f t="shared" si="21"/>
        <v>0</v>
      </c>
      <c r="T102" s="93">
        <f t="shared" si="21"/>
        <v>0</v>
      </c>
      <c r="U102" s="93">
        <f t="shared" si="21"/>
        <v>0</v>
      </c>
      <c r="V102" s="93">
        <f t="shared" si="21"/>
        <v>0</v>
      </c>
      <c r="W102" s="93">
        <f t="shared" si="21"/>
        <v>0</v>
      </c>
      <c r="X102" s="93">
        <f t="shared" si="21"/>
        <v>0</v>
      </c>
      <c r="Y102" s="93">
        <f t="shared" si="21"/>
        <v>0</v>
      </c>
      <c r="Z102" s="93">
        <f t="shared" si="21"/>
        <v>0</v>
      </c>
    </row>
    <row r="103" spans="1:26" s="12" customFormat="1" ht="30" hidden="1" customHeight="1" x14ac:dyDescent="0.25">
      <c r="A103" s="11" t="s">
        <v>92</v>
      </c>
      <c r="B103" s="39"/>
      <c r="C103" s="26">
        <f>SUM(F103:Z103)</f>
        <v>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0" hidden="1" customHeight="1" x14ac:dyDescent="0.25">
      <c r="A104" s="11" t="s">
        <v>93</v>
      </c>
      <c r="B104" s="39"/>
      <c r="C104" s="26">
        <f>SUM(F104:Z104)</f>
        <v>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11" t="s">
        <v>94</v>
      </c>
      <c r="B105" s="39"/>
      <c r="C105" s="26">
        <f>SUM(F105:Z105)</f>
        <v>0</v>
      </c>
      <c r="D105" s="15" t="e">
        <f>C105/B105</f>
        <v>#DIV/0!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11" t="s">
        <v>95</v>
      </c>
      <c r="B106" s="39"/>
      <c r="C106" s="26">
        <f>SUM(F106:Z106)</f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hidden="1" customHeight="1" x14ac:dyDescent="0.25">
      <c r="A107" s="32" t="s">
        <v>97</v>
      </c>
      <c r="B107" s="27"/>
      <c r="C107" s="27">
        <f>SUM(F107:Z107)</f>
        <v>0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12" customFormat="1" ht="31.2" hidden="1" customHeight="1" x14ac:dyDescent="0.25">
      <c r="A108" s="13" t="s">
        <v>183</v>
      </c>
      <c r="B108" s="29" t="e">
        <f>B107/B99</f>
        <v>#DIV/0!</v>
      </c>
      <c r="C108" s="29" t="e">
        <f>C107/C99</f>
        <v>#DIV/0!</v>
      </c>
      <c r="D108" s="29"/>
      <c r="E108" s="29"/>
      <c r="F108" s="29" t="e">
        <f t="shared" ref="F108:Z108" si="22">F107/F99</f>
        <v>#DIV/0!</v>
      </c>
      <c r="G108" s="29" t="e">
        <f t="shared" si="22"/>
        <v>#DIV/0!</v>
      </c>
      <c r="H108" s="29" t="e">
        <f t="shared" si="22"/>
        <v>#DIV/0!</v>
      </c>
      <c r="I108" s="29" t="e">
        <f t="shared" si="22"/>
        <v>#DIV/0!</v>
      </c>
      <c r="J108" s="29" t="e">
        <f t="shared" si="22"/>
        <v>#DIV/0!</v>
      </c>
      <c r="K108" s="29" t="e">
        <f t="shared" si="22"/>
        <v>#DIV/0!</v>
      </c>
      <c r="L108" s="29" t="e">
        <f t="shared" si="22"/>
        <v>#DIV/0!</v>
      </c>
      <c r="M108" s="29" t="e">
        <f t="shared" si="22"/>
        <v>#DIV/0!</v>
      </c>
      <c r="N108" s="29" t="e">
        <f t="shared" si="22"/>
        <v>#DIV/0!</v>
      </c>
      <c r="O108" s="29" t="e">
        <f t="shared" si="22"/>
        <v>#DIV/0!</v>
      </c>
      <c r="P108" s="29" t="e">
        <f t="shared" si="22"/>
        <v>#DIV/0!</v>
      </c>
      <c r="Q108" s="29" t="e">
        <f t="shared" si="22"/>
        <v>#DIV/0!</v>
      </c>
      <c r="R108" s="29" t="e">
        <f t="shared" si="22"/>
        <v>#DIV/0!</v>
      </c>
      <c r="S108" s="29" t="e">
        <f t="shared" si="22"/>
        <v>#DIV/0!</v>
      </c>
      <c r="T108" s="29" t="e">
        <f t="shared" si="22"/>
        <v>#DIV/0!</v>
      </c>
      <c r="U108" s="29" t="e">
        <f t="shared" si="22"/>
        <v>#DIV/0!</v>
      </c>
      <c r="V108" s="29" t="e">
        <f t="shared" si="22"/>
        <v>#DIV/0!</v>
      </c>
      <c r="W108" s="29" t="e">
        <f t="shared" si="22"/>
        <v>#DIV/0!</v>
      </c>
      <c r="X108" s="29" t="e">
        <f t="shared" si="22"/>
        <v>#DIV/0!</v>
      </c>
      <c r="Y108" s="29" t="e">
        <f t="shared" si="22"/>
        <v>#DIV/0!</v>
      </c>
      <c r="Z108" s="29" t="e">
        <f t="shared" si="22"/>
        <v>#DIV/0!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9" si="23">SUM(F109:Z109)</f>
        <v>0</v>
      </c>
      <c r="D109" s="15" t="e">
        <f t="shared" ref="D109:D114" si="24"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23"/>
        <v>0</v>
      </c>
      <c r="D110" s="15" t="e">
        <f t="shared" si="24"/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23"/>
        <v>0</v>
      </c>
      <c r="D111" s="15" t="e">
        <f t="shared" si="24"/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23"/>
        <v>0</v>
      </c>
      <c r="D112" s="15" t="e">
        <f t="shared" si="24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6">
        <v>595200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hidden="1" customHeight="1" x14ac:dyDescent="0.25">
      <c r="A114" s="32" t="s">
        <v>193</v>
      </c>
      <c r="B114" s="27"/>
      <c r="C114" s="27">
        <f t="shared" si="23"/>
        <v>0</v>
      </c>
      <c r="D114" s="15" t="e">
        <f t="shared" si="24"/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hidden="1" customHeight="1" x14ac:dyDescent="0.25">
      <c r="A116" s="11" t="s">
        <v>92</v>
      </c>
      <c r="B116" s="26"/>
      <c r="C116" s="26">
        <f t="shared" si="23"/>
        <v>0</v>
      </c>
      <c r="D116" s="15" t="e">
        <f t="shared" ref="D116:D124" si="26"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26"/>
      <c r="C117" s="26">
        <f t="shared" si="23"/>
        <v>0</v>
      </c>
      <c r="D117" s="15" t="e">
        <f t="shared" si="26"/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6">
        <f t="shared" si="23"/>
        <v>0</v>
      </c>
      <c r="D118" s="15" t="e">
        <f t="shared" si="26"/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2" customFormat="1" ht="31.2" hidden="1" customHeight="1" x14ac:dyDescent="0.25">
      <c r="A119" s="11" t="s">
        <v>95</v>
      </c>
      <c r="B119" s="39"/>
      <c r="C119" s="26">
        <f t="shared" si="23"/>
        <v>0</v>
      </c>
      <c r="D119" s="15" t="e">
        <f t="shared" si="26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6"/>
        <v>#DIV/0!</v>
      </c>
      <c r="E120" s="15"/>
      <c r="F120" s="54" t="e">
        <f t="shared" ref="F120:Z120" si="27">F114/F107*10</f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  <c r="Z120" s="54" t="e">
        <f t="shared" si="27"/>
        <v>#DIV/0!</v>
      </c>
    </row>
    <row r="121" spans="1:26" s="12" customFormat="1" ht="30" hidden="1" customHeight="1" x14ac:dyDescent="0.25">
      <c r="A121" s="11" t="s">
        <v>92</v>
      </c>
      <c r="B121" s="54" t="e">
        <f t="shared" ref="B121:F124" si="28">B116/B109*10</f>
        <v>#DIV/0!</v>
      </c>
      <c r="C121" s="54" t="e">
        <f t="shared" si="28"/>
        <v>#DIV/0!</v>
      </c>
      <c r="D121" s="15" t="e">
        <f t="shared" si="26"/>
        <v>#DIV/0!</v>
      </c>
      <c r="E121" s="15"/>
      <c r="F121" s="54" t="e">
        <f t="shared" ref="F121:Z121" si="29">F116/F109*10</f>
        <v>#DIV/0!</v>
      </c>
      <c r="G121" s="54" t="e">
        <f t="shared" si="29"/>
        <v>#DIV/0!</v>
      </c>
      <c r="H121" s="54" t="e">
        <f t="shared" si="29"/>
        <v>#DIV/0!</v>
      </c>
      <c r="I121" s="54" t="e">
        <f t="shared" si="29"/>
        <v>#DIV/0!</v>
      </c>
      <c r="J121" s="54" t="e">
        <f t="shared" si="29"/>
        <v>#DIV/0!</v>
      </c>
      <c r="K121" s="54" t="e">
        <f t="shared" si="29"/>
        <v>#DIV/0!</v>
      </c>
      <c r="L121" s="54" t="e">
        <f t="shared" si="29"/>
        <v>#DIV/0!</v>
      </c>
      <c r="M121" s="54" t="e">
        <f t="shared" si="29"/>
        <v>#DIV/0!</v>
      </c>
      <c r="N121" s="54" t="e">
        <f t="shared" si="29"/>
        <v>#DIV/0!</v>
      </c>
      <c r="O121" s="54" t="e">
        <f t="shared" si="29"/>
        <v>#DIV/0!</v>
      </c>
      <c r="P121" s="54" t="e">
        <f t="shared" si="29"/>
        <v>#DIV/0!</v>
      </c>
      <c r="Q121" s="54" t="e">
        <f t="shared" si="29"/>
        <v>#DIV/0!</v>
      </c>
      <c r="R121" s="54" t="e">
        <f t="shared" si="29"/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 t="e">
        <f t="shared" si="29"/>
        <v>#DIV/0!</v>
      </c>
      <c r="W121" s="54" t="e">
        <f t="shared" si="29"/>
        <v>#DIV/0!</v>
      </c>
      <c r="X121" s="54" t="e">
        <f t="shared" si="29"/>
        <v>#DIV/0!</v>
      </c>
      <c r="Y121" s="54" t="e">
        <f t="shared" si="29"/>
        <v>#DIV/0!</v>
      </c>
      <c r="Z121" s="54" t="e">
        <f t="shared" si="29"/>
        <v>#DIV/0!</v>
      </c>
    </row>
    <row r="122" spans="1:26" s="12" customFormat="1" ht="30" hidden="1" customHeight="1" x14ac:dyDescent="0.25">
      <c r="A122" s="11" t="s">
        <v>93</v>
      </c>
      <c r="B122" s="54" t="e">
        <f t="shared" si="28"/>
        <v>#DIV/0!</v>
      </c>
      <c r="C122" s="54" t="e">
        <f t="shared" si="28"/>
        <v>#DIV/0!</v>
      </c>
      <c r="D122" s="15" t="e">
        <f t="shared" si="26"/>
        <v>#DIV/0!</v>
      </c>
      <c r="E122" s="15"/>
      <c r="F122" s="54"/>
      <c r="G122" s="54" t="e">
        <f t="shared" ref="G122:N123" si="30">G117/G110*10</f>
        <v>#DIV/0!</v>
      </c>
      <c r="H122" s="54" t="e">
        <f t="shared" si="30"/>
        <v>#DIV/0!</v>
      </c>
      <c r="I122" s="54" t="e">
        <f t="shared" si="30"/>
        <v>#DIV/0!</v>
      </c>
      <c r="J122" s="54" t="e">
        <f t="shared" si="30"/>
        <v>#DIV/0!</v>
      </c>
      <c r="K122" s="54" t="e">
        <f t="shared" si="30"/>
        <v>#DIV/0!</v>
      </c>
      <c r="L122" s="54" t="e">
        <f t="shared" si="30"/>
        <v>#DIV/0!</v>
      </c>
      <c r="M122" s="54" t="e">
        <f t="shared" si="30"/>
        <v>#DIV/0!</v>
      </c>
      <c r="N122" s="54" t="e">
        <f t="shared" si="30"/>
        <v>#DIV/0!</v>
      </c>
      <c r="O122" s="54"/>
      <c r="P122" s="54" t="e">
        <f>P117/P110*10</f>
        <v>#DIV/0!</v>
      </c>
      <c r="Q122" s="54" t="e">
        <f>Q117/Q110*10</f>
        <v>#DIV/0!</v>
      </c>
      <c r="R122" s="54"/>
      <c r="S122" s="54" t="e">
        <f t="shared" ref="S122:V123" si="31">S117/S110*10</f>
        <v>#DIV/0!</v>
      </c>
      <c r="T122" s="54" t="e">
        <f t="shared" si="31"/>
        <v>#DIV/0!</v>
      </c>
      <c r="U122" s="54" t="e">
        <f t="shared" si="31"/>
        <v>#DIV/0!</v>
      </c>
      <c r="V122" s="54" t="e">
        <f t="shared" si="31"/>
        <v>#DIV/0!</v>
      </c>
      <c r="W122" s="54"/>
      <c r="X122" s="54"/>
      <c r="Y122" s="54" t="e">
        <f>Y117/Y110*10</f>
        <v>#DIV/0!</v>
      </c>
      <c r="Z122" s="54" t="e">
        <f>Z117/Z110*10</f>
        <v>#DIV/0!</v>
      </c>
    </row>
    <row r="123" spans="1:26" s="12" customFormat="1" ht="30" hidden="1" customHeight="1" x14ac:dyDescent="0.25">
      <c r="A123" s="11" t="s">
        <v>94</v>
      </c>
      <c r="B123" s="54" t="e">
        <f t="shared" si="28"/>
        <v>#DIV/0!</v>
      </c>
      <c r="C123" s="54" t="e">
        <f t="shared" si="28"/>
        <v>#DIV/0!</v>
      </c>
      <c r="D123" s="15" t="e">
        <f t="shared" si="26"/>
        <v>#DIV/0!</v>
      </c>
      <c r="E123" s="15"/>
      <c r="F123" s="54" t="e">
        <f>F118/F111*10</f>
        <v>#DIV/0!</v>
      </c>
      <c r="G123" s="54" t="e">
        <f t="shared" si="30"/>
        <v>#DIV/0!</v>
      </c>
      <c r="H123" s="54" t="e">
        <f t="shared" si="30"/>
        <v>#DIV/0!</v>
      </c>
      <c r="I123" s="54" t="e">
        <f t="shared" si="30"/>
        <v>#DIV/0!</v>
      </c>
      <c r="J123" s="54" t="e">
        <f t="shared" si="30"/>
        <v>#DIV/0!</v>
      </c>
      <c r="K123" s="54" t="e">
        <f t="shared" si="30"/>
        <v>#DIV/0!</v>
      </c>
      <c r="L123" s="54" t="e">
        <f t="shared" si="30"/>
        <v>#DIV/0!</v>
      </c>
      <c r="M123" s="54" t="e">
        <f t="shared" si="30"/>
        <v>#DIV/0!</v>
      </c>
      <c r="N123" s="54" t="e">
        <f t="shared" si="30"/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 t="shared" si="31"/>
        <v>#DIV/0!</v>
      </c>
      <c r="T123" s="54" t="e">
        <f t="shared" si="31"/>
        <v>#DIV/0!</v>
      </c>
      <c r="U123" s="54" t="e">
        <f t="shared" si="31"/>
        <v>#DIV/0!</v>
      </c>
      <c r="V123" s="54" t="e">
        <f t="shared" si="31"/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</row>
    <row r="124" spans="1:26" s="12" customFormat="1" ht="30" hidden="1" customHeight="1" x14ac:dyDescent="0.25">
      <c r="A124" s="11" t="s">
        <v>95</v>
      </c>
      <c r="B124" s="54" t="e">
        <f t="shared" si="28"/>
        <v>#DIV/0!</v>
      </c>
      <c r="C124" s="54" t="e">
        <f t="shared" si="28"/>
        <v>#DIV/0!</v>
      </c>
      <c r="D124" s="15" t="e">
        <f t="shared" si="26"/>
        <v>#DIV/0!</v>
      </c>
      <c r="E124" s="15"/>
      <c r="F124" s="54" t="e">
        <f t="shared" si="28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6">
        <f>SUM(F125:Z125)</f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4"/>
      <c r="W125" s="94"/>
      <c r="X125" s="94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6">
        <f>SUM(F126:Z126)</f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4"/>
      <c r="W126" s="94"/>
      <c r="X126" s="94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56">
        <f>SUM(F128:Z128)</f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>SUM(F129:Z129)</f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/>
      <c r="D131" s="15"/>
      <c r="E131" s="15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7" s="12" customFormat="1" ht="27" hidden="1" customHeight="1" x14ac:dyDescent="0.25">
      <c r="A132" s="13" t="s">
        <v>103</v>
      </c>
      <c r="B132" s="23"/>
      <c r="C132" s="27">
        <f>SUM(F132:Z132)</f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/>
      <c r="C134" s="27">
        <f>SUM(F134:Z134)</f>
        <v>0</v>
      </c>
      <c r="D134" s="15" t="e">
        <f>C134/B134</f>
        <v>#DIV/0!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187</v>
      </c>
      <c r="B135" s="33" t="e">
        <f>B134/B133</f>
        <v>#DIV/0!</v>
      </c>
      <c r="C135" s="33" t="e">
        <f>C134/C133</f>
        <v>#DIV/0!</v>
      </c>
      <c r="D135" s="15"/>
      <c r="E135" s="15"/>
      <c r="F135" s="35" t="e">
        <f t="shared" ref="F135:Z135" si="32">F134/F133</f>
        <v>#DIV/0!</v>
      </c>
      <c r="G135" s="35" t="e">
        <f t="shared" si="32"/>
        <v>#DIV/0!</v>
      </c>
      <c r="H135" s="35" t="e">
        <f t="shared" si="32"/>
        <v>#DIV/0!</v>
      </c>
      <c r="I135" s="35" t="e">
        <f t="shared" si="32"/>
        <v>#DIV/0!</v>
      </c>
      <c r="J135" s="35" t="e">
        <f t="shared" si="32"/>
        <v>#DIV/0!</v>
      </c>
      <c r="K135" s="35" t="e">
        <f t="shared" si="32"/>
        <v>#DIV/0!</v>
      </c>
      <c r="L135" s="35" t="e">
        <f t="shared" si="32"/>
        <v>#DIV/0!</v>
      </c>
      <c r="M135" s="35" t="e">
        <f t="shared" si="32"/>
        <v>#DIV/0!</v>
      </c>
      <c r="N135" s="35" t="e">
        <f t="shared" si="32"/>
        <v>#DIV/0!</v>
      </c>
      <c r="O135" s="35" t="e">
        <f t="shared" si="32"/>
        <v>#DIV/0!</v>
      </c>
      <c r="P135" s="35" t="e">
        <f t="shared" si="32"/>
        <v>#DIV/0!</v>
      </c>
      <c r="Q135" s="35" t="e">
        <f t="shared" si="32"/>
        <v>#DIV/0!</v>
      </c>
      <c r="R135" s="35" t="e">
        <f t="shared" si="32"/>
        <v>#DIV/0!</v>
      </c>
      <c r="S135" s="35" t="e">
        <f t="shared" si="32"/>
        <v>#DIV/0!</v>
      </c>
      <c r="T135" s="35" t="e">
        <f t="shared" si="32"/>
        <v>#DIV/0!</v>
      </c>
      <c r="U135" s="35" t="e">
        <f t="shared" si="32"/>
        <v>#DIV/0!</v>
      </c>
      <c r="V135" s="35" t="e">
        <f t="shared" si="32"/>
        <v>#DIV/0!</v>
      </c>
      <c r="W135" s="35" t="e">
        <f t="shared" si="32"/>
        <v>#DIV/0!</v>
      </c>
      <c r="X135" s="35" t="e">
        <f t="shared" si="32"/>
        <v>#DIV/0!</v>
      </c>
      <c r="Y135" s="35" t="e">
        <f t="shared" si="32"/>
        <v>#DIV/0!</v>
      </c>
      <c r="Z135" s="35" t="e">
        <f t="shared" si="32"/>
        <v>#DIV/0!</v>
      </c>
    </row>
    <row r="136" spans="1:27" s="92" customFormat="1" ht="21" hidden="1" customHeight="1" x14ac:dyDescent="0.25">
      <c r="A136" s="90" t="s">
        <v>96</v>
      </c>
      <c r="B136" s="91">
        <f>B133-B134</f>
        <v>0</v>
      </c>
      <c r="C136" s="91">
        <f>C133-C134</f>
        <v>0</v>
      </c>
      <c r="D136" s="91"/>
      <c r="E136" s="91"/>
      <c r="F136" s="91">
        <f t="shared" ref="F136:Z136" si="33">F133-F134</f>
        <v>0</v>
      </c>
      <c r="G136" s="91">
        <f t="shared" si="33"/>
        <v>0</v>
      </c>
      <c r="H136" s="91">
        <f t="shared" si="33"/>
        <v>0</v>
      </c>
      <c r="I136" s="91">
        <f t="shared" si="33"/>
        <v>0</v>
      </c>
      <c r="J136" s="91">
        <f t="shared" si="33"/>
        <v>0</v>
      </c>
      <c r="K136" s="91">
        <f t="shared" si="33"/>
        <v>0</v>
      </c>
      <c r="L136" s="91">
        <f t="shared" si="33"/>
        <v>0</v>
      </c>
      <c r="M136" s="91">
        <f t="shared" si="33"/>
        <v>0</v>
      </c>
      <c r="N136" s="91">
        <f t="shared" si="33"/>
        <v>0</v>
      </c>
      <c r="O136" s="91">
        <f t="shared" si="33"/>
        <v>0</v>
      </c>
      <c r="P136" s="91">
        <f t="shared" si="33"/>
        <v>0</v>
      </c>
      <c r="Q136" s="91">
        <f t="shared" si="33"/>
        <v>0</v>
      </c>
      <c r="R136" s="91">
        <f t="shared" si="33"/>
        <v>0</v>
      </c>
      <c r="S136" s="91">
        <f t="shared" si="33"/>
        <v>0</v>
      </c>
      <c r="T136" s="91">
        <f t="shared" si="33"/>
        <v>0</v>
      </c>
      <c r="U136" s="91">
        <f t="shared" si="33"/>
        <v>0</v>
      </c>
      <c r="V136" s="91">
        <f t="shared" si="33"/>
        <v>0</v>
      </c>
      <c r="W136" s="91">
        <f t="shared" si="33"/>
        <v>0</v>
      </c>
      <c r="X136" s="91">
        <f t="shared" si="33"/>
        <v>0</v>
      </c>
      <c r="Y136" s="91">
        <f t="shared" si="33"/>
        <v>0</v>
      </c>
      <c r="Z136" s="91">
        <f t="shared" si="33"/>
        <v>0</v>
      </c>
    </row>
    <row r="137" spans="1:27" s="12" customFormat="1" ht="22.8" hidden="1" customHeight="1" x14ac:dyDescent="0.25">
      <c r="A137" s="13" t="s">
        <v>190</v>
      </c>
      <c r="B137" s="39"/>
      <c r="C137" s="26"/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/>
      <c r="C138" s="27">
        <f>SUM(F138:Z138)</f>
        <v>0</v>
      </c>
      <c r="D138" s="15" t="e">
        <f>C138/B138</f>
        <v>#DIV/0!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29" t="e">
        <f t="shared" ref="F139:Z139" si="34">F138/F137</f>
        <v>#DIV/0!</v>
      </c>
      <c r="G139" s="29" t="e">
        <f t="shared" si="34"/>
        <v>#DIV/0!</v>
      </c>
      <c r="H139" s="29" t="e">
        <f t="shared" si="34"/>
        <v>#DIV/0!</v>
      </c>
      <c r="I139" s="29" t="e">
        <f t="shared" si="34"/>
        <v>#DIV/0!</v>
      </c>
      <c r="J139" s="29" t="e">
        <f t="shared" si="34"/>
        <v>#DIV/0!</v>
      </c>
      <c r="K139" s="29" t="e">
        <f t="shared" si="34"/>
        <v>#DIV/0!</v>
      </c>
      <c r="L139" s="29" t="e">
        <f t="shared" si="34"/>
        <v>#DIV/0!</v>
      </c>
      <c r="M139" s="29" t="e">
        <f t="shared" si="34"/>
        <v>#DIV/0!</v>
      </c>
      <c r="N139" s="29" t="e">
        <f t="shared" si="34"/>
        <v>#DIV/0!</v>
      </c>
      <c r="O139" s="29" t="e">
        <f t="shared" si="34"/>
        <v>#DIV/0!</v>
      </c>
      <c r="P139" s="29" t="e">
        <f t="shared" si="34"/>
        <v>#DIV/0!</v>
      </c>
      <c r="Q139" s="29" t="e">
        <f t="shared" si="34"/>
        <v>#DIV/0!</v>
      </c>
      <c r="R139" s="29" t="e">
        <f t="shared" si="34"/>
        <v>#DIV/0!</v>
      </c>
      <c r="S139" s="29" t="e">
        <f t="shared" si="34"/>
        <v>#DIV/0!</v>
      </c>
      <c r="T139" s="29" t="e">
        <f t="shared" si="34"/>
        <v>#DIV/0!</v>
      </c>
      <c r="U139" s="29" t="e">
        <f t="shared" si="34"/>
        <v>#DIV/0!</v>
      </c>
      <c r="V139" s="29" t="e">
        <f t="shared" si="34"/>
        <v>#DIV/0!</v>
      </c>
      <c r="W139" s="29" t="e">
        <f t="shared" si="34"/>
        <v>#DIV/0!</v>
      </c>
      <c r="X139" s="29" t="e">
        <f t="shared" si="34"/>
        <v>#DIV/0!</v>
      </c>
      <c r="Y139" s="29" t="e">
        <f t="shared" si="34"/>
        <v>#DIV/0!</v>
      </c>
      <c r="Z139" s="29" t="e">
        <f t="shared" si="34"/>
        <v>#DIV/0!</v>
      </c>
    </row>
    <row r="140" spans="1:27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58" t="e">
        <f t="shared" ref="F140:Q140" si="35">F138/F134*10</f>
        <v>#DIV/0!</v>
      </c>
      <c r="G140" s="58" t="e">
        <f t="shared" si="35"/>
        <v>#DIV/0!</v>
      </c>
      <c r="H140" s="58" t="e">
        <f t="shared" si="35"/>
        <v>#DIV/0!</v>
      </c>
      <c r="I140" s="58" t="e">
        <f t="shared" si="35"/>
        <v>#DIV/0!</v>
      </c>
      <c r="J140" s="58" t="e">
        <f t="shared" si="35"/>
        <v>#DIV/0!</v>
      </c>
      <c r="K140" s="58" t="e">
        <f t="shared" si="35"/>
        <v>#DIV/0!</v>
      </c>
      <c r="L140" s="58" t="e">
        <f t="shared" si="35"/>
        <v>#DIV/0!</v>
      </c>
      <c r="M140" s="58" t="e">
        <f t="shared" si="35"/>
        <v>#DIV/0!</v>
      </c>
      <c r="N140" s="58" t="e">
        <f t="shared" si="35"/>
        <v>#DIV/0!</v>
      </c>
      <c r="O140" s="58" t="e">
        <f t="shared" si="35"/>
        <v>#DIV/0!</v>
      </c>
      <c r="P140" s="58" t="e">
        <f t="shared" si="35"/>
        <v>#DIV/0!</v>
      </c>
      <c r="Q140" s="58" t="e">
        <f t="shared" si="35"/>
        <v>#DIV/0!</v>
      </c>
      <c r="R140" s="58" t="e">
        <f t="shared" ref="R140:W140" si="36">R138/R134*10</f>
        <v>#DIV/0!</v>
      </c>
      <c r="S140" s="58" t="e">
        <f t="shared" si="36"/>
        <v>#DIV/0!</v>
      </c>
      <c r="T140" s="58" t="e">
        <f t="shared" si="36"/>
        <v>#DIV/0!</v>
      </c>
      <c r="U140" s="58" t="e">
        <f t="shared" si="36"/>
        <v>#DIV/0!</v>
      </c>
      <c r="V140" s="58" t="e">
        <f t="shared" si="36"/>
        <v>#DIV/0!</v>
      </c>
      <c r="W140" s="58" t="e">
        <f t="shared" si="36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>
        <f>F141+G141+H141+I141+J141+K141+L141+M141+N141+O141+P141+Q141+R141+S141+T141+U141+V141+W141+X141+Y141+Z141</f>
        <v>0</v>
      </c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>
        <f>SUM(F142:Z142)</f>
        <v>0</v>
      </c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hidden="1" customHeight="1" outlineLevel="1" x14ac:dyDescent="0.25">
      <c r="A144" s="55" t="s">
        <v>178</v>
      </c>
      <c r="B144" s="23"/>
      <c r="C144" s="27">
        <f>SUM(F144:Z144)</f>
        <v>0</v>
      </c>
      <c r="D144" s="15" t="e">
        <f>C144/B144</f>
        <v>#DIV/0!</v>
      </c>
      <c r="E144" s="1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 t="e">
        <f>B144/B143</f>
        <v>#DIV/0!</v>
      </c>
      <c r="C145" s="33" t="e">
        <f>C144/C143</f>
        <v>#DIV/0!</v>
      </c>
      <c r="D145" s="15"/>
      <c r="E145" s="15"/>
      <c r="F145" s="29" t="e">
        <f>F144/F143</f>
        <v>#DIV/0!</v>
      </c>
      <c r="G145" s="29" t="e">
        <f t="shared" ref="G145:Z145" si="37">G144/G143</f>
        <v>#DIV/0!</v>
      </c>
      <c r="H145" s="29" t="e">
        <f t="shared" si="37"/>
        <v>#DIV/0!</v>
      </c>
      <c r="I145" s="29" t="e">
        <f t="shared" si="37"/>
        <v>#DIV/0!</v>
      </c>
      <c r="J145" s="29" t="e">
        <f t="shared" si="37"/>
        <v>#DIV/0!</v>
      </c>
      <c r="K145" s="29" t="e">
        <f t="shared" si="37"/>
        <v>#DIV/0!</v>
      </c>
      <c r="L145" s="29" t="e">
        <f t="shared" si="37"/>
        <v>#DIV/0!</v>
      </c>
      <c r="M145" s="29" t="e">
        <f t="shared" si="37"/>
        <v>#DIV/0!</v>
      </c>
      <c r="N145" s="29" t="e">
        <f t="shared" si="37"/>
        <v>#DIV/0!</v>
      </c>
      <c r="O145" s="29" t="e">
        <f t="shared" si="37"/>
        <v>#DIV/0!</v>
      </c>
      <c r="P145" s="29" t="e">
        <f t="shared" si="37"/>
        <v>#DIV/0!</v>
      </c>
      <c r="Q145" s="29" t="e">
        <f t="shared" si="37"/>
        <v>#DIV/0!</v>
      </c>
      <c r="R145" s="29"/>
      <c r="S145" s="29" t="e">
        <f t="shared" si="37"/>
        <v>#DIV/0!</v>
      </c>
      <c r="T145" s="29" t="e">
        <f t="shared" si="37"/>
        <v>#DIV/0!</v>
      </c>
      <c r="U145" s="29" t="e">
        <f t="shared" si="37"/>
        <v>#DIV/0!</v>
      </c>
      <c r="V145" s="29" t="e">
        <f t="shared" si="37"/>
        <v>#DIV/0!</v>
      </c>
      <c r="W145" s="29" t="e">
        <f t="shared" si="37"/>
        <v>#DIV/0!</v>
      </c>
      <c r="X145" s="29" t="e">
        <f t="shared" si="37"/>
        <v>#DIV/0!</v>
      </c>
      <c r="Y145" s="29" t="e">
        <f t="shared" si="37"/>
        <v>#DIV/0!</v>
      </c>
      <c r="Z145" s="29" t="e">
        <f t="shared" si="37"/>
        <v>#DIV/0!</v>
      </c>
    </row>
    <row r="146" spans="1:26" s="12" customFormat="1" ht="31.2" hidden="1" customHeight="1" x14ac:dyDescent="0.25">
      <c r="A146" s="13" t="s">
        <v>191</v>
      </c>
      <c r="B146" s="39"/>
      <c r="C146" s="39"/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hidden="1" customHeight="1" x14ac:dyDescent="0.25">
      <c r="A147" s="32" t="s">
        <v>110</v>
      </c>
      <c r="B147" s="23"/>
      <c r="C147" s="27">
        <f>SUM(F147:Z147)</f>
        <v>0</v>
      </c>
      <c r="D147" s="15" t="e">
        <f>C147/B147</f>
        <v>#DIV/0!</v>
      </c>
      <c r="E147" s="1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30" t="e">
        <f t="shared" ref="F148:N148" si="38">F147/F146</f>
        <v>#DIV/0!</v>
      </c>
      <c r="G148" s="30" t="e">
        <f t="shared" si="38"/>
        <v>#DIV/0!</v>
      </c>
      <c r="H148" s="30" t="e">
        <f t="shared" si="38"/>
        <v>#DIV/0!</v>
      </c>
      <c r="I148" s="30" t="e">
        <f t="shared" si="38"/>
        <v>#DIV/0!</v>
      </c>
      <c r="J148" s="30" t="e">
        <f t="shared" si="38"/>
        <v>#DIV/0!</v>
      </c>
      <c r="K148" s="30" t="e">
        <f t="shared" si="38"/>
        <v>#DIV/0!</v>
      </c>
      <c r="L148" s="30" t="e">
        <f t="shared" si="38"/>
        <v>#DIV/0!</v>
      </c>
      <c r="M148" s="30" t="e">
        <f t="shared" si="38"/>
        <v>#DIV/0!</v>
      </c>
      <c r="N148" s="30" t="e">
        <f t="shared" si="38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9">C149/B149</f>
        <v>#DIV/0!</v>
      </c>
      <c r="E149" s="15"/>
      <c r="F149" s="58" t="e">
        <f>F147/F144*10</f>
        <v>#DIV/0!</v>
      </c>
      <c r="G149" s="58" t="e">
        <f>G147/G144*10</f>
        <v>#DIV/0!</v>
      </c>
      <c r="H149" s="58" t="e">
        <f>H147/H144*10</f>
        <v>#DIV/0!</v>
      </c>
      <c r="I149" s="58" t="e">
        <f t="shared" ref="I149:O149" si="40">I147/I144*10</f>
        <v>#DIV/0!</v>
      </c>
      <c r="J149" s="58" t="e">
        <f t="shared" si="40"/>
        <v>#DIV/0!</v>
      </c>
      <c r="K149" s="58" t="e">
        <f t="shared" si="40"/>
        <v>#DIV/0!</v>
      </c>
      <c r="L149" s="58" t="e">
        <f t="shared" si="40"/>
        <v>#DIV/0!</v>
      </c>
      <c r="M149" s="58" t="e">
        <f t="shared" si="40"/>
        <v>#DIV/0!</v>
      </c>
      <c r="N149" s="58" t="e">
        <f t="shared" si="40"/>
        <v>#DIV/0!</v>
      </c>
      <c r="O149" s="58" t="e">
        <f t="shared" si="40"/>
        <v>#DIV/0!</v>
      </c>
      <c r="P149" s="58" t="e">
        <f>P147/P144*10</f>
        <v>#DIV/0!</v>
      </c>
      <c r="Q149" s="58" t="e">
        <f>Q147/Q144*10</f>
        <v>#DIV/0!</v>
      </c>
      <c r="R149" s="58"/>
      <c r="S149" s="58" t="e">
        <f t="shared" ref="S149:Z149" si="41">S147/S144*10</f>
        <v>#DIV/0!</v>
      </c>
      <c r="T149" s="58" t="e">
        <f t="shared" si="41"/>
        <v>#DIV/0!</v>
      </c>
      <c r="U149" s="58" t="e">
        <f t="shared" si="41"/>
        <v>#DIV/0!</v>
      </c>
      <c r="V149" s="58" t="e">
        <f t="shared" si="41"/>
        <v>#DIV/0!</v>
      </c>
      <c r="W149" s="58" t="e">
        <f t="shared" si="41"/>
        <v>#DIV/0!</v>
      </c>
      <c r="X149" s="58" t="e">
        <f t="shared" si="41"/>
        <v>#DIV/0!</v>
      </c>
      <c r="Y149" s="58" t="e">
        <f t="shared" si="41"/>
        <v>#DIV/0!</v>
      </c>
      <c r="Z149" s="58" t="e">
        <f t="shared" si="41"/>
        <v>#DIV/0!</v>
      </c>
    </row>
    <row r="150" spans="1:26" s="12" customFormat="1" ht="30" hidden="1" customHeight="1" outlineLevel="1" x14ac:dyDescent="0.25">
      <c r="A150" s="55" t="s">
        <v>179</v>
      </c>
      <c r="B150" s="23"/>
      <c r="C150" s="27">
        <f>SUM(F150:Z150)</f>
        <v>0</v>
      </c>
      <c r="D150" s="15" t="e">
        <f t="shared" si="39"/>
        <v>#DIV/0!</v>
      </c>
      <c r="E150" s="15"/>
      <c r="F150" s="38"/>
      <c r="G150" s="37"/>
      <c r="H150" s="5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>SUM(F151:Z151)</f>
        <v>0</v>
      </c>
      <c r="D151" s="15" t="e">
        <f t="shared" si="39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9"/>
        <v>#DIV/0!</v>
      </c>
      <c r="E152" s="15"/>
      <c r="F152" s="38"/>
      <c r="G152" s="58"/>
      <c r="H152" s="58" t="e">
        <f>H151/H150*10</f>
        <v>#DIV/0!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53">
        <f>SUM(F153:Z153)</f>
        <v>0</v>
      </c>
      <c r="D153" s="15" t="e">
        <f t="shared" si="39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53">
        <f>SUM(F154:Z154)</f>
        <v>0</v>
      </c>
      <c r="D154" s="15" t="e">
        <f t="shared" si="39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9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53">
        <f>SUM(F156:Z156)</f>
        <v>0</v>
      </c>
      <c r="D156" s="15" t="e">
        <f t="shared" si="39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53">
        <f>SUM(F157:Z157)</f>
        <v>0</v>
      </c>
      <c r="D157" s="15" t="e">
        <f t="shared" si="39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9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>SUM(F159:Z159)</f>
        <v>0</v>
      </c>
      <c r="D159" s="15" t="e">
        <f t="shared" si="39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>SUM(F160:Z160)</f>
        <v>0</v>
      </c>
      <c r="D160" s="15" t="e">
        <f t="shared" si="39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9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2">I160/I159*10</f>
        <v>#DIV/0!</v>
      </c>
      <c r="J161" s="54" t="e">
        <f t="shared" si="42"/>
        <v>#DIV/0!</v>
      </c>
      <c r="K161" s="54" t="e">
        <f t="shared" si="42"/>
        <v>#DIV/0!</v>
      </c>
      <c r="L161" s="54" t="e">
        <f t="shared" si="42"/>
        <v>#DIV/0!</v>
      </c>
      <c r="M161" s="54" t="e">
        <f t="shared" si="42"/>
        <v>#DIV/0!</v>
      </c>
      <c r="N161" s="54" t="e">
        <f t="shared" si="42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3">T160/T159*10</f>
        <v>#DIV/0!</v>
      </c>
      <c r="U161" s="54" t="e">
        <f t="shared" si="43"/>
        <v>#DIV/0!</v>
      </c>
      <c r="V161" s="54" t="e">
        <f t="shared" si="43"/>
        <v>#DIV/0!</v>
      </c>
      <c r="W161" s="54" t="e">
        <f t="shared" si="43"/>
        <v>#DIV/0!</v>
      </c>
      <c r="X161" s="54" t="e">
        <f t="shared" si="43"/>
        <v>#DIV/0!</v>
      </c>
      <c r="Y161" s="54" t="e">
        <f t="shared" si="43"/>
        <v>#DIV/0!</v>
      </c>
      <c r="Z161" s="26"/>
    </row>
    <row r="162" spans="1:26" s="12" customFormat="1" ht="30" hidden="1" customHeight="1" x14ac:dyDescent="0.25">
      <c r="A162" s="55" t="s">
        <v>185</v>
      </c>
      <c r="B162" s="27"/>
      <c r="C162" s="27">
        <f>SUM(F162:Z162)</f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186</v>
      </c>
      <c r="B163" s="27"/>
      <c r="C163" s="27">
        <f>SUM(F163:Z163)</f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>SUM(F165:Z165)</f>
        <v>165</v>
      </c>
      <c r="D165" s="15">
        <f t="shared" ref="D165:D170" si="44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>SUM(F166:Z166)</f>
        <v>104</v>
      </c>
      <c r="D166" s="15">
        <f t="shared" si="44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4"/>
        <v>0.56955093099671417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>SUM(F168:Z168)</f>
        <v>0</v>
      </c>
      <c r="D168" s="15" t="e">
        <f t="shared" si="44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>SUM(F169:Z169)</f>
        <v>0</v>
      </c>
      <c r="D169" s="15" t="e">
        <f t="shared" si="44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4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>SUM(F171:Z171)</f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>SUM(F172:Z172)</f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>SUM(F174:Z174)</f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customHeight="1" x14ac:dyDescent="0.25">
      <c r="A177" s="32" t="s">
        <v>122</v>
      </c>
      <c r="B177" s="23">
        <v>7193</v>
      </c>
      <c r="C177" s="27">
        <f>SUM(F177:Z177)</f>
        <v>15237</v>
      </c>
      <c r="D177" s="15">
        <f>C177/B177</f>
        <v>2.118309467537884</v>
      </c>
      <c r="E177" s="15"/>
      <c r="F177" s="39"/>
      <c r="G177" s="39">
        <v>870</v>
      </c>
      <c r="H177" s="39">
        <v>100</v>
      </c>
      <c r="I177" s="39">
        <v>250</v>
      </c>
      <c r="J177" s="39">
        <v>448</v>
      </c>
      <c r="K177" s="39">
        <v>1650</v>
      </c>
      <c r="L177" s="39">
        <v>400</v>
      </c>
      <c r="M177" s="39">
        <v>151</v>
      </c>
      <c r="N177" s="39">
        <v>150</v>
      </c>
      <c r="O177" s="39"/>
      <c r="P177" s="39"/>
      <c r="Q177" s="39">
        <v>2088</v>
      </c>
      <c r="R177" s="39">
        <v>2671</v>
      </c>
      <c r="S177" s="39"/>
      <c r="T177" s="39">
        <v>3136</v>
      </c>
      <c r="U177" s="39">
        <v>280</v>
      </c>
      <c r="V177" s="39">
        <v>890</v>
      </c>
      <c r="W177" s="39"/>
      <c r="X177" s="39"/>
      <c r="Y177" s="39">
        <v>1313</v>
      </c>
      <c r="Z177" s="39">
        <v>840</v>
      </c>
    </row>
    <row r="178" spans="1:26" s="50" customFormat="1" ht="30" hidden="1" customHeight="1" x14ac:dyDescent="0.25">
      <c r="A178" s="13" t="s">
        <v>123</v>
      </c>
      <c r="B178" s="87"/>
      <c r="C178" s="87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hidden="1" customHeight="1" x14ac:dyDescent="0.25">
      <c r="A179" s="32" t="s">
        <v>124</v>
      </c>
      <c r="B179" s="23"/>
      <c r="C179" s="27">
        <f>SUM(F179:Z179)</f>
        <v>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88" t="e">
        <f>B181/B180</f>
        <v>#DIV/0!</v>
      </c>
      <c r="C182" s="88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5">G181/G180</f>
        <v>#DIV/0!</v>
      </c>
      <c r="H182" s="16" t="e">
        <f t="shared" si="45"/>
        <v>#DIV/0!</v>
      </c>
      <c r="I182" s="16" t="e">
        <f t="shared" si="45"/>
        <v>#DIV/0!</v>
      </c>
      <c r="J182" s="16" t="e">
        <f t="shared" si="45"/>
        <v>#DIV/0!</v>
      </c>
      <c r="K182" s="16" t="e">
        <f t="shared" si="45"/>
        <v>#DIV/0!</v>
      </c>
      <c r="L182" s="16" t="e">
        <f t="shared" si="45"/>
        <v>#DIV/0!</v>
      </c>
      <c r="M182" s="16" t="e">
        <f t="shared" si="45"/>
        <v>#DIV/0!</v>
      </c>
      <c r="N182" s="16" t="e">
        <f t="shared" si="45"/>
        <v>#DIV/0!</v>
      </c>
      <c r="O182" s="16" t="e">
        <f t="shared" si="45"/>
        <v>#DIV/0!</v>
      </c>
      <c r="P182" s="16" t="e">
        <f t="shared" si="45"/>
        <v>#DIV/0!</v>
      </c>
      <c r="Q182" s="16" t="e">
        <f t="shared" si="45"/>
        <v>#DIV/0!</v>
      </c>
      <c r="R182" s="16" t="e">
        <f t="shared" si="45"/>
        <v>#DIV/0!</v>
      </c>
      <c r="S182" s="16" t="e">
        <f t="shared" si="45"/>
        <v>#DIV/0!</v>
      </c>
      <c r="T182" s="16" t="e">
        <f t="shared" si="45"/>
        <v>#DIV/0!</v>
      </c>
      <c r="U182" s="16" t="e">
        <f t="shared" si="45"/>
        <v>#DIV/0!</v>
      </c>
      <c r="V182" s="16" t="e">
        <f t="shared" si="45"/>
        <v>#DIV/0!</v>
      </c>
      <c r="W182" s="16" t="e">
        <f t="shared" si="45"/>
        <v>#DIV/0!</v>
      </c>
      <c r="X182" s="16" t="e">
        <f t="shared" si="45"/>
        <v>#DIV/0!</v>
      </c>
      <c r="Y182" s="16" t="e">
        <f t="shared" si="45"/>
        <v>#DIV/0!</v>
      </c>
      <c r="Z182" s="16" t="e">
        <f t="shared" si="45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46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46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46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43.2" hidden="1" outlineLevel="1" x14ac:dyDescent="0.25">
      <c r="A186" s="11" t="s">
        <v>204</v>
      </c>
      <c r="B186" s="27">
        <v>102447</v>
      </c>
      <c r="C186" s="27">
        <f>SUM(F186:Z186)</f>
        <v>98826</v>
      </c>
      <c r="D186" s="15">
        <f t="shared" si="46"/>
        <v>0.96465489472605348</v>
      </c>
      <c r="E186" s="15"/>
      <c r="F186" s="31">
        <v>1309</v>
      </c>
      <c r="G186" s="31">
        <v>1957</v>
      </c>
      <c r="H186" s="31">
        <v>6675</v>
      </c>
      <c r="I186" s="31">
        <v>6824</v>
      </c>
      <c r="J186" s="31">
        <v>8277</v>
      </c>
      <c r="K186" s="31">
        <v>5184</v>
      </c>
      <c r="L186" s="31">
        <v>3445</v>
      </c>
      <c r="M186" s="111">
        <v>4179</v>
      </c>
      <c r="N186" s="31">
        <v>2751</v>
      </c>
      <c r="O186" s="31">
        <v>4034</v>
      </c>
      <c r="P186" s="31">
        <v>4544</v>
      </c>
      <c r="Q186" s="31">
        <v>5677</v>
      </c>
      <c r="R186" s="31">
        <v>6118</v>
      </c>
      <c r="S186" s="31">
        <v>3482</v>
      </c>
      <c r="T186" s="31">
        <v>4323</v>
      </c>
      <c r="U186" s="31">
        <v>4899</v>
      </c>
      <c r="V186" s="31">
        <v>1776</v>
      </c>
      <c r="W186" s="111">
        <v>1532</v>
      </c>
      <c r="X186" s="111">
        <v>7913</v>
      </c>
      <c r="Y186" s="31">
        <v>8271</v>
      </c>
      <c r="Z186" s="31">
        <v>5656</v>
      </c>
    </row>
    <row r="187" spans="1:26" s="63" customFormat="1" ht="30" customHeight="1" outlineLevel="1" x14ac:dyDescent="0.25">
      <c r="A187" s="32" t="s">
        <v>129</v>
      </c>
      <c r="B187" s="27">
        <v>66052</v>
      </c>
      <c r="C187" s="27">
        <f>SUM(F187:Z187)</f>
        <v>69644.800000000003</v>
      </c>
      <c r="D187" s="15">
        <f t="shared" si="46"/>
        <v>1.0543935081450979</v>
      </c>
      <c r="E187" s="15"/>
      <c r="F187" s="37">
        <v>801</v>
      </c>
      <c r="G187" s="37">
        <v>1013</v>
      </c>
      <c r="H187" s="37">
        <v>6220</v>
      </c>
      <c r="I187" s="37">
        <v>4461</v>
      </c>
      <c r="J187" s="37">
        <v>6230</v>
      </c>
      <c r="K187" s="37">
        <v>3919</v>
      </c>
      <c r="L187" s="37">
        <v>3165</v>
      </c>
      <c r="M187" s="37">
        <v>4180</v>
      </c>
      <c r="N187" s="37">
        <v>1902.8</v>
      </c>
      <c r="O187" s="37">
        <v>3082</v>
      </c>
      <c r="P187" s="37">
        <v>2526</v>
      </c>
      <c r="Q187" s="37">
        <v>3339</v>
      </c>
      <c r="R187" s="37">
        <v>3557</v>
      </c>
      <c r="S187" s="37">
        <v>1500</v>
      </c>
      <c r="T187" s="37">
        <v>1939</v>
      </c>
      <c r="U187" s="37">
        <v>2823</v>
      </c>
      <c r="V187" s="37">
        <v>1650</v>
      </c>
      <c r="W187" s="37">
        <v>688</v>
      </c>
      <c r="X187" s="37">
        <v>4830</v>
      </c>
      <c r="Y187" s="37">
        <v>6544</v>
      </c>
      <c r="Z187" s="37">
        <v>5275</v>
      </c>
    </row>
    <row r="188" spans="1:26" s="50" customFormat="1" ht="30" customHeight="1" x14ac:dyDescent="0.25">
      <c r="A188" s="11" t="s">
        <v>130</v>
      </c>
      <c r="B188" s="52">
        <f>B187/B186</f>
        <v>0.64474313547492845</v>
      </c>
      <c r="C188" s="52">
        <f>C187/C186</f>
        <v>0.70472142958330808</v>
      </c>
      <c r="D188" s="15">
        <f t="shared" si="46"/>
        <v>1.093026650162314</v>
      </c>
      <c r="E188" s="15"/>
      <c r="F188" s="73">
        <f t="shared" ref="F188:Z188" si="47">F187/F186</f>
        <v>0.6119174942704354</v>
      </c>
      <c r="G188" s="73">
        <f t="shared" si="47"/>
        <v>0.51762902401635158</v>
      </c>
      <c r="H188" s="73">
        <f t="shared" si="47"/>
        <v>0.93183520599250935</v>
      </c>
      <c r="I188" s="73">
        <f t="shared" si="47"/>
        <v>0.65372215709261428</v>
      </c>
      <c r="J188" s="73">
        <f t="shared" si="47"/>
        <v>0.75268817204301075</v>
      </c>
      <c r="K188" s="73">
        <f t="shared" si="47"/>
        <v>0.75597993827160492</v>
      </c>
      <c r="L188" s="73">
        <f t="shared" si="47"/>
        <v>0.91872278664731499</v>
      </c>
      <c r="M188" s="73">
        <f t="shared" si="47"/>
        <v>1.0002392916965781</v>
      </c>
      <c r="N188" s="73">
        <f t="shared" si="47"/>
        <v>0.69167575427117411</v>
      </c>
      <c r="O188" s="73">
        <f t="shared" si="47"/>
        <v>0.76400594942984634</v>
      </c>
      <c r="P188" s="73">
        <f t="shared" si="47"/>
        <v>0.55589788732394363</v>
      </c>
      <c r="Q188" s="73">
        <f t="shared" si="47"/>
        <v>0.58816276202219486</v>
      </c>
      <c r="R188" s="73">
        <f t="shared" si="47"/>
        <v>0.58139915004903564</v>
      </c>
      <c r="S188" s="73">
        <f t="shared" si="47"/>
        <v>0.43078690407811604</v>
      </c>
      <c r="T188" s="73">
        <f t="shared" si="47"/>
        <v>0.44853111265325007</v>
      </c>
      <c r="U188" s="73">
        <f t="shared" si="47"/>
        <v>0.57624004898958969</v>
      </c>
      <c r="V188" s="73">
        <f t="shared" si="47"/>
        <v>0.92905405405405406</v>
      </c>
      <c r="W188" s="73">
        <f t="shared" si="47"/>
        <v>0.44908616187989558</v>
      </c>
      <c r="X188" s="73">
        <f t="shared" si="47"/>
        <v>0.61038796916466576</v>
      </c>
      <c r="Y188" s="73">
        <f t="shared" si="47"/>
        <v>0.79119816225365736</v>
      </c>
      <c r="Z188" s="73">
        <f t="shared" si="47"/>
        <v>0.93263790664780766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46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customHeight="1" outlineLevel="1" x14ac:dyDescent="0.25">
      <c r="A190" s="32" t="s">
        <v>132</v>
      </c>
      <c r="B190" s="23">
        <v>330</v>
      </c>
      <c r="C190" s="27">
        <f>SUM(F190:Z190)</f>
        <v>2062</v>
      </c>
      <c r="D190" s="15">
        <f t="shared" si="46"/>
        <v>6.2484848484848481</v>
      </c>
      <c r="E190" s="15"/>
      <c r="F190" s="49"/>
      <c r="G190" s="37"/>
      <c r="H190" s="37">
        <v>350</v>
      </c>
      <c r="I190" s="37"/>
      <c r="J190" s="37"/>
      <c r="K190" s="37"/>
      <c r="L190" s="37"/>
      <c r="M190" s="37"/>
      <c r="N190" s="37"/>
      <c r="O190" s="37"/>
      <c r="P190" s="49"/>
      <c r="Q190" s="37"/>
      <c r="R190" s="37"/>
      <c r="S190" s="37"/>
      <c r="T190" s="37"/>
      <c r="U190" s="37"/>
      <c r="V190" s="37"/>
      <c r="W190" s="37"/>
      <c r="X190" s="37"/>
      <c r="Y190" s="37">
        <v>1712</v>
      </c>
      <c r="Z190" s="37"/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6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customHeight="1" outlineLevel="1" x14ac:dyDescent="0.25">
      <c r="A193" s="55" t="s">
        <v>135</v>
      </c>
      <c r="B193" s="23">
        <v>49165</v>
      </c>
      <c r="C193" s="27">
        <f>SUM(F193:Z193)</f>
        <v>67896.5</v>
      </c>
      <c r="D193" s="9">
        <f>C193/B193</f>
        <v>1.3809925760195261</v>
      </c>
      <c r="E193" s="9"/>
      <c r="F193" s="26">
        <v>1188</v>
      </c>
      <c r="G193" s="26">
        <v>530</v>
      </c>
      <c r="H193" s="26">
        <v>7010</v>
      </c>
      <c r="I193" s="26">
        <v>4209</v>
      </c>
      <c r="J193" s="26">
        <v>4393</v>
      </c>
      <c r="K193" s="26">
        <v>3795</v>
      </c>
      <c r="L193" s="26">
        <v>3548</v>
      </c>
      <c r="M193" s="26">
        <v>6802</v>
      </c>
      <c r="N193" s="26">
        <v>1784.5</v>
      </c>
      <c r="O193" s="26">
        <v>1591</v>
      </c>
      <c r="P193" s="26">
        <v>2806</v>
      </c>
      <c r="Q193" s="26">
        <v>4020</v>
      </c>
      <c r="R193" s="26">
        <v>4008</v>
      </c>
      <c r="S193" s="26">
        <v>800</v>
      </c>
      <c r="T193" s="26">
        <v>2000</v>
      </c>
      <c r="U193" s="26">
        <v>2036</v>
      </c>
      <c r="V193" s="26">
        <v>2010</v>
      </c>
      <c r="W193" s="26">
        <v>499</v>
      </c>
      <c r="X193" s="26">
        <v>2540</v>
      </c>
      <c r="Y193" s="26">
        <v>6656</v>
      </c>
      <c r="Z193" s="26">
        <v>5671</v>
      </c>
    </row>
    <row r="194" spans="1:36" s="50" customFormat="1" ht="30" customHeight="1" outlineLevel="1" x14ac:dyDescent="0.25">
      <c r="A194" s="13" t="s">
        <v>136</v>
      </c>
      <c r="B194" s="23">
        <v>99923</v>
      </c>
      <c r="C194" s="27">
        <f>SUM(F194:Z194)</f>
        <v>95029</v>
      </c>
      <c r="D194" s="9">
        <f>C194/B194</f>
        <v>0.95102228716111403</v>
      </c>
      <c r="E194" s="9"/>
      <c r="F194" s="49">
        <v>1377</v>
      </c>
      <c r="G194" s="49">
        <v>2345</v>
      </c>
      <c r="H194" s="49">
        <v>9344</v>
      </c>
      <c r="I194" s="49">
        <v>8717</v>
      </c>
      <c r="J194" s="49">
        <v>4385</v>
      </c>
      <c r="K194" s="49">
        <v>4464</v>
      </c>
      <c r="L194" s="49">
        <v>2320</v>
      </c>
      <c r="M194" s="49">
        <v>9926</v>
      </c>
      <c r="N194" s="49">
        <v>4092</v>
      </c>
      <c r="O194" s="49">
        <v>3149</v>
      </c>
      <c r="P194" s="49">
        <v>2759</v>
      </c>
      <c r="Q194" s="49">
        <v>5779</v>
      </c>
      <c r="R194" s="49">
        <v>4690</v>
      </c>
      <c r="S194" s="49">
        <v>2744</v>
      </c>
      <c r="T194" s="49">
        <v>4488</v>
      </c>
      <c r="U194" s="49">
        <v>4990</v>
      </c>
      <c r="V194" s="49">
        <v>1655</v>
      </c>
      <c r="W194" s="49">
        <v>455</v>
      </c>
      <c r="X194" s="49">
        <v>3468</v>
      </c>
      <c r="Y194" s="49">
        <v>5310</v>
      </c>
      <c r="Z194" s="49">
        <v>8572</v>
      </c>
      <c r="AJ194" s="50" t="s">
        <v>0</v>
      </c>
    </row>
    <row r="195" spans="1:36" s="50" customFormat="1" ht="30" customHeight="1" outlineLevel="1" x14ac:dyDescent="0.25">
      <c r="A195" s="13" t="s">
        <v>137</v>
      </c>
      <c r="B195" s="27">
        <f>B193*0.45</f>
        <v>22124.25</v>
      </c>
      <c r="C195" s="27">
        <f>C193*0.45</f>
        <v>30553.424999999999</v>
      </c>
      <c r="D195" s="27">
        <f t="shared" ref="D195:Z195" si="48">D193*0.45</f>
        <v>0.62144665920878672</v>
      </c>
      <c r="E195" s="27">
        <f t="shared" si="48"/>
        <v>0</v>
      </c>
      <c r="F195" s="26">
        <f t="shared" si="48"/>
        <v>534.6</v>
      </c>
      <c r="G195" s="26">
        <f t="shared" si="48"/>
        <v>238.5</v>
      </c>
      <c r="H195" s="26">
        <f t="shared" si="48"/>
        <v>3154.5</v>
      </c>
      <c r="I195" s="26">
        <f t="shared" si="48"/>
        <v>1894.05</v>
      </c>
      <c r="J195" s="26">
        <f t="shared" si="48"/>
        <v>1976.8500000000001</v>
      </c>
      <c r="K195" s="26">
        <f t="shared" si="48"/>
        <v>1707.75</v>
      </c>
      <c r="L195" s="26">
        <f t="shared" si="48"/>
        <v>1596.6000000000001</v>
      </c>
      <c r="M195" s="26">
        <f t="shared" si="48"/>
        <v>3060.9</v>
      </c>
      <c r="N195" s="26">
        <f t="shared" si="48"/>
        <v>803.02499999999998</v>
      </c>
      <c r="O195" s="26">
        <f t="shared" si="48"/>
        <v>715.95</v>
      </c>
      <c r="P195" s="26">
        <f t="shared" si="48"/>
        <v>1262.7</v>
      </c>
      <c r="Q195" s="26">
        <f t="shared" si="48"/>
        <v>1809</v>
      </c>
      <c r="R195" s="26">
        <f t="shared" si="48"/>
        <v>1803.6000000000001</v>
      </c>
      <c r="S195" s="26">
        <f t="shared" si="48"/>
        <v>360</v>
      </c>
      <c r="T195" s="26">
        <f t="shared" si="48"/>
        <v>900</v>
      </c>
      <c r="U195" s="26">
        <f t="shared" si="48"/>
        <v>916.2</v>
      </c>
      <c r="V195" s="26">
        <f t="shared" si="48"/>
        <v>904.5</v>
      </c>
      <c r="W195" s="26">
        <f t="shared" si="48"/>
        <v>224.55</v>
      </c>
      <c r="X195" s="26">
        <f t="shared" si="48"/>
        <v>1143</v>
      </c>
      <c r="Y195" s="26">
        <f t="shared" si="48"/>
        <v>2995.2000000000003</v>
      </c>
      <c r="Z195" s="26">
        <f t="shared" si="48"/>
        <v>2551.9500000000003</v>
      </c>
      <c r="AA195" s="64"/>
    </row>
    <row r="196" spans="1:36" s="50" customFormat="1" ht="30" customHeight="1" x14ac:dyDescent="0.25">
      <c r="A196" s="13" t="s">
        <v>138</v>
      </c>
      <c r="B196" s="52">
        <f>B193/B194</f>
        <v>0.4920288622239124</v>
      </c>
      <c r="C196" s="52">
        <f>C193/C194</f>
        <v>0.71448189500047354</v>
      </c>
      <c r="D196" s="9"/>
      <c r="E196" s="9"/>
      <c r="F196" s="73">
        <f t="shared" ref="F196:Z196" si="49">F193/F194</f>
        <v>0.86274509803921573</v>
      </c>
      <c r="G196" s="73">
        <f t="shared" si="49"/>
        <v>0.22601279317697229</v>
      </c>
      <c r="H196" s="73">
        <f t="shared" si="49"/>
        <v>0.7502140410958904</v>
      </c>
      <c r="I196" s="73">
        <f t="shared" si="49"/>
        <v>0.48284960422163586</v>
      </c>
      <c r="J196" s="73">
        <f t="shared" si="49"/>
        <v>1.0018244013683011</v>
      </c>
      <c r="K196" s="73">
        <f t="shared" si="49"/>
        <v>0.8501344086021505</v>
      </c>
      <c r="L196" s="73">
        <f t="shared" si="49"/>
        <v>1.5293103448275862</v>
      </c>
      <c r="M196" s="73">
        <f t="shared" si="49"/>
        <v>0.68527100544025787</v>
      </c>
      <c r="N196" s="73">
        <f t="shared" si="49"/>
        <v>0.43609481915933529</v>
      </c>
      <c r="O196" s="73">
        <f t="shared" si="49"/>
        <v>0.50523975865354076</v>
      </c>
      <c r="P196" s="73">
        <f t="shared" si="49"/>
        <v>1.017035157665821</v>
      </c>
      <c r="Q196" s="73">
        <f t="shared" si="49"/>
        <v>0.6956220799446271</v>
      </c>
      <c r="R196" s="73">
        <f t="shared" si="49"/>
        <v>0.85458422174840087</v>
      </c>
      <c r="S196" s="73">
        <f t="shared" si="49"/>
        <v>0.29154518950437319</v>
      </c>
      <c r="T196" s="73">
        <f t="shared" si="49"/>
        <v>0.44563279857397503</v>
      </c>
      <c r="U196" s="73">
        <f t="shared" si="49"/>
        <v>0.40801603206412823</v>
      </c>
      <c r="V196" s="73">
        <f t="shared" si="49"/>
        <v>1.2145015105740182</v>
      </c>
      <c r="W196" s="73">
        <f t="shared" si="49"/>
        <v>1.0967032967032968</v>
      </c>
      <c r="X196" s="73">
        <f t="shared" si="49"/>
        <v>0.73241061130334484</v>
      </c>
      <c r="Y196" s="73">
        <f t="shared" si="49"/>
        <v>1.2534839924670433</v>
      </c>
      <c r="Z196" s="73">
        <f t="shared" si="49"/>
        <v>0.66157256182921143</v>
      </c>
    </row>
    <row r="197" spans="1:36" s="63" customFormat="1" ht="30" customHeight="1" outlineLevel="1" x14ac:dyDescent="0.25">
      <c r="A197" s="55" t="s">
        <v>139</v>
      </c>
      <c r="B197" s="23">
        <v>100952</v>
      </c>
      <c r="C197" s="27">
        <f>SUM(F197:Z197)</f>
        <v>151803</v>
      </c>
      <c r="D197" s="9">
        <f>C197/B197</f>
        <v>1.5037146366590062</v>
      </c>
      <c r="E197" s="9"/>
      <c r="F197" s="26">
        <v>58</v>
      </c>
      <c r="G197" s="26">
        <v>3416</v>
      </c>
      <c r="H197" s="26">
        <v>13315</v>
      </c>
      <c r="I197" s="26">
        <v>13518</v>
      </c>
      <c r="J197" s="26">
        <v>3330</v>
      </c>
      <c r="K197" s="26">
        <v>7300</v>
      </c>
      <c r="L197" s="26">
        <v>1690</v>
      </c>
      <c r="M197" s="26">
        <v>9900</v>
      </c>
      <c r="N197" s="26">
        <v>5558</v>
      </c>
      <c r="O197" s="26">
        <v>4700</v>
      </c>
      <c r="P197" s="26">
        <v>1100</v>
      </c>
      <c r="Q197" s="26">
        <v>4600</v>
      </c>
      <c r="R197" s="26">
        <v>1950</v>
      </c>
      <c r="S197" s="26">
        <v>2000</v>
      </c>
      <c r="T197" s="26">
        <v>5900</v>
      </c>
      <c r="U197" s="26">
        <v>25089</v>
      </c>
      <c r="V197" s="26">
        <v>680</v>
      </c>
      <c r="W197" s="26">
        <v>450</v>
      </c>
      <c r="X197" s="26">
        <v>6134</v>
      </c>
      <c r="Y197" s="26">
        <v>30425</v>
      </c>
      <c r="Z197" s="26">
        <v>10690</v>
      </c>
    </row>
    <row r="198" spans="1:36" s="50" customFormat="1" ht="28.2" customHeight="1" outlineLevel="1" x14ac:dyDescent="0.25">
      <c r="A198" s="13" t="s">
        <v>136</v>
      </c>
      <c r="B198" s="23">
        <v>241849</v>
      </c>
      <c r="C198" s="27">
        <f>SUM(F198:Z198)</f>
        <v>270945</v>
      </c>
      <c r="D198" s="9">
        <f>C198/B198</f>
        <v>1.1203064722202696</v>
      </c>
      <c r="E198" s="9"/>
      <c r="F198" s="49">
        <v>3305</v>
      </c>
      <c r="G198" s="49">
        <v>6281</v>
      </c>
      <c r="H198" s="49">
        <v>19271</v>
      </c>
      <c r="I198" s="49">
        <v>17279</v>
      </c>
      <c r="J198" s="49">
        <v>7517</v>
      </c>
      <c r="K198" s="49">
        <v>15303</v>
      </c>
      <c r="L198" s="49">
        <v>1087</v>
      </c>
      <c r="M198" s="49">
        <v>25524</v>
      </c>
      <c r="N198" s="49">
        <v>10522</v>
      </c>
      <c r="O198" s="49">
        <v>11021</v>
      </c>
      <c r="P198" s="49">
        <v>7589</v>
      </c>
      <c r="Q198" s="49">
        <v>20228</v>
      </c>
      <c r="R198" s="49">
        <v>6395</v>
      </c>
      <c r="S198" s="49">
        <v>5350</v>
      </c>
      <c r="T198" s="49">
        <v>9723</v>
      </c>
      <c r="U198" s="49">
        <v>34931</v>
      </c>
      <c r="V198" s="49">
        <v>2483</v>
      </c>
      <c r="W198" s="49">
        <v>1479</v>
      </c>
      <c r="X198" s="49">
        <v>12139</v>
      </c>
      <c r="Y198" s="49">
        <v>32623</v>
      </c>
      <c r="Z198" s="49">
        <v>20895</v>
      </c>
    </row>
    <row r="199" spans="1:36" s="50" customFormat="1" ht="27" customHeight="1" outlineLevel="1" x14ac:dyDescent="0.25">
      <c r="A199" s="13" t="s">
        <v>137</v>
      </c>
      <c r="B199" s="27">
        <f>B197*0.3</f>
        <v>30285.599999999999</v>
      </c>
      <c r="C199" s="27">
        <f>C197*0.3</f>
        <v>45540.9</v>
      </c>
      <c r="D199" s="27">
        <f t="shared" ref="D199:Z199" si="50">D197*0.3</f>
        <v>0.45111439099770184</v>
      </c>
      <c r="E199" s="27">
        <f t="shared" si="50"/>
        <v>0</v>
      </c>
      <c r="F199" s="26">
        <f t="shared" si="50"/>
        <v>17.399999999999999</v>
      </c>
      <c r="G199" s="26">
        <f t="shared" si="50"/>
        <v>1024.8</v>
      </c>
      <c r="H199" s="26">
        <f t="shared" si="50"/>
        <v>3994.5</v>
      </c>
      <c r="I199" s="26">
        <f t="shared" si="50"/>
        <v>4055.3999999999996</v>
      </c>
      <c r="J199" s="26">
        <f t="shared" si="50"/>
        <v>999</v>
      </c>
      <c r="K199" s="26">
        <f t="shared" si="50"/>
        <v>2190</v>
      </c>
      <c r="L199" s="26">
        <f t="shared" si="50"/>
        <v>507</v>
      </c>
      <c r="M199" s="26">
        <f t="shared" si="50"/>
        <v>2970</v>
      </c>
      <c r="N199" s="26">
        <f t="shared" si="50"/>
        <v>1667.3999999999999</v>
      </c>
      <c r="O199" s="26">
        <f t="shared" si="50"/>
        <v>1410</v>
      </c>
      <c r="P199" s="26">
        <f t="shared" si="50"/>
        <v>330</v>
      </c>
      <c r="Q199" s="26">
        <f t="shared" si="50"/>
        <v>1380</v>
      </c>
      <c r="R199" s="26">
        <f t="shared" si="50"/>
        <v>585</v>
      </c>
      <c r="S199" s="26">
        <f t="shared" si="50"/>
        <v>600</v>
      </c>
      <c r="T199" s="26">
        <f t="shared" si="50"/>
        <v>1770</v>
      </c>
      <c r="U199" s="26">
        <f t="shared" si="50"/>
        <v>7526.7</v>
      </c>
      <c r="V199" s="26">
        <f t="shared" si="50"/>
        <v>204</v>
      </c>
      <c r="W199" s="26">
        <f t="shared" si="50"/>
        <v>135</v>
      </c>
      <c r="X199" s="26">
        <f t="shared" si="50"/>
        <v>1840.2</v>
      </c>
      <c r="Y199" s="26">
        <f t="shared" si="50"/>
        <v>9127.5</v>
      </c>
      <c r="Z199" s="26">
        <f t="shared" si="50"/>
        <v>3207</v>
      </c>
    </row>
    <row r="200" spans="1:36" s="63" customFormat="1" ht="30" customHeight="1" x14ac:dyDescent="0.25">
      <c r="A200" s="13" t="s">
        <v>138</v>
      </c>
      <c r="B200" s="9">
        <f>B197/B198</f>
        <v>0.41741747950167252</v>
      </c>
      <c r="C200" s="9">
        <f>C197/C198</f>
        <v>0.56027238000332169</v>
      </c>
      <c r="D200" s="9"/>
      <c r="E200" s="9"/>
      <c r="F200" s="30">
        <f t="shared" ref="F200:Z200" si="51">F197/F198</f>
        <v>1.7549167927382755E-2</v>
      </c>
      <c r="G200" s="30">
        <f t="shared" si="51"/>
        <v>0.54386244228626013</v>
      </c>
      <c r="H200" s="30">
        <f t="shared" si="51"/>
        <v>0.69093456489024963</v>
      </c>
      <c r="I200" s="30">
        <f t="shared" si="51"/>
        <v>0.7823369407951849</v>
      </c>
      <c r="J200" s="30">
        <f t="shared" si="51"/>
        <v>0.44299587601436741</v>
      </c>
      <c r="K200" s="30">
        <f t="shared" si="51"/>
        <v>0.47703064758544078</v>
      </c>
      <c r="L200" s="30">
        <f t="shared" si="51"/>
        <v>1.5547378104875804</v>
      </c>
      <c r="M200" s="30">
        <f t="shared" si="51"/>
        <v>0.38787023977433005</v>
      </c>
      <c r="N200" s="30">
        <f t="shared" si="51"/>
        <v>0.52822657289488695</v>
      </c>
      <c r="O200" s="30">
        <f t="shared" si="51"/>
        <v>0.42645857907630885</v>
      </c>
      <c r="P200" s="30">
        <f t="shared" si="51"/>
        <v>0.14494663328501778</v>
      </c>
      <c r="Q200" s="30">
        <f t="shared" si="51"/>
        <v>0.227407553885703</v>
      </c>
      <c r="R200" s="30">
        <f t="shared" si="51"/>
        <v>0.3049257232212666</v>
      </c>
      <c r="S200" s="30">
        <f t="shared" si="51"/>
        <v>0.37383177570093457</v>
      </c>
      <c r="T200" s="30">
        <f t="shared" si="51"/>
        <v>0.60680859816928934</v>
      </c>
      <c r="U200" s="30">
        <f t="shared" si="51"/>
        <v>0.71824453923449083</v>
      </c>
      <c r="V200" s="30">
        <f t="shared" si="51"/>
        <v>0.27386226339105918</v>
      </c>
      <c r="W200" s="30">
        <f t="shared" si="51"/>
        <v>0.30425963488843816</v>
      </c>
      <c r="X200" s="30">
        <f t="shared" si="51"/>
        <v>0.50531345250844384</v>
      </c>
      <c r="Y200" s="30">
        <f t="shared" si="51"/>
        <v>0.93262422217453944</v>
      </c>
      <c r="Z200" s="30">
        <f t="shared" si="51"/>
        <v>0.51160564728403923</v>
      </c>
    </row>
    <row r="201" spans="1:36" s="63" customFormat="1" ht="30" customHeight="1" outlineLevel="1" x14ac:dyDescent="0.25">
      <c r="A201" s="55" t="s">
        <v>140</v>
      </c>
      <c r="B201" s="23">
        <v>5700</v>
      </c>
      <c r="C201" s="27">
        <f>SUM(F201:Z201)</f>
        <v>9002</v>
      </c>
      <c r="D201" s="9">
        <f>C201/B201</f>
        <v>1.579298245614035</v>
      </c>
      <c r="E201" s="9"/>
      <c r="F201" s="26"/>
      <c r="G201" s="26"/>
      <c r="H201" s="26"/>
      <c r="I201" s="26">
        <v>500</v>
      </c>
      <c r="J201" s="26">
        <v>3255</v>
      </c>
      <c r="K201" s="26"/>
      <c r="L201" s="26">
        <v>2150</v>
      </c>
      <c r="M201" s="26">
        <v>2000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>
        <v>1097</v>
      </c>
      <c r="Y201" s="26"/>
      <c r="Z201" s="26"/>
    </row>
    <row r="202" spans="1:36" s="50" customFormat="1" ht="30" customHeight="1" outlineLevel="1" x14ac:dyDescent="0.25">
      <c r="A202" s="13" t="s">
        <v>136</v>
      </c>
      <c r="B202" s="23">
        <v>248211</v>
      </c>
      <c r="C202" s="27">
        <f>SUM(G202:Z202)</f>
        <v>334707</v>
      </c>
      <c r="D202" s="9">
        <f>C202/B202</f>
        <v>1.3484777064674813</v>
      </c>
      <c r="E202" s="9"/>
      <c r="G202" s="49">
        <v>12980</v>
      </c>
      <c r="H202" s="49">
        <v>26279</v>
      </c>
      <c r="I202" s="49">
        <v>62265</v>
      </c>
      <c r="J202" s="49">
        <v>17227</v>
      </c>
      <c r="K202" s="49">
        <v>4782</v>
      </c>
      <c r="L202" s="49">
        <v>1812</v>
      </c>
      <c r="M202" s="49">
        <v>24815</v>
      </c>
      <c r="N202" s="49">
        <v>11691</v>
      </c>
      <c r="O202" s="49">
        <v>11808</v>
      </c>
      <c r="P202" s="49">
        <v>13797</v>
      </c>
      <c r="Q202" s="49">
        <v>19265</v>
      </c>
      <c r="R202" s="49">
        <v>6395</v>
      </c>
      <c r="S202" s="49">
        <v>2058</v>
      </c>
      <c r="T202" s="49">
        <v>7479</v>
      </c>
      <c r="U202" s="49">
        <v>49901</v>
      </c>
      <c r="V202" s="49">
        <v>5173</v>
      </c>
      <c r="W202" s="49">
        <v>1897</v>
      </c>
      <c r="X202" s="49">
        <v>13006</v>
      </c>
      <c r="Y202" s="49">
        <v>23325</v>
      </c>
      <c r="Z202" s="49">
        <v>18752</v>
      </c>
    </row>
    <row r="203" spans="1:36" s="50" customFormat="1" ht="30" customHeight="1" outlineLevel="1" x14ac:dyDescent="0.25">
      <c r="A203" s="13" t="s">
        <v>141</v>
      </c>
      <c r="B203" s="27">
        <f>B201*0.19</f>
        <v>1083</v>
      </c>
      <c r="C203" s="27">
        <f>C201*0.19</f>
        <v>1710.38</v>
      </c>
      <c r="D203" s="27">
        <f t="shared" ref="D203:E203" si="52">D201*0.19</f>
        <v>0.30006666666666665</v>
      </c>
      <c r="E203" s="27">
        <f t="shared" si="52"/>
        <v>0</v>
      </c>
      <c r="F203" s="26"/>
      <c r="G203" s="26"/>
      <c r="H203" s="26"/>
      <c r="I203" s="26"/>
      <c r="J203" s="26">
        <f>J201*0.19</f>
        <v>618.45000000000005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36" s="63" customFormat="1" ht="30" customHeight="1" x14ac:dyDescent="0.25">
      <c r="A204" s="13" t="s">
        <v>142</v>
      </c>
      <c r="B204" s="9">
        <f>B201/B202</f>
        <v>2.2964332765268259E-2</v>
      </c>
      <c r="C204" s="9">
        <f>C201/C202</f>
        <v>2.6895165024932253E-2</v>
      </c>
      <c r="D204" s="9"/>
      <c r="E204" s="9"/>
      <c r="F204" s="30">
        <f t="shared" ref="F204:R204" si="53">F201/G202</f>
        <v>0</v>
      </c>
      <c r="G204" s="30">
        <f t="shared" si="53"/>
        <v>0</v>
      </c>
      <c r="H204" s="30">
        <f t="shared" si="53"/>
        <v>0</v>
      </c>
      <c r="I204" s="30">
        <f t="shared" si="53"/>
        <v>2.9024206187960758E-2</v>
      </c>
      <c r="J204" s="30">
        <f t="shared" si="53"/>
        <v>0.6806775407779172</v>
      </c>
      <c r="K204" s="30">
        <f t="shared" si="53"/>
        <v>0</v>
      </c>
      <c r="L204" s="30">
        <f t="shared" si="53"/>
        <v>8.6641144469071132E-2</v>
      </c>
      <c r="M204" s="30">
        <f t="shared" si="53"/>
        <v>0.17107176460525189</v>
      </c>
      <c r="N204" s="30">
        <f t="shared" si="53"/>
        <v>0</v>
      </c>
      <c r="O204" s="30">
        <f t="shared" si="53"/>
        <v>0</v>
      </c>
      <c r="P204" s="30">
        <f t="shared" si="53"/>
        <v>0</v>
      </c>
      <c r="Q204" s="30">
        <f t="shared" si="53"/>
        <v>0</v>
      </c>
      <c r="R204" s="30">
        <f t="shared" si="53"/>
        <v>0</v>
      </c>
      <c r="S204" s="30">
        <f t="shared" ref="S204:Z204" si="54">S201/S202</f>
        <v>0</v>
      </c>
      <c r="T204" s="30">
        <f t="shared" si="54"/>
        <v>0</v>
      </c>
      <c r="U204" s="30">
        <f t="shared" si="54"/>
        <v>0</v>
      </c>
      <c r="V204" s="30">
        <f t="shared" si="54"/>
        <v>0</v>
      </c>
      <c r="W204" s="30">
        <f t="shared" si="54"/>
        <v>0</v>
      </c>
      <c r="X204" s="30">
        <f t="shared" si="54"/>
        <v>8.4345686606181761E-2</v>
      </c>
      <c r="Y204" s="30">
        <f t="shared" si="54"/>
        <v>0</v>
      </c>
      <c r="Z204" s="30">
        <f t="shared" si="54"/>
        <v>0</v>
      </c>
    </row>
    <row r="205" spans="1:36" s="50" customFormat="1" ht="30" customHeight="1" x14ac:dyDescent="0.25">
      <c r="A205" s="55" t="s">
        <v>143</v>
      </c>
      <c r="B205" s="27"/>
      <c r="C205" s="27">
        <f>SUM(F205:Z205)</f>
        <v>58</v>
      </c>
      <c r="D205" s="9" t="e">
        <f>C205/B205</f>
        <v>#DIV/0!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>
        <v>20</v>
      </c>
      <c r="R205" s="37"/>
      <c r="S205" s="37">
        <v>38</v>
      </c>
      <c r="T205" s="37"/>
      <c r="U205" s="37"/>
      <c r="V205" s="37"/>
      <c r="W205" s="37"/>
      <c r="X205" s="37"/>
      <c r="Y205" s="37"/>
      <c r="Z205" s="37"/>
    </row>
    <row r="206" spans="1:36" s="50" customFormat="1" ht="30" customHeight="1" x14ac:dyDescent="0.25">
      <c r="A206" s="13" t="s">
        <v>141</v>
      </c>
      <c r="B206" s="27"/>
      <c r="C206" s="27">
        <f>C205*0.7</f>
        <v>40.599999999999994</v>
      </c>
      <c r="D206" s="9" t="e">
        <f>C206/B206</f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hidden="1" customHeight="1" x14ac:dyDescent="0.25">
      <c r="A210" s="32" t="s">
        <v>145</v>
      </c>
      <c r="B210" s="27">
        <f>B208+B206+B203+B199+B195</f>
        <v>53492.85</v>
      </c>
      <c r="C210" s="27">
        <f>C208+C206+C203+C199+C195</f>
        <v>77845.305000000008</v>
      </c>
      <c r="D210" s="9">
        <f>C210/B210</f>
        <v>1.4552469161766481</v>
      </c>
      <c r="E210" s="9"/>
      <c r="F210" s="26">
        <f>F208+F206+F203+F199+F195</f>
        <v>552</v>
      </c>
      <c r="G210" s="26">
        <f t="shared" ref="G210:Z210" si="55">G208+G206+G203+G199+G195</f>
        <v>1263.3</v>
      </c>
      <c r="H210" s="26">
        <f t="shared" si="55"/>
        <v>7149</v>
      </c>
      <c r="I210" s="26">
        <f t="shared" si="55"/>
        <v>5949.45</v>
      </c>
      <c r="J210" s="26">
        <f t="shared" si="55"/>
        <v>3594.3</v>
      </c>
      <c r="K210" s="26">
        <f t="shared" si="55"/>
        <v>3897.75</v>
      </c>
      <c r="L210" s="26">
        <f t="shared" si="55"/>
        <v>2103.6000000000004</v>
      </c>
      <c r="M210" s="26">
        <f t="shared" si="55"/>
        <v>6030.9</v>
      </c>
      <c r="N210" s="26">
        <f t="shared" si="55"/>
        <v>2470.4249999999997</v>
      </c>
      <c r="O210" s="26">
        <f t="shared" si="55"/>
        <v>2125.9499999999998</v>
      </c>
      <c r="P210" s="26">
        <f t="shared" si="55"/>
        <v>1592.7</v>
      </c>
      <c r="Q210" s="26">
        <f t="shared" si="55"/>
        <v>3189</v>
      </c>
      <c r="R210" s="26">
        <f t="shared" si="55"/>
        <v>2388.6000000000004</v>
      </c>
      <c r="S210" s="26">
        <f t="shared" si="55"/>
        <v>960</v>
      </c>
      <c r="T210" s="26">
        <f t="shared" si="55"/>
        <v>2670</v>
      </c>
      <c r="U210" s="26">
        <f t="shared" si="55"/>
        <v>8442.9</v>
      </c>
      <c r="V210" s="26">
        <f t="shared" si="55"/>
        <v>1108.5</v>
      </c>
      <c r="W210" s="26">
        <f t="shared" si="55"/>
        <v>359.55</v>
      </c>
      <c r="X210" s="26">
        <f t="shared" si="55"/>
        <v>2983.2</v>
      </c>
      <c r="Y210" s="26">
        <f t="shared" si="55"/>
        <v>12122.7</v>
      </c>
      <c r="Z210" s="26">
        <f t="shared" si="55"/>
        <v>5758.9500000000007</v>
      </c>
    </row>
    <row r="211" spans="1:26" s="50" customFormat="1" ht="20.399999999999999" hidden="1" customHeight="1" x14ac:dyDescent="0.25">
      <c r="A211" s="13" t="s">
        <v>171</v>
      </c>
      <c r="B211" s="26">
        <v>62026</v>
      </c>
      <c r="C211" s="26">
        <f>SUM(F211:Z211)</f>
        <v>68302</v>
      </c>
      <c r="D211" s="9">
        <f>C211/B211</f>
        <v>1.1011833747138298</v>
      </c>
      <c r="E211" s="9"/>
      <c r="F211" s="26">
        <v>620</v>
      </c>
      <c r="G211" s="26">
        <v>1884</v>
      </c>
      <c r="H211" s="26">
        <v>5256</v>
      </c>
      <c r="I211" s="26">
        <v>7005</v>
      </c>
      <c r="J211" s="26">
        <v>2819</v>
      </c>
      <c r="K211" s="26">
        <v>2869</v>
      </c>
      <c r="L211" s="26">
        <v>652</v>
      </c>
      <c r="M211" s="26">
        <v>6381</v>
      </c>
      <c r="N211" s="26">
        <v>2630</v>
      </c>
      <c r="O211" s="26">
        <v>2362</v>
      </c>
      <c r="P211" s="26">
        <v>2070</v>
      </c>
      <c r="Q211" s="26">
        <v>4335</v>
      </c>
      <c r="R211" s="26">
        <v>1919</v>
      </c>
      <c r="S211" s="26">
        <v>1235</v>
      </c>
      <c r="T211" s="26">
        <v>2244</v>
      </c>
      <c r="U211" s="26">
        <v>7485</v>
      </c>
      <c r="V211" s="26">
        <v>931</v>
      </c>
      <c r="W211" s="26">
        <v>341</v>
      </c>
      <c r="X211" s="26">
        <v>2601</v>
      </c>
      <c r="Y211" s="26">
        <v>7841</v>
      </c>
      <c r="Z211" s="26">
        <v>4822</v>
      </c>
    </row>
    <row r="212" spans="1:26" s="50" customFormat="1" ht="18" customHeight="1" x14ac:dyDescent="0.25">
      <c r="A212" s="55" t="s">
        <v>164</v>
      </c>
      <c r="B212" s="53">
        <v>9.4</v>
      </c>
      <c r="C212" s="53">
        <f>C210/C211*10</f>
        <v>11.397221896869784</v>
      </c>
      <c r="D212" s="9">
        <f>C212/B212</f>
        <v>1.2124704145606153</v>
      </c>
      <c r="E212" s="9"/>
      <c r="F212" s="54">
        <f>F210/F211*10</f>
        <v>8.9032258064516139</v>
      </c>
      <c r="G212" s="54">
        <f t="shared" ref="G212:Z212" si="56">G210/G211*10</f>
        <v>6.7054140127388528</v>
      </c>
      <c r="H212" s="54">
        <f t="shared" si="56"/>
        <v>13.601598173515981</v>
      </c>
      <c r="I212" s="54">
        <f t="shared" si="56"/>
        <v>8.4931477516059957</v>
      </c>
      <c r="J212" s="54">
        <f t="shared" si="56"/>
        <v>12.750266051791417</v>
      </c>
      <c r="K212" s="54">
        <f t="shared" si="56"/>
        <v>13.585744161728826</v>
      </c>
      <c r="L212" s="54">
        <f t="shared" si="56"/>
        <v>32.263803680981603</v>
      </c>
      <c r="M212" s="54">
        <f t="shared" si="56"/>
        <v>9.4513399153737652</v>
      </c>
      <c r="N212" s="54">
        <f t="shared" si="56"/>
        <v>9.3932509505703408</v>
      </c>
      <c r="O212" s="54">
        <f t="shared" si="56"/>
        <v>9.0006350550381029</v>
      </c>
      <c r="P212" s="54">
        <f t="shared" si="56"/>
        <v>7.6942028985507251</v>
      </c>
      <c r="Q212" s="54">
        <f t="shared" si="56"/>
        <v>7.3564013840830444</v>
      </c>
      <c r="R212" s="54">
        <f t="shared" si="56"/>
        <v>12.447107868681606</v>
      </c>
      <c r="S212" s="54">
        <f t="shared" si="56"/>
        <v>7.7732793522267212</v>
      </c>
      <c r="T212" s="54">
        <f t="shared" si="56"/>
        <v>11.898395721925134</v>
      </c>
      <c r="U212" s="54">
        <f t="shared" si="56"/>
        <v>11.279759519038075</v>
      </c>
      <c r="V212" s="54">
        <f t="shared" si="56"/>
        <v>11.906552094522018</v>
      </c>
      <c r="W212" s="54">
        <f t="shared" si="56"/>
        <v>10.543988269794722</v>
      </c>
      <c r="X212" s="54">
        <f t="shared" si="56"/>
        <v>11.469434832756631</v>
      </c>
      <c r="Y212" s="54">
        <f t="shared" si="56"/>
        <v>15.460655528631552</v>
      </c>
      <c r="Z212" s="54">
        <f t="shared" si="56"/>
        <v>11.943073413521361</v>
      </c>
    </row>
    <row r="213" spans="1:26" ht="18" hidden="1" customHeight="1" x14ac:dyDescent="0.3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1:26" ht="27" hidden="1" customHeight="1" x14ac:dyDescent="0.3">
      <c r="A214" s="13" t="s">
        <v>184</v>
      </c>
      <c r="B214" s="81"/>
      <c r="C214" s="81">
        <f>SUM(F214:Z214)</f>
        <v>273</v>
      </c>
      <c r="D214" s="81"/>
      <c r="E214" s="81"/>
      <c r="F214" s="81">
        <v>11</v>
      </c>
      <c r="G214" s="81">
        <v>12</v>
      </c>
      <c r="H214" s="81">
        <v>15</v>
      </c>
      <c r="I214" s="81">
        <v>20</v>
      </c>
      <c r="J214" s="81">
        <v>12</v>
      </c>
      <c r="K214" s="81">
        <v>36</v>
      </c>
      <c r="L214" s="81">
        <v>18</v>
      </c>
      <c r="M214" s="81">
        <v>20</v>
      </c>
      <c r="N214" s="81">
        <v>5</v>
      </c>
      <c r="O214" s="81">
        <v>4</v>
      </c>
      <c r="P214" s="81">
        <v>5</v>
      </c>
      <c r="Q214" s="81">
        <v>16</v>
      </c>
      <c r="R214" s="81">
        <v>16</v>
      </c>
      <c r="S214" s="81">
        <v>13</v>
      </c>
      <c r="T214" s="81">
        <v>18</v>
      </c>
      <c r="U214" s="81">
        <v>10</v>
      </c>
      <c r="V214" s="81">
        <v>3</v>
      </c>
      <c r="W214" s="81">
        <v>4</v>
      </c>
      <c r="X214" s="81">
        <v>3</v>
      </c>
      <c r="Y214" s="81">
        <v>23</v>
      </c>
      <c r="Z214" s="81">
        <v>9</v>
      </c>
    </row>
    <row r="215" spans="1:26" ht="18" hidden="1" customHeight="1" x14ac:dyDescent="0.3">
      <c r="A215" s="13" t="s">
        <v>188</v>
      </c>
      <c r="B215" s="81">
        <v>108</v>
      </c>
      <c r="C215" s="81">
        <f>SUM(F215:Z215)</f>
        <v>450</v>
      </c>
      <c r="D215" s="81"/>
      <c r="E215" s="81"/>
      <c r="F215" s="81">
        <v>20</v>
      </c>
      <c r="G215" s="81">
        <v>5</v>
      </c>
      <c r="H215" s="81">
        <v>59</v>
      </c>
      <c r="I215" s="81">
        <v>16</v>
      </c>
      <c r="J215" s="81">
        <v>21</v>
      </c>
      <c r="K215" s="81">
        <v>28</v>
      </c>
      <c r="L215" s="81">
        <v>9</v>
      </c>
      <c r="M215" s="81">
        <v>20</v>
      </c>
      <c r="N215" s="81">
        <v>22</v>
      </c>
      <c r="O215" s="81">
        <v>5</v>
      </c>
      <c r="P215" s="81">
        <v>5</v>
      </c>
      <c r="Q215" s="81">
        <v>28</v>
      </c>
      <c r="R215" s="81">
        <v>25</v>
      </c>
      <c r="S215" s="81">
        <v>57</v>
      </c>
      <c r="T215" s="81">
        <v>7</v>
      </c>
      <c r="U215" s="81">
        <v>17</v>
      </c>
      <c r="V215" s="81">
        <v>25</v>
      </c>
      <c r="W215" s="81">
        <v>11</v>
      </c>
      <c r="X215" s="81">
        <v>5</v>
      </c>
      <c r="Y215" s="81">
        <v>50</v>
      </c>
      <c r="Z215" s="81">
        <v>15</v>
      </c>
    </row>
    <row r="216" spans="1:26" ht="24.6" hidden="1" customHeight="1" x14ac:dyDescent="0.4">
      <c r="A216" s="82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3"/>
      <c r="B221" s="84"/>
      <c r="C221" s="84"/>
      <c r="D221" s="84"/>
      <c r="E221" s="8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26" ht="20.399999999999999" hidden="1" customHeight="1" x14ac:dyDescent="0.3">
      <c r="A223" s="143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5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78">
        <v>11</v>
      </c>
      <c r="G230" s="78">
        <v>15</v>
      </c>
      <c r="H230" s="78">
        <v>93</v>
      </c>
      <c r="I230" s="78">
        <v>30</v>
      </c>
      <c r="J230" s="78">
        <v>15</v>
      </c>
      <c r="K230" s="78">
        <v>55</v>
      </c>
      <c r="L230" s="78">
        <v>16</v>
      </c>
      <c r="M230" s="78">
        <v>18</v>
      </c>
      <c r="N230" s="78">
        <v>16</v>
      </c>
      <c r="O230" s="78">
        <v>10</v>
      </c>
      <c r="P230" s="78">
        <v>11</v>
      </c>
      <c r="Q230" s="78">
        <v>40</v>
      </c>
      <c r="R230" s="78">
        <v>22</v>
      </c>
      <c r="S230" s="78">
        <v>55</v>
      </c>
      <c r="T230" s="78">
        <v>14</v>
      </c>
      <c r="U230" s="78">
        <v>29</v>
      </c>
      <c r="V230" s="78">
        <v>22</v>
      </c>
      <c r="W230" s="78">
        <v>9</v>
      </c>
      <c r="X230" s="78">
        <v>7</v>
      </c>
      <c r="Y230" s="78">
        <v>60</v>
      </c>
      <c r="Z230" s="78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78">
        <v>5</v>
      </c>
      <c r="G234" s="78">
        <v>3</v>
      </c>
      <c r="H234" s="78"/>
      <c r="I234" s="78">
        <v>5</v>
      </c>
      <c r="J234" s="78">
        <v>2</v>
      </c>
      <c r="K234" s="78"/>
      <c r="L234" s="78">
        <v>2</v>
      </c>
      <c r="M234" s="78">
        <v>0</v>
      </c>
      <c r="N234" s="78">
        <v>3</v>
      </c>
      <c r="O234" s="78">
        <v>3</v>
      </c>
      <c r="P234" s="78">
        <v>3</v>
      </c>
      <c r="Q234" s="78">
        <v>2</v>
      </c>
      <c r="R234" s="78">
        <v>2</v>
      </c>
      <c r="S234" s="78">
        <v>10</v>
      </c>
      <c r="T234" s="78">
        <v>6</v>
      </c>
      <c r="U234" s="78">
        <v>6</v>
      </c>
      <c r="V234" s="78">
        <v>1</v>
      </c>
      <c r="W234" s="78">
        <v>1</v>
      </c>
      <c r="X234" s="78">
        <v>4</v>
      </c>
      <c r="Y234" s="78"/>
      <c r="Z234" s="78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173</v>
      </c>
      <c r="T238" s="1" t="s">
        <v>176</v>
      </c>
      <c r="V238" s="1" t="s">
        <v>174</v>
      </c>
      <c r="Y238" s="1" t="s">
        <v>175</v>
      </c>
      <c r="Z238" s="1" t="s">
        <v>172</v>
      </c>
    </row>
    <row r="239" spans="1:26" ht="16.8" hidden="1" customHeight="1" x14ac:dyDescent="0.3"/>
    <row r="240" spans="1:26" ht="21.6" hidden="1" x14ac:dyDescent="0.3">
      <c r="A240" s="13" t="s">
        <v>189</v>
      </c>
      <c r="B240" s="72"/>
      <c r="C240" s="81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3" spans="2:2" x14ac:dyDescent="0.3">
      <c r="B243" s="2" t="s">
        <v>1</v>
      </c>
    </row>
  </sheetData>
  <dataConsolidate/>
  <mergeCells count="30"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2020-07-03T12:05:07Z</cp:lastPrinted>
  <dcterms:created xsi:type="dcterms:W3CDTF">2017-06-08T05:54:08Z</dcterms:created>
  <dcterms:modified xsi:type="dcterms:W3CDTF">2020-07-03T12:24:39Z</dcterms:modified>
</cp:coreProperties>
</file>