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O203" i="1" l="1"/>
  <c r="C145" i="1" l="1"/>
  <c r="C146" i="1"/>
  <c r="C147" i="1"/>
  <c r="C144" i="1"/>
  <c r="E120" i="1"/>
  <c r="C149" i="1" l="1"/>
  <c r="C93" i="1"/>
  <c r="C94" i="1"/>
  <c r="C95" i="1"/>
  <c r="C96" i="1"/>
  <c r="C97" i="1"/>
  <c r="C98" i="1"/>
  <c r="C99" i="1"/>
  <c r="C100" i="1"/>
  <c r="C103" i="1"/>
  <c r="C104" i="1"/>
  <c r="C105" i="1"/>
  <c r="C106" i="1"/>
  <c r="C107" i="1"/>
  <c r="C120" i="1" s="1"/>
  <c r="C109" i="1"/>
  <c r="C110" i="1"/>
  <c r="C111" i="1"/>
  <c r="C112" i="1"/>
  <c r="C113" i="1"/>
  <c r="C114" i="1"/>
  <c r="C116" i="1"/>
  <c r="C117" i="1"/>
  <c r="C118" i="1"/>
  <c r="C119" i="1"/>
  <c r="C125" i="1"/>
  <c r="C126" i="1"/>
  <c r="C128" i="1"/>
  <c r="C129" i="1"/>
  <c r="C130" i="1"/>
  <c r="C131" i="1"/>
  <c r="C132" i="1"/>
  <c r="C133" i="1"/>
  <c r="C137" i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X203" i="1" l="1"/>
  <c r="L203" i="1"/>
  <c r="M203" i="1"/>
  <c r="P203" i="1"/>
  <c r="Q203" i="1"/>
  <c r="I203" i="1"/>
  <c r="R199" i="1" l="1"/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F101" i="1"/>
  <c r="C101" i="1" s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C108" i="1" s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D118" i="1"/>
  <c r="D119" i="1"/>
  <c r="Y120" i="1"/>
  <c r="B121" i="1"/>
  <c r="F121" i="1"/>
  <c r="C121" i="1" s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C122" i="1" s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C123" i="1" s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C124" i="1" s="1"/>
  <c r="J124" i="1"/>
  <c r="R124" i="1"/>
  <c r="S124" i="1"/>
  <c r="V124" i="1"/>
  <c r="X124" i="1"/>
  <c r="I127" i="1"/>
  <c r="C127" i="1" s="1"/>
  <c r="N127" i="1"/>
  <c r="Q127" i="1"/>
  <c r="S127" i="1"/>
  <c r="U127" i="1"/>
  <c r="Y127" i="1"/>
  <c r="D128" i="1"/>
  <c r="D129" i="1"/>
  <c r="B135" i="1"/>
  <c r="F135" i="1"/>
  <c r="C135" i="1" s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L149" i="1"/>
  <c r="D150" i="1"/>
  <c r="D151" i="1"/>
  <c r="B152" i="1"/>
  <c r="H152" i="1"/>
  <c r="C152" i="1" s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I164" i="1"/>
  <c r="C164" i="1" s="1"/>
  <c r="J164" i="1"/>
  <c r="K164" i="1"/>
  <c r="L164" i="1"/>
  <c r="N164" i="1"/>
  <c r="R164" i="1"/>
  <c r="S164" i="1"/>
  <c r="W164" i="1"/>
  <c r="Y164" i="1"/>
  <c r="D165" i="1"/>
  <c r="D166" i="1"/>
  <c r="B167" i="1"/>
  <c r="R167" i="1"/>
  <c r="C167" i="1" s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36" i="1" l="1"/>
  <c r="C102" i="1"/>
  <c r="C182" i="1"/>
  <c r="D181" i="1"/>
  <c r="D134" i="1"/>
  <c r="C206" i="1"/>
  <c r="D206" i="1" s="1"/>
  <c r="D205" i="1"/>
  <c r="C178" i="1"/>
  <c r="D177" i="1"/>
  <c r="D107" i="1"/>
  <c r="D120" i="1" s="1"/>
  <c r="D158" i="1"/>
  <c r="C195" i="1"/>
  <c r="C191" i="1"/>
  <c r="D191" i="1" s="1"/>
  <c r="C199" i="1"/>
  <c r="D140" i="1"/>
  <c r="C208" i="1"/>
  <c r="D208" i="1" s="1"/>
  <c r="D167" i="1"/>
  <c r="D130" i="1"/>
  <c r="D161" i="1"/>
  <c r="D173" i="1"/>
  <c r="D155" i="1"/>
  <c r="D152" i="1"/>
  <c r="C204" i="1"/>
  <c r="C203" i="1"/>
  <c r="C200" i="1"/>
  <c r="C196" i="1"/>
  <c r="D170" i="1"/>
  <c r="C83" i="1"/>
  <c r="D149" i="1"/>
  <c r="D122" i="1"/>
  <c r="D121" i="1"/>
  <c r="C188" i="1"/>
  <c r="D188" i="1" s="1"/>
  <c r="D124" i="1"/>
  <c r="D123" i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<sst xmlns="http://schemas.openxmlformats.org/spreadsheetml/2006/main" count="254" uniqueCount="207">
  <si>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</si>
  <si>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</si>
  <si>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</si>
  <si>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</si>
  <si>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</si>
  <si>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</si>
  <si>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</si>
  <si>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</si>
  <si>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</si>
  <si>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</si>
  <si>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</si>
  <si>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</si>
  <si>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</si>
  <si>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</si>
  <si>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</si>
  <si>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</si>
  <si>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</si>
  <si>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</si>
  <si>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</si>
  <si>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</si>
  <si>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</si>
  <si>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</si>
  <si>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</si>
  <si>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</si>
  <si>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</si>
  <si>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</si>
  <si>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</si>
  <si>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</si>
  <si>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</si>
  <si>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</si>
  <si>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</si>
  <si>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</si>
  <si>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</si>
  <si>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</si>
  <si>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</si>
  <si>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</si>
  <si>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</si>
  <si>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</si>
  <si>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</si>
  <si>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</si>
  <si>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</si>
  <si>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</si>
  <si>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</si>
  <si>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</si>
  <si>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</si>
  <si>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</si>
  <si>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</si>
  <si>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</si>
  <si>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</si>
  <si>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</si>
  <si>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</si>
  <si>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</si>
  <si>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</si>
  <si>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</si>
  <si>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</si>
  <si>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</si>
  <si>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</si>
  <si>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</si>
  <si>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</si>
  <si>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</si>
  <si>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</si>
  <si>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</si>
  <si>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</si>
  <si>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</si>
  <si>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</si>
  <si>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</si>
  <si>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</si>
  <si>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</si>
  <si>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</si>
  <si>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</si>
  <si>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</si>
  <si>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</si>
  <si>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</si>
  <si>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</si>
  <si>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</si>
  <si>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</si>
  <si>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</si>
  <si>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</si>
  <si>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</si>
  <si>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</si>
  <si>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</si>
  <si>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</si>
  <si>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</si>
  <si>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</si>
  <si>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</si>
  <si>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</si>
  <si>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</si>
  <si>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</si>
  <si>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</si>
  <si>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</si>
  <si>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</si>
  <si>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</si>
  <si>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</si>
  <si>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</si>
  <si>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</si>
  <si>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</si>
  <si>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</si>
  <si>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</si>
  <si>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</si>
  <si>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</si>
  <si>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</si>
  <si>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</si>
  <si>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</si>
  <si>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</si>
  <si>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</si>
  <si>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</si>
  <si>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</si>
  <si>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</si>
  <si>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</si>
  <si>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</si>
  <si>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</si>
  <si>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</si>
  <si>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</si>
  <si>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</si>
  <si>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</si>
  <si>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</si>
  <si>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</si>
  <si>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</si>
  <si>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</si>
  <si>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</si>
  <si>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</si>
  <si>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</si>
  <si>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</si>
  <si>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</si>
  <si>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</si>
  <si>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</si>
  <si>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</si>
  <si>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</si>
  <si>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</si>
  <si>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</si>
  <si>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</si>
  <si>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</si>
  <si>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</si>
  <si>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</si>
  <si>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</si>
  <si>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</si>
  <si>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</si>
  <si>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</si>
  <si>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</si>
  <si>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</si>
  <si>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</si>
  <si>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</si>
  <si>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</si>
  <si>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</si>
  <si>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</si>
  <si>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</si>
  <si>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</si>
  <si>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</si>
  <si>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</si>
  <si>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</si>
  <si>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</si>
  <si>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</si>
  <si>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</si>
  <si>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</si>
  <si>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</si>
  <si>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</si>
  <si>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</si>
  <si>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</si>
  <si>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</si>
  <si>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</si>
  <si>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</si>
  <si>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</si>
  <si>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</si>
  <si>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</si>
  <si>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</si>
  <si>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</si>
  <si>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</si>
  <si>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</si>
  <si>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</si>
  <si>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</si>
  <si>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</si>
  <si>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</si>
  <si>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</si>
  <si>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</si>
  <si>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</si>
  <si>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</si>
  <si>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</si>
  <si>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</si>
  <si>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</si>
  <si>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</si>
  <si>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</si>
  <si>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</si>
  <si>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</si>
  <si>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</si>
  <si>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</si>
  <si>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</si>
  <si>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</si>
  <si>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</si>
  <si>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</si>
  <si>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</si>
  <si>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</si>
  <si>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</si>
  <si>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</si>
  <si>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</si>
  <si>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</si>
  <si>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</si>
  <si>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</si>
  <si>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</si>
  <si>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</si>
  <si>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</si>
  <si>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</si>
  <si>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</si>
  <si>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</si>
  <si>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</si>
  <si>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</si>
  <si>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 районов)</t>
    </r>
  </si>
  <si>
    <t>Информация о сельскохозяйственных работах по состоянию на 21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</si>
</sst>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Z7" activePane="bottomRight" state="frozen"/>
      <selection activeCell="A2" sqref="A2"/>
      <selection pane="topRight" activeCell="E2" sqref="E2"/>
      <selection pane="bottomLeft" activeCell="A7" sqref="A7"/>
      <selection pane="bottomRight" activeCell="A99" sqref="A7:XFD99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5" t="s">
        <v>206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16" t="s">
        <v>3</v>
      </c>
      <c r="B4" s="119" t="s">
        <v>195</v>
      </c>
      <c r="C4" s="122" t="s">
        <v>196</v>
      </c>
      <c r="D4" s="122" t="s">
        <v>197</v>
      </c>
      <c r="E4" s="122" t="s">
        <v>203</v>
      </c>
      <c r="F4" s="125" t="s">
        <v>4</v>
      </c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7"/>
    </row>
    <row r="5" spans="1:27" s="2" customFormat="1" ht="87" customHeight="1" x14ac:dyDescent="0.3">
      <c r="A5" s="117"/>
      <c r="B5" s="120"/>
      <c r="C5" s="123"/>
      <c r="D5" s="123"/>
      <c r="E5" s="123"/>
      <c r="F5" s="128" t="s">
        <v>5</v>
      </c>
      <c r="G5" s="128" t="s">
        <v>6</v>
      </c>
      <c r="H5" s="128" t="s">
        <v>7</v>
      </c>
      <c r="I5" s="128" t="s">
        <v>8</v>
      </c>
      <c r="J5" s="128" t="s">
        <v>9</v>
      </c>
      <c r="K5" s="128" t="s">
        <v>10</v>
      </c>
      <c r="L5" s="128" t="s">
        <v>11</v>
      </c>
      <c r="M5" s="128" t="s">
        <v>12</v>
      </c>
      <c r="N5" s="128" t="s">
        <v>13</v>
      </c>
      <c r="O5" s="128" t="s">
        <v>14</v>
      </c>
      <c r="P5" s="128" t="s">
        <v>15</v>
      </c>
      <c r="Q5" s="128" t="s">
        <v>16</v>
      </c>
      <c r="R5" s="128" t="s">
        <v>17</v>
      </c>
      <c r="S5" s="128" t="s">
        <v>18</v>
      </c>
      <c r="T5" s="128" t="s">
        <v>19</v>
      </c>
      <c r="U5" s="128" t="s">
        <v>20</v>
      </c>
      <c r="V5" s="128" t="s">
        <v>21</v>
      </c>
      <c r="W5" s="128" t="s">
        <v>22</v>
      </c>
      <c r="X5" s="128" t="s">
        <v>23</v>
      </c>
      <c r="Y5" s="128" t="s">
        <v>24</v>
      </c>
      <c r="Z5" s="128" t="s">
        <v>25</v>
      </c>
    </row>
    <row r="6" spans="1:27" s="2" customFormat="1" ht="70.2" customHeight="1" thickBot="1" x14ac:dyDescent="0.35">
      <c r="A6" s="118"/>
      <c r="B6" s="121"/>
      <c r="C6" s="124"/>
      <c r="D6" s="124"/>
      <c r="E6" s="124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6">
        <f t="shared" ref="F13:M13" si="2">F12/F8</f>
        <v>0.19951923076923078</v>
      </c>
      <c r="G13" s="16">
        <f t="shared" si="2"/>
        <v>0.10020242914979757</v>
      </c>
      <c r="H13" s="16">
        <f t="shared" si="2"/>
        <v>0.66152149944873206</v>
      </c>
      <c r="I13" s="16">
        <f t="shared" si="2"/>
        <v>0.2857610474631751</v>
      </c>
      <c r="J13" s="16">
        <f t="shared" si="2"/>
        <v>4.7089601046435579E-2</v>
      </c>
      <c r="K13" s="16">
        <f t="shared" si="2"/>
        <v>0.71225071225071224</v>
      </c>
      <c r="L13" s="16">
        <f t="shared" si="2"/>
        <v>0.41020966271649956</v>
      </c>
      <c r="M13" s="16">
        <f t="shared" si="2"/>
        <v>0.14754098360655737</v>
      </c>
      <c r="N13" s="16">
        <f t="shared" ref="N13:Z13" si="3">N12/N8</f>
        <v>0.269806338028169</v>
      </c>
      <c r="O13" s="16">
        <f t="shared" si="3"/>
        <v>0.1358695652173913</v>
      </c>
      <c r="P13" s="16">
        <f t="shared" si="3"/>
        <v>0.44117647058823528</v>
      </c>
      <c r="Q13" s="16">
        <f t="shared" si="3"/>
        <v>0.16120644825793032</v>
      </c>
      <c r="R13" s="16">
        <f t="shared" si="3"/>
        <v>0.5103668261562998</v>
      </c>
      <c r="S13" s="16">
        <f t="shared" si="3"/>
        <v>0.22816166883963493</v>
      </c>
      <c r="T13" s="16">
        <f t="shared" si="3"/>
        <v>0.47082699137493655</v>
      </c>
      <c r="U13" s="16">
        <f t="shared" si="3"/>
        <v>0.22148394241417496</v>
      </c>
      <c r="V13" s="16">
        <f t="shared" si="3"/>
        <v>0</v>
      </c>
      <c r="W13" s="16">
        <f t="shared" si="3"/>
        <v>0.64930555555555558</v>
      </c>
      <c r="X13" s="16">
        <f t="shared" si="3"/>
        <v>0.43802423112767941</v>
      </c>
      <c r="Y13" s="16">
        <f t="shared" si="3"/>
        <v>0.78115264797507789</v>
      </c>
      <c r="Z13" s="16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"/>
      <c r="G14" s="10"/>
      <c r="H14" s="10">
        <v>1600</v>
      </c>
      <c r="I14" s="10">
        <v>500</v>
      </c>
      <c r="J14" s="10">
        <v>12</v>
      </c>
      <c r="K14" s="10">
        <v>200</v>
      </c>
      <c r="L14" s="10">
        <v>1372</v>
      </c>
      <c r="M14" s="10"/>
      <c r="N14" s="10">
        <v>580</v>
      </c>
      <c r="O14" s="10"/>
      <c r="P14" s="10">
        <v>100</v>
      </c>
      <c r="Q14" s="10">
        <v>120</v>
      </c>
      <c r="R14" s="10"/>
      <c r="S14" s="10">
        <v>250</v>
      </c>
      <c r="T14" s="10">
        <v>280</v>
      </c>
      <c r="U14" s="10"/>
      <c r="V14" s="10"/>
      <c r="W14" s="10"/>
      <c r="X14" s="10"/>
      <c r="Y14" s="10">
        <v>100</v>
      </c>
      <c r="Z14" s="10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1">
        <v>268.39999999999998</v>
      </c>
      <c r="G16" s="111">
        <v>181.8</v>
      </c>
      <c r="H16" s="111">
        <v>597.6</v>
      </c>
      <c r="I16" s="111">
        <v>1396.4</v>
      </c>
      <c r="J16" s="111">
        <v>363.2</v>
      </c>
      <c r="K16" s="111">
        <v>496.3</v>
      </c>
      <c r="L16" s="111">
        <v>781</v>
      </c>
      <c r="M16" s="111">
        <v>850.5</v>
      </c>
      <c r="N16" s="111">
        <v>782.1</v>
      </c>
      <c r="O16" s="111">
        <v>210</v>
      </c>
      <c r="P16" s="111">
        <v>484.8</v>
      </c>
      <c r="Q16" s="111">
        <v>248.3</v>
      </c>
      <c r="R16" s="111">
        <v>516.20000000000005</v>
      </c>
      <c r="S16" s="111">
        <v>356</v>
      </c>
      <c r="T16" s="111">
        <v>868</v>
      </c>
      <c r="U16" s="111">
        <v>561.20000000000005</v>
      </c>
      <c r="V16" s="111">
        <v>219.8</v>
      </c>
      <c r="W16" s="111">
        <v>145.1</v>
      </c>
      <c r="X16" s="111">
        <v>605.70000000000005</v>
      </c>
      <c r="Y16" s="111">
        <v>1368.7</v>
      </c>
      <c r="Z16" s="111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6">
        <f t="shared" ref="F17:X17" si="4">F16/F15</f>
        <v>0.22108731466227347</v>
      </c>
      <c r="G17" s="16">
        <f t="shared" si="4"/>
        <v>0.30350584307178635</v>
      </c>
      <c r="H17" s="16">
        <f t="shared" si="4"/>
        <v>0.41043956043956048</v>
      </c>
      <c r="I17" s="16">
        <f t="shared" si="4"/>
        <v>1.19718792866941</v>
      </c>
      <c r="J17" s="16">
        <f t="shared" si="4"/>
        <v>0.56049382716049378</v>
      </c>
      <c r="K17" s="16">
        <f t="shared" si="4"/>
        <v>0.47447418738049713</v>
      </c>
      <c r="L17" s="16">
        <f t="shared" si="4"/>
        <v>0.8087397742570156</v>
      </c>
      <c r="M17" s="16">
        <f t="shared" si="4"/>
        <v>0.66863207547169812</v>
      </c>
      <c r="N17" s="16">
        <f t="shared" si="4"/>
        <v>1.0037217659137576</v>
      </c>
      <c r="O17" s="16">
        <f t="shared" si="4"/>
        <v>0.50239234449760761</v>
      </c>
      <c r="P17" s="16">
        <f t="shared" si="4"/>
        <v>0.89446494464944648</v>
      </c>
      <c r="Q17" s="16">
        <f t="shared" si="4"/>
        <v>0.21992914083259524</v>
      </c>
      <c r="R17" s="16">
        <f t="shared" si="4"/>
        <v>0.39165402124430959</v>
      </c>
      <c r="S17" s="16">
        <f t="shared" si="4"/>
        <v>0.34362934362934361</v>
      </c>
      <c r="T17" s="16">
        <f t="shared" si="4"/>
        <v>0.68427276310603069</v>
      </c>
      <c r="U17" s="16">
        <f t="shared" si="4"/>
        <v>0.65484247374562432</v>
      </c>
      <c r="V17" s="16">
        <f t="shared" si="4"/>
        <v>0.33252647503782151</v>
      </c>
      <c r="W17" s="16">
        <f t="shared" si="4"/>
        <v>0.77345415778251603</v>
      </c>
      <c r="X17" s="16">
        <f t="shared" si="4"/>
        <v>0.55113739763421299</v>
      </c>
      <c r="Y17" s="16">
        <v>0.72699999999999998</v>
      </c>
      <c r="Z17" s="16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24">
        <v>6823</v>
      </c>
      <c r="G20" s="24">
        <v>3040</v>
      </c>
      <c r="H20" s="24">
        <v>5500</v>
      </c>
      <c r="I20" s="24">
        <v>5076</v>
      </c>
      <c r="J20" s="24">
        <v>3031</v>
      </c>
      <c r="K20" s="24">
        <v>5940</v>
      </c>
      <c r="L20" s="24">
        <v>3195</v>
      </c>
      <c r="M20" s="24">
        <v>3687</v>
      </c>
      <c r="N20" s="24">
        <v>4792</v>
      </c>
      <c r="O20" s="24">
        <v>1272</v>
      </c>
      <c r="P20" s="24">
        <v>2634</v>
      </c>
      <c r="Q20" s="24">
        <v>5962</v>
      </c>
      <c r="R20" s="24">
        <v>6465</v>
      </c>
      <c r="S20" s="24">
        <v>3620</v>
      </c>
      <c r="T20" s="24">
        <v>7665</v>
      </c>
      <c r="U20" s="24">
        <v>4125</v>
      </c>
      <c r="V20" s="24">
        <v>2805</v>
      </c>
      <c r="W20" s="24">
        <v>1994</v>
      </c>
      <c r="X20" s="24">
        <v>6100</v>
      </c>
      <c r="Y20" s="24">
        <v>6901</v>
      </c>
      <c r="Z20" s="24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30">
        <f t="shared" ref="F22:Z22" si="5">F21/F20</f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f t="shared" si="5"/>
        <v>0</v>
      </c>
      <c r="Q22" s="30">
        <f t="shared" si="5"/>
        <v>0</v>
      </c>
      <c r="R22" s="30">
        <f t="shared" si="5"/>
        <v>0</v>
      </c>
      <c r="S22" s="30">
        <f t="shared" si="5"/>
        <v>0</v>
      </c>
      <c r="T22" s="30">
        <f t="shared" si="5"/>
        <v>0</v>
      </c>
      <c r="U22" s="30">
        <f t="shared" si="5"/>
        <v>0</v>
      </c>
      <c r="V22" s="30">
        <f t="shared" si="5"/>
        <v>0</v>
      </c>
      <c r="W22" s="30">
        <f t="shared" si="5"/>
        <v>0</v>
      </c>
      <c r="X22" s="30">
        <f t="shared" si="5"/>
        <v>0</v>
      </c>
      <c r="Y22" s="30">
        <f t="shared" si="5"/>
        <v>0</v>
      </c>
      <c r="Z22" s="30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6">G23/G21</f>
        <v>#DIV/0!</v>
      </c>
      <c r="H24" s="16" t="e">
        <f t="shared" si="6"/>
        <v>#DIV/0!</v>
      </c>
      <c r="I24" s="16" t="e">
        <f t="shared" si="6"/>
        <v>#DIV/0!</v>
      </c>
      <c r="J24" s="16" t="e">
        <f t="shared" si="6"/>
        <v>#DIV/0!</v>
      </c>
      <c r="K24" s="16" t="e">
        <f t="shared" si="6"/>
        <v>#DIV/0!</v>
      </c>
      <c r="L24" s="16" t="e">
        <f t="shared" si="6"/>
        <v>#DIV/0!</v>
      </c>
      <c r="M24" s="16" t="e">
        <f t="shared" si="6"/>
        <v>#DIV/0!</v>
      </c>
      <c r="N24" s="16" t="e">
        <f t="shared" si="6"/>
        <v>#DIV/0!</v>
      </c>
      <c r="O24" s="16" t="e">
        <f t="shared" si="6"/>
        <v>#DIV/0!</v>
      </c>
      <c r="P24" s="16" t="e">
        <f t="shared" si="6"/>
        <v>#DIV/0!</v>
      </c>
      <c r="Q24" s="16" t="e">
        <f t="shared" si="6"/>
        <v>#DIV/0!</v>
      </c>
      <c r="R24" s="16" t="e">
        <f t="shared" si="6"/>
        <v>#DIV/0!</v>
      </c>
      <c r="S24" s="16" t="e">
        <f t="shared" si="6"/>
        <v>#DIV/0!</v>
      </c>
      <c r="T24" s="16" t="e">
        <f t="shared" si="6"/>
        <v>#DIV/0!</v>
      </c>
      <c r="U24" s="16" t="e">
        <f t="shared" si="6"/>
        <v>#DIV/0!</v>
      </c>
      <c r="V24" s="16" t="e">
        <f t="shared" si="6"/>
        <v>#DIV/0!</v>
      </c>
      <c r="W24" s="16" t="e">
        <f t="shared" si="6"/>
        <v>#DIV/0!</v>
      </c>
      <c r="X24" s="16" t="e">
        <f t="shared" si="6"/>
        <v>#DIV/0!</v>
      </c>
      <c r="Y24" s="16" t="e">
        <f t="shared" si="6"/>
        <v>#DIV/0!</v>
      </c>
      <c r="Z24" s="16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26">
        <v>1765</v>
      </c>
      <c r="G25" s="26">
        <v>3040</v>
      </c>
      <c r="H25" s="26">
        <v>3200</v>
      </c>
      <c r="I25" s="26">
        <v>5076</v>
      </c>
      <c r="J25" s="26">
        <v>2824</v>
      </c>
      <c r="K25" s="26">
        <v>5940</v>
      </c>
      <c r="L25" s="26">
        <v>2430</v>
      </c>
      <c r="M25" s="26">
        <v>2976</v>
      </c>
      <c r="N25" s="26">
        <v>4792</v>
      </c>
      <c r="O25" s="26">
        <v>1272</v>
      </c>
      <c r="P25" s="26">
        <v>2440</v>
      </c>
      <c r="Q25" s="26">
        <v>5462</v>
      </c>
      <c r="R25" s="26">
        <v>6045</v>
      </c>
      <c r="S25" s="26">
        <v>3291</v>
      </c>
      <c r="T25" s="26">
        <v>7403</v>
      </c>
      <c r="U25" s="26">
        <v>3382</v>
      </c>
      <c r="V25" s="26">
        <v>2570</v>
      </c>
      <c r="W25" s="26">
        <v>1399</v>
      </c>
      <c r="X25" s="26">
        <v>5859</v>
      </c>
      <c r="Y25" s="26">
        <v>6800</v>
      </c>
      <c r="Z25" s="26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29">
        <f t="shared" si="7"/>
        <v>0.2586838634031951</v>
      </c>
      <c r="G26" s="29">
        <f t="shared" si="7"/>
        <v>1</v>
      </c>
      <c r="H26" s="29">
        <f t="shared" si="7"/>
        <v>0.58181818181818179</v>
      </c>
      <c r="I26" s="29">
        <f t="shared" si="7"/>
        <v>1</v>
      </c>
      <c r="J26" s="29">
        <f t="shared" si="7"/>
        <v>0.93170570768723193</v>
      </c>
      <c r="K26" s="29">
        <f t="shared" si="7"/>
        <v>1</v>
      </c>
      <c r="L26" s="29">
        <f t="shared" si="7"/>
        <v>0.76056338028169013</v>
      </c>
      <c r="M26" s="29">
        <f t="shared" si="7"/>
        <v>0.80716029292107405</v>
      </c>
      <c r="N26" s="29">
        <f t="shared" si="7"/>
        <v>1</v>
      </c>
      <c r="O26" s="29">
        <f t="shared" si="7"/>
        <v>1</v>
      </c>
      <c r="P26" s="29">
        <f t="shared" si="7"/>
        <v>0.92634776006074415</v>
      </c>
      <c r="Q26" s="29">
        <f t="shared" si="7"/>
        <v>0.91613552499161355</v>
      </c>
      <c r="R26" s="29">
        <f t="shared" si="7"/>
        <v>0.93503480278422269</v>
      </c>
      <c r="S26" s="29">
        <f t="shared" si="7"/>
        <v>0.90911602209944753</v>
      </c>
      <c r="T26" s="29">
        <f t="shared" si="7"/>
        <v>0.96581865622961516</v>
      </c>
      <c r="U26" s="29">
        <f t="shared" si="7"/>
        <v>0.81987878787878787</v>
      </c>
      <c r="V26" s="29">
        <f t="shared" si="7"/>
        <v>0.91622103386809273</v>
      </c>
      <c r="W26" s="29">
        <f t="shared" si="7"/>
        <v>0.70160481444333</v>
      </c>
      <c r="X26" s="29">
        <f t="shared" si="7"/>
        <v>0.96049180327868855</v>
      </c>
      <c r="Y26" s="29">
        <f t="shared" si="7"/>
        <v>0.98536443993624112</v>
      </c>
      <c r="Z26" s="29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37">
        <v>10</v>
      </c>
      <c r="G27" s="37">
        <v>13</v>
      </c>
      <c r="H27" s="37">
        <v>18</v>
      </c>
      <c r="I27" s="37">
        <v>20</v>
      </c>
      <c r="J27" s="37">
        <v>5</v>
      </c>
      <c r="K27" s="37">
        <v>10</v>
      </c>
      <c r="L27" s="37">
        <v>13</v>
      </c>
      <c r="M27" s="37">
        <v>5</v>
      </c>
      <c r="N27" s="37">
        <v>7</v>
      </c>
      <c r="O27" s="37">
        <v>8</v>
      </c>
      <c r="P27" s="37">
        <v>15</v>
      </c>
      <c r="Q27" s="37">
        <v>18</v>
      </c>
      <c r="R27" s="37">
        <v>12</v>
      </c>
      <c r="S27" s="37">
        <v>17</v>
      </c>
      <c r="T27" s="37">
        <v>8</v>
      </c>
      <c r="U27" s="37">
        <v>6</v>
      </c>
      <c r="V27" s="37">
        <v>6</v>
      </c>
      <c r="W27" s="37">
        <v>4</v>
      </c>
      <c r="X27" s="37">
        <v>11</v>
      </c>
      <c r="Y27" s="37">
        <v>18</v>
      </c>
      <c r="Z27" s="3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26"/>
      <c r="G28" s="26">
        <v>425</v>
      </c>
      <c r="H28" s="26">
        <v>3300</v>
      </c>
      <c r="I28" s="26">
        <v>820</v>
      </c>
      <c r="J28" s="26">
        <v>2026</v>
      </c>
      <c r="K28" s="26">
        <v>2680</v>
      </c>
      <c r="L28" s="26">
        <v>3195</v>
      </c>
      <c r="M28" s="26">
        <v>1477</v>
      </c>
      <c r="N28" s="26">
        <v>1920</v>
      </c>
      <c r="O28" s="26">
        <v>342</v>
      </c>
      <c r="P28" s="26">
        <v>2528</v>
      </c>
      <c r="Q28" s="26">
        <v>5755</v>
      </c>
      <c r="R28" s="26">
        <v>6465</v>
      </c>
      <c r="S28" s="26">
        <v>3291</v>
      </c>
      <c r="T28" s="26">
        <v>4207</v>
      </c>
      <c r="U28" s="26">
        <v>1605</v>
      </c>
      <c r="V28" s="26"/>
      <c r="W28" s="26">
        <v>1274</v>
      </c>
      <c r="X28" s="26">
        <v>5920</v>
      </c>
      <c r="Y28" s="26">
        <v>6502</v>
      </c>
      <c r="Z28" s="26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30">
        <f t="shared" si="8"/>
        <v>0</v>
      </c>
      <c r="G29" s="30">
        <f t="shared" si="8"/>
        <v>0.13980263157894737</v>
      </c>
      <c r="H29" s="30">
        <f t="shared" si="8"/>
        <v>0.6</v>
      </c>
      <c r="I29" s="30">
        <f t="shared" si="8"/>
        <v>0.16154452324665092</v>
      </c>
      <c r="J29" s="30">
        <f t="shared" si="8"/>
        <v>0.6684262619597493</v>
      </c>
      <c r="K29" s="30">
        <f t="shared" si="8"/>
        <v>0.45117845117845118</v>
      </c>
      <c r="L29" s="30">
        <f t="shared" si="8"/>
        <v>1</v>
      </c>
      <c r="M29" s="30">
        <f t="shared" si="8"/>
        <v>0.40059669107675616</v>
      </c>
      <c r="N29" s="30">
        <f t="shared" si="8"/>
        <v>0.40066777963272121</v>
      </c>
      <c r="O29" s="30">
        <f t="shared" si="8"/>
        <v>0.26886792452830188</v>
      </c>
      <c r="P29" s="30">
        <f t="shared" si="8"/>
        <v>0.95975702353834469</v>
      </c>
      <c r="Q29" s="30">
        <f t="shared" si="8"/>
        <v>0.96528010734652803</v>
      </c>
      <c r="R29" s="30">
        <f t="shared" si="8"/>
        <v>1</v>
      </c>
      <c r="S29" s="30">
        <f t="shared" si="8"/>
        <v>0.90911602209944753</v>
      </c>
      <c r="T29" s="30">
        <f t="shared" si="8"/>
        <v>0.54885844748858448</v>
      </c>
      <c r="U29" s="30">
        <f t="shared" si="8"/>
        <v>0.3890909090909091</v>
      </c>
      <c r="V29" s="30">
        <f t="shared" si="8"/>
        <v>0</v>
      </c>
      <c r="W29" s="30">
        <f t="shared" si="8"/>
        <v>0.63891675025075223</v>
      </c>
      <c r="X29" s="30">
        <f t="shared" si="8"/>
        <v>0.97049180327868856</v>
      </c>
      <c r="Y29" s="30">
        <f t="shared" si="8"/>
        <v>0.94218229242138818</v>
      </c>
      <c r="Z29" s="30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31">
        <v>1266</v>
      </c>
      <c r="G30" s="31">
        <v>1957</v>
      </c>
      <c r="H30" s="31">
        <v>6725</v>
      </c>
      <c r="I30" s="31">
        <v>7141</v>
      </c>
      <c r="J30" s="31">
        <v>7867</v>
      </c>
      <c r="K30" s="31">
        <v>4438</v>
      </c>
      <c r="L30" s="31">
        <v>3506</v>
      </c>
      <c r="M30" s="31">
        <v>4397</v>
      </c>
      <c r="N30" s="31">
        <v>2750</v>
      </c>
      <c r="O30" s="31">
        <v>4029</v>
      </c>
      <c r="P30" s="31">
        <v>4786</v>
      </c>
      <c r="Q30" s="31">
        <v>5821</v>
      </c>
      <c r="R30" s="31">
        <v>6118</v>
      </c>
      <c r="S30" s="31">
        <v>3661</v>
      </c>
      <c r="T30" s="31">
        <v>4323</v>
      </c>
      <c r="U30" s="31">
        <v>4941</v>
      </c>
      <c r="V30" s="31">
        <v>1952</v>
      </c>
      <c r="W30" s="31">
        <v>1533</v>
      </c>
      <c r="X30" s="31">
        <v>9267</v>
      </c>
      <c r="Y30" s="31">
        <v>8306</v>
      </c>
      <c r="Z30" s="3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30">
        <f>F31/F30</f>
        <v>0</v>
      </c>
      <c r="G32" s="30">
        <f t="shared" ref="G32:Z32" si="9">G31/G30</f>
        <v>0</v>
      </c>
      <c r="H32" s="30">
        <f t="shared" si="9"/>
        <v>0</v>
      </c>
      <c r="I32" s="30">
        <f t="shared" si="9"/>
        <v>0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9"/>
        <v>0</v>
      </c>
      <c r="O32" s="30">
        <f t="shared" si="9"/>
        <v>0</v>
      </c>
      <c r="P32" s="30">
        <f t="shared" si="9"/>
        <v>0</v>
      </c>
      <c r="Q32" s="30">
        <f>Q31/R30</f>
        <v>0</v>
      </c>
      <c r="R32" s="30">
        <f>R31/S30</f>
        <v>0</v>
      </c>
      <c r="S32" s="30">
        <f>S31/T30</f>
        <v>0</v>
      </c>
      <c r="T32" s="30" t="e">
        <f>T31/#REF!</f>
        <v>#REF!</v>
      </c>
      <c r="U32" s="30">
        <f t="shared" si="9"/>
        <v>0</v>
      </c>
      <c r="V32" s="30">
        <f t="shared" si="9"/>
        <v>0</v>
      </c>
      <c r="W32" s="30">
        <f t="shared" si="9"/>
        <v>0</v>
      </c>
      <c r="X32" s="30">
        <f t="shared" si="9"/>
        <v>0</v>
      </c>
      <c r="Y32" s="30">
        <f t="shared" si="9"/>
        <v>0</v>
      </c>
      <c r="Z32" s="30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26"/>
      <c r="G33" s="26">
        <v>489</v>
      </c>
      <c r="H33" s="26">
        <v>2100</v>
      </c>
      <c r="I33" s="26">
        <v>50</v>
      </c>
      <c r="J33" s="26">
        <v>835</v>
      </c>
      <c r="K33" s="26">
        <v>850</v>
      </c>
      <c r="L33" s="26">
        <v>2330</v>
      </c>
      <c r="M33" s="26">
        <v>793</v>
      </c>
      <c r="N33" s="26">
        <v>668</v>
      </c>
      <c r="O33" s="26">
        <v>844</v>
      </c>
      <c r="P33" s="26">
        <v>1020</v>
      </c>
      <c r="Q33" s="26">
        <v>1401</v>
      </c>
      <c r="R33" s="26">
        <v>377</v>
      </c>
      <c r="S33" s="26">
        <v>1526</v>
      </c>
      <c r="T33" s="26">
        <v>1027</v>
      </c>
      <c r="U33" s="26">
        <v>4341</v>
      </c>
      <c r="V33" s="26">
        <v>956</v>
      </c>
      <c r="W33" s="26">
        <v>909</v>
      </c>
      <c r="X33" s="26">
        <v>2620</v>
      </c>
      <c r="Y33" s="26">
        <v>3352</v>
      </c>
      <c r="Z33" s="26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29">
        <f t="shared" si="10"/>
        <v>0</v>
      </c>
      <c r="G34" s="29">
        <f t="shared" si="10"/>
        <v>0.24987225344915687</v>
      </c>
      <c r="H34" s="29">
        <f t="shared" si="10"/>
        <v>0.31226765799256506</v>
      </c>
      <c r="I34" s="29">
        <f t="shared" si="10"/>
        <v>7.0018204733230636E-3</v>
      </c>
      <c r="J34" s="29">
        <f t="shared" si="10"/>
        <v>0.10613957035718825</v>
      </c>
      <c r="K34" s="29">
        <f t="shared" si="10"/>
        <v>0.19152771518702119</v>
      </c>
      <c r="L34" s="29">
        <f t="shared" si="10"/>
        <v>0.66457501426126642</v>
      </c>
      <c r="M34" s="29">
        <f t="shared" si="10"/>
        <v>0.18035023879918127</v>
      </c>
      <c r="N34" s="29">
        <f t="shared" si="10"/>
        <v>0.24290909090909091</v>
      </c>
      <c r="O34" s="29">
        <f t="shared" si="10"/>
        <v>0.20948126085877389</v>
      </c>
      <c r="P34" s="29">
        <f t="shared" si="10"/>
        <v>0.2131216046803176</v>
      </c>
      <c r="Q34" s="29">
        <f>Q33/R30</f>
        <v>0.2289964040536123</v>
      </c>
      <c r="R34" s="29">
        <f>R33/S30</f>
        <v>0.10297732859874351</v>
      </c>
      <c r="S34" s="29">
        <f>S33/T30</f>
        <v>0.35299560490400184</v>
      </c>
      <c r="T34" s="29">
        <f>T33/U30</f>
        <v>0.20785266140457398</v>
      </c>
      <c r="U34" s="29">
        <f t="shared" si="10"/>
        <v>0.87856709168184577</v>
      </c>
      <c r="V34" s="29">
        <f t="shared" si="10"/>
        <v>0.48975409836065575</v>
      </c>
      <c r="W34" s="29">
        <f t="shared" si="10"/>
        <v>0.59295499021526421</v>
      </c>
      <c r="X34" s="29">
        <f t="shared" si="10"/>
        <v>0.28272364303442321</v>
      </c>
      <c r="Y34" s="29">
        <f>Y33/Y30</f>
        <v>0.40356368889959066</v>
      </c>
      <c r="Z34" s="29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26">
        <v>1024</v>
      </c>
      <c r="G35" s="26">
        <v>1957</v>
      </c>
      <c r="H35" s="26">
        <v>2800</v>
      </c>
      <c r="I35" s="26">
        <v>1942</v>
      </c>
      <c r="J35" s="26">
        <v>7817</v>
      </c>
      <c r="K35" s="26">
        <v>4438</v>
      </c>
      <c r="L35" s="26">
        <v>3505</v>
      </c>
      <c r="M35" s="26">
        <v>2810</v>
      </c>
      <c r="N35" s="26">
        <v>2367</v>
      </c>
      <c r="O35" s="26">
        <v>3982</v>
      </c>
      <c r="P35" s="26">
        <v>2018</v>
      </c>
      <c r="Q35" s="26">
        <v>5066</v>
      </c>
      <c r="R35" s="26">
        <v>6118</v>
      </c>
      <c r="S35" s="26">
        <v>3661</v>
      </c>
      <c r="T35" s="26">
        <v>4674</v>
      </c>
      <c r="U35" s="26">
        <v>3155</v>
      </c>
      <c r="V35" s="26">
        <v>1952</v>
      </c>
      <c r="W35" s="26">
        <v>50</v>
      </c>
      <c r="X35" s="26">
        <v>9200</v>
      </c>
      <c r="Y35" s="26">
        <v>8050</v>
      </c>
      <c r="Z35" s="26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30"/>
      <c r="G36" s="30">
        <f t="shared" si="11"/>
        <v>1</v>
      </c>
      <c r="H36" s="30">
        <f t="shared" si="11"/>
        <v>0.41635687732342008</v>
      </c>
      <c r="I36" s="30">
        <f t="shared" si="11"/>
        <v>0.27195070718386782</v>
      </c>
      <c r="J36" s="30">
        <f t="shared" si="11"/>
        <v>0.99364433710435995</v>
      </c>
      <c r="K36" s="30">
        <f t="shared" si="11"/>
        <v>1</v>
      </c>
      <c r="L36" s="30">
        <f t="shared" si="11"/>
        <v>0.99971477467199088</v>
      </c>
      <c r="M36" s="30">
        <f t="shared" si="11"/>
        <v>0.63907209460996128</v>
      </c>
      <c r="N36" s="30">
        <f t="shared" si="11"/>
        <v>0.86072727272727267</v>
      </c>
      <c r="O36" s="30">
        <f t="shared" si="11"/>
        <v>0.98833457433606353</v>
      </c>
      <c r="P36" s="30">
        <f t="shared" si="11"/>
        <v>0.42164646886753032</v>
      </c>
      <c r="Q36" s="30">
        <f>Q35/R30</f>
        <v>0.82804838182412555</v>
      </c>
      <c r="R36" s="30">
        <f>R35/S30</f>
        <v>1.6711281070745698</v>
      </c>
      <c r="S36" s="30">
        <f>S35/T30</f>
        <v>0.84686560259079346</v>
      </c>
      <c r="T36" s="30">
        <f>T35/U30</f>
        <v>0.94596235579842136</v>
      </c>
      <c r="U36" s="30">
        <f t="shared" si="11"/>
        <v>0.63853470957296099</v>
      </c>
      <c r="V36" s="30">
        <f t="shared" si="11"/>
        <v>1</v>
      </c>
      <c r="W36" s="30">
        <f t="shared" si="11"/>
        <v>3.2615786040443573E-2</v>
      </c>
      <c r="X36" s="30">
        <f t="shared" si="11"/>
        <v>0.99277004424301285</v>
      </c>
      <c r="Y36" s="30">
        <f t="shared" si="11"/>
        <v>0.96917890681435104</v>
      </c>
      <c r="Z36" s="30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26">
        <v>6428</v>
      </c>
      <c r="G38" s="26">
        <v>4266</v>
      </c>
      <c r="H38" s="26">
        <v>14740</v>
      </c>
      <c r="I38" s="26">
        <v>11849</v>
      </c>
      <c r="J38" s="26">
        <v>6959</v>
      </c>
      <c r="K38" s="26">
        <v>25028</v>
      </c>
      <c r="L38" s="26">
        <v>9104</v>
      </c>
      <c r="M38" s="26">
        <v>11669</v>
      </c>
      <c r="N38" s="26">
        <v>4020</v>
      </c>
      <c r="O38" s="26">
        <v>3270</v>
      </c>
      <c r="P38" s="26">
        <v>830</v>
      </c>
      <c r="Q38" s="26">
        <v>5855</v>
      </c>
      <c r="R38" s="26">
        <v>13771</v>
      </c>
      <c r="S38" s="26">
        <v>14953</v>
      </c>
      <c r="T38" s="26">
        <v>12478</v>
      </c>
      <c r="U38" s="26">
        <v>5135</v>
      </c>
      <c r="V38" s="26">
        <v>6245</v>
      </c>
      <c r="W38" s="26">
        <v>2558</v>
      </c>
      <c r="X38" s="26">
        <v>6780</v>
      </c>
      <c r="Y38" s="26">
        <v>24407</v>
      </c>
      <c r="Z38" s="26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30" t="e">
        <f>F38/F37</f>
        <v>#DIV/0!</v>
      </c>
      <c r="G39" s="30" t="e">
        <f t="shared" ref="G39:Z39" si="12">G38/G37</f>
        <v>#DIV/0!</v>
      </c>
      <c r="H39" s="30" t="e">
        <f t="shared" si="12"/>
        <v>#DIV/0!</v>
      </c>
      <c r="I39" s="30" t="e">
        <f t="shared" si="12"/>
        <v>#DIV/0!</v>
      </c>
      <c r="J39" s="30" t="e">
        <f t="shared" si="12"/>
        <v>#DIV/0!</v>
      </c>
      <c r="K39" s="30" t="e">
        <f t="shared" si="12"/>
        <v>#DIV/0!</v>
      </c>
      <c r="L39" s="30" t="e">
        <f t="shared" si="12"/>
        <v>#DIV/0!</v>
      </c>
      <c r="M39" s="30" t="e">
        <f t="shared" si="12"/>
        <v>#DIV/0!</v>
      </c>
      <c r="N39" s="30" t="e">
        <f t="shared" si="12"/>
        <v>#DIV/0!</v>
      </c>
      <c r="O39" s="30" t="e">
        <f t="shared" si="12"/>
        <v>#DIV/0!</v>
      </c>
      <c r="P39" s="30" t="e">
        <f t="shared" si="12"/>
        <v>#DIV/0!</v>
      </c>
      <c r="Q39" s="30" t="e">
        <f t="shared" si="12"/>
        <v>#DIV/0!</v>
      </c>
      <c r="R39" s="30" t="e">
        <f t="shared" si="12"/>
        <v>#DIV/0!</v>
      </c>
      <c r="S39" s="30" t="e">
        <f t="shared" si="12"/>
        <v>#DIV/0!</v>
      </c>
      <c r="T39" s="30" t="e">
        <f t="shared" si="12"/>
        <v>#DIV/0!</v>
      </c>
      <c r="U39" s="30" t="e">
        <f t="shared" si="12"/>
        <v>#DIV/0!</v>
      </c>
      <c r="V39" s="30" t="e">
        <f t="shared" si="12"/>
        <v>#DIV/0!</v>
      </c>
      <c r="W39" s="30" t="e">
        <f t="shared" si="12"/>
        <v>#DIV/0!</v>
      </c>
      <c r="X39" s="30" t="e">
        <f t="shared" si="12"/>
        <v>#DIV/0!</v>
      </c>
      <c r="Y39" s="30" t="e">
        <f t="shared" si="12"/>
        <v>#DIV/0!</v>
      </c>
      <c r="Z39" s="30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26">
        <v>6014</v>
      </c>
      <c r="G40" s="26">
        <v>5300</v>
      </c>
      <c r="H40" s="26">
        <v>14740</v>
      </c>
      <c r="I40" s="26">
        <v>12190</v>
      </c>
      <c r="J40" s="26">
        <v>6023</v>
      </c>
      <c r="K40" s="26">
        <v>17820</v>
      </c>
      <c r="L40" s="26">
        <v>8854</v>
      </c>
      <c r="M40" s="26">
        <v>11130</v>
      </c>
      <c r="N40" s="26">
        <v>9597</v>
      </c>
      <c r="O40" s="26">
        <v>3270</v>
      </c>
      <c r="P40" s="26"/>
      <c r="Q40" s="26">
        <v>8419</v>
      </c>
      <c r="R40" s="26">
        <v>13237</v>
      </c>
      <c r="S40" s="26">
        <v>12567</v>
      </c>
      <c r="T40" s="26">
        <v>12442</v>
      </c>
      <c r="U40" s="26">
        <v>5337</v>
      </c>
      <c r="V40" s="26">
        <v>4250</v>
      </c>
      <c r="W40" s="26">
        <v>2558</v>
      </c>
      <c r="X40" s="26">
        <v>5900</v>
      </c>
      <c r="Y40" s="26">
        <v>22366</v>
      </c>
      <c r="Z40" s="26">
        <v>6400</v>
      </c>
    </row>
    <row r="41" spans="1:30" s="2" customFormat="1" ht="30" hidden="1" customHeight="1" x14ac:dyDescent="0.3">
      <c r="A41" s="11" t="s">
        <v>168</v>
      </c>
      <c r="B41" s="100">
        <v>214447</v>
      </c>
      <c r="C41" s="100">
        <f>SUM(F41:Z41)</f>
        <v>193991</v>
      </c>
      <c r="D41" s="101"/>
      <c r="E41" s="101"/>
      <c r="F41" s="10">
        <v>8532</v>
      </c>
      <c r="G41" s="10">
        <v>6006</v>
      </c>
      <c r="H41" s="10">
        <v>13000</v>
      </c>
      <c r="I41" s="10">
        <v>12915</v>
      </c>
      <c r="J41" s="10">
        <v>5900</v>
      </c>
      <c r="K41" s="10">
        <v>11939</v>
      </c>
      <c r="L41" s="10">
        <v>8900</v>
      </c>
      <c r="M41" s="10">
        <v>11268</v>
      </c>
      <c r="N41" s="10">
        <v>10249</v>
      </c>
      <c r="O41" s="10">
        <v>3000</v>
      </c>
      <c r="P41" s="10">
        <v>6420</v>
      </c>
      <c r="Q41" s="10">
        <v>8100</v>
      </c>
      <c r="R41" s="10">
        <v>11524</v>
      </c>
      <c r="S41" s="10">
        <v>12797</v>
      </c>
      <c r="T41" s="10">
        <v>12851</v>
      </c>
      <c r="U41" s="10">
        <v>9823</v>
      </c>
      <c r="V41" s="10">
        <v>7225</v>
      </c>
      <c r="W41" s="10">
        <v>2400</v>
      </c>
      <c r="X41" s="112">
        <v>6364</v>
      </c>
      <c r="Y41" s="10">
        <v>15839</v>
      </c>
      <c r="Z41" s="10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4">
        <v>238477</v>
      </c>
      <c r="F42" s="10">
        <v>8831</v>
      </c>
      <c r="G42" s="10">
        <v>6007</v>
      </c>
      <c r="H42" s="10">
        <v>14554</v>
      </c>
      <c r="I42" s="10">
        <v>12917</v>
      </c>
      <c r="J42" s="10">
        <v>5985</v>
      </c>
      <c r="K42" s="10">
        <v>12100</v>
      </c>
      <c r="L42" s="10">
        <v>9871</v>
      </c>
      <c r="M42" s="10">
        <v>11968</v>
      </c>
      <c r="N42" s="10">
        <v>10542</v>
      </c>
      <c r="O42" s="10">
        <v>3030</v>
      </c>
      <c r="P42" s="10">
        <v>6853</v>
      </c>
      <c r="Q42" s="10">
        <v>8720</v>
      </c>
      <c r="R42" s="10">
        <v>12069</v>
      </c>
      <c r="S42" s="10">
        <v>13530</v>
      </c>
      <c r="T42" s="10">
        <v>13085</v>
      </c>
      <c r="U42" s="10">
        <v>9824</v>
      </c>
      <c r="V42" s="10">
        <v>9310</v>
      </c>
      <c r="W42" s="10">
        <v>3376</v>
      </c>
      <c r="X42" s="10">
        <v>7610</v>
      </c>
      <c r="Y42" s="10">
        <v>15901</v>
      </c>
      <c r="Z42" s="10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"/>
      <c r="G43" s="10">
        <v>720</v>
      </c>
      <c r="H43" s="10"/>
      <c r="I43" s="10"/>
      <c r="J43" s="10"/>
      <c r="K43" s="10"/>
      <c r="L43" s="10">
        <v>525</v>
      </c>
      <c r="M43" s="10">
        <v>568</v>
      </c>
      <c r="N43" s="10"/>
      <c r="O43" s="10">
        <v>20</v>
      </c>
      <c r="P43" s="10"/>
      <c r="Q43" s="10"/>
      <c r="R43" s="10">
        <v>747</v>
      </c>
      <c r="S43" s="10"/>
      <c r="T43" s="10"/>
      <c r="U43" s="10"/>
      <c r="V43" s="10">
        <v>250</v>
      </c>
      <c r="W43" s="10">
        <v>612</v>
      </c>
      <c r="X43" s="10"/>
      <c r="Y43" s="10">
        <v>2392</v>
      </c>
      <c r="Z43" s="10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35">
        <f>F42/F41</f>
        <v>1.0350445382090951</v>
      </c>
      <c r="G44" s="35">
        <f t="shared" ref="G44:Z44" si="13">G42/G41</f>
        <v>1.0001665001665001</v>
      </c>
      <c r="H44" s="35">
        <f t="shared" si="13"/>
        <v>1.1195384615384616</v>
      </c>
      <c r="I44" s="35">
        <f t="shared" si="13"/>
        <v>1.0001548586914442</v>
      </c>
      <c r="J44" s="35">
        <f t="shared" si="13"/>
        <v>1.014406779661017</v>
      </c>
      <c r="K44" s="35">
        <f t="shared" si="13"/>
        <v>1.0134852165172963</v>
      </c>
      <c r="L44" s="35">
        <f t="shared" si="13"/>
        <v>1.1091011235955057</v>
      </c>
      <c r="M44" s="35">
        <f t="shared" si="13"/>
        <v>1.0621228257011004</v>
      </c>
      <c r="N44" s="35">
        <f t="shared" si="13"/>
        <v>1.0285881549419456</v>
      </c>
      <c r="O44" s="35">
        <f t="shared" si="13"/>
        <v>1.01</v>
      </c>
      <c r="P44" s="35">
        <f t="shared" si="13"/>
        <v>1.0674454828660436</v>
      </c>
      <c r="Q44" s="35">
        <f t="shared" si="13"/>
        <v>1.0765432098765433</v>
      </c>
      <c r="R44" s="35">
        <f t="shared" si="13"/>
        <v>1.0472926067337729</v>
      </c>
      <c r="S44" s="35">
        <f t="shared" si="13"/>
        <v>1.0572790497772915</v>
      </c>
      <c r="T44" s="35">
        <f t="shared" si="13"/>
        <v>1.0182086997120847</v>
      </c>
      <c r="U44" s="35">
        <f t="shared" si="13"/>
        <v>1.0001018018935153</v>
      </c>
      <c r="V44" s="35">
        <f t="shared" si="13"/>
        <v>1.2885813148788927</v>
      </c>
      <c r="W44" s="35">
        <f t="shared" si="13"/>
        <v>1.4066666666666667</v>
      </c>
      <c r="X44" s="35">
        <f t="shared" si="13"/>
        <v>1.1957888120678819</v>
      </c>
      <c r="Y44" s="35">
        <f t="shared" si="13"/>
        <v>1.0039143885346298</v>
      </c>
      <c r="Z44" s="35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34">
        <v>5368</v>
      </c>
      <c r="G45" s="34">
        <v>2690</v>
      </c>
      <c r="H45" s="34">
        <v>5388</v>
      </c>
      <c r="I45" s="34">
        <v>3399</v>
      </c>
      <c r="J45" s="34">
        <v>2261</v>
      </c>
      <c r="K45" s="34">
        <v>4963</v>
      </c>
      <c r="L45" s="34">
        <v>5102</v>
      </c>
      <c r="M45" s="34">
        <v>4081</v>
      </c>
      <c r="N45" s="34">
        <v>4803</v>
      </c>
      <c r="O45" s="34">
        <v>692</v>
      </c>
      <c r="P45" s="34">
        <v>2340</v>
      </c>
      <c r="Q45" s="34">
        <v>1989</v>
      </c>
      <c r="R45" s="34">
        <v>5574</v>
      </c>
      <c r="S45" s="34">
        <v>6488</v>
      </c>
      <c r="T45" s="34">
        <v>5030</v>
      </c>
      <c r="U45" s="34">
        <v>3129</v>
      </c>
      <c r="V45" s="34">
        <v>4813</v>
      </c>
      <c r="W45" s="34">
        <v>1337</v>
      </c>
      <c r="X45" s="34">
        <v>1600</v>
      </c>
      <c r="Y45" s="34">
        <v>7976</v>
      </c>
      <c r="Z45" s="34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26">
        <v>2087</v>
      </c>
      <c r="G46" s="26">
        <v>2760</v>
      </c>
      <c r="H46" s="26">
        <v>7204</v>
      </c>
      <c r="I46" s="26">
        <v>8062</v>
      </c>
      <c r="J46" s="26">
        <v>2472</v>
      </c>
      <c r="K46" s="26">
        <v>5517</v>
      </c>
      <c r="L46" s="26">
        <v>3443</v>
      </c>
      <c r="M46" s="26">
        <v>5655</v>
      </c>
      <c r="N46" s="26">
        <v>5092</v>
      </c>
      <c r="O46" s="26">
        <v>1705</v>
      </c>
      <c r="P46" s="26">
        <v>4307</v>
      </c>
      <c r="Q46" s="26">
        <v>5301</v>
      </c>
      <c r="R46" s="26">
        <v>5123</v>
      </c>
      <c r="S46" s="26">
        <v>5501</v>
      </c>
      <c r="T46" s="26">
        <v>7321</v>
      </c>
      <c r="U46" s="26">
        <v>5423</v>
      </c>
      <c r="V46" s="26">
        <v>3781</v>
      </c>
      <c r="W46" s="26">
        <v>1535</v>
      </c>
      <c r="X46" s="26">
        <v>3902</v>
      </c>
      <c r="Y46" s="26">
        <v>6347</v>
      </c>
      <c r="Z46" s="26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34"/>
      <c r="G47" s="34"/>
      <c r="H47" s="34"/>
      <c r="I47" s="34">
        <v>700</v>
      </c>
      <c r="J47" s="34"/>
      <c r="K47" s="34"/>
      <c r="L47" s="34"/>
      <c r="M47" s="34">
        <v>10</v>
      </c>
      <c r="N47" s="34"/>
      <c r="O47" s="34"/>
      <c r="P47" s="34"/>
      <c r="Q47" s="34">
        <v>120</v>
      </c>
      <c r="R47" s="34"/>
      <c r="S47" s="34">
        <v>100</v>
      </c>
      <c r="T47" s="34"/>
      <c r="U47" s="34">
        <v>70</v>
      </c>
      <c r="V47" s="34">
        <v>22</v>
      </c>
      <c r="W47" s="34"/>
      <c r="X47" s="34"/>
      <c r="Y47" s="34"/>
      <c r="Z47" s="34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34"/>
      <c r="G48" s="34"/>
      <c r="H48" s="34">
        <v>94</v>
      </c>
      <c r="I48" s="34"/>
      <c r="J48" s="34"/>
      <c r="K48" s="34"/>
      <c r="L48" s="34"/>
      <c r="M48" s="34"/>
      <c r="N48" s="34"/>
      <c r="O48" s="34"/>
      <c r="P48" s="34"/>
      <c r="Q48" s="34"/>
      <c r="R48" s="34">
        <v>180</v>
      </c>
      <c r="S48" s="34">
        <v>20</v>
      </c>
      <c r="T48" s="34"/>
      <c r="U48" s="34"/>
      <c r="V48" s="34">
        <v>75</v>
      </c>
      <c r="W48" s="34"/>
      <c r="X48" s="34"/>
      <c r="Y48" s="34"/>
      <c r="Z48" s="34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26">
        <v>730</v>
      </c>
      <c r="G49" s="26">
        <v>66</v>
      </c>
      <c r="H49" s="26">
        <v>435</v>
      </c>
      <c r="I49" s="26">
        <v>501</v>
      </c>
      <c r="J49" s="26">
        <v>383</v>
      </c>
      <c r="K49" s="26">
        <v>370</v>
      </c>
      <c r="L49" s="26">
        <v>94</v>
      </c>
      <c r="M49" s="26">
        <v>346</v>
      </c>
      <c r="N49" s="26">
        <v>463</v>
      </c>
      <c r="O49" s="26"/>
      <c r="P49" s="26"/>
      <c r="Q49" s="26">
        <v>438</v>
      </c>
      <c r="R49" s="26">
        <v>88</v>
      </c>
      <c r="S49" s="26">
        <v>352</v>
      </c>
      <c r="T49" s="26">
        <v>283</v>
      </c>
      <c r="U49" s="26">
        <v>570</v>
      </c>
      <c r="V49" s="26">
        <v>89</v>
      </c>
      <c r="W49" s="26">
        <v>20</v>
      </c>
      <c r="X49" s="26">
        <v>857</v>
      </c>
      <c r="Y49" s="26">
        <v>738</v>
      </c>
      <c r="Z49" s="26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34">
        <v>15320</v>
      </c>
      <c r="G51" s="34">
        <v>4100</v>
      </c>
      <c r="H51" s="34">
        <v>9720</v>
      </c>
      <c r="I51" s="34">
        <v>16991</v>
      </c>
      <c r="J51" s="34">
        <v>7125</v>
      </c>
      <c r="K51" s="34">
        <v>18250</v>
      </c>
      <c r="L51" s="34">
        <v>12150</v>
      </c>
      <c r="M51" s="34">
        <v>8506</v>
      </c>
      <c r="N51" s="34">
        <v>9882</v>
      </c>
      <c r="O51" s="34">
        <v>2638</v>
      </c>
      <c r="P51" s="34">
        <v>1126</v>
      </c>
      <c r="Q51" s="34">
        <v>9520</v>
      </c>
      <c r="R51" s="34">
        <v>18132</v>
      </c>
      <c r="S51" s="34">
        <v>12000</v>
      </c>
      <c r="T51" s="34">
        <v>16871</v>
      </c>
      <c r="U51" s="34">
        <v>12412</v>
      </c>
      <c r="V51" s="34">
        <v>9680</v>
      </c>
      <c r="W51" s="34">
        <v>4498</v>
      </c>
      <c r="X51" s="34">
        <v>5300</v>
      </c>
      <c r="Y51" s="34">
        <v>23156</v>
      </c>
      <c r="Z51" s="34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34">
        <v>6896</v>
      </c>
      <c r="G52" s="34">
        <v>4100</v>
      </c>
      <c r="H52" s="34">
        <v>9720</v>
      </c>
      <c r="I52" s="34">
        <v>100</v>
      </c>
      <c r="J52" s="34">
        <v>2330</v>
      </c>
      <c r="K52" s="34">
        <v>4800</v>
      </c>
      <c r="L52" s="34">
        <v>11630</v>
      </c>
      <c r="M52" s="34">
        <v>2521</v>
      </c>
      <c r="N52" s="34">
        <v>9073</v>
      </c>
      <c r="O52" s="34">
        <v>2338</v>
      </c>
      <c r="P52" s="34">
        <v>594</v>
      </c>
      <c r="Q52" s="34">
        <v>3250</v>
      </c>
      <c r="R52" s="34">
        <v>18132</v>
      </c>
      <c r="S52" s="34">
        <v>5300</v>
      </c>
      <c r="T52" s="34">
        <v>8405</v>
      </c>
      <c r="U52" s="34">
        <v>2568</v>
      </c>
      <c r="V52" s="34">
        <v>80</v>
      </c>
      <c r="W52" s="34">
        <v>4498</v>
      </c>
      <c r="X52" s="34"/>
      <c r="Y52" s="34">
        <v>21442</v>
      </c>
      <c r="Z52" s="34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34">
        <v>106</v>
      </c>
      <c r="G53" s="34">
        <v>510.7</v>
      </c>
      <c r="H53" s="34">
        <v>1219.5</v>
      </c>
      <c r="I53" s="34">
        <v>539.29999999999995</v>
      </c>
      <c r="J53" s="34">
        <v>60.2</v>
      </c>
      <c r="K53" s="34">
        <v>156.4</v>
      </c>
      <c r="L53" s="34">
        <v>976.8</v>
      </c>
      <c r="M53" s="34">
        <v>1026.7</v>
      </c>
      <c r="N53" s="34">
        <v>436.3</v>
      </c>
      <c r="O53" s="34">
        <v>18.5</v>
      </c>
      <c r="P53" s="34">
        <v>249</v>
      </c>
      <c r="Q53" s="34">
        <v>432.8</v>
      </c>
      <c r="R53" s="34">
        <v>66.7</v>
      </c>
      <c r="S53" s="34">
        <v>902.7</v>
      </c>
      <c r="T53" s="34">
        <v>267.89999999999998</v>
      </c>
      <c r="U53" s="34">
        <v>93.6</v>
      </c>
      <c r="V53" s="34">
        <v>100.3</v>
      </c>
      <c r="W53" s="34">
        <v>14</v>
      </c>
      <c r="X53" s="34">
        <v>316.5</v>
      </c>
      <c r="Y53" s="34">
        <v>610</v>
      </c>
      <c r="Z53" s="34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5">
        <v>6366</v>
      </c>
      <c r="F54" s="34">
        <v>106</v>
      </c>
      <c r="G54" s="34">
        <v>164</v>
      </c>
      <c r="H54" s="34">
        <v>722</v>
      </c>
      <c r="I54" s="34">
        <v>340</v>
      </c>
      <c r="J54" s="34">
        <v>61.2</v>
      </c>
      <c r="K54" s="34">
        <v>100</v>
      </c>
      <c r="L54" s="34">
        <v>768</v>
      </c>
      <c r="M54" s="34">
        <v>780</v>
      </c>
      <c r="N54" s="34">
        <v>252</v>
      </c>
      <c r="O54" s="34">
        <v>14.7</v>
      </c>
      <c r="P54" s="34">
        <v>54</v>
      </c>
      <c r="Q54" s="34">
        <v>201</v>
      </c>
      <c r="R54" s="34">
        <v>67</v>
      </c>
      <c r="S54" s="34">
        <v>393</v>
      </c>
      <c r="T54" s="34">
        <v>157</v>
      </c>
      <c r="U54" s="34">
        <v>53</v>
      </c>
      <c r="V54" s="34">
        <v>110</v>
      </c>
      <c r="W54" s="34">
        <v>7</v>
      </c>
      <c r="X54" s="34">
        <v>247</v>
      </c>
      <c r="Y54" s="34">
        <v>412</v>
      </c>
      <c r="Z54" s="34">
        <v>2</v>
      </c>
      <c r="AA54" s="20"/>
    </row>
    <row r="55" spans="1:27" s="2" customFormat="1" ht="30" hidden="1" customHeight="1" x14ac:dyDescent="0.3">
      <c r="A55" s="18" t="s">
        <v>52</v>
      </c>
      <c r="B55" s="108"/>
      <c r="C55" s="33">
        <f>C54/C53</f>
        <v>0.61101830286919723</v>
      </c>
      <c r="D55" s="15"/>
      <c r="E55" s="15"/>
      <c r="F55" s="35">
        <f t="shared" ref="F55:Z55" si="15">F54/F53</f>
        <v>1</v>
      </c>
      <c r="G55" s="35">
        <f t="shared" si="15"/>
        <v>0.32112786371646762</v>
      </c>
      <c r="H55" s="35">
        <f t="shared" si="15"/>
        <v>0.59204592045920457</v>
      </c>
      <c r="I55" s="35">
        <f t="shared" si="15"/>
        <v>0.63044687557945489</v>
      </c>
      <c r="J55" s="35">
        <f t="shared" si="15"/>
        <v>1.0166112956810631</v>
      </c>
      <c r="K55" s="35">
        <f t="shared" si="15"/>
        <v>0.63938618925831203</v>
      </c>
      <c r="L55" s="35">
        <f t="shared" si="15"/>
        <v>0.7862407862407863</v>
      </c>
      <c r="M55" s="35">
        <f t="shared" si="15"/>
        <v>0.75971559364955676</v>
      </c>
      <c r="N55" s="35">
        <f t="shared" si="15"/>
        <v>0.57758423103369239</v>
      </c>
      <c r="O55" s="35">
        <f t="shared" si="15"/>
        <v>0.79459459459459458</v>
      </c>
      <c r="P55" s="35">
        <f t="shared" si="15"/>
        <v>0.21686746987951808</v>
      </c>
      <c r="Q55" s="35">
        <f t="shared" si="15"/>
        <v>0.4644177449168207</v>
      </c>
      <c r="R55" s="35">
        <f t="shared" si="15"/>
        <v>1.0044977511244377</v>
      </c>
      <c r="S55" s="35">
        <f t="shared" si="15"/>
        <v>0.43536058491193086</v>
      </c>
      <c r="T55" s="35">
        <f t="shared" si="15"/>
        <v>0.58603956700261295</v>
      </c>
      <c r="U55" s="35">
        <f t="shared" si="15"/>
        <v>0.56623931623931623</v>
      </c>
      <c r="V55" s="35">
        <f t="shared" si="15"/>
        <v>1.0967098703888336</v>
      </c>
      <c r="W55" s="35">
        <f t="shared" si="15"/>
        <v>0.5</v>
      </c>
      <c r="X55" s="35">
        <f t="shared" si="15"/>
        <v>0.78041074249605058</v>
      </c>
      <c r="Y55" s="35">
        <f t="shared" si="15"/>
        <v>0.67540983606557381</v>
      </c>
      <c r="Z55" s="35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2"/>
      <c r="F56" s="34"/>
      <c r="G56" s="34">
        <v>52</v>
      </c>
      <c r="H56" s="34"/>
      <c r="I56" s="34"/>
      <c r="J56" s="34"/>
      <c r="K56" s="34">
        <v>100</v>
      </c>
      <c r="L56" s="34">
        <v>768</v>
      </c>
      <c r="M56" s="34">
        <v>780</v>
      </c>
      <c r="N56" s="34">
        <v>70</v>
      </c>
      <c r="O56" s="34">
        <v>14.7</v>
      </c>
      <c r="P56" s="34"/>
      <c r="Q56" s="34">
        <v>90</v>
      </c>
      <c r="R56" s="34">
        <v>67</v>
      </c>
      <c r="S56" s="34">
        <v>250</v>
      </c>
      <c r="T56" s="34">
        <v>157</v>
      </c>
      <c r="U56" s="34"/>
      <c r="V56" s="34"/>
      <c r="W56" s="34"/>
      <c r="X56" s="34"/>
      <c r="Y56" s="34">
        <v>412</v>
      </c>
      <c r="Z56" s="34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2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6">
        <v>963</v>
      </c>
      <c r="F58" s="26">
        <v>16</v>
      </c>
      <c r="G58" s="26">
        <v>117</v>
      </c>
      <c r="H58" s="26">
        <v>86.6</v>
      </c>
      <c r="I58" s="26">
        <v>5</v>
      </c>
      <c r="J58" s="26">
        <v>11</v>
      </c>
      <c r="K58" s="26">
        <v>13</v>
      </c>
      <c r="L58" s="26">
        <v>107</v>
      </c>
      <c r="M58" s="26">
        <v>78.3</v>
      </c>
      <c r="N58" s="26">
        <v>62</v>
      </c>
      <c r="O58" s="54">
        <v>11</v>
      </c>
      <c r="P58" s="26">
        <v>14</v>
      </c>
      <c r="Q58" s="26">
        <v>99</v>
      </c>
      <c r="R58" s="26"/>
      <c r="S58" s="26">
        <v>17</v>
      </c>
      <c r="T58" s="26">
        <v>49</v>
      </c>
      <c r="U58" s="26">
        <v>15</v>
      </c>
      <c r="V58" s="26">
        <v>1.5</v>
      </c>
      <c r="W58" s="26">
        <v>17</v>
      </c>
      <c r="X58" s="26">
        <v>87</v>
      </c>
      <c r="Y58" s="26">
        <v>54</v>
      </c>
      <c r="Z58" s="26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6"/>
      <c r="F59" s="26"/>
      <c r="G59" s="26"/>
      <c r="H59" s="26">
        <v>438</v>
      </c>
      <c r="I59" s="54"/>
      <c r="J59" s="26">
        <v>0</v>
      </c>
      <c r="K59" s="26"/>
      <c r="L59" s="26"/>
      <c r="M59" s="26">
        <v>25</v>
      </c>
      <c r="N59" s="54"/>
      <c r="O59" s="54"/>
      <c r="P59" s="26"/>
      <c r="Q59" s="26"/>
      <c r="R59" s="26"/>
      <c r="S59" s="26"/>
      <c r="T59" s="26"/>
      <c r="U59" s="26"/>
      <c r="V59" s="26">
        <v>1.5</v>
      </c>
      <c r="W59" s="26"/>
      <c r="X59" s="26"/>
      <c r="Y59" s="26">
        <v>50</v>
      </c>
      <c r="Z59" s="26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6"/>
      <c r="F60" s="57">
        <f>F61+F64+F65+F67+F70+F71+F72</f>
        <v>5900</v>
      </c>
      <c r="G60" s="57">
        <v>101</v>
      </c>
      <c r="H60" s="57">
        <f t="shared" ref="H60:Z60" si="16">H61+H64+H65+H67+H70+H71+H72</f>
        <v>1110</v>
      </c>
      <c r="I60" s="57">
        <f t="shared" si="16"/>
        <v>1449</v>
      </c>
      <c r="J60" s="57">
        <f t="shared" si="16"/>
        <v>947</v>
      </c>
      <c r="K60" s="57">
        <f t="shared" si="16"/>
        <v>6412</v>
      </c>
      <c r="L60" s="57">
        <f t="shared" si="16"/>
        <v>318</v>
      </c>
      <c r="M60" s="57">
        <f t="shared" si="16"/>
        <v>689</v>
      </c>
      <c r="N60" s="57">
        <v>841</v>
      </c>
      <c r="O60" s="57">
        <f t="shared" si="16"/>
        <v>0</v>
      </c>
      <c r="P60" s="57">
        <f t="shared" si="16"/>
        <v>1</v>
      </c>
      <c r="Q60" s="57">
        <f t="shared" si="16"/>
        <v>645</v>
      </c>
      <c r="R60" s="57">
        <f t="shared" si="16"/>
        <v>3888</v>
      </c>
      <c r="S60" s="57">
        <v>765</v>
      </c>
      <c r="T60" s="57">
        <f t="shared" si="16"/>
        <v>1196</v>
      </c>
      <c r="U60" s="57">
        <f t="shared" si="16"/>
        <v>200</v>
      </c>
      <c r="V60" s="57">
        <f>V61+V64+V65+V67+V70+V71+V72</f>
        <v>1167</v>
      </c>
      <c r="W60" s="57">
        <f t="shared" si="16"/>
        <v>332</v>
      </c>
      <c r="X60" s="57">
        <f t="shared" si="16"/>
        <v>592</v>
      </c>
      <c r="Y60" s="57">
        <f t="shared" si="16"/>
        <v>221</v>
      </c>
      <c r="Z60" s="57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6">
        <v>982</v>
      </c>
      <c r="F61" s="34"/>
      <c r="G61" s="34"/>
      <c r="H61" s="34">
        <v>150</v>
      </c>
      <c r="I61" s="34"/>
      <c r="J61" s="34"/>
      <c r="K61" s="34"/>
      <c r="L61" s="34"/>
      <c r="M61" s="34"/>
      <c r="N61" s="34"/>
      <c r="O61" s="34"/>
      <c r="P61" s="34">
        <v>1</v>
      </c>
      <c r="Q61" s="34"/>
      <c r="R61" s="34"/>
      <c r="S61" s="34"/>
      <c r="T61" s="34"/>
      <c r="U61" s="34"/>
      <c r="V61" s="34">
        <v>310</v>
      </c>
      <c r="W61" s="34"/>
      <c r="X61" s="34"/>
      <c r="Y61" s="34"/>
      <c r="Z61" s="34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6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6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6">
        <v>14825</v>
      </c>
      <c r="F64" s="37">
        <v>5900</v>
      </c>
      <c r="G64" s="37">
        <v>70</v>
      </c>
      <c r="H64" s="37"/>
      <c r="I64" s="37">
        <v>125</v>
      </c>
      <c r="J64" s="37">
        <v>37</v>
      </c>
      <c r="K64" s="37">
        <v>906</v>
      </c>
      <c r="L64" s="37">
        <v>134</v>
      </c>
      <c r="M64" s="37">
        <v>374</v>
      </c>
      <c r="N64" s="37"/>
      <c r="O64" s="37"/>
      <c r="P64" s="37"/>
      <c r="Q64" s="37">
        <v>605</v>
      </c>
      <c r="R64" s="37">
        <v>1841</v>
      </c>
      <c r="S64" s="37"/>
      <c r="T64" s="37">
        <v>808</v>
      </c>
      <c r="U64" s="37">
        <v>200</v>
      </c>
      <c r="V64" s="37"/>
      <c r="W64" s="37">
        <v>332</v>
      </c>
      <c r="X64" s="37">
        <v>487</v>
      </c>
      <c r="Y64" s="37">
        <v>175</v>
      </c>
      <c r="Z64" s="3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6">
        <v>9931</v>
      </c>
      <c r="F65" s="37"/>
      <c r="G65" s="37">
        <v>7</v>
      </c>
      <c r="H65" s="37">
        <v>350</v>
      </c>
      <c r="I65" s="37">
        <v>730</v>
      </c>
      <c r="J65" s="37">
        <v>254</v>
      </c>
      <c r="K65" s="37">
        <v>4415</v>
      </c>
      <c r="L65" s="37">
        <v>184</v>
      </c>
      <c r="M65" s="37"/>
      <c r="N65" s="37">
        <v>731</v>
      </c>
      <c r="O65" s="37"/>
      <c r="P65" s="37"/>
      <c r="Q65" s="37">
        <v>40</v>
      </c>
      <c r="R65" s="37">
        <v>20</v>
      </c>
      <c r="S65" s="37">
        <v>380</v>
      </c>
      <c r="T65" s="37">
        <v>250</v>
      </c>
      <c r="U65" s="37"/>
      <c r="V65" s="37"/>
      <c r="W65" s="37"/>
      <c r="X65" s="37">
        <v>5</v>
      </c>
      <c r="Y65" s="37">
        <v>46</v>
      </c>
      <c r="Z65" s="3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6">
        <v>12843</v>
      </c>
      <c r="F66" s="37"/>
      <c r="G66" s="37">
        <v>276</v>
      </c>
      <c r="H66" s="37">
        <v>937</v>
      </c>
      <c r="I66" s="37">
        <v>1113</v>
      </c>
      <c r="J66" s="37">
        <v>300</v>
      </c>
      <c r="K66" s="37">
        <v>186</v>
      </c>
      <c r="L66" s="37"/>
      <c r="M66" s="37">
        <v>1210</v>
      </c>
      <c r="N66" s="37">
        <v>155</v>
      </c>
      <c r="O66" s="37">
        <v>380</v>
      </c>
      <c r="P66" s="37">
        <v>190</v>
      </c>
      <c r="Q66" s="37">
        <v>708</v>
      </c>
      <c r="R66" s="37">
        <v>295</v>
      </c>
      <c r="S66" s="37"/>
      <c r="T66" s="37">
        <v>214</v>
      </c>
      <c r="U66" s="37">
        <v>1819</v>
      </c>
      <c r="V66" s="37"/>
      <c r="W66" s="37"/>
      <c r="X66" s="37">
        <v>584</v>
      </c>
      <c r="Y66" s="37">
        <v>1082</v>
      </c>
      <c r="Z66" s="3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6">
        <v>4222</v>
      </c>
      <c r="F67" s="37"/>
      <c r="G67" s="37"/>
      <c r="H67" s="37">
        <v>560</v>
      </c>
      <c r="I67" s="37"/>
      <c r="J67" s="37"/>
      <c r="K67" s="37">
        <v>660</v>
      </c>
      <c r="L67" s="37"/>
      <c r="M67" s="37">
        <v>215</v>
      </c>
      <c r="N67" s="37"/>
      <c r="O67" s="37"/>
      <c r="P67" s="37"/>
      <c r="Q67" s="37"/>
      <c r="R67" s="37"/>
      <c r="S67" s="37"/>
      <c r="T67" s="37"/>
      <c r="U67" s="37"/>
      <c r="V67" s="37">
        <v>652</v>
      </c>
      <c r="W67" s="37"/>
      <c r="X67" s="37"/>
      <c r="Y67" s="37"/>
      <c r="Z67" s="3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6">
        <v>39137</v>
      </c>
      <c r="F68" s="37">
        <v>51.4</v>
      </c>
      <c r="G68" s="37">
        <v>135</v>
      </c>
      <c r="H68" s="37">
        <v>1749</v>
      </c>
      <c r="I68" s="37">
        <v>591</v>
      </c>
      <c r="J68" s="37">
        <v>568</v>
      </c>
      <c r="K68" s="37">
        <v>1165</v>
      </c>
      <c r="L68" s="37">
        <v>96</v>
      </c>
      <c r="M68" s="37">
        <v>2052</v>
      </c>
      <c r="N68" s="37">
        <v>94</v>
      </c>
      <c r="O68" s="37">
        <v>463</v>
      </c>
      <c r="P68" s="37">
        <v>240</v>
      </c>
      <c r="Q68" s="37">
        <v>1584</v>
      </c>
      <c r="R68" s="37">
        <v>1766</v>
      </c>
      <c r="S68" s="37">
        <v>263</v>
      </c>
      <c r="T68" s="37">
        <v>590</v>
      </c>
      <c r="U68" s="37">
        <v>488</v>
      </c>
      <c r="V68" s="37">
        <v>70</v>
      </c>
      <c r="W68" s="37">
        <v>45</v>
      </c>
      <c r="X68" s="37">
        <v>773</v>
      </c>
      <c r="Y68" s="37">
        <v>5187</v>
      </c>
      <c r="Z68" s="3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6">
        <v>14333</v>
      </c>
      <c r="F69" s="37">
        <v>255</v>
      </c>
      <c r="G69" s="37">
        <v>187</v>
      </c>
      <c r="H69" s="37">
        <v>4513</v>
      </c>
      <c r="I69" s="37">
        <v>1118</v>
      </c>
      <c r="J69" s="37">
        <v>302</v>
      </c>
      <c r="K69" s="37">
        <v>806</v>
      </c>
      <c r="L69" s="37">
        <v>422</v>
      </c>
      <c r="M69" s="37">
        <v>262</v>
      </c>
      <c r="N69" s="37">
        <v>193</v>
      </c>
      <c r="O69" s="37">
        <v>70</v>
      </c>
      <c r="P69" s="37">
        <v>55</v>
      </c>
      <c r="Q69" s="37">
        <v>130</v>
      </c>
      <c r="R69" s="37">
        <v>472</v>
      </c>
      <c r="S69" s="37">
        <v>327</v>
      </c>
      <c r="T69" s="37">
        <v>184</v>
      </c>
      <c r="U69" s="37">
        <v>238</v>
      </c>
      <c r="V69" s="37">
        <v>120</v>
      </c>
      <c r="W69" s="37">
        <v>38</v>
      </c>
      <c r="X69" s="37">
        <v>778.3</v>
      </c>
      <c r="Y69" s="37">
        <v>478</v>
      </c>
      <c r="Z69" s="3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6">
        <v>1461</v>
      </c>
      <c r="F70" s="37"/>
      <c r="G70" s="37"/>
      <c r="H70" s="37"/>
      <c r="I70" s="37">
        <v>35</v>
      </c>
      <c r="J70" s="37"/>
      <c r="K70" s="37"/>
      <c r="L70" s="37"/>
      <c r="M70" s="37"/>
      <c r="N70" s="37"/>
      <c r="O70" s="37"/>
      <c r="P70" s="37"/>
      <c r="Q70" s="37"/>
      <c r="R70" s="37">
        <v>112</v>
      </c>
      <c r="S70" s="37">
        <v>13.8</v>
      </c>
      <c r="T70" s="37">
        <v>138</v>
      </c>
      <c r="U70" s="37"/>
      <c r="V70" s="37">
        <v>205</v>
      </c>
      <c r="W70" s="37"/>
      <c r="X70" s="37"/>
      <c r="Y70" s="37"/>
      <c r="Z70" s="3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6">
        <v>1271</v>
      </c>
      <c r="F71" s="23"/>
      <c r="G71" s="23"/>
      <c r="H71" s="23"/>
      <c r="I71" s="39"/>
      <c r="J71" s="39">
        <v>20</v>
      </c>
      <c r="K71" s="37">
        <v>400</v>
      </c>
      <c r="L71" s="37"/>
      <c r="M71" s="37"/>
      <c r="N71" s="37"/>
      <c r="O71" s="37"/>
      <c r="P71" s="37"/>
      <c r="Q71" s="37"/>
      <c r="R71" s="37">
        <v>1915</v>
      </c>
      <c r="S71" s="37"/>
      <c r="T71" s="37"/>
      <c r="U71" s="37"/>
      <c r="V71" s="37"/>
      <c r="W71" s="37"/>
      <c r="X71" s="37">
        <v>100</v>
      </c>
      <c r="Y71" s="37"/>
      <c r="Z71" s="3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6"/>
      <c r="F72" s="37"/>
      <c r="G72" s="37"/>
      <c r="H72" s="37">
        <v>50</v>
      </c>
      <c r="I72" s="37">
        <v>559</v>
      </c>
      <c r="J72" s="37">
        <v>636</v>
      </c>
      <c r="K72" s="37">
        <v>31</v>
      </c>
      <c r="L72" s="37"/>
      <c r="M72" s="37">
        <v>100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6"/>
      <c r="F74" s="37"/>
      <c r="G74" s="37"/>
      <c r="H74" s="37"/>
      <c r="I74" s="37">
        <v>22</v>
      </c>
      <c r="J74" s="37"/>
      <c r="K74" s="37"/>
      <c r="L74" s="37"/>
      <c r="M74" s="37"/>
      <c r="N74" s="37"/>
      <c r="O74" s="37"/>
      <c r="P74" s="37"/>
      <c r="Q74" s="37"/>
      <c r="R74" s="37"/>
      <c r="S74" s="37">
        <v>30</v>
      </c>
      <c r="T74" s="37">
        <v>9</v>
      </c>
      <c r="U74" s="37"/>
      <c r="V74" s="37"/>
      <c r="W74" s="37"/>
      <c r="X74" s="37">
        <v>36</v>
      </c>
      <c r="Y74" s="37"/>
      <c r="Z74" s="3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6"/>
      <c r="F76" s="37"/>
      <c r="G76" s="37"/>
      <c r="H76" s="37"/>
      <c r="I76" s="37">
        <v>22</v>
      </c>
      <c r="J76" s="37"/>
      <c r="K76" s="37"/>
      <c r="L76" s="37"/>
      <c r="M76" s="37"/>
      <c r="N76" s="37"/>
      <c r="O76" s="37"/>
      <c r="P76" s="37"/>
      <c r="Q76" s="37"/>
      <c r="R76" s="37"/>
      <c r="S76" s="37">
        <v>30</v>
      </c>
      <c r="T76" s="37">
        <v>15</v>
      </c>
      <c r="U76" s="37"/>
      <c r="V76" s="37"/>
      <c r="W76" s="37"/>
      <c r="X76" s="37">
        <v>38</v>
      </c>
      <c r="Y76" s="37"/>
      <c r="Z76" s="3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6"/>
      <c r="F78" s="38">
        <v>8</v>
      </c>
      <c r="G78" s="38">
        <v>13</v>
      </c>
      <c r="H78" s="38">
        <v>48</v>
      </c>
      <c r="I78" s="38">
        <v>20</v>
      </c>
      <c r="J78" s="38">
        <v>15</v>
      </c>
      <c r="K78" s="38">
        <v>42</v>
      </c>
      <c r="L78" s="38">
        <v>13</v>
      </c>
      <c r="M78" s="38">
        <v>7</v>
      </c>
      <c r="N78" s="38">
        <v>10</v>
      </c>
      <c r="O78" s="38">
        <v>1</v>
      </c>
      <c r="P78" s="38"/>
      <c r="Q78" s="38">
        <v>8</v>
      </c>
      <c r="R78" s="38">
        <v>19</v>
      </c>
      <c r="S78" s="38">
        <v>31</v>
      </c>
      <c r="T78" s="38">
        <v>8</v>
      </c>
      <c r="U78" s="38">
        <v>11</v>
      </c>
      <c r="V78" s="38">
        <v>10</v>
      </c>
      <c r="W78" s="38">
        <v>3</v>
      </c>
      <c r="X78" s="38">
        <v>10</v>
      </c>
      <c r="Y78" s="38">
        <v>62</v>
      </c>
      <c r="Z78" s="38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6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6"/>
      <c r="F80" s="113"/>
      <c r="G80" s="113">
        <v>1</v>
      </c>
      <c r="H80" s="113"/>
      <c r="I80" s="113">
        <v>4</v>
      </c>
      <c r="J80" s="113">
        <v>2</v>
      </c>
      <c r="K80" s="113"/>
      <c r="L80" s="113"/>
      <c r="M80" s="113">
        <v>2</v>
      </c>
      <c r="N80" s="113"/>
      <c r="O80" s="113">
        <v>1</v>
      </c>
      <c r="P80" s="113"/>
      <c r="Q80" s="113">
        <v>2</v>
      </c>
      <c r="R80" s="113">
        <v>3</v>
      </c>
      <c r="S80" s="113">
        <v>2</v>
      </c>
      <c r="T80" s="113">
        <v>2</v>
      </c>
      <c r="U80" s="113">
        <v>1</v>
      </c>
      <c r="V80" s="113"/>
      <c r="W80" s="113">
        <v>1</v>
      </c>
      <c r="X80" s="113">
        <v>1</v>
      </c>
      <c r="Y80" s="113"/>
      <c r="Z80" s="113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2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3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3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3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>
        <f t="shared" si="20"/>
        <v>0</v>
      </c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customHeight="1" collapsed="1" x14ac:dyDescent="0.25">
      <c r="A100" s="32" t="s">
        <v>91</v>
      </c>
      <c r="B100" s="23">
        <v>60</v>
      </c>
      <c r="C100" s="27">
        <f t="shared" si="20"/>
        <v>987</v>
      </c>
      <c r="D100" s="15">
        <f>C100/B100</f>
        <v>16.45</v>
      </c>
      <c r="E100" s="15"/>
      <c r="F100" s="39"/>
      <c r="G100" s="39"/>
      <c r="H100" s="39"/>
      <c r="I100" s="39"/>
      <c r="J100" s="39"/>
      <c r="K100" s="39"/>
      <c r="L100" s="39"/>
      <c r="M100" s="39">
        <v>30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>
        <v>957</v>
      </c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7" t="e">
        <f t="shared" si="20"/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1">H100/H99</f>
        <v>#DIV/0!</v>
      </c>
      <c r="I101" s="29" t="e">
        <f t="shared" si="21"/>
        <v>#DIV/0!</v>
      </c>
      <c r="J101" s="29" t="e">
        <f t="shared" si="21"/>
        <v>#DIV/0!</v>
      </c>
      <c r="K101" s="29" t="e">
        <f t="shared" si="21"/>
        <v>#DIV/0!</v>
      </c>
      <c r="L101" s="29" t="e">
        <f t="shared" si="21"/>
        <v>#DIV/0!</v>
      </c>
      <c r="M101" s="29" t="e">
        <f t="shared" si="21"/>
        <v>#DIV/0!</v>
      </c>
      <c r="N101" s="29" t="e">
        <f t="shared" si="21"/>
        <v>#DIV/0!</v>
      </c>
      <c r="O101" s="29" t="e">
        <f t="shared" si="21"/>
        <v>#DIV/0!</v>
      </c>
      <c r="P101" s="29" t="e">
        <f t="shared" si="21"/>
        <v>#DIV/0!</v>
      </c>
      <c r="Q101" s="29" t="e">
        <f t="shared" si="21"/>
        <v>#DIV/0!</v>
      </c>
      <c r="R101" s="29" t="e">
        <f t="shared" si="21"/>
        <v>#DIV/0!</v>
      </c>
      <c r="S101" s="29" t="e">
        <f t="shared" si="21"/>
        <v>#DIV/0!</v>
      </c>
      <c r="T101" s="29" t="e">
        <f t="shared" si="21"/>
        <v>#DIV/0!</v>
      </c>
      <c r="U101" s="29" t="e">
        <f t="shared" si="21"/>
        <v>#DIV/0!</v>
      </c>
      <c r="V101" s="29" t="e">
        <f t="shared" si="21"/>
        <v>#DIV/0!</v>
      </c>
      <c r="W101" s="29" t="e">
        <f t="shared" si="21"/>
        <v>#DIV/0!</v>
      </c>
      <c r="X101" s="29" t="e">
        <f t="shared" si="21"/>
        <v>#DIV/0!</v>
      </c>
      <c r="Y101" s="29" t="e">
        <f t="shared" si="21"/>
        <v>#DIV/0!</v>
      </c>
      <c r="Z101" s="29" t="e">
        <f t="shared" si="21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-60</v>
      </c>
      <c r="C102" s="27">
        <f t="shared" si="20"/>
        <v>-987</v>
      </c>
      <c r="D102" s="93"/>
      <c r="E102" s="93"/>
      <c r="F102" s="93">
        <f t="shared" ref="F102:Z102" si="22">F99-F100</f>
        <v>0</v>
      </c>
      <c r="G102" s="93">
        <f t="shared" si="22"/>
        <v>0</v>
      </c>
      <c r="H102" s="93">
        <f t="shared" si="22"/>
        <v>0</v>
      </c>
      <c r="I102" s="93">
        <f t="shared" si="22"/>
        <v>0</v>
      </c>
      <c r="J102" s="93">
        <f t="shared" si="22"/>
        <v>0</v>
      </c>
      <c r="K102" s="93">
        <f t="shared" si="22"/>
        <v>0</v>
      </c>
      <c r="L102" s="93">
        <f t="shared" si="22"/>
        <v>0</v>
      </c>
      <c r="M102" s="93">
        <f t="shared" si="22"/>
        <v>-30</v>
      </c>
      <c r="N102" s="93">
        <f t="shared" si="22"/>
        <v>0</v>
      </c>
      <c r="O102" s="93">
        <f t="shared" si="22"/>
        <v>0</v>
      </c>
      <c r="P102" s="93">
        <f t="shared" si="22"/>
        <v>0</v>
      </c>
      <c r="Q102" s="93">
        <f t="shared" si="22"/>
        <v>0</v>
      </c>
      <c r="R102" s="93">
        <f t="shared" si="22"/>
        <v>0</v>
      </c>
      <c r="S102" s="93">
        <f t="shared" si="22"/>
        <v>0</v>
      </c>
      <c r="T102" s="93">
        <f t="shared" si="22"/>
        <v>0</v>
      </c>
      <c r="U102" s="93">
        <f t="shared" si="22"/>
        <v>0</v>
      </c>
      <c r="V102" s="93">
        <f t="shared" si="22"/>
        <v>0</v>
      </c>
      <c r="W102" s="93">
        <f t="shared" si="22"/>
        <v>0</v>
      </c>
      <c r="X102" s="93">
        <f t="shared" si="22"/>
        <v>0</v>
      </c>
      <c r="Y102" s="93">
        <f t="shared" si="22"/>
        <v>-957</v>
      </c>
      <c r="Z102" s="93">
        <f t="shared" si="22"/>
        <v>0</v>
      </c>
    </row>
    <row r="103" spans="1:26" s="12" customFormat="1" ht="30" hidden="1" customHeight="1" x14ac:dyDescent="0.25">
      <c r="A103" s="11" t="s">
        <v>92</v>
      </c>
      <c r="B103" s="39"/>
      <c r="C103" s="27">
        <f t="shared" si="20"/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7">
        <f t="shared" si="20"/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7">
        <f t="shared" si="20"/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/>
      <c r="C107" s="27">
        <f t="shared" si="20"/>
        <v>76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>
        <v>76</v>
      </c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7" t="e">
        <f t="shared" si="20"/>
        <v>#DIV/0!</v>
      </c>
      <c r="D108" s="29"/>
      <c r="E108" s="29"/>
      <c r="F108" s="29" t="e">
        <f t="shared" ref="F108:Z108" si="23">F107/F99</f>
        <v>#DIV/0!</v>
      </c>
      <c r="G108" s="29" t="e">
        <f t="shared" si="23"/>
        <v>#DIV/0!</v>
      </c>
      <c r="H108" s="29" t="e">
        <f t="shared" si="23"/>
        <v>#DIV/0!</v>
      </c>
      <c r="I108" s="29" t="e">
        <f t="shared" si="23"/>
        <v>#DIV/0!</v>
      </c>
      <c r="J108" s="29" t="e">
        <f t="shared" si="23"/>
        <v>#DIV/0!</v>
      </c>
      <c r="K108" s="29" t="e">
        <f t="shared" si="23"/>
        <v>#DIV/0!</v>
      </c>
      <c r="L108" s="29" t="e">
        <f t="shared" si="23"/>
        <v>#DIV/0!</v>
      </c>
      <c r="M108" s="29" t="e">
        <f t="shared" si="23"/>
        <v>#DIV/0!</v>
      </c>
      <c r="N108" s="29" t="e">
        <f t="shared" si="23"/>
        <v>#DIV/0!</v>
      </c>
      <c r="O108" s="29" t="e">
        <f t="shared" si="23"/>
        <v>#DIV/0!</v>
      </c>
      <c r="P108" s="29" t="e">
        <f t="shared" si="23"/>
        <v>#DIV/0!</v>
      </c>
      <c r="Q108" s="29" t="e">
        <f t="shared" si="23"/>
        <v>#DIV/0!</v>
      </c>
      <c r="R108" s="29" t="e">
        <f t="shared" si="23"/>
        <v>#DIV/0!</v>
      </c>
      <c r="S108" s="29" t="e">
        <f t="shared" si="23"/>
        <v>#DIV/0!</v>
      </c>
      <c r="T108" s="29" t="e">
        <f t="shared" si="23"/>
        <v>#DIV/0!</v>
      </c>
      <c r="U108" s="29" t="e">
        <f t="shared" si="23"/>
        <v>#DIV/0!</v>
      </c>
      <c r="V108" s="29" t="e">
        <f t="shared" si="23"/>
        <v>#DIV/0!</v>
      </c>
      <c r="W108" s="29" t="e">
        <f t="shared" si="23"/>
        <v>#DIV/0!</v>
      </c>
      <c r="X108" s="29" t="e">
        <f t="shared" si="23"/>
        <v>#DIV/0!</v>
      </c>
      <c r="Y108" s="29" t="e">
        <f t="shared" si="23"/>
        <v>#DIV/0!</v>
      </c>
      <c r="Z108" s="29" t="e">
        <f t="shared" si="23"/>
        <v>#DIV/0!</v>
      </c>
    </row>
    <row r="109" spans="1:26" s="12" customFormat="1" ht="30" hidden="1" customHeight="1" x14ac:dyDescent="0.25">
      <c r="A109" s="11" t="s">
        <v>92</v>
      </c>
      <c r="B109" s="39"/>
      <c r="C109" s="27">
        <f t="shared" si="20"/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7">
        <f t="shared" si="20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7">
        <f t="shared" si="20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/>
      <c r="C114" s="27">
        <f t="shared" si="20"/>
        <v>301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>
        <v>301</v>
      </c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7">
        <f t="shared" si="20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7">
        <f t="shared" si="20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7">
        <f t="shared" si="20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/>
      <c r="C120" s="54">
        <f t="shared" ref="C120:E120" si="27">C114/C107*10</f>
        <v>39.60526315789474</v>
      </c>
      <c r="D120" s="54" t="e">
        <f t="shared" si="27"/>
        <v>#DIV/0!</v>
      </c>
      <c r="E120" s="54" t="e">
        <f t="shared" si="27"/>
        <v>#DIV/0!</v>
      </c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>
        <f t="shared" ref="Y120" si="28">Y114/Y107*10</f>
        <v>39.60526315789474</v>
      </c>
      <c r="Z120" s="54"/>
    </row>
    <row r="121" spans="1:26" s="12" customFormat="1" ht="30" hidden="1" customHeight="1" x14ac:dyDescent="0.25">
      <c r="A121" s="11" t="s">
        <v>92</v>
      </c>
      <c r="B121" s="54" t="e">
        <f t="shared" ref="B121:F124" si="29">B116/B109*10</f>
        <v>#DIV/0!</v>
      </c>
      <c r="C121" s="27" t="e">
        <f t="shared" si="20"/>
        <v>#DIV/0!</v>
      </c>
      <c r="D121" s="15" t="e">
        <f t="shared" si="26"/>
        <v>#DIV/0!</v>
      </c>
      <c r="E121" s="15"/>
      <c r="F121" s="54" t="e">
        <f t="shared" ref="F121:Z121" si="30">F116/F109*10</f>
        <v>#DIV/0!</v>
      </c>
      <c r="G121" s="54" t="e">
        <f t="shared" si="30"/>
        <v>#DIV/0!</v>
      </c>
      <c r="H121" s="54" t="e">
        <f t="shared" si="30"/>
        <v>#DIV/0!</v>
      </c>
      <c r="I121" s="54" t="e">
        <f t="shared" si="30"/>
        <v>#DIV/0!</v>
      </c>
      <c r="J121" s="54" t="e">
        <f t="shared" si="30"/>
        <v>#DIV/0!</v>
      </c>
      <c r="K121" s="54" t="e">
        <f t="shared" si="30"/>
        <v>#DIV/0!</v>
      </c>
      <c r="L121" s="54" t="e">
        <f t="shared" si="30"/>
        <v>#DIV/0!</v>
      </c>
      <c r="M121" s="54" t="e">
        <f t="shared" si="30"/>
        <v>#DIV/0!</v>
      </c>
      <c r="N121" s="54" t="e">
        <f t="shared" si="30"/>
        <v>#DIV/0!</v>
      </c>
      <c r="O121" s="54" t="e">
        <f t="shared" si="30"/>
        <v>#DIV/0!</v>
      </c>
      <c r="P121" s="54" t="e">
        <f t="shared" si="30"/>
        <v>#DIV/0!</v>
      </c>
      <c r="Q121" s="54" t="e">
        <f t="shared" si="30"/>
        <v>#DIV/0!</v>
      </c>
      <c r="R121" s="54" t="e">
        <f t="shared" si="30"/>
        <v>#DIV/0!</v>
      </c>
      <c r="S121" s="54" t="e">
        <f t="shared" si="30"/>
        <v>#DIV/0!</v>
      </c>
      <c r="T121" s="54" t="e">
        <f t="shared" si="30"/>
        <v>#DIV/0!</v>
      </c>
      <c r="U121" s="54" t="e">
        <f t="shared" si="30"/>
        <v>#DIV/0!</v>
      </c>
      <c r="V121" s="54" t="e">
        <f t="shared" si="30"/>
        <v>#DIV/0!</v>
      </c>
      <c r="W121" s="54" t="e">
        <f t="shared" si="30"/>
        <v>#DIV/0!</v>
      </c>
      <c r="X121" s="54" t="e">
        <f t="shared" si="30"/>
        <v>#DIV/0!</v>
      </c>
      <c r="Y121" s="54" t="e">
        <f t="shared" si="30"/>
        <v>#DIV/0!</v>
      </c>
      <c r="Z121" s="54" t="e">
        <f t="shared" si="30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9"/>
        <v>#DIV/0!</v>
      </c>
      <c r="C122" s="27" t="e">
        <f t="shared" si="20"/>
        <v>#DIV/0!</v>
      </c>
      <c r="D122" s="15" t="e">
        <f t="shared" si="26"/>
        <v>#DIV/0!</v>
      </c>
      <c r="E122" s="15"/>
      <c r="F122" s="54"/>
      <c r="G122" s="54" t="e">
        <f t="shared" ref="G122:N123" si="31">G117/G110*10</f>
        <v>#DIV/0!</v>
      </c>
      <c r="H122" s="54" t="e">
        <f t="shared" si="31"/>
        <v>#DIV/0!</v>
      </c>
      <c r="I122" s="54" t="e">
        <f t="shared" si="31"/>
        <v>#DIV/0!</v>
      </c>
      <c r="J122" s="54" t="e">
        <f t="shared" si="31"/>
        <v>#DIV/0!</v>
      </c>
      <c r="K122" s="54" t="e">
        <f t="shared" si="31"/>
        <v>#DIV/0!</v>
      </c>
      <c r="L122" s="54" t="e">
        <f t="shared" si="31"/>
        <v>#DIV/0!</v>
      </c>
      <c r="M122" s="54" t="e">
        <f t="shared" si="31"/>
        <v>#DIV/0!</v>
      </c>
      <c r="N122" s="54" t="e">
        <f t="shared" si="31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2">S117/S110*10</f>
        <v>#DIV/0!</v>
      </c>
      <c r="T122" s="54" t="e">
        <f t="shared" si="32"/>
        <v>#DIV/0!</v>
      </c>
      <c r="U122" s="54" t="e">
        <f t="shared" si="32"/>
        <v>#DIV/0!</v>
      </c>
      <c r="V122" s="54" t="e">
        <f t="shared" si="32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9"/>
        <v>#DIV/0!</v>
      </c>
      <c r="C123" s="27" t="e">
        <f t="shared" si="20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1"/>
        <v>#DIV/0!</v>
      </c>
      <c r="H123" s="54" t="e">
        <f t="shared" si="31"/>
        <v>#DIV/0!</v>
      </c>
      <c r="I123" s="54" t="e">
        <f t="shared" si="31"/>
        <v>#DIV/0!</v>
      </c>
      <c r="J123" s="54" t="e">
        <f t="shared" si="31"/>
        <v>#DIV/0!</v>
      </c>
      <c r="K123" s="54" t="e">
        <f t="shared" si="31"/>
        <v>#DIV/0!</v>
      </c>
      <c r="L123" s="54" t="e">
        <f t="shared" si="31"/>
        <v>#DIV/0!</v>
      </c>
      <c r="M123" s="54" t="e">
        <f t="shared" si="31"/>
        <v>#DIV/0!</v>
      </c>
      <c r="N123" s="54" t="e">
        <f t="shared" si="31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2"/>
        <v>#DIV/0!</v>
      </c>
      <c r="T123" s="54" t="e">
        <f t="shared" si="32"/>
        <v>#DIV/0!</v>
      </c>
      <c r="U123" s="54" t="e">
        <f t="shared" si="32"/>
        <v>#DIV/0!</v>
      </c>
      <c r="V123" s="54" t="e">
        <f t="shared" si="32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9"/>
        <v>#DIV/0!</v>
      </c>
      <c r="C124" s="27" t="e">
        <f t="shared" si="20"/>
        <v>#DIV/0!</v>
      </c>
      <c r="D124" s="15" t="e">
        <f t="shared" si="26"/>
        <v>#DIV/0!</v>
      </c>
      <c r="E124" s="15"/>
      <c r="F124" s="54" t="e">
        <f t="shared" si="2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27">
        <f t="shared" si="20"/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 t="shared" si="20"/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>
        <f t="shared" si="20"/>
        <v>0</v>
      </c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>
        <v>2</v>
      </c>
      <c r="C134" s="27"/>
      <c r="D134" s="15">
        <f>C134/B134</f>
        <v>0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27" t="e">
        <f t="shared" si="20"/>
        <v>#DIV/0!</v>
      </c>
      <c r="D135" s="15"/>
      <c r="E135" s="15"/>
      <c r="F135" s="35" t="e">
        <f t="shared" ref="F135:Z135" si="33">F134/F133</f>
        <v>#DIV/0!</v>
      </c>
      <c r="G135" s="35" t="e">
        <f t="shared" si="33"/>
        <v>#DIV/0!</v>
      </c>
      <c r="H135" s="35" t="e">
        <f t="shared" si="33"/>
        <v>#DIV/0!</v>
      </c>
      <c r="I135" s="35" t="e">
        <f t="shared" si="33"/>
        <v>#DIV/0!</v>
      </c>
      <c r="J135" s="35" t="e">
        <f t="shared" si="33"/>
        <v>#DIV/0!</v>
      </c>
      <c r="K135" s="35" t="e">
        <f t="shared" si="33"/>
        <v>#DIV/0!</v>
      </c>
      <c r="L135" s="35" t="e">
        <f t="shared" si="33"/>
        <v>#DIV/0!</v>
      </c>
      <c r="M135" s="35" t="e">
        <f t="shared" si="33"/>
        <v>#DIV/0!</v>
      </c>
      <c r="N135" s="35" t="e">
        <f t="shared" si="33"/>
        <v>#DIV/0!</v>
      </c>
      <c r="O135" s="35" t="e">
        <f t="shared" si="33"/>
        <v>#DIV/0!</v>
      </c>
      <c r="P135" s="35" t="e">
        <f t="shared" si="33"/>
        <v>#DIV/0!</v>
      </c>
      <c r="Q135" s="35" t="e">
        <f t="shared" si="33"/>
        <v>#DIV/0!</v>
      </c>
      <c r="R135" s="35" t="e">
        <f t="shared" si="33"/>
        <v>#DIV/0!</v>
      </c>
      <c r="S135" s="35" t="e">
        <f t="shared" si="33"/>
        <v>#DIV/0!</v>
      </c>
      <c r="T135" s="35" t="e">
        <f t="shared" si="33"/>
        <v>#DIV/0!</v>
      </c>
      <c r="U135" s="35" t="e">
        <f t="shared" si="33"/>
        <v>#DIV/0!</v>
      </c>
      <c r="V135" s="35" t="e">
        <f t="shared" si="33"/>
        <v>#DIV/0!</v>
      </c>
      <c r="W135" s="35" t="e">
        <f t="shared" si="33"/>
        <v>#DIV/0!</v>
      </c>
      <c r="X135" s="35" t="e">
        <f t="shared" si="33"/>
        <v>#DIV/0!</v>
      </c>
      <c r="Y135" s="35" t="e">
        <f t="shared" si="33"/>
        <v>#DIV/0!</v>
      </c>
      <c r="Z135" s="35" t="e">
        <f t="shared" si="33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-2</v>
      </c>
      <c r="C136" s="27">
        <f t="shared" si="20"/>
        <v>0</v>
      </c>
      <c r="D136" s="91"/>
      <c r="E136" s="91"/>
      <c r="F136" s="91">
        <f t="shared" ref="F136:Z136" si="34">F133-F134</f>
        <v>0</v>
      </c>
      <c r="G136" s="91">
        <f t="shared" si="34"/>
        <v>0</v>
      </c>
      <c r="H136" s="91">
        <f t="shared" si="34"/>
        <v>0</v>
      </c>
      <c r="I136" s="91">
        <f t="shared" si="34"/>
        <v>0</v>
      </c>
      <c r="J136" s="91">
        <f t="shared" si="34"/>
        <v>0</v>
      </c>
      <c r="K136" s="91">
        <f t="shared" si="34"/>
        <v>0</v>
      </c>
      <c r="L136" s="91">
        <f t="shared" si="34"/>
        <v>0</v>
      </c>
      <c r="M136" s="91">
        <f t="shared" si="34"/>
        <v>0</v>
      </c>
      <c r="N136" s="91">
        <f t="shared" si="34"/>
        <v>0</v>
      </c>
      <c r="O136" s="91">
        <f t="shared" si="34"/>
        <v>0</v>
      </c>
      <c r="P136" s="91">
        <f t="shared" si="34"/>
        <v>0</v>
      </c>
      <c r="Q136" s="91">
        <f t="shared" si="34"/>
        <v>0</v>
      </c>
      <c r="R136" s="91">
        <f t="shared" si="34"/>
        <v>0</v>
      </c>
      <c r="S136" s="91">
        <f t="shared" si="34"/>
        <v>0</v>
      </c>
      <c r="T136" s="91">
        <f t="shared" si="34"/>
        <v>0</v>
      </c>
      <c r="U136" s="91">
        <f t="shared" si="34"/>
        <v>0</v>
      </c>
      <c r="V136" s="91">
        <f t="shared" si="34"/>
        <v>0</v>
      </c>
      <c r="W136" s="91">
        <f t="shared" si="34"/>
        <v>0</v>
      </c>
      <c r="X136" s="91">
        <f t="shared" si="34"/>
        <v>0</v>
      </c>
      <c r="Y136" s="91">
        <f t="shared" si="34"/>
        <v>0</v>
      </c>
      <c r="Z136" s="91">
        <f t="shared" si="3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20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>
        <v>50</v>
      </c>
      <c r="C138" s="27"/>
      <c r="D138" s="15">
        <f>C138/B138</f>
        <v>0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/>
      <c r="D139" s="15"/>
      <c r="E139" s="15"/>
      <c r="F139" s="29" t="e">
        <f t="shared" ref="F139:Z139" si="35">F138/F137</f>
        <v>#DIV/0!</v>
      </c>
      <c r="G139" s="29" t="e">
        <f t="shared" si="35"/>
        <v>#DIV/0!</v>
      </c>
      <c r="H139" s="29" t="e">
        <f t="shared" si="35"/>
        <v>#DIV/0!</v>
      </c>
      <c r="I139" s="29" t="e">
        <f t="shared" si="35"/>
        <v>#DIV/0!</v>
      </c>
      <c r="J139" s="29" t="e">
        <f t="shared" si="35"/>
        <v>#DIV/0!</v>
      </c>
      <c r="K139" s="29" t="e">
        <f t="shared" si="35"/>
        <v>#DIV/0!</v>
      </c>
      <c r="L139" s="29" t="e">
        <f t="shared" si="35"/>
        <v>#DIV/0!</v>
      </c>
      <c r="M139" s="29" t="e">
        <f t="shared" si="35"/>
        <v>#DIV/0!</v>
      </c>
      <c r="N139" s="29" t="e">
        <f t="shared" si="35"/>
        <v>#DIV/0!</v>
      </c>
      <c r="O139" s="29" t="e">
        <f t="shared" si="35"/>
        <v>#DIV/0!</v>
      </c>
      <c r="P139" s="29" t="e">
        <f t="shared" si="35"/>
        <v>#DIV/0!</v>
      </c>
      <c r="Q139" s="29" t="e">
        <f t="shared" si="35"/>
        <v>#DIV/0!</v>
      </c>
      <c r="R139" s="29" t="e">
        <f t="shared" si="35"/>
        <v>#DIV/0!</v>
      </c>
      <c r="S139" s="29" t="e">
        <f t="shared" si="35"/>
        <v>#DIV/0!</v>
      </c>
      <c r="T139" s="29" t="e">
        <f t="shared" si="35"/>
        <v>#DIV/0!</v>
      </c>
      <c r="U139" s="29" t="e">
        <f t="shared" si="35"/>
        <v>#DIV/0!</v>
      </c>
      <c r="V139" s="29" t="e">
        <f t="shared" si="35"/>
        <v>#DIV/0!</v>
      </c>
      <c r="W139" s="29" t="e">
        <f t="shared" si="35"/>
        <v>#DIV/0!</v>
      </c>
      <c r="X139" s="29" t="e">
        <f t="shared" si="35"/>
        <v>#DIV/0!</v>
      </c>
      <c r="Y139" s="29" t="e">
        <f t="shared" si="35"/>
        <v>#DIV/0!</v>
      </c>
      <c r="Z139" s="29" t="e">
        <f t="shared" si="35"/>
        <v>#DIV/0!</v>
      </c>
    </row>
    <row r="140" spans="1:27" s="12" customFormat="1" ht="30" hidden="1" customHeight="1" x14ac:dyDescent="0.25">
      <c r="A140" s="32" t="s">
        <v>98</v>
      </c>
      <c r="B140" s="60">
        <f>B138/B134*10</f>
        <v>250</v>
      </c>
      <c r="C140" s="27"/>
      <c r="D140" s="15">
        <f>C140/B140</f>
        <v>0</v>
      </c>
      <c r="E140" s="15"/>
      <c r="F140" s="58" t="e">
        <f t="shared" ref="F140:Q140" si="36">F138/F134*10</f>
        <v>#DIV/0!</v>
      </c>
      <c r="G140" s="58" t="e">
        <f t="shared" si="36"/>
        <v>#DIV/0!</v>
      </c>
      <c r="H140" s="58" t="e">
        <f t="shared" si="36"/>
        <v>#DIV/0!</v>
      </c>
      <c r="I140" s="58" t="e">
        <f t="shared" si="36"/>
        <v>#DIV/0!</v>
      </c>
      <c r="J140" s="58" t="e">
        <f t="shared" si="36"/>
        <v>#DIV/0!</v>
      </c>
      <c r="K140" s="58" t="e">
        <f t="shared" si="36"/>
        <v>#DIV/0!</v>
      </c>
      <c r="L140" s="58" t="e">
        <f t="shared" si="36"/>
        <v>#DIV/0!</v>
      </c>
      <c r="M140" s="58" t="e">
        <f t="shared" si="36"/>
        <v>#DIV/0!</v>
      </c>
      <c r="N140" s="58" t="e">
        <f t="shared" si="36"/>
        <v>#DIV/0!</v>
      </c>
      <c r="O140" s="58" t="e">
        <f t="shared" si="36"/>
        <v>#DIV/0!</v>
      </c>
      <c r="P140" s="58" t="e">
        <f t="shared" si="36"/>
        <v>#DIV/0!</v>
      </c>
      <c r="Q140" s="58" t="e">
        <f t="shared" si="36"/>
        <v>#DIV/0!</v>
      </c>
      <c r="R140" s="58" t="e">
        <f t="shared" ref="R140:W140" si="37">R138/R134*10</f>
        <v>#DIV/0!</v>
      </c>
      <c r="S140" s="58" t="e">
        <f t="shared" si="37"/>
        <v>#DIV/0!</v>
      </c>
      <c r="T140" s="58" t="e">
        <f t="shared" si="37"/>
        <v>#DIV/0!</v>
      </c>
      <c r="U140" s="58" t="e">
        <f t="shared" si="37"/>
        <v>#DIV/0!</v>
      </c>
      <c r="V140" s="58" t="e">
        <f t="shared" si="37"/>
        <v>#DIV/0!</v>
      </c>
      <c r="W140" s="58" t="e">
        <f t="shared" si="37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27"/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customHeight="1" outlineLevel="1" x14ac:dyDescent="0.25">
      <c r="A144" s="55" t="s">
        <v>178</v>
      </c>
      <c r="B144" s="23">
        <v>14</v>
      </c>
      <c r="C144" s="27">
        <f>SUM(F144:Z144)</f>
        <v>12.1</v>
      </c>
      <c r="D144" s="15">
        <f>C144/B144</f>
        <v>0.86428571428571421</v>
      </c>
      <c r="E144" s="15"/>
      <c r="F144" s="39"/>
      <c r="G144" s="39"/>
      <c r="H144" s="39"/>
      <c r="I144" s="39"/>
      <c r="J144" s="39"/>
      <c r="K144" s="39"/>
      <c r="L144" s="114">
        <v>12.1</v>
      </c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27" t="e">
        <f t="shared" ref="C145:C147" si="38">SUM(F145:Z145)</f>
        <v>#DIV/0!</v>
      </c>
      <c r="D145" s="15"/>
      <c r="E145" s="15"/>
      <c r="F145" s="29" t="e">
        <f>F144/F143</f>
        <v>#DIV/0!</v>
      </c>
      <c r="G145" s="29" t="e">
        <f t="shared" ref="G145:Z145" si="39">G144/G143</f>
        <v>#DIV/0!</v>
      </c>
      <c r="H145" s="29" t="e">
        <f t="shared" si="39"/>
        <v>#DIV/0!</v>
      </c>
      <c r="I145" s="29" t="e">
        <f t="shared" si="39"/>
        <v>#DIV/0!</v>
      </c>
      <c r="J145" s="29" t="e">
        <f t="shared" si="39"/>
        <v>#DIV/0!</v>
      </c>
      <c r="K145" s="29" t="e">
        <f t="shared" si="39"/>
        <v>#DIV/0!</v>
      </c>
      <c r="L145" s="29" t="e">
        <f t="shared" si="39"/>
        <v>#DIV/0!</v>
      </c>
      <c r="M145" s="29" t="e">
        <f t="shared" si="39"/>
        <v>#DIV/0!</v>
      </c>
      <c r="N145" s="29" t="e">
        <f t="shared" si="39"/>
        <v>#DIV/0!</v>
      </c>
      <c r="O145" s="29" t="e">
        <f t="shared" si="39"/>
        <v>#DIV/0!</v>
      </c>
      <c r="P145" s="29" t="e">
        <f t="shared" si="39"/>
        <v>#DIV/0!</v>
      </c>
      <c r="Q145" s="29" t="e">
        <f t="shared" si="39"/>
        <v>#DIV/0!</v>
      </c>
      <c r="R145" s="29"/>
      <c r="S145" s="29" t="e">
        <f t="shared" si="39"/>
        <v>#DIV/0!</v>
      </c>
      <c r="T145" s="29" t="e">
        <f t="shared" si="39"/>
        <v>#DIV/0!</v>
      </c>
      <c r="U145" s="29" t="e">
        <f t="shared" si="39"/>
        <v>#DIV/0!</v>
      </c>
      <c r="V145" s="29" t="e">
        <f t="shared" si="39"/>
        <v>#DIV/0!</v>
      </c>
      <c r="W145" s="29" t="e">
        <f t="shared" si="39"/>
        <v>#DIV/0!</v>
      </c>
      <c r="X145" s="29" t="e">
        <f t="shared" si="39"/>
        <v>#DIV/0!</v>
      </c>
      <c r="Y145" s="29" t="e">
        <f t="shared" si="39"/>
        <v>#DIV/0!</v>
      </c>
      <c r="Z145" s="29" t="e">
        <f t="shared" si="39"/>
        <v>#DIV/0!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si="38"/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696</v>
      </c>
      <c r="C147" s="27">
        <f t="shared" si="38"/>
        <v>315</v>
      </c>
      <c r="D147" s="15">
        <f>C147/B147</f>
        <v>0.45258620689655171</v>
      </c>
      <c r="E147" s="15"/>
      <c r="F147" s="39"/>
      <c r="G147" s="39"/>
      <c r="H147" s="39"/>
      <c r="I147" s="39"/>
      <c r="J147" s="39"/>
      <c r="K147" s="39"/>
      <c r="L147" s="39">
        <v>315</v>
      </c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40">F147/F146</f>
        <v>#DIV/0!</v>
      </c>
      <c r="G148" s="30" t="e">
        <f t="shared" si="40"/>
        <v>#DIV/0!</v>
      </c>
      <c r="H148" s="30" t="e">
        <f t="shared" si="40"/>
        <v>#DIV/0!</v>
      </c>
      <c r="I148" s="30" t="e">
        <f t="shared" si="40"/>
        <v>#DIV/0!</v>
      </c>
      <c r="J148" s="30" t="e">
        <f t="shared" si="40"/>
        <v>#DIV/0!</v>
      </c>
      <c r="K148" s="30" t="e">
        <f t="shared" si="40"/>
        <v>#DIV/0!</v>
      </c>
      <c r="L148" s="30" t="e">
        <f t="shared" si="40"/>
        <v>#DIV/0!</v>
      </c>
      <c r="M148" s="30" t="e">
        <f t="shared" si="40"/>
        <v>#DIV/0!</v>
      </c>
      <c r="N148" s="30" t="e">
        <f t="shared" si="40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497.14285714285717</v>
      </c>
      <c r="C149" s="60">
        <f>C147/C144*10</f>
        <v>260.3305785123967</v>
      </c>
      <c r="D149" s="15">
        <f t="shared" ref="D149:D161" si="41">C149/B149</f>
        <v>0.52365346252493583</v>
      </c>
      <c r="E149" s="15"/>
      <c r="F149" s="58"/>
      <c r="G149" s="58"/>
      <c r="H149" s="58"/>
      <c r="I149" s="58"/>
      <c r="J149" s="58"/>
      <c r="K149" s="58"/>
      <c r="L149" s="58">
        <f t="shared" ref="L149" si="42">L147/L144*10</f>
        <v>260.3305785123967</v>
      </c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s="12" customFormat="1" ht="30" hidden="1" customHeight="1" outlineLevel="1" x14ac:dyDescent="0.25">
      <c r="A150" s="55" t="s">
        <v>179</v>
      </c>
      <c r="B150" s="23"/>
      <c r="C150" s="27">
        <f t="shared" si="20"/>
        <v>0</v>
      </c>
      <c r="D150" s="15" t="e">
        <f t="shared" si="41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41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27" t="e">
        <f t="shared" si="20"/>
        <v>#DIV/0!</v>
      </c>
      <c r="D152" s="15" t="e">
        <f t="shared" si="41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41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41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41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41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43">SUM(F157:Z157)</f>
        <v>0</v>
      </c>
      <c r="D157" s="15" t="e">
        <f t="shared" si="41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43"/>
        <v>#DIV/0!</v>
      </c>
      <c r="D158" s="15" t="e">
        <f t="shared" si="41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 t="shared" si="43"/>
        <v>0</v>
      </c>
      <c r="D159" s="15" t="e">
        <f t="shared" si="41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 t="shared" si="43"/>
        <v>0</v>
      </c>
      <c r="D160" s="15" t="e">
        <f t="shared" si="41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27" t="e">
        <f t="shared" si="43"/>
        <v>#DIV/0!</v>
      </c>
      <c r="D161" s="15" t="e">
        <f t="shared" si="41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4">I160/I159*10</f>
        <v>#DIV/0!</v>
      </c>
      <c r="J161" s="54" t="e">
        <f t="shared" si="44"/>
        <v>#DIV/0!</v>
      </c>
      <c r="K161" s="54" t="e">
        <f t="shared" si="44"/>
        <v>#DIV/0!</v>
      </c>
      <c r="L161" s="54" t="e">
        <f t="shared" si="44"/>
        <v>#DIV/0!</v>
      </c>
      <c r="M161" s="54" t="e">
        <f t="shared" si="44"/>
        <v>#DIV/0!</v>
      </c>
      <c r="N161" s="54" t="e">
        <f t="shared" si="44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5">T160/T159*10</f>
        <v>#DIV/0!</v>
      </c>
      <c r="U161" s="54" t="e">
        <f t="shared" si="45"/>
        <v>#DIV/0!</v>
      </c>
      <c r="V161" s="54" t="e">
        <f t="shared" si="45"/>
        <v>#DIV/0!</v>
      </c>
      <c r="W161" s="54" t="e">
        <f t="shared" si="45"/>
        <v>#DIV/0!</v>
      </c>
      <c r="X161" s="54" t="e">
        <f t="shared" si="45"/>
        <v>#DIV/0!</v>
      </c>
      <c r="Y161" s="54" t="e">
        <f t="shared" si="45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 t="shared" si="43"/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 t="shared" si="43"/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27" t="e">
        <f t="shared" si="43"/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3"/>
        <v>165</v>
      </c>
      <c r="D165" s="15">
        <f t="shared" ref="D165:D170" si="46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3"/>
        <v>104</v>
      </c>
      <c r="D166" s="15">
        <f t="shared" si="46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3"/>
        <v>11.304347826086957</v>
      </c>
      <c r="D167" s="15">
        <f t="shared" si="46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43"/>
        <v>0</v>
      </c>
      <c r="D168" s="15" t="e">
        <f t="shared" si="46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43"/>
        <v>0</v>
      </c>
      <c r="D169" s="15" t="e">
        <f t="shared" si="46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43"/>
        <v>#DIV/0!</v>
      </c>
      <c r="D170" s="15" t="e">
        <f t="shared" si="46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3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3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3"/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43"/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43"/>
        <v>0</v>
      </c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3"/>
        <v>0</v>
      </c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41267</v>
      </c>
      <c r="C177" s="27">
        <f>SUM(F177:Z177)</f>
        <v>36037</v>
      </c>
      <c r="D177" s="15">
        <f>C177/B177</f>
        <v>0.87326435166113359</v>
      </c>
      <c r="E177" s="15"/>
      <c r="F177" s="39"/>
      <c r="G177" s="39">
        <v>1620</v>
      </c>
      <c r="H177" s="39">
        <v>1250</v>
      </c>
      <c r="I177" s="39">
        <v>1213</v>
      </c>
      <c r="J177" s="39">
        <v>1775</v>
      </c>
      <c r="K177" s="39">
        <v>3200</v>
      </c>
      <c r="L177" s="39">
        <v>450</v>
      </c>
      <c r="M177" s="39">
        <v>1144</v>
      </c>
      <c r="N177" s="39">
        <v>430</v>
      </c>
      <c r="O177" s="39">
        <v>830</v>
      </c>
      <c r="P177" s="39">
        <v>550</v>
      </c>
      <c r="Q177" s="39">
        <v>3333</v>
      </c>
      <c r="R177" s="39">
        <v>4998</v>
      </c>
      <c r="S177" s="39"/>
      <c r="T177" s="39">
        <v>5485</v>
      </c>
      <c r="U177" s="39">
        <v>1501</v>
      </c>
      <c r="V177" s="39">
        <v>890</v>
      </c>
      <c r="W177" s="39">
        <v>1045</v>
      </c>
      <c r="X177" s="39">
        <v>1726</v>
      </c>
      <c r="Y177" s="39">
        <v>2997</v>
      </c>
      <c r="Z177" s="39">
        <v>1600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7">G181/G180</f>
        <v>#DIV/0!</v>
      </c>
      <c r="H182" s="16" t="e">
        <f t="shared" si="47"/>
        <v>#DIV/0!</v>
      </c>
      <c r="I182" s="16" t="e">
        <f t="shared" si="47"/>
        <v>#DIV/0!</v>
      </c>
      <c r="J182" s="16" t="e">
        <f t="shared" si="47"/>
        <v>#DIV/0!</v>
      </c>
      <c r="K182" s="16" t="e">
        <f t="shared" si="47"/>
        <v>#DIV/0!</v>
      </c>
      <c r="L182" s="16" t="e">
        <f t="shared" si="47"/>
        <v>#DIV/0!</v>
      </c>
      <c r="M182" s="16" t="e">
        <f t="shared" si="47"/>
        <v>#DIV/0!</v>
      </c>
      <c r="N182" s="16" t="e">
        <f t="shared" si="47"/>
        <v>#DIV/0!</v>
      </c>
      <c r="O182" s="16" t="e">
        <f t="shared" si="47"/>
        <v>#DIV/0!</v>
      </c>
      <c r="P182" s="16" t="e">
        <f t="shared" si="47"/>
        <v>#DIV/0!</v>
      </c>
      <c r="Q182" s="16" t="e">
        <f t="shared" si="47"/>
        <v>#DIV/0!</v>
      </c>
      <c r="R182" s="16" t="e">
        <f t="shared" si="47"/>
        <v>#DIV/0!</v>
      </c>
      <c r="S182" s="16" t="e">
        <f t="shared" si="47"/>
        <v>#DIV/0!</v>
      </c>
      <c r="T182" s="16" t="e">
        <f t="shared" si="47"/>
        <v>#DIV/0!</v>
      </c>
      <c r="U182" s="16" t="e">
        <f t="shared" si="47"/>
        <v>#DIV/0!</v>
      </c>
      <c r="V182" s="16" t="e">
        <f t="shared" si="47"/>
        <v>#DIV/0!</v>
      </c>
      <c r="W182" s="16" t="e">
        <f t="shared" si="47"/>
        <v>#DIV/0!</v>
      </c>
      <c r="X182" s="16" t="e">
        <f t="shared" si="47"/>
        <v>#DIV/0!</v>
      </c>
      <c r="Y182" s="16" t="e">
        <f t="shared" si="47"/>
        <v>#DIV/0!</v>
      </c>
      <c r="Z182" s="16" t="e">
        <f t="shared" si="47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8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8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8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1.4" hidden="1" customHeight="1" outlineLevel="1" x14ac:dyDescent="0.25">
      <c r="A186" s="11" t="s">
        <v>205</v>
      </c>
      <c r="B186" s="27">
        <v>102447</v>
      </c>
      <c r="C186" s="27">
        <f>SUM(F186:Z186)</f>
        <v>98740</v>
      </c>
      <c r="D186" s="15">
        <f t="shared" si="48"/>
        <v>0.96381543627436628</v>
      </c>
      <c r="E186" s="15"/>
      <c r="F186" s="31">
        <v>1309</v>
      </c>
      <c r="G186" s="31">
        <v>1963</v>
      </c>
      <c r="H186" s="31">
        <v>6790</v>
      </c>
      <c r="I186" s="31">
        <v>6824</v>
      </c>
      <c r="J186" s="31">
        <v>8277</v>
      </c>
      <c r="K186" s="31">
        <v>5184</v>
      </c>
      <c r="L186" s="31">
        <v>3445</v>
      </c>
      <c r="M186" s="107">
        <v>4270</v>
      </c>
      <c r="N186" s="31">
        <v>2751</v>
      </c>
      <c r="O186" s="31">
        <v>4034</v>
      </c>
      <c r="P186" s="31">
        <v>4202</v>
      </c>
      <c r="Q186" s="31">
        <v>5677</v>
      </c>
      <c r="R186" s="31">
        <v>6118</v>
      </c>
      <c r="S186" s="31">
        <v>3482</v>
      </c>
      <c r="T186" s="31">
        <v>4367</v>
      </c>
      <c r="U186" s="31">
        <v>4899</v>
      </c>
      <c r="V186" s="31">
        <v>1776</v>
      </c>
      <c r="W186" s="107">
        <v>1532</v>
      </c>
      <c r="X186" s="107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81554</v>
      </c>
      <c r="C187" s="27">
        <f>SUM(F187:Z187)</f>
        <v>89664</v>
      </c>
      <c r="D187" s="15">
        <f t="shared" si="48"/>
        <v>1.0994433136326851</v>
      </c>
      <c r="E187" s="15"/>
      <c r="F187" s="37">
        <v>1267</v>
      </c>
      <c r="G187" s="37">
        <v>1963</v>
      </c>
      <c r="H187" s="37">
        <v>6790</v>
      </c>
      <c r="I187" s="37">
        <v>6010</v>
      </c>
      <c r="J187" s="37">
        <v>7557</v>
      </c>
      <c r="K187" s="37">
        <v>4480</v>
      </c>
      <c r="L187" s="37">
        <v>3165</v>
      </c>
      <c r="M187" s="37">
        <v>4225</v>
      </c>
      <c r="N187" s="37">
        <v>2625</v>
      </c>
      <c r="O187" s="37">
        <v>4034</v>
      </c>
      <c r="P187" s="37">
        <v>4202</v>
      </c>
      <c r="Q187" s="37">
        <v>4385</v>
      </c>
      <c r="R187" s="37">
        <v>5765</v>
      </c>
      <c r="S187" s="37">
        <v>2900</v>
      </c>
      <c r="T187" s="37">
        <v>4367</v>
      </c>
      <c r="U187" s="37">
        <v>4275</v>
      </c>
      <c r="V187" s="37">
        <v>1750</v>
      </c>
      <c r="W187" s="37">
        <v>1350</v>
      </c>
      <c r="X187" s="37">
        <v>6330</v>
      </c>
      <c r="Y187" s="37">
        <v>6854</v>
      </c>
      <c r="Z187" s="37">
        <v>5370</v>
      </c>
    </row>
    <row r="188" spans="1:26" s="50" customFormat="1" ht="30" customHeight="1" x14ac:dyDescent="0.25">
      <c r="A188" s="11" t="s">
        <v>130</v>
      </c>
      <c r="B188" s="52">
        <f>B187/B186</f>
        <v>0.79606040196394234</v>
      </c>
      <c r="C188" s="52">
        <f>C187/C186</f>
        <v>0.90808183107150087</v>
      </c>
      <c r="D188" s="15">
        <f t="shared" si="48"/>
        <v>1.1407197604995714</v>
      </c>
      <c r="E188" s="15"/>
      <c r="F188" s="73">
        <f t="shared" ref="F188:Z188" si="49">F187/F186</f>
        <v>0.96791443850267378</v>
      </c>
      <c r="G188" s="73">
        <f t="shared" si="49"/>
        <v>1</v>
      </c>
      <c r="H188" s="73">
        <f t="shared" si="49"/>
        <v>1</v>
      </c>
      <c r="I188" s="73">
        <f t="shared" si="49"/>
        <v>0.88071512309495892</v>
      </c>
      <c r="J188" s="73">
        <f t="shared" si="49"/>
        <v>0.91301196085538239</v>
      </c>
      <c r="K188" s="73">
        <f t="shared" si="49"/>
        <v>0.86419753086419748</v>
      </c>
      <c r="L188" s="73">
        <f t="shared" si="49"/>
        <v>0.91872278664731499</v>
      </c>
      <c r="M188" s="73">
        <f t="shared" si="49"/>
        <v>0.98946135831381732</v>
      </c>
      <c r="N188" s="73">
        <f t="shared" si="49"/>
        <v>0.95419847328244278</v>
      </c>
      <c r="O188" s="73">
        <f t="shared" si="49"/>
        <v>1</v>
      </c>
      <c r="P188" s="73">
        <f t="shared" si="49"/>
        <v>1</v>
      </c>
      <c r="Q188" s="73">
        <f t="shared" si="49"/>
        <v>0.77241500792672191</v>
      </c>
      <c r="R188" s="73">
        <f t="shared" si="49"/>
        <v>0.94230140568813336</v>
      </c>
      <c r="S188" s="73">
        <f t="shared" si="49"/>
        <v>0.83285468121769102</v>
      </c>
      <c r="T188" s="73">
        <f t="shared" si="49"/>
        <v>1</v>
      </c>
      <c r="U188" s="73">
        <f t="shared" si="49"/>
        <v>0.87262706674831603</v>
      </c>
      <c r="V188" s="73">
        <f t="shared" si="49"/>
        <v>0.98536036036036034</v>
      </c>
      <c r="W188" s="73">
        <f t="shared" si="49"/>
        <v>0.88120104438642299</v>
      </c>
      <c r="X188" s="73">
        <f t="shared" si="49"/>
        <v>0.79994945027170483</v>
      </c>
      <c r="Y188" s="73">
        <f t="shared" si="49"/>
        <v>0.82867851529440217</v>
      </c>
      <c r="Z188" s="73">
        <f t="shared" si="49"/>
        <v>0.94943422913719944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8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8367</v>
      </c>
      <c r="C190" s="27">
        <f>SUM(F190:Z190)</f>
        <v>9265</v>
      </c>
      <c r="D190" s="15">
        <f t="shared" si="48"/>
        <v>1.1073264013385922</v>
      </c>
      <c r="E190" s="15"/>
      <c r="F190" s="49"/>
      <c r="G190" s="37"/>
      <c r="H190" s="37">
        <v>910</v>
      </c>
      <c r="I190" s="37">
        <v>164</v>
      </c>
      <c r="J190" s="37">
        <v>568</v>
      </c>
      <c r="K190" s="37">
        <v>680</v>
      </c>
      <c r="L190" s="37"/>
      <c r="M190" s="37">
        <v>946</v>
      </c>
      <c r="N190" s="37">
        <v>85</v>
      </c>
      <c r="O190" s="37">
        <v>300</v>
      </c>
      <c r="P190" s="49"/>
      <c r="Q190" s="37">
        <v>110</v>
      </c>
      <c r="R190" s="37">
        <v>224</v>
      </c>
      <c r="S190" s="37"/>
      <c r="T190" s="37">
        <v>541</v>
      </c>
      <c r="U190" s="37">
        <v>180</v>
      </c>
      <c r="V190" s="37"/>
      <c r="W190" s="37"/>
      <c r="X190" s="37"/>
      <c r="Y190" s="37">
        <v>4182</v>
      </c>
      <c r="Z190" s="37">
        <v>375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8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97361</v>
      </c>
      <c r="C193" s="27">
        <f>SUM(F193:Z193)</f>
        <v>101720</v>
      </c>
      <c r="D193" s="9">
        <f>C193/B193</f>
        <v>1.0447715204239891</v>
      </c>
      <c r="E193" s="9"/>
      <c r="F193" s="26">
        <v>2074</v>
      </c>
      <c r="G193" s="26">
        <v>2569</v>
      </c>
      <c r="H193" s="26">
        <v>9720</v>
      </c>
      <c r="I193" s="26">
        <v>6260</v>
      </c>
      <c r="J193" s="26">
        <v>5747</v>
      </c>
      <c r="K193" s="26">
        <v>5976</v>
      </c>
      <c r="L193" s="26">
        <v>4048</v>
      </c>
      <c r="M193" s="26">
        <v>9278</v>
      </c>
      <c r="N193" s="26">
        <v>3355</v>
      </c>
      <c r="O193" s="26">
        <v>3200</v>
      </c>
      <c r="P193" s="26">
        <v>3823</v>
      </c>
      <c r="Q193" s="26">
        <v>4925</v>
      </c>
      <c r="R193" s="26">
        <v>7070</v>
      </c>
      <c r="S193" s="26">
        <v>2335</v>
      </c>
      <c r="T193" s="26">
        <v>4488</v>
      </c>
      <c r="U193" s="26">
        <v>3558</v>
      </c>
      <c r="V193" s="26">
        <v>2250</v>
      </c>
      <c r="W193" s="26">
        <v>922</v>
      </c>
      <c r="X193" s="26">
        <v>3934</v>
      </c>
      <c r="Y193" s="26">
        <v>8628</v>
      </c>
      <c r="Z193" s="26">
        <v>7560</v>
      </c>
    </row>
    <row r="194" spans="1:36" s="50" customFormat="1" ht="30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43812.450000000004</v>
      </c>
      <c r="C195" s="27">
        <f>C193*0.45</f>
        <v>45774</v>
      </c>
      <c r="D195" s="27">
        <f t="shared" ref="D195:Z195" si="50">D193*0.45</f>
        <v>0.4701471841907951</v>
      </c>
      <c r="E195" s="27">
        <f t="shared" si="50"/>
        <v>0</v>
      </c>
      <c r="F195" s="26">
        <f t="shared" si="50"/>
        <v>933.30000000000007</v>
      </c>
      <c r="G195" s="26">
        <f t="shared" si="50"/>
        <v>1156.05</v>
      </c>
      <c r="H195" s="26">
        <f t="shared" si="50"/>
        <v>4374</v>
      </c>
      <c r="I195" s="26">
        <f t="shared" si="50"/>
        <v>2817</v>
      </c>
      <c r="J195" s="26">
        <f t="shared" si="50"/>
        <v>2586.15</v>
      </c>
      <c r="K195" s="26">
        <f t="shared" si="50"/>
        <v>2689.2000000000003</v>
      </c>
      <c r="L195" s="26">
        <f t="shared" si="50"/>
        <v>1821.6000000000001</v>
      </c>
      <c r="M195" s="26">
        <f t="shared" si="50"/>
        <v>4175.1000000000004</v>
      </c>
      <c r="N195" s="26">
        <f t="shared" si="50"/>
        <v>1509.75</v>
      </c>
      <c r="O195" s="26">
        <f t="shared" si="50"/>
        <v>1440</v>
      </c>
      <c r="P195" s="26">
        <f t="shared" si="50"/>
        <v>1720.3500000000001</v>
      </c>
      <c r="Q195" s="26">
        <f t="shared" si="50"/>
        <v>2216.25</v>
      </c>
      <c r="R195" s="26">
        <f t="shared" si="50"/>
        <v>3181.5</v>
      </c>
      <c r="S195" s="26">
        <f t="shared" si="50"/>
        <v>1050.75</v>
      </c>
      <c r="T195" s="26">
        <f t="shared" si="50"/>
        <v>2019.6000000000001</v>
      </c>
      <c r="U195" s="26">
        <f t="shared" si="50"/>
        <v>1601.1000000000001</v>
      </c>
      <c r="V195" s="26">
        <f t="shared" si="50"/>
        <v>1012.5</v>
      </c>
      <c r="W195" s="26">
        <f t="shared" si="50"/>
        <v>414.90000000000003</v>
      </c>
      <c r="X195" s="26">
        <f t="shared" si="50"/>
        <v>1770.3</v>
      </c>
      <c r="Y195" s="26">
        <f t="shared" si="50"/>
        <v>3882.6</v>
      </c>
      <c r="Z195" s="26">
        <f t="shared" si="50"/>
        <v>3402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0.90084013397731266</v>
      </c>
      <c r="C196" s="52">
        <f>C193/C194</f>
        <v>1.0704100853423693</v>
      </c>
      <c r="D196" s="9"/>
      <c r="E196" s="9"/>
      <c r="F196" s="73">
        <f t="shared" ref="F196:Z196" si="51">F193/F194</f>
        <v>1.5061728395061729</v>
      </c>
      <c r="G196" s="73">
        <f t="shared" si="51"/>
        <v>1.0955223880597016</v>
      </c>
      <c r="H196" s="73">
        <f t="shared" si="51"/>
        <v>1.0402397260273972</v>
      </c>
      <c r="I196" s="73">
        <f t="shared" si="51"/>
        <v>0.71813697372949414</v>
      </c>
      <c r="J196" s="73">
        <f t="shared" si="51"/>
        <v>1.3106043329532497</v>
      </c>
      <c r="K196" s="73">
        <f t="shared" si="51"/>
        <v>1.3387096774193548</v>
      </c>
      <c r="L196" s="73">
        <f t="shared" si="51"/>
        <v>1.7448275862068965</v>
      </c>
      <c r="M196" s="73">
        <f t="shared" si="51"/>
        <v>0.93471690509772321</v>
      </c>
      <c r="N196" s="73">
        <f t="shared" si="51"/>
        <v>0.81989247311827962</v>
      </c>
      <c r="O196" s="73">
        <f t="shared" si="51"/>
        <v>1.0161956176563989</v>
      </c>
      <c r="P196" s="73">
        <f t="shared" si="51"/>
        <v>1.3856469735411381</v>
      </c>
      <c r="Q196" s="73">
        <f t="shared" si="51"/>
        <v>0.85222356809136524</v>
      </c>
      <c r="R196" s="73">
        <f t="shared" si="51"/>
        <v>1.5074626865671641</v>
      </c>
      <c r="S196" s="73">
        <f t="shared" si="51"/>
        <v>0.85094752186588918</v>
      </c>
      <c r="T196" s="73">
        <f t="shared" si="51"/>
        <v>1</v>
      </c>
      <c r="U196" s="73">
        <f t="shared" si="51"/>
        <v>0.71302605210420844</v>
      </c>
      <c r="V196" s="73">
        <f t="shared" si="51"/>
        <v>1.3595166163141994</v>
      </c>
      <c r="W196" s="73">
        <f t="shared" si="51"/>
        <v>2.0263736263736263</v>
      </c>
      <c r="X196" s="73">
        <f t="shared" si="51"/>
        <v>1.1343713956170705</v>
      </c>
      <c r="Y196" s="73">
        <f t="shared" si="51"/>
        <v>1.6248587570621469</v>
      </c>
      <c r="Z196" s="73">
        <f t="shared" si="51"/>
        <v>0.88194120391973874</v>
      </c>
    </row>
    <row r="197" spans="1:36" s="63" customFormat="1" ht="30" customHeight="1" outlineLevel="1" x14ac:dyDescent="0.25">
      <c r="A197" s="55" t="s">
        <v>139</v>
      </c>
      <c r="B197" s="23">
        <v>181576</v>
      </c>
      <c r="C197" s="27">
        <f>SUM(F197:Z197)</f>
        <v>242574</v>
      </c>
      <c r="D197" s="9">
        <f>C197/B197</f>
        <v>1.3359364673745429</v>
      </c>
      <c r="E197" s="9"/>
      <c r="F197" s="26">
        <v>200</v>
      </c>
      <c r="G197" s="26">
        <v>5000</v>
      </c>
      <c r="H197" s="26">
        <v>19975</v>
      </c>
      <c r="I197" s="26">
        <v>16518</v>
      </c>
      <c r="J197" s="26">
        <v>5637</v>
      </c>
      <c r="K197" s="26">
        <v>14785</v>
      </c>
      <c r="L197" s="26">
        <v>2090</v>
      </c>
      <c r="M197" s="26">
        <v>13016</v>
      </c>
      <c r="N197" s="26">
        <v>6808</v>
      </c>
      <c r="O197" s="26">
        <v>9500</v>
      </c>
      <c r="P197" s="26">
        <v>3300</v>
      </c>
      <c r="Q197" s="26">
        <v>16800</v>
      </c>
      <c r="R197" s="26">
        <v>3583</v>
      </c>
      <c r="S197" s="26">
        <v>4800</v>
      </c>
      <c r="T197" s="26">
        <v>7900</v>
      </c>
      <c r="U197" s="26">
        <v>35062</v>
      </c>
      <c r="V197" s="26">
        <v>1200</v>
      </c>
      <c r="W197" s="26">
        <v>800</v>
      </c>
      <c r="X197" s="26">
        <v>13559</v>
      </c>
      <c r="Y197" s="26">
        <v>47241</v>
      </c>
      <c r="Z197" s="26">
        <v>14800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54472.799999999996</v>
      </c>
      <c r="C199" s="27">
        <f>C197*0.3</f>
        <v>72772.2</v>
      </c>
      <c r="D199" s="27">
        <f t="shared" ref="D199:Z199" si="52">D197*0.3</f>
        <v>0.40078094021236282</v>
      </c>
      <c r="E199" s="27">
        <f t="shared" si="52"/>
        <v>0</v>
      </c>
      <c r="F199" s="26">
        <f t="shared" si="52"/>
        <v>60</v>
      </c>
      <c r="G199" s="26">
        <f t="shared" si="52"/>
        <v>1500</v>
      </c>
      <c r="H199" s="26">
        <f t="shared" si="52"/>
        <v>5992.5</v>
      </c>
      <c r="I199" s="26">
        <f t="shared" si="52"/>
        <v>4955.3999999999996</v>
      </c>
      <c r="J199" s="26">
        <f t="shared" si="52"/>
        <v>1691.1</v>
      </c>
      <c r="K199" s="26">
        <f t="shared" si="52"/>
        <v>4435.5</v>
      </c>
      <c r="L199" s="26">
        <f t="shared" si="52"/>
        <v>627</v>
      </c>
      <c r="M199" s="26">
        <f t="shared" si="52"/>
        <v>3904.7999999999997</v>
      </c>
      <c r="N199" s="26">
        <f t="shared" si="52"/>
        <v>2042.3999999999999</v>
      </c>
      <c r="O199" s="26">
        <f t="shared" si="52"/>
        <v>2850</v>
      </c>
      <c r="P199" s="26">
        <f t="shared" si="52"/>
        <v>990</v>
      </c>
      <c r="Q199" s="26">
        <f t="shared" si="52"/>
        <v>5040</v>
      </c>
      <c r="R199" s="26">
        <f t="shared" si="52"/>
        <v>1074.8999999999999</v>
      </c>
      <c r="S199" s="26">
        <f t="shared" si="52"/>
        <v>1440</v>
      </c>
      <c r="T199" s="26">
        <f t="shared" si="52"/>
        <v>2370</v>
      </c>
      <c r="U199" s="26">
        <f t="shared" si="52"/>
        <v>10518.6</v>
      </c>
      <c r="V199" s="26">
        <f t="shared" si="52"/>
        <v>360</v>
      </c>
      <c r="W199" s="26">
        <f t="shared" si="52"/>
        <v>240</v>
      </c>
      <c r="X199" s="26">
        <f t="shared" si="52"/>
        <v>4067.7</v>
      </c>
      <c r="Y199" s="26">
        <f t="shared" si="52"/>
        <v>14172.3</v>
      </c>
      <c r="Z199" s="26">
        <f t="shared" si="52"/>
        <v>4440</v>
      </c>
    </row>
    <row r="200" spans="1:36" s="63" customFormat="1" ht="30" customHeight="1" x14ac:dyDescent="0.25">
      <c r="A200" s="13" t="s">
        <v>138</v>
      </c>
      <c r="B200" s="9">
        <f>B197/B198</f>
        <v>0.75078251305566701</v>
      </c>
      <c r="C200" s="9">
        <f>C197/C198</f>
        <v>0.90260093023255816</v>
      </c>
      <c r="D200" s="9"/>
      <c r="E200" s="9"/>
      <c r="F200" s="30">
        <f t="shared" ref="F200:Z200" si="53">F197/F198</f>
        <v>6.0514372163388806E-2</v>
      </c>
      <c r="G200" s="30">
        <f t="shared" si="53"/>
        <v>0.79605158414265242</v>
      </c>
      <c r="H200" s="30">
        <f t="shared" si="53"/>
        <v>1.0365315759431271</v>
      </c>
      <c r="I200" s="30">
        <f t="shared" si="53"/>
        <v>0.95595809942705012</v>
      </c>
      <c r="J200" s="30">
        <f t="shared" si="53"/>
        <v>0.74990022615405083</v>
      </c>
      <c r="K200" s="30">
        <f t="shared" si="53"/>
        <v>0.96615042802064954</v>
      </c>
      <c r="L200" s="30">
        <f t="shared" si="53"/>
        <v>1.9227230910763569</v>
      </c>
      <c r="M200" s="30">
        <f t="shared" si="53"/>
        <v>0.50995141827299795</v>
      </c>
      <c r="N200" s="30">
        <f t="shared" si="53"/>
        <v>0.64702528036494966</v>
      </c>
      <c r="O200" s="30">
        <f t="shared" si="53"/>
        <v>0.86199074494147532</v>
      </c>
      <c r="P200" s="30">
        <f t="shared" si="53"/>
        <v>0.43483989985505339</v>
      </c>
      <c r="Q200" s="30">
        <f t="shared" si="53"/>
        <v>0.83053193593039354</v>
      </c>
      <c r="R200" s="30">
        <f t="shared" si="53"/>
        <v>0.85309523809523813</v>
      </c>
      <c r="S200" s="30">
        <f t="shared" si="53"/>
        <v>0.89719626168224298</v>
      </c>
      <c r="T200" s="30">
        <f t="shared" si="53"/>
        <v>0.81250642805718398</v>
      </c>
      <c r="U200" s="30">
        <f t="shared" si="53"/>
        <v>1.0037502504938307</v>
      </c>
      <c r="V200" s="30">
        <f t="shared" si="53"/>
        <v>0.48328634716069269</v>
      </c>
      <c r="W200" s="30">
        <f t="shared" si="53"/>
        <v>0.54090601757944556</v>
      </c>
      <c r="X200" s="30">
        <f t="shared" si="53"/>
        <v>1.1169783342944228</v>
      </c>
      <c r="Y200" s="30">
        <f t="shared" si="53"/>
        <v>1.4480887717254698</v>
      </c>
      <c r="Z200" s="30">
        <f t="shared" si="53"/>
        <v>0.70830342187126105</v>
      </c>
    </row>
    <row r="201" spans="1:36" s="63" customFormat="1" ht="30" customHeight="1" outlineLevel="1" x14ac:dyDescent="0.25">
      <c r="A201" s="55" t="s">
        <v>140</v>
      </c>
      <c r="B201" s="23">
        <v>25037</v>
      </c>
      <c r="C201" s="27">
        <f>SUM(F201:Z201)</f>
        <v>18902</v>
      </c>
      <c r="D201" s="9">
        <f>C201/B201</f>
        <v>0.75496265527020012</v>
      </c>
      <c r="E201" s="9"/>
      <c r="F201" s="26"/>
      <c r="G201" s="26">
        <v>600</v>
      </c>
      <c r="H201" s="26"/>
      <c r="I201" s="26">
        <v>2000</v>
      </c>
      <c r="J201" s="26">
        <v>6880</v>
      </c>
      <c r="K201" s="26"/>
      <c r="L201" s="26">
        <v>2150</v>
      </c>
      <c r="M201" s="26">
        <v>3125</v>
      </c>
      <c r="N201" s="26"/>
      <c r="O201" s="26">
        <v>850</v>
      </c>
      <c r="P201" s="26">
        <v>900</v>
      </c>
      <c r="Q201" s="26">
        <v>1300</v>
      </c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4757.03</v>
      </c>
      <c r="C203" s="27">
        <f>C201*0.19</f>
        <v>3591.38</v>
      </c>
      <c r="D203" s="27">
        <f t="shared" ref="D203:E203" si="54">D201*0.19</f>
        <v>0.14344290450133804</v>
      </c>
      <c r="E203" s="27">
        <f t="shared" si="54"/>
        <v>0</v>
      </c>
      <c r="F203" s="26"/>
      <c r="G203" s="26"/>
      <c r="H203" s="26"/>
      <c r="I203" s="26">
        <f>I201*0.19</f>
        <v>380</v>
      </c>
      <c r="J203" s="26">
        <f>J201*0.19</f>
        <v>1307.2</v>
      </c>
      <c r="K203" s="26"/>
      <c r="L203" s="26">
        <f t="shared" ref="L203:Q203" si="55">L201*0.19</f>
        <v>408.5</v>
      </c>
      <c r="M203" s="26">
        <f t="shared" si="55"/>
        <v>593.75</v>
      </c>
      <c r="N203" s="26"/>
      <c r="O203" s="26">
        <f t="shared" si="55"/>
        <v>161.5</v>
      </c>
      <c r="P203" s="26">
        <f t="shared" si="55"/>
        <v>171</v>
      </c>
      <c r="Q203" s="26">
        <f t="shared" si="55"/>
        <v>247</v>
      </c>
      <c r="R203" s="26"/>
      <c r="S203" s="26"/>
      <c r="T203" s="26"/>
      <c r="U203" s="26"/>
      <c r="V203" s="26"/>
      <c r="W203" s="26"/>
      <c r="X203" s="26">
        <f t="shared" ref="X203" si="56">X201*0.19</f>
        <v>208.43</v>
      </c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0.1008698244638634</v>
      </c>
      <c r="C204" s="9">
        <f>C201/C202</f>
        <v>5.6473273639332314E-2</v>
      </c>
      <c r="D204" s="9"/>
      <c r="E204" s="9"/>
      <c r="F204" s="30">
        <f t="shared" ref="F204:R204" si="57">F201/G202</f>
        <v>0</v>
      </c>
      <c r="G204" s="30">
        <f t="shared" si="57"/>
        <v>2.2831919022793867E-2</v>
      </c>
      <c r="H204" s="30">
        <f t="shared" si="57"/>
        <v>0</v>
      </c>
      <c r="I204" s="30">
        <f t="shared" si="57"/>
        <v>0.11609682475184303</v>
      </c>
      <c r="J204" s="30">
        <f t="shared" si="57"/>
        <v>1.4387285654537851</v>
      </c>
      <c r="K204" s="30">
        <f t="shared" si="57"/>
        <v>0</v>
      </c>
      <c r="L204" s="30">
        <f t="shared" si="57"/>
        <v>8.6641144469071132E-2</v>
      </c>
      <c r="M204" s="30">
        <f t="shared" si="57"/>
        <v>0.26729963219570607</v>
      </c>
      <c r="N204" s="30">
        <f t="shared" si="57"/>
        <v>0</v>
      </c>
      <c r="O204" s="30">
        <f t="shared" si="57"/>
        <v>6.1607595854171193E-2</v>
      </c>
      <c r="P204" s="30">
        <f t="shared" si="57"/>
        <v>4.6716844017648584E-2</v>
      </c>
      <c r="Q204" s="30">
        <f t="shared" si="57"/>
        <v>0.2032838154808444</v>
      </c>
      <c r="R204" s="30">
        <f t="shared" si="57"/>
        <v>0</v>
      </c>
      <c r="S204" s="30">
        <f t="shared" ref="S204:Z204" si="58">S201/S202</f>
        <v>0</v>
      </c>
      <c r="T204" s="30">
        <f t="shared" si="58"/>
        <v>0</v>
      </c>
      <c r="U204" s="30">
        <f t="shared" si="58"/>
        <v>0</v>
      </c>
      <c r="V204" s="30">
        <f t="shared" si="58"/>
        <v>0</v>
      </c>
      <c r="W204" s="30">
        <f t="shared" si="58"/>
        <v>0</v>
      </c>
      <c r="X204" s="30">
        <f t="shared" si="58"/>
        <v>8.4345686606181761E-2</v>
      </c>
      <c r="Y204" s="30">
        <f t="shared" si="58"/>
        <v>0</v>
      </c>
      <c r="Z204" s="30">
        <f t="shared" si="58"/>
        <v>0</v>
      </c>
    </row>
    <row r="205" spans="1:36" s="50" customFormat="1" ht="30" customHeight="1" x14ac:dyDescent="0.25">
      <c r="A205" s="55" t="s">
        <v>143</v>
      </c>
      <c r="B205" s="27">
        <v>325</v>
      </c>
      <c r="C205" s="27">
        <f>SUM(F205:Z205)</f>
        <v>170</v>
      </c>
      <c r="D205" s="9">
        <f>C205/B205</f>
        <v>0.52307692307692311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70</v>
      </c>
      <c r="R205" s="37"/>
      <c r="S205" s="37">
        <v>100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>
        <v>159</v>
      </c>
      <c r="C206" s="27">
        <f>C205*0.7</f>
        <v>118.99999999999999</v>
      </c>
      <c r="D206" s="9">
        <f>C206/B206</f>
        <v>0.74842767295597479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hidden="1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hidden="1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hidden="1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90871</v>
      </c>
      <c r="C210" s="27">
        <f>C208+C206+C203+C199+C195</f>
        <v>122256.58</v>
      </c>
      <c r="D210" s="9">
        <f>C210/B210</f>
        <v>1.3453860967745486</v>
      </c>
      <c r="E210" s="9"/>
      <c r="F210" s="26">
        <f>F208+F206+F203+F199+F195</f>
        <v>993.30000000000007</v>
      </c>
      <c r="G210" s="26">
        <f t="shared" ref="G210:Z210" si="59">G208+G206+G203+G199+G195</f>
        <v>2656.05</v>
      </c>
      <c r="H210" s="26">
        <f t="shared" si="59"/>
        <v>10366.5</v>
      </c>
      <c r="I210" s="26">
        <f t="shared" si="59"/>
        <v>8152.4</v>
      </c>
      <c r="J210" s="26">
        <f t="shared" si="59"/>
        <v>5584.4500000000007</v>
      </c>
      <c r="K210" s="26">
        <f t="shared" si="59"/>
        <v>7124.7000000000007</v>
      </c>
      <c r="L210" s="26">
        <f t="shared" si="59"/>
        <v>2857.1000000000004</v>
      </c>
      <c r="M210" s="26">
        <f t="shared" si="59"/>
        <v>8673.65</v>
      </c>
      <c r="N210" s="26">
        <f t="shared" si="59"/>
        <v>3552.1499999999996</v>
      </c>
      <c r="O210" s="26">
        <f t="shared" si="59"/>
        <v>4451.5</v>
      </c>
      <c r="P210" s="26">
        <f t="shared" si="59"/>
        <v>2881.3500000000004</v>
      </c>
      <c r="Q210" s="26">
        <f t="shared" si="59"/>
        <v>7503.25</v>
      </c>
      <c r="R210" s="26">
        <f t="shared" si="59"/>
        <v>4256.3999999999996</v>
      </c>
      <c r="S210" s="26">
        <f t="shared" si="59"/>
        <v>2490.75</v>
      </c>
      <c r="T210" s="26">
        <f t="shared" si="59"/>
        <v>4389.6000000000004</v>
      </c>
      <c r="U210" s="26">
        <f t="shared" si="59"/>
        <v>12119.7</v>
      </c>
      <c r="V210" s="26">
        <f t="shared" si="59"/>
        <v>1372.5</v>
      </c>
      <c r="W210" s="26">
        <f t="shared" si="59"/>
        <v>654.90000000000009</v>
      </c>
      <c r="X210" s="26">
        <f t="shared" si="59"/>
        <v>6046.43</v>
      </c>
      <c r="Y210" s="26">
        <f t="shared" si="59"/>
        <v>18054.899999999998</v>
      </c>
      <c r="Z210" s="26">
        <f t="shared" si="59"/>
        <v>7842</v>
      </c>
    </row>
    <row r="211" spans="1:26" s="50" customFormat="1" ht="20.399999999999999" hidden="1" customHeight="1" x14ac:dyDescent="0.25">
      <c r="A211" s="13" t="s">
        <v>171</v>
      </c>
      <c r="B211" s="26">
        <v>62181</v>
      </c>
      <c r="C211" s="26">
        <f>SUM(F211:Z211)</f>
        <v>68302</v>
      </c>
      <c r="D211" s="9">
        <f>C211/B211</f>
        <v>1.0984384297454206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14.6</v>
      </c>
      <c r="C212" s="53">
        <f>C210/C211*10</f>
        <v>17.899414365611548</v>
      </c>
      <c r="D212" s="9">
        <f>C212/B212</f>
        <v>1.2259872853158595</v>
      </c>
      <c r="E212" s="9"/>
      <c r="F212" s="54">
        <f>F210/F211*10</f>
        <v>16.020967741935486</v>
      </c>
      <c r="G212" s="54">
        <f t="shared" ref="G212:Z212" si="60">G210/G211*10</f>
        <v>14.097929936305732</v>
      </c>
      <c r="H212" s="54">
        <f t="shared" si="60"/>
        <v>19.723173515981735</v>
      </c>
      <c r="I212" s="54">
        <f t="shared" si="60"/>
        <v>11.637972876516773</v>
      </c>
      <c r="J212" s="54">
        <f t="shared" si="60"/>
        <v>19.810039020929409</v>
      </c>
      <c r="K212" s="54">
        <f t="shared" si="60"/>
        <v>24.833391425583827</v>
      </c>
      <c r="L212" s="54">
        <f t="shared" si="60"/>
        <v>43.820552147239269</v>
      </c>
      <c r="M212" s="54">
        <f t="shared" si="60"/>
        <v>13.592932142297444</v>
      </c>
      <c r="N212" s="54">
        <f t="shared" si="60"/>
        <v>13.506273764258554</v>
      </c>
      <c r="O212" s="54">
        <f t="shared" si="60"/>
        <v>18.846316680779001</v>
      </c>
      <c r="P212" s="54">
        <f t="shared" si="60"/>
        <v>13.919565217391305</v>
      </c>
      <c r="Q212" s="54">
        <f t="shared" si="60"/>
        <v>17.308535178777394</v>
      </c>
      <c r="R212" s="54">
        <f t="shared" si="60"/>
        <v>22.180302240750386</v>
      </c>
      <c r="S212" s="54">
        <f t="shared" si="60"/>
        <v>20.168016194331987</v>
      </c>
      <c r="T212" s="54">
        <f t="shared" si="60"/>
        <v>19.561497326203209</v>
      </c>
      <c r="U212" s="54">
        <f t="shared" si="60"/>
        <v>16.191983967935872</v>
      </c>
      <c r="V212" s="54">
        <f t="shared" si="60"/>
        <v>14.742212674543502</v>
      </c>
      <c r="W212" s="54">
        <f t="shared" si="60"/>
        <v>19.205278592375372</v>
      </c>
      <c r="X212" s="54">
        <f t="shared" si="60"/>
        <v>23.246559015763172</v>
      </c>
      <c r="Y212" s="54">
        <f t="shared" si="60"/>
        <v>23.026272159163369</v>
      </c>
      <c r="Z212" s="54">
        <f t="shared" si="60"/>
        <v>16.262961426793861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ht="20.399999999999999" hidden="1" customHeight="1" x14ac:dyDescent="0.3">
      <c r="A223" s="130"/>
      <c r="B223" s="131"/>
      <c r="C223" s="131"/>
      <c r="D223" s="131"/>
      <c r="E223" s="131"/>
      <c r="F223" s="131"/>
      <c r="G223" s="131"/>
      <c r="H223" s="131"/>
      <c r="I223" s="131"/>
      <c r="J223" s="131"/>
      <c r="K223" s="13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2020-07-21T11:36:45Z</cp:lastPrinted>
  <dcterms:created xsi:type="dcterms:W3CDTF">2017-06-08T05:54:08Z</dcterms:created>
  <dcterms:modified xsi:type="dcterms:W3CDTF">2020-07-21T13:03:42Z</dcterms:modified>
</cp:coreProperties>
</file>