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7 ию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оперативка!$A$2:$Z$212</definedName>
  </definedNames>
  <calcPr calcId="152511"/>
</workbook>
</file>

<file path=xl/calcChain.xml><?xml version="1.0" encoding="utf-8"?>
<calcChain xmlns="http://schemas.openxmlformats.org/spreadsheetml/2006/main">
  <c r="E120" i="1" l="1"/>
  <c r="Y120" i="1"/>
  <c r="E122" i="1"/>
  <c r="E121" i="1"/>
  <c r="E123" i="1"/>
  <c r="O203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C119" i="1"/>
  <c r="C125" i="1"/>
  <c r="C126" i="1"/>
  <c r="C128" i="1"/>
  <c r="C129" i="1"/>
  <c r="C130" i="1"/>
  <c r="C131" i="1"/>
  <c r="C132" i="1"/>
  <c r="C133" i="1"/>
  <c r="C137" i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23" i="1" l="1"/>
  <c r="C121" i="1"/>
  <c r="C120" i="1"/>
  <c r="X203" i="1"/>
  <c r="L203" i="1"/>
  <c r="M203" i="1"/>
  <c r="P203" i="1"/>
  <c r="Q203" i="1"/>
  <c r="I203" i="1"/>
  <c r="R199" i="1" l="1"/>
  <c r="C177" i="1" l="1"/>
  <c r="B188" i="1" l="1"/>
  <c r="C187" i="1" l="1"/>
  <c r="J203" i="1" l="1"/>
  <c r="E203" i="1"/>
  <c r="H199" i="1"/>
  <c r="I199" i="1"/>
  <c r="J199" i="1"/>
  <c r="K199" i="1"/>
  <c r="L199" i="1"/>
  <c r="M199" i="1"/>
  <c r="N199" i="1"/>
  <c r="O199" i="1"/>
  <c r="P199" i="1"/>
  <c r="Q199" i="1"/>
  <c r="S199" i="1"/>
  <c r="T199" i="1"/>
  <c r="U199" i="1"/>
  <c r="V199" i="1"/>
  <c r="W199" i="1"/>
  <c r="X199" i="1"/>
  <c r="Y199" i="1"/>
  <c r="Z199" i="1"/>
  <c r="E199" i="1"/>
  <c r="F199" i="1"/>
  <c r="G199" i="1"/>
  <c r="R204" i="1" l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F101" i="1"/>
  <c r="C101" i="1" s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C108" i="1" s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22" i="1" s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D118" i="1"/>
  <c r="D119" i="1"/>
  <c r="Y121" i="1"/>
  <c r="Y123" i="1"/>
  <c r="B124" i="1"/>
  <c r="F124" i="1"/>
  <c r="C124" i="1" s="1"/>
  <c r="J124" i="1"/>
  <c r="R124" i="1"/>
  <c r="S124" i="1"/>
  <c r="V124" i="1"/>
  <c r="X124" i="1"/>
  <c r="I127" i="1"/>
  <c r="C127" i="1" s="1"/>
  <c r="N127" i="1"/>
  <c r="Q127" i="1"/>
  <c r="S127" i="1"/>
  <c r="U127" i="1"/>
  <c r="Y127" i="1"/>
  <c r="D128" i="1"/>
  <c r="D129" i="1"/>
  <c r="B135" i="1"/>
  <c r="F135" i="1"/>
  <c r="C135" i="1" s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D144" i="1"/>
  <c r="B145" i="1"/>
  <c r="F145" i="1"/>
  <c r="C145" i="1" s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C152" i="1" s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I164" i="1"/>
  <c r="C164" i="1" s="1"/>
  <c r="J164" i="1"/>
  <c r="K164" i="1"/>
  <c r="L164" i="1"/>
  <c r="N164" i="1"/>
  <c r="R164" i="1"/>
  <c r="S164" i="1"/>
  <c r="W164" i="1"/>
  <c r="Y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D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D199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D203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D123" i="1" l="1"/>
  <c r="D121" i="1"/>
  <c r="C167" i="1"/>
  <c r="C136" i="1"/>
  <c r="C102" i="1"/>
  <c r="C182" i="1"/>
  <c r="D181" i="1"/>
  <c r="D134" i="1"/>
  <c r="C206" i="1"/>
  <c r="D206" i="1" s="1"/>
  <c r="D205" i="1"/>
  <c r="C178" i="1"/>
  <c r="D177" i="1"/>
  <c r="D107" i="1"/>
  <c r="D120" i="1" s="1"/>
  <c r="D158" i="1"/>
  <c r="C195" i="1"/>
  <c r="C191" i="1"/>
  <c r="D191" i="1" s="1"/>
  <c r="C199" i="1"/>
  <c r="D140" i="1"/>
  <c r="C208" i="1"/>
  <c r="D208" i="1" s="1"/>
  <c r="D167" i="1"/>
  <c r="D130" i="1"/>
  <c r="D161" i="1"/>
  <c r="D173" i="1"/>
  <c r="D155" i="1"/>
  <c r="D152" i="1"/>
  <c r="C204" i="1"/>
  <c r="C203" i="1"/>
  <c r="C200" i="1"/>
  <c r="C196" i="1"/>
  <c r="D170" i="1"/>
  <c r="C83" i="1"/>
  <c r="D149" i="1"/>
  <c r="C188" i="1"/>
  <c r="D188" i="1" s="1"/>
  <c r="D124" i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<sst xmlns="http://schemas.openxmlformats.org/spreadsheetml/2006/main" count="254" uniqueCount="207">
  <si>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</si>
  <si>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</si>
  <si>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</si>
  <si>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</si>
  <si>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</si>
  <si>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</si>
  <si>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</si>
  <si>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</si>
  <si>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</si>
  <si>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</si>
  <si>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</si>
  <si>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</si>
  <si>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</si>
  <si>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</si>
  <si>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</si>
  <si>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</si>
  <si>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</si>
  <si>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</si>
  <si>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</si>
  <si>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</si>
  <si>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</si>
  <si>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</si>
  <si>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</si>
  <si>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</si>
  <si>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</si>
  <si>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</si>
  <si>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</si>
  <si>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</si>
  <si>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</si>
  <si>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</si>
  <si>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</si>
  <si>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</si>
  <si>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</si>
  <si>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</si>
  <si>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</si>
  <si>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</si>
  <si>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</si>
  <si>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</si>
  <si>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</si>
  <si>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</si>
  <si>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</si>
  <si>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</si>
  <si>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</si>
  <si>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</si>
  <si>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</si>
  <si>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</si>
  <si>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</si>
  <si>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</si>
  <si>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</si>
  <si>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</si>
  <si>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</si>
  <si>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</si>
  <si>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</si>
  <si>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</si>
  <si>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</si>
  <si>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</si>
  <si>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</si>
  <si>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</si>
  <si>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</si>
  <si>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</si>
  <si>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</si>
  <si>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</si>
  <si>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</si>
  <si>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</si>
  <si>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</si>
  <si>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</si>
  <si>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</si>
  <si>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</si>
  <si>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</si>
  <si>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</si>
  <si>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</si>
  <si>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</si>
  <si>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</si>
  <si>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</si>
  <si>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</si>
  <si>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</si>
  <si>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</si>
  <si>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</si>
  <si>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</si>
  <si>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</si>
  <si>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</si>
  <si>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</si>
  <si>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</si>
  <si>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</si>
  <si>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</si>
  <si>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</si>
  <si>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</si>
  <si>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</si>
  <si>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</si>
  <si>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</si>
  <si>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</si>
  <si>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</si>
  <si>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</si>
  <si>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</si>
  <si>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</si>
  <si>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</si>
  <si>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</si>
  <si>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</si>
  <si>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</si>
  <si>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</si>
  <si>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</si>
  <si>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</si>
  <si>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</si>
  <si>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</si>
  <si>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</si>
  <si>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</si>
  <si>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</si>
  <si>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</si>
  <si>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</si>
  <si>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</si>
  <si>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</si>
  <si>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</si>
  <si>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</si>
  <si>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</si>
  <si>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</si>
  <si>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</si>
  <si>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</si>
  <si>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</si>
  <si>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</si>
  <si>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</si>
  <si>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</si>
  <si>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</si>
  <si>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</si>
  <si>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</si>
  <si>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</si>
  <si>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</si>
  <si>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</si>
  <si>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</si>
  <si>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</si>
  <si>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</si>
  <si>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</si>
  <si>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</si>
  <si>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</si>
  <si>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</si>
  <si>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</si>
  <si>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</si>
  <si>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</si>
  <si>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</si>
  <si>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</si>
  <si>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</si>
  <si>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</si>
  <si>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</si>
  <si>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</si>
  <si>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</si>
  <si>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</si>
  <si>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</si>
  <si>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</si>
  <si>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</si>
  <si>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</si>
  <si>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</si>
  <si>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</si>
  <si>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</si>
  <si>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</si>
  <si>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</si>
  <si>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</si>
  <si>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</si>
  <si>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</si>
  <si>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</si>
  <si>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</si>
  <si>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</si>
  <si>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</si>
  <si>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</si>
  <si>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</si>
  <si>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</si>
  <si>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</si>
  <si>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</si>
  <si>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</si>
  <si>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</si>
  <si>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</si>
  <si>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</si>
  <si>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</si>
  <si>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</si>
  <si>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</si>
  <si>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</si>
  <si>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</si>
  <si>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</si>
  <si>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</si>
  <si>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</si>
  <si>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</si>
  <si>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</si>
  <si>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</si>
  <si>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</si>
  <si>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</si>
  <si>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</si>
  <si>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</si>
  <si>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</si>
  <si>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</si>
  <si>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</si>
  <si>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</si>
  <si>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</si>
  <si>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</si>
  <si>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</si>
  <si>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</si>
  <si>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</si>
  <si>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</si>
  <si>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</si>
  <si>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</si>
  <si>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</si>
  <si>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</si>
  <si>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</si>
  <si>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</si>
  <si>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</si>
  <si>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</si>
  <si>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</si>
  <si>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</si>
  <si>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 районов)</t>
    </r>
  </si>
  <si>
    <t>Информация о сельскохозяйственных работах по состоянию на 23 июля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</si>
</sst>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P7" activePane="bottomRight" state="frozen"/>
      <selection activeCell="A2" sqref="A2"/>
      <selection pane="topRight" activeCell="E2" sqref="E2"/>
      <selection pane="bottomLeft" activeCell="A7" sqref="A7"/>
      <selection pane="bottomRight" activeCell="A114" sqref="A114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5" t="s">
        <v>206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6" t="s">
        <v>3</v>
      </c>
      <c r="B4" s="119" t="s">
        <v>195</v>
      </c>
      <c r="C4" s="122" t="s">
        <v>196</v>
      </c>
      <c r="D4" s="122" t="s">
        <v>197</v>
      </c>
      <c r="E4" s="122" t="s">
        <v>203</v>
      </c>
      <c r="F4" s="125" t="s">
        <v>4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</row>
    <row r="5" spans="1:27" s="2" customFormat="1" ht="87" customHeight="1" x14ac:dyDescent="0.3">
      <c r="A5" s="117"/>
      <c r="B5" s="120"/>
      <c r="C5" s="123"/>
      <c r="D5" s="123"/>
      <c r="E5" s="123"/>
      <c r="F5" s="128" t="s">
        <v>5</v>
      </c>
      <c r="G5" s="128" t="s">
        <v>6</v>
      </c>
      <c r="H5" s="128" t="s">
        <v>7</v>
      </c>
      <c r="I5" s="128" t="s">
        <v>8</v>
      </c>
      <c r="J5" s="128" t="s">
        <v>9</v>
      </c>
      <c r="K5" s="128" t="s">
        <v>10</v>
      </c>
      <c r="L5" s="128" t="s">
        <v>11</v>
      </c>
      <c r="M5" s="128" t="s">
        <v>12</v>
      </c>
      <c r="N5" s="128" t="s">
        <v>13</v>
      </c>
      <c r="O5" s="128" t="s">
        <v>14</v>
      </c>
      <c r="P5" s="128" t="s">
        <v>15</v>
      </c>
      <c r="Q5" s="128" t="s">
        <v>16</v>
      </c>
      <c r="R5" s="128" t="s">
        <v>17</v>
      </c>
      <c r="S5" s="128" t="s">
        <v>18</v>
      </c>
      <c r="T5" s="128" t="s">
        <v>19</v>
      </c>
      <c r="U5" s="128" t="s">
        <v>20</v>
      </c>
      <c r="V5" s="128" t="s">
        <v>21</v>
      </c>
      <c r="W5" s="128" t="s">
        <v>22</v>
      </c>
      <c r="X5" s="128" t="s">
        <v>23</v>
      </c>
      <c r="Y5" s="128" t="s">
        <v>24</v>
      </c>
      <c r="Z5" s="128" t="s">
        <v>25</v>
      </c>
    </row>
    <row r="6" spans="1:27" s="2" customFormat="1" ht="70.2" customHeight="1" thickBot="1" x14ac:dyDescent="0.35">
      <c r="A6" s="118"/>
      <c r="B6" s="121"/>
      <c r="C6" s="124"/>
      <c r="D6" s="124"/>
      <c r="E6" s="124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1">
        <v>268.39999999999998</v>
      </c>
      <c r="G16" s="111">
        <v>181.8</v>
      </c>
      <c r="H16" s="111">
        <v>597.6</v>
      </c>
      <c r="I16" s="111">
        <v>1396.4</v>
      </c>
      <c r="J16" s="111">
        <v>363.2</v>
      </c>
      <c r="K16" s="111">
        <v>496.3</v>
      </c>
      <c r="L16" s="111">
        <v>781</v>
      </c>
      <c r="M16" s="111">
        <v>850.5</v>
      </c>
      <c r="N16" s="111">
        <v>782.1</v>
      </c>
      <c r="O16" s="111">
        <v>210</v>
      </c>
      <c r="P16" s="111">
        <v>484.8</v>
      </c>
      <c r="Q16" s="111">
        <v>248.3</v>
      </c>
      <c r="R16" s="111">
        <v>516.20000000000005</v>
      </c>
      <c r="S16" s="111">
        <v>356</v>
      </c>
      <c r="T16" s="111">
        <v>868</v>
      </c>
      <c r="U16" s="111">
        <v>561.20000000000005</v>
      </c>
      <c r="V16" s="111">
        <v>219.8</v>
      </c>
      <c r="W16" s="111">
        <v>145.1</v>
      </c>
      <c r="X16" s="111">
        <v>605.70000000000005</v>
      </c>
      <c r="Y16" s="111">
        <v>1368.7</v>
      </c>
      <c r="Z16" s="111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99" customFormat="1" ht="30" hidden="1" customHeight="1" x14ac:dyDescent="0.25">
      <c r="A27" s="96" t="s">
        <v>198</v>
      </c>
      <c r="B27" s="97"/>
      <c r="C27" s="23">
        <f>SUM(F27:Z27)</f>
        <v>246</v>
      </c>
      <c r="D27" s="98"/>
      <c r="E27" s="98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hidden="1" customHeight="1" x14ac:dyDescent="0.3">
      <c r="A41" s="11" t="s">
        <v>168</v>
      </c>
      <c r="B41" s="100">
        <v>214447</v>
      </c>
      <c r="C41" s="100">
        <f>SUM(F41:Z41)</f>
        <v>193991</v>
      </c>
      <c r="D41" s="101"/>
      <c r="E41" s="101"/>
      <c r="F41" s="10">
        <v>8532</v>
      </c>
      <c r="G41" s="10">
        <v>6006</v>
      </c>
      <c r="H41" s="10">
        <v>13000</v>
      </c>
      <c r="I41" s="10">
        <v>12915</v>
      </c>
      <c r="J41" s="10">
        <v>5900</v>
      </c>
      <c r="K41" s="10">
        <v>11939</v>
      </c>
      <c r="L41" s="10">
        <v>8900</v>
      </c>
      <c r="M41" s="10">
        <v>11268</v>
      </c>
      <c r="N41" s="10">
        <v>10249</v>
      </c>
      <c r="O41" s="10">
        <v>3000</v>
      </c>
      <c r="P41" s="10">
        <v>6420</v>
      </c>
      <c r="Q41" s="10">
        <v>8100</v>
      </c>
      <c r="R41" s="10">
        <v>11524</v>
      </c>
      <c r="S41" s="10">
        <v>12797</v>
      </c>
      <c r="T41" s="10">
        <v>12851</v>
      </c>
      <c r="U41" s="10">
        <v>9823</v>
      </c>
      <c r="V41" s="10">
        <v>7225</v>
      </c>
      <c r="W41" s="10">
        <v>2400</v>
      </c>
      <c r="X41" s="112">
        <v>6364</v>
      </c>
      <c r="Y41" s="10">
        <v>15839</v>
      </c>
      <c r="Z41" s="10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4">
        <v>238477</v>
      </c>
      <c r="F42" s="10">
        <v>8831</v>
      </c>
      <c r="G42" s="10">
        <v>6007</v>
      </c>
      <c r="H42" s="10">
        <v>14554</v>
      </c>
      <c r="I42" s="10">
        <v>12917</v>
      </c>
      <c r="J42" s="10">
        <v>5985</v>
      </c>
      <c r="K42" s="10">
        <v>12100</v>
      </c>
      <c r="L42" s="10">
        <v>9871</v>
      </c>
      <c r="M42" s="10">
        <v>11968</v>
      </c>
      <c r="N42" s="10">
        <v>10542</v>
      </c>
      <c r="O42" s="10">
        <v>3030</v>
      </c>
      <c r="P42" s="10">
        <v>6853</v>
      </c>
      <c r="Q42" s="10">
        <v>8720</v>
      </c>
      <c r="R42" s="10">
        <v>12069</v>
      </c>
      <c r="S42" s="10">
        <v>13530</v>
      </c>
      <c r="T42" s="10">
        <v>13085</v>
      </c>
      <c r="U42" s="10">
        <v>9824</v>
      </c>
      <c r="V42" s="10">
        <v>9310</v>
      </c>
      <c r="W42" s="10">
        <v>3376</v>
      </c>
      <c r="X42" s="10">
        <v>7610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8"/>
      <c r="F44" s="35">
        <f>F42/F41</f>
        <v>1.0350445382090951</v>
      </c>
      <c r="G44" s="35">
        <f t="shared" ref="G44:Z44" si="13">G42/G41</f>
        <v>1.0001665001665001</v>
      </c>
      <c r="H44" s="35">
        <f t="shared" si="13"/>
        <v>1.1195384615384616</v>
      </c>
      <c r="I44" s="35">
        <f t="shared" si="13"/>
        <v>1.0001548586914442</v>
      </c>
      <c r="J44" s="35">
        <f t="shared" si="13"/>
        <v>1.014406779661017</v>
      </c>
      <c r="K44" s="35">
        <f t="shared" si="13"/>
        <v>1.0134852165172963</v>
      </c>
      <c r="L44" s="35">
        <f t="shared" si="13"/>
        <v>1.1091011235955057</v>
      </c>
      <c r="M44" s="35">
        <f t="shared" si="13"/>
        <v>1.0621228257011004</v>
      </c>
      <c r="N44" s="35">
        <f t="shared" si="13"/>
        <v>1.0285881549419456</v>
      </c>
      <c r="O44" s="35">
        <f t="shared" si="13"/>
        <v>1.01</v>
      </c>
      <c r="P44" s="35">
        <f t="shared" si="13"/>
        <v>1.0674454828660436</v>
      </c>
      <c r="Q44" s="35">
        <f t="shared" si="13"/>
        <v>1.0765432098765433</v>
      </c>
      <c r="R44" s="35">
        <f t="shared" si="13"/>
        <v>1.0472926067337729</v>
      </c>
      <c r="S44" s="35">
        <f t="shared" si="13"/>
        <v>1.0572790497772915</v>
      </c>
      <c r="T44" s="35">
        <f t="shared" si="13"/>
        <v>1.0182086997120847</v>
      </c>
      <c r="U44" s="35">
        <f t="shared" si="13"/>
        <v>1.0001018018935153</v>
      </c>
      <c r="V44" s="35">
        <f t="shared" si="13"/>
        <v>1.2885813148788927</v>
      </c>
      <c r="W44" s="35">
        <f t="shared" si="13"/>
        <v>1.4066666666666667</v>
      </c>
      <c r="X44" s="35">
        <f t="shared" si="13"/>
        <v>1.1957888120678819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8"/>
      <c r="F45" s="34">
        <v>5368</v>
      </c>
      <c r="G45" s="34">
        <v>2690</v>
      </c>
      <c r="H45" s="34">
        <v>5388</v>
      </c>
      <c r="I45" s="34">
        <v>3399</v>
      </c>
      <c r="J45" s="34">
        <v>2261</v>
      </c>
      <c r="K45" s="34">
        <v>4963</v>
      </c>
      <c r="L45" s="34">
        <v>5102</v>
      </c>
      <c r="M45" s="34">
        <v>4081</v>
      </c>
      <c r="N45" s="34">
        <v>4803</v>
      </c>
      <c r="O45" s="34">
        <v>692</v>
      </c>
      <c r="P45" s="34">
        <v>2340</v>
      </c>
      <c r="Q45" s="34">
        <v>1989</v>
      </c>
      <c r="R45" s="34">
        <v>5574</v>
      </c>
      <c r="S45" s="34">
        <v>6488</v>
      </c>
      <c r="T45" s="34">
        <v>5030</v>
      </c>
      <c r="U45" s="34">
        <v>3129</v>
      </c>
      <c r="V45" s="34">
        <v>4813</v>
      </c>
      <c r="W45" s="34">
        <v>1337</v>
      </c>
      <c r="X45" s="34">
        <v>1600</v>
      </c>
      <c r="Y45" s="34">
        <v>7976</v>
      </c>
      <c r="Z45" s="34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8"/>
      <c r="F46" s="26">
        <v>2087</v>
      </c>
      <c r="G46" s="26">
        <v>2760</v>
      </c>
      <c r="H46" s="26">
        <v>7204</v>
      </c>
      <c r="I46" s="26">
        <v>8062</v>
      </c>
      <c r="J46" s="26">
        <v>2472</v>
      </c>
      <c r="K46" s="26">
        <v>5517</v>
      </c>
      <c r="L46" s="26">
        <v>3443</v>
      </c>
      <c r="M46" s="26">
        <v>5655</v>
      </c>
      <c r="N46" s="26">
        <v>5092</v>
      </c>
      <c r="O46" s="26">
        <v>1705</v>
      </c>
      <c r="P46" s="26">
        <v>4307</v>
      </c>
      <c r="Q46" s="26">
        <v>5301</v>
      </c>
      <c r="R46" s="26">
        <v>5123</v>
      </c>
      <c r="S46" s="26">
        <v>5501</v>
      </c>
      <c r="T46" s="26">
        <v>7321</v>
      </c>
      <c r="U46" s="26">
        <v>5423</v>
      </c>
      <c r="V46" s="26">
        <v>3781</v>
      </c>
      <c r="W46" s="26">
        <v>1535</v>
      </c>
      <c r="X46" s="26">
        <v>3902</v>
      </c>
      <c r="Y46" s="26">
        <v>6347</v>
      </c>
      <c r="Z46" s="26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8">
        <v>1014</v>
      </c>
      <c r="F47" s="34"/>
      <c r="G47" s="34"/>
      <c r="H47" s="34"/>
      <c r="I47" s="34">
        <v>700</v>
      </c>
      <c r="J47" s="34"/>
      <c r="K47" s="34"/>
      <c r="L47" s="34"/>
      <c r="M47" s="34">
        <v>10</v>
      </c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22</v>
      </c>
      <c r="W47" s="34"/>
      <c r="X47" s="34"/>
      <c r="Y47" s="34"/>
      <c r="Z47" s="34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8"/>
      <c r="F48" s="34"/>
      <c r="G48" s="34"/>
      <c r="H48" s="34">
        <v>94</v>
      </c>
      <c r="I48" s="34"/>
      <c r="J48" s="34"/>
      <c r="K48" s="34"/>
      <c r="L48" s="34"/>
      <c r="M48" s="34"/>
      <c r="N48" s="34"/>
      <c r="O48" s="34"/>
      <c r="P48" s="34"/>
      <c r="Q48" s="34"/>
      <c r="R48" s="34">
        <v>180</v>
      </c>
      <c r="S48" s="34">
        <v>20</v>
      </c>
      <c r="T48" s="34"/>
      <c r="U48" s="34"/>
      <c r="V48" s="34">
        <v>75</v>
      </c>
      <c r="W48" s="34"/>
      <c r="X48" s="34"/>
      <c r="Y48" s="34"/>
      <c r="Z48" s="34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8"/>
      <c r="F49" s="26">
        <v>730</v>
      </c>
      <c r="G49" s="26">
        <v>66</v>
      </c>
      <c r="H49" s="26">
        <v>435</v>
      </c>
      <c r="I49" s="26">
        <v>501</v>
      </c>
      <c r="J49" s="26">
        <v>383</v>
      </c>
      <c r="K49" s="26">
        <v>370</v>
      </c>
      <c r="L49" s="26">
        <v>94</v>
      </c>
      <c r="M49" s="26">
        <v>346</v>
      </c>
      <c r="N49" s="26">
        <v>463</v>
      </c>
      <c r="O49" s="26"/>
      <c r="P49" s="26"/>
      <c r="Q49" s="26">
        <v>438</v>
      </c>
      <c r="R49" s="26">
        <v>88</v>
      </c>
      <c r="S49" s="26">
        <v>352</v>
      </c>
      <c r="T49" s="26">
        <v>283</v>
      </c>
      <c r="U49" s="26">
        <v>570</v>
      </c>
      <c r="V49" s="26">
        <v>89</v>
      </c>
      <c r="W49" s="26">
        <v>20</v>
      </c>
      <c r="X49" s="26">
        <v>857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8"/>
      <c r="F51" s="34">
        <v>15320</v>
      </c>
      <c r="G51" s="34">
        <v>4100</v>
      </c>
      <c r="H51" s="34">
        <v>9720</v>
      </c>
      <c r="I51" s="34">
        <v>16991</v>
      </c>
      <c r="J51" s="34">
        <v>7125</v>
      </c>
      <c r="K51" s="34">
        <v>18250</v>
      </c>
      <c r="L51" s="34">
        <v>12150</v>
      </c>
      <c r="M51" s="34">
        <v>8506</v>
      </c>
      <c r="N51" s="34">
        <v>9882</v>
      </c>
      <c r="O51" s="34">
        <v>2638</v>
      </c>
      <c r="P51" s="34">
        <v>1126</v>
      </c>
      <c r="Q51" s="34">
        <v>9520</v>
      </c>
      <c r="R51" s="34">
        <v>18132</v>
      </c>
      <c r="S51" s="34">
        <v>12000</v>
      </c>
      <c r="T51" s="34">
        <v>16871</v>
      </c>
      <c r="U51" s="34">
        <v>12412</v>
      </c>
      <c r="V51" s="34">
        <v>9680</v>
      </c>
      <c r="W51" s="34">
        <v>4498</v>
      </c>
      <c r="X51" s="34">
        <v>5300</v>
      </c>
      <c r="Y51" s="34">
        <v>23156</v>
      </c>
      <c r="Z51" s="34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8"/>
      <c r="F52" s="34">
        <v>6896</v>
      </c>
      <c r="G52" s="34">
        <v>4100</v>
      </c>
      <c r="H52" s="34">
        <v>9720</v>
      </c>
      <c r="I52" s="34">
        <v>100</v>
      </c>
      <c r="J52" s="34">
        <v>2330</v>
      </c>
      <c r="K52" s="34">
        <v>4800</v>
      </c>
      <c r="L52" s="34">
        <v>11630</v>
      </c>
      <c r="M52" s="34">
        <v>2521</v>
      </c>
      <c r="N52" s="34">
        <v>9073</v>
      </c>
      <c r="O52" s="34">
        <v>2338</v>
      </c>
      <c r="P52" s="34">
        <v>594</v>
      </c>
      <c r="Q52" s="34">
        <v>3250</v>
      </c>
      <c r="R52" s="34">
        <v>18132</v>
      </c>
      <c r="S52" s="34">
        <v>5300</v>
      </c>
      <c r="T52" s="34">
        <v>8405</v>
      </c>
      <c r="U52" s="34">
        <v>2568</v>
      </c>
      <c r="V52" s="34">
        <v>80</v>
      </c>
      <c r="W52" s="34">
        <v>4498</v>
      </c>
      <c r="X52" s="34"/>
      <c r="Y52" s="34">
        <v>21442</v>
      </c>
      <c r="Z52" s="34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8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5">
        <v>6366</v>
      </c>
      <c r="F54" s="34">
        <v>106</v>
      </c>
      <c r="G54" s="34">
        <v>164</v>
      </c>
      <c r="H54" s="34">
        <v>722</v>
      </c>
      <c r="I54" s="34">
        <v>340</v>
      </c>
      <c r="J54" s="34">
        <v>61.2</v>
      </c>
      <c r="K54" s="34">
        <v>100</v>
      </c>
      <c r="L54" s="34">
        <v>768</v>
      </c>
      <c r="M54" s="34">
        <v>780</v>
      </c>
      <c r="N54" s="34">
        <v>252</v>
      </c>
      <c r="O54" s="34">
        <v>14.7</v>
      </c>
      <c r="P54" s="34">
        <v>54</v>
      </c>
      <c r="Q54" s="34">
        <v>201</v>
      </c>
      <c r="R54" s="34">
        <v>67</v>
      </c>
      <c r="S54" s="34">
        <v>393</v>
      </c>
      <c r="T54" s="34">
        <v>157</v>
      </c>
      <c r="U54" s="34">
        <v>53</v>
      </c>
      <c r="V54" s="34">
        <v>110</v>
      </c>
      <c r="W54" s="34">
        <v>7</v>
      </c>
      <c r="X54" s="34">
        <v>247</v>
      </c>
      <c r="Y54" s="34">
        <v>412</v>
      </c>
      <c r="Z54" s="34">
        <v>2</v>
      </c>
      <c r="AA54" s="20"/>
    </row>
    <row r="55" spans="1:27" s="2" customFormat="1" ht="30" hidden="1" customHeight="1" x14ac:dyDescent="0.3">
      <c r="A55" s="18" t="s">
        <v>52</v>
      </c>
      <c r="B55" s="108"/>
      <c r="C55" s="33">
        <f>C54/C53</f>
        <v>0.61101830286919723</v>
      </c>
      <c r="D55" s="15"/>
      <c r="E55" s="15"/>
      <c r="F55" s="35">
        <f t="shared" ref="F55:Z55" si="15">F54/F53</f>
        <v>1</v>
      </c>
      <c r="G55" s="35">
        <f t="shared" si="15"/>
        <v>0.32112786371646762</v>
      </c>
      <c r="H55" s="35">
        <f t="shared" si="15"/>
        <v>0.59204592045920457</v>
      </c>
      <c r="I55" s="35">
        <f t="shared" si="15"/>
        <v>0.63044687557945489</v>
      </c>
      <c r="J55" s="35">
        <f t="shared" si="15"/>
        <v>1.0166112956810631</v>
      </c>
      <c r="K55" s="35">
        <f t="shared" si="15"/>
        <v>0.63938618925831203</v>
      </c>
      <c r="L55" s="35">
        <f t="shared" si="15"/>
        <v>0.7862407862407863</v>
      </c>
      <c r="M55" s="35">
        <f t="shared" si="15"/>
        <v>0.75971559364955676</v>
      </c>
      <c r="N55" s="35">
        <f t="shared" si="15"/>
        <v>0.57758423103369239</v>
      </c>
      <c r="O55" s="35">
        <f t="shared" si="15"/>
        <v>0.79459459459459458</v>
      </c>
      <c r="P55" s="35">
        <f t="shared" si="15"/>
        <v>0.21686746987951808</v>
      </c>
      <c r="Q55" s="35">
        <f t="shared" si="15"/>
        <v>0.4644177449168207</v>
      </c>
      <c r="R55" s="35">
        <f t="shared" si="15"/>
        <v>1.0044977511244377</v>
      </c>
      <c r="S55" s="35">
        <f t="shared" si="15"/>
        <v>0.43536058491193086</v>
      </c>
      <c r="T55" s="35">
        <f t="shared" si="15"/>
        <v>0.58603956700261295</v>
      </c>
      <c r="U55" s="35">
        <f t="shared" si="15"/>
        <v>0.56623931623931623</v>
      </c>
      <c r="V55" s="35">
        <f t="shared" si="15"/>
        <v>1.0967098703888336</v>
      </c>
      <c r="W55" s="35">
        <f t="shared" si="15"/>
        <v>0.5</v>
      </c>
      <c r="X55" s="35">
        <f t="shared" si="15"/>
        <v>0.78041074249605058</v>
      </c>
      <c r="Y55" s="35">
        <f t="shared" si="15"/>
        <v>0.67540983606557381</v>
      </c>
      <c r="Z55" s="35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2"/>
      <c r="F56" s="34"/>
      <c r="G56" s="34">
        <v>52</v>
      </c>
      <c r="H56" s="34"/>
      <c r="I56" s="34"/>
      <c r="J56" s="34"/>
      <c r="K56" s="34">
        <v>100</v>
      </c>
      <c r="L56" s="34">
        <v>768</v>
      </c>
      <c r="M56" s="34">
        <v>780</v>
      </c>
      <c r="N56" s="34">
        <v>70</v>
      </c>
      <c r="O56" s="34">
        <v>14.7</v>
      </c>
      <c r="P56" s="34"/>
      <c r="Q56" s="34">
        <v>90</v>
      </c>
      <c r="R56" s="34">
        <v>67</v>
      </c>
      <c r="S56" s="34">
        <v>250</v>
      </c>
      <c r="T56" s="34">
        <v>157</v>
      </c>
      <c r="U56" s="34"/>
      <c r="V56" s="34"/>
      <c r="W56" s="34"/>
      <c r="X56" s="34"/>
      <c r="Y56" s="34">
        <v>412</v>
      </c>
      <c r="Z56" s="34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6">
        <v>963</v>
      </c>
      <c r="F58" s="26">
        <v>16</v>
      </c>
      <c r="G58" s="26">
        <v>117</v>
      </c>
      <c r="H58" s="26">
        <v>86.6</v>
      </c>
      <c r="I58" s="26">
        <v>5</v>
      </c>
      <c r="J58" s="26">
        <v>11</v>
      </c>
      <c r="K58" s="26">
        <v>13</v>
      </c>
      <c r="L58" s="26">
        <v>107</v>
      </c>
      <c r="M58" s="26">
        <v>78.3</v>
      </c>
      <c r="N58" s="26">
        <v>62</v>
      </c>
      <c r="O58" s="54">
        <v>11</v>
      </c>
      <c r="P58" s="26">
        <v>14</v>
      </c>
      <c r="Q58" s="26">
        <v>99</v>
      </c>
      <c r="R58" s="26"/>
      <c r="S58" s="26">
        <v>17</v>
      </c>
      <c r="T58" s="26">
        <v>49</v>
      </c>
      <c r="U58" s="26">
        <v>15</v>
      </c>
      <c r="V58" s="26">
        <v>1.5</v>
      </c>
      <c r="W58" s="26">
        <v>17</v>
      </c>
      <c r="X58" s="26">
        <v>87</v>
      </c>
      <c r="Y58" s="26">
        <v>54</v>
      </c>
      <c r="Z58" s="26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6"/>
      <c r="F59" s="26"/>
      <c r="G59" s="26"/>
      <c r="H59" s="26">
        <v>438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6"/>
      <c r="F60" s="57">
        <f>F61+F64+F65+F67+F70+F71+F72</f>
        <v>5900</v>
      </c>
      <c r="G60" s="57">
        <v>101</v>
      </c>
      <c r="H60" s="57">
        <f t="shared" ref="H60:Z60" si="16">H61+H64+H65+H67+H70+H71+H72</f>
        <v>1110</v>
      </c>
      <c r="I60" s="57">
        <f t="shared" si="16"/>
        <v>1449</v>
      </c>
      <c r="J60" s="57">
        <f t="shared" si="16"/>
        <v>947</v>
      </c>
      <c r="K60" s="57">
        <f t="shared" si="16"/>
        <v>6412</v>
      </c>
      <c r="L60" s="57">
        <f t="shared" si="16"/>
        <v>318</v>
      </c>
      <c r="M60" s="57">
        <f t="shared" si="16"/>
        <v>689</v>
      </c>
      <c r="N60" s="57">
        <v>841</v>
      </c>
      <c r="O60" s="57">
        <f t="shared" si="16"/>
        <v>0</v>
      </c>
      <c r="P60" s="57">
        <f t="shared" si="16"/>
        <v>1</v>
      </c>
      <c r="Q60" s="57">
        <f t="shared" si="16"/>
        <v>645</v>
      </c>
      <c r="R60" s="57">
        <f t="shared" si="16"/>
        <v>3888</v>
      </c>
      <c r="S60" s="57">
        <v>765</v>
      </c>
      <c r="T60" s="57">
        <f t="shared" si="16"/>
        <v>1196</v>
      </c>
      <c r="U60" s="57">
        <f t="shared" si="16"/>
        <v>200</v>
      </c>
      <c r="V60" s="57">
        <f>V61+V64+V65+V67+V70+V71+V72</f>
        <v>1167</v>
      </c>
      <c r="W60" s="57">
        <f t="shared" si="16"/>
        <v>332</v>
      </c>
      <c r="X60" s="57">
        <f t="shared" si="16"/>
        <v>592</v>
      </c>
      <c r="Y60" s="57">
        <f t="shared" si="16"/>
        <v>221</v>
      </c>
      <c r="Z60" s="57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6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>
        <v>1</v>
      </c>
      <c r="Q61" s="34"/>
      <c r="R61" s="34"/>
      <c r="S61" s="34"/>
      <c r="T61" s="34"/>
      <c r="U61" s="34"/>
      <c r="V61" s="34">
        <v>310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6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6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6">
        <v>14825</v>
      </c>
      <c r="F64" s="37">
        <v>5900</v>
      </c>
      <c r="G64" s="37">
        <v>70</v>
      </c>
      <c r="H64" s="37"/>
      <c r="I64" s="37">
        <v>125</v>
      </c>
      <c r="J64" s="37">
        <v>37</v>
      </c>
      <c r="K64" s="37">
        <v>906</v>
      </c>
      <c r="L64" s="37">
        <v>134</v>
      </c>
      <c r="M64" s="37">
        <v>374</v>
      </c>
      <c r="N64" s="37"/>
      <c r="O64" s="37"/>
      <c r="P64" s="37"/>
      <c r="Q64" s="37">
        <v>605</v>
      </c>
      <c r="R64" s="37">
        <v>1841</v>
      </c>
      <c r="S64" s="37"/>
      <c r="T64" s="37">
        <v>808</v>
      </c>
      <c r="U64" s="37">
        <v>200</v>
      </c>
      <c r="V64" s="37"/>
      <c r="W64" s="37">
        <v>332</v>
      </c>
      <c r="X64" s="37">
        <v>487</v>
      </c>
      <c r="Y64" s="37">
        <v>175</v>
      </c>
      <c r="Z64" s="3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6">
        <v>9931</v>
      </c>
      <c r="F65" s="37"/>
      <c r="G65" s="37">
        <v>7</v>
      </c>
      <c r="H65" s="37">
        <v>350</v>
      </c>
      <c r="I65" s="37">
        <v>730</v>
      </c>
      <c r="J65" s="37">
        <v>254</v>
      </c>
      <c r="K65" s="37">
        <v>4415</v>
      </c>
      <c r="L65" s="37">
        <v>184</v>
      </c>
      <c r="M65" s="37"/>
      <c r="N65" s="37">
        <v>731</v>
      </c>
      <c r="O65" s="37"/>
      <c r="P65" s="37"/>
      <c r="Q65" s="37">
        <v>40</v>
      </c>
      <c r="R65" s="37">
        <v>20</v>
      </c>
      <c r="S65" s="37">
        <v>380</v>
      </c>
      <c r="T65" s="37">
        <v>250</v>
      </c>
      <c r="U65" s="37"/>
      <c r="V65" s="37"/>
      <c r="W65" s="37"/>
      <c r="X65" s="37">
        <v>5</v>
      </c>
      <c r="Y65" s="37">
        <v>46</v>
      </c>
      <c r="Z65" s="3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6">
        <v>12843</v>
      </c>
      <c r="F66" s="37"/>
      <c r="G66" s="37">
        <v>276</v>
      </c>
      <c r="H66" s="37">
        <v>937</v>
      </c>
      <c r="I66" s="37">
        <v>1113</v>
      </c>
      <c r="J66" s="37">
        <v>300</v>
      </c>
      <c r="K66" s="37">
        <v>186</v>
      </c>
      <c r="L66" s="37"/>
      <c r="M66" s="37">
        <v>1210</v>
      </c>
      <c r="N66" s="37">
        <v>155</v>
      </c>
      <c r="O66" s="37">
        <v>380</v>
      </c>
      <c r="P66" s="37">
        <v>190</v>
      </c>
      <c r="Q66" s="37">
        <v>708</v>
      </c>
      <c r="R66" s="37">
        <v>295</v>
      </c>
      <c r="S66" s="37"/>
      <c r="T66" s="37">
        <v>214</v>
      </c>
      <c r="U66" s="37">
        <v>1819</v>
      </c>
      <c r="V66" s="37"/>
      <c r="W66" s="37"/>
      <c r="X66" s="37">
        <v>584</v>
      </c>
      <c r="Y66" s="37">
        <v>1082</v>
      </c>
      <c r="Z66" s="3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6">
        <v>4222</v>
      </c>
      <c r="F67" s="37"/>
      <c r="G67" s="37"/>
      <c r="H67" s="37">
        <v>560</v>
      </c>
      <c r="I67" s="37"/>
      <c r="J67" s="37"/>
      <c r="K67" s="37">
        <v>660</v>
      </c>
      <c r="L67" s="37"/>
      <c r="M67" s="37">
        <v>215</v>
      </c>
      <c r="N67" s="37"/>
      <c r="O67" s="37"/>
      <c r="P67" s="37"/>
      <c r="Q67" s="37"/>
      <c r="R67" s="37"/>
      <c r="S67" s="37"/>
      <c r="T67" s="37"/>
      <c r="U67" s="37"/>
      <c r="V67" s="37">
        <v>652</v>
      </c>
      <c r="W67" s="37"/>
      <c r="X67" s="37"/>
      <c r="Y67" s="37"/>
      <c r="Z67" s="3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6">
        <v>39137</v>
      </c>
      <c r="F68" s="37">
        <v>51.4</v>
      </c>
      <c r="G68" s="37">
        <v>135</v>
      </c>
      <c r="H68" s="37">
        <v>1749</v>
      </c>
      <c r="I68" s="37">
        <v>591</v>
      </c>
      <c r="J68" s="37">
        <v>568</v>
      </c>
      <c r="K68" s="37">
        <v>1165</v>
      </c>
      <c r="L68" s="37">
        <v>96</v>
      </c>
      <c r="M68" s="37">
        <v>2052</v>
      </c>
      <c r="N68" s="37">
        <v>94</v>
      </c>
      <c r="O68" s="37">
        <v>463</v>
      </c>
      <c r="P68" s="37">
        <v>240</v>
      </c>
      <c r="Q68" s="37">
        <v>1584</v>
      </c>
      <c r="R68" s="37">
        <v>1766</v>
      </c>
      <c r="S68" s="37">
        <v>263</v>
      </c>
      <c r="T68" s="37">
        <v>590</v>
      </c>
      <c r="U68" s="37">
        <v>488</v>
      </c>
      <c r="V68" s="37">
        <v>70</v>
      </c>
      <c r="W68" s="37">
        <v>45</v>
      </c>
      <c r="X68" s="37">
        <v>773</v>
      </c>
      <c r="Y68" s="37">
        <v>5187</v>
      </c>
      <c r="Z68" s="3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6">
        <v>14333</v>
      </c>
      <c r="F69" s="37">
        <v>255</v>
      </c>
      <c r="G69" s="37">
        <v>187</v>
      </c>
      <c r="H69" s="37">
        <v>4513</v>
      </c>
      <c r="I69" s="37">
        <v>1118</v>
      </c>
      <c r="J69" s="37">
        <v>302</v>
      </c>
      <c r="K69" s="37">
        <v>806</v>
      </c>
      <c r="L69" s="37">
        <v>422</v>
      </c>
      <c r="M69" s="37">
        <v>262</v>
      </c>
      <c r="N69" s="37">
        <v>193</v>
      </c>
      <c r="O69" s="37">
        <v>70</v>
      </c>
      <c r="P69" s="37">
        <v>55</v>
      </c>
      <c r="Q69" s="37">
        <v>130</v>
      </c>
      <c r="R69" s="37">
        <v>472</v>
      </c>
      <c r="S69" s="37">
        <v>327</v>
      </c>
      <c r="T69" s="37">
        <v>184</v>
      </c>
      <c r="U69" s="37">
        <v>238</v>
      </c>
      <c r="V69" s="37">
        <v>120</v>
      </c>
      <c r="W69" s="37">
        <v>38</v>
      </c>
      <c r="X69" s="37">
        <v>778.3</v>
      </c>
      <c r="Y69" s="37">
        <v>478</v>
      </c>
      <c r="Z69" s="3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6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112</v>
      </c>
      <c r="S70" s="37">
        <v>13.8</v>
      </c>
      <c r="T70" s="37">
        <v>138</v>
      </c>
      <c r="U70" s="37"/>
      <c r="V70" s="37">
        <v>205</v>
      </c>
      <c r="W70" s="37"/>
      <c r="X70" s="37"/>
      <c r="Y70" s="37"/>
      <c r="Z70" s="3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6">
        <v>1271</v>
      </c>
      <c r="F71" s="23"/>
      <c r="G71" s="23"/>
      <c r="H71" s="23"/>
      <c r="I71" s="39"/>
      <c r="J71" s="39">
        <v>20</v>
      </c>
      <c r="K71" s="37">
        <v>400</v>
      </c>
      <c r="L71" s="37"/>
      <c r="M71" s="37"/>
      <c r="N71" s="37"/>
      <c r="O71" s="37"/>
      <c r="P71" s="37"/>
      <c r="Q71" s="37"/>
      <c r="R71" s="37">
        <v>1915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6"/>
      <c r="F72" s="37"/>
      <c r="G72" s="37"/>
      <c r="H72" s="37">
        <v>50</v>
      </c>
      <c r="I72" s="37">
        <v>559</v>
      </c>
      <c r="J72" s="37">
        <v>636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6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6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38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6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6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6"/>
      <c r="F80" s="113"/>
      <c r="G80" s="113">
        <v>1</v>
      </c>
      <c r="H80" s="113"/>
      <c r="I80" s="113">
        <v>4</v>
      </c>
      <c r="J80" s="113">
        <v>2</v>
      </c>
      <c r="K80" s="113"/>
      <c r="L80" s="113"/>
      <c r="M80" s="113">
        <v>2</v>
      </c>
      <c r="N80" s="113"/>
      <c r="O80" s="113">
        <v>1</v>
      </c>
      <c r="P80" s="113"/>
      <c r="Q80" s="113">
        <v>2</v>
      </c>
      <c r="R80" s="113">
        <v>3</v>
      </c>
      <c r="S80" s="113">
        <v>2</v>
      </c>
      <c r="T80" s="113">
        <v>2</v>
      </c>
      <c r="U80" s="113">
        <v>1</v>
      </c>
      <c r="V80" s="113"/>
      <c r="W80" s="113">
        <v>1</v>
      </c>
      <c r="X80" s="113">
        <v>1</v>
      </c>
      <c r="Y80" s="113"/>
      <c r="Z80" s="113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5">
        <f t="shared" ref="F83:Z83" si="18">(F42-F84)</f>
        <v>302</v>
      </c>
      <c r="G83" s="95">
        <f t="shared" si="18"/>
        <v>0</v>
      </c>
      <c r="H83" s="95">
        <f t="shared" si="18"/>
        <v>1429</v>
      </c>
      <c r="I83" s="95">
        <f t="shared" si="18"/>
        <v>306</v>
      </c>
      <c r="J83" s="95">
        <f t="shared" si="18"/>
        <v>80</v>
      </c>
      <c r="K83" s="95">
        <f t="shared" si="18"/>
        <v>0</v>
      </c>
      <c r="L83" s="95">
        <f t="shared" si="18"/>
        <v>98</v>
      </c>
      <c r="M83" s="95">
        <f t="shared" si="18"/>
        <v>478</v>
      </c>
      <c r="N83" s="95">
        <f t="shared" si="18"/>
        <v>275</v>
      </c>
      <c r="O83" s="95">
        <f t="shared" si="18"/>
        <v>30</v>
      </c>
      <c r="P83" s="95">
        <f t="shared" si="18"/>
        <v>442</v>
      </c>
      <c r="Q83" s="95">
        <f t="shared" si="18"/>
        <v>466</v>
      </c>
      <c r="R83" s="95">
        <f t="shared" si="18"/>
        <v>457</v>
      </c>
      <c r="S83" s="95">
        <f t="shared" si="18"/>
        <v>738</v>
      </c>
      <c r="T83" s="95">
        <f t="shared" si="18"/>
        <v>539</v>
      </c>
      <c r="U83" s="95">
        <f t="shared" si="18"/>
        <v>153</v>
      </c>
      <c r="V83" s="95">
        <f t="shared" si="18"/>
        <v>2085</v>
      </c>
      <c r="W83" s="95">
        <f t="shared" si="18"/>
        <v>626</v>
      </c>
      <c r="X83" s="95">
        <f t="shared" si="18"/>
        <v>598</v>
      </c>
      <c r="Y83" s="95">
        <f t="shared" si="18"/>
        <v>0</v>
      </c>
      <c r="Z83" s="95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2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3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3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3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>
        <f t="shared" si="20"/>
        <v>0</v>
      </c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customHeight="1" collapsed="1" x14ac:dyDescent="0.25">
      <c r="A100" s="32" t="s">
        <v>91</v>
      </c>
      <c r="B100" s="23">
        <v>272</v>
      </c>
      <c r="C100" s="27">
        <f t="shared" si="20"/>
        <v>1543</v>
      </c>
      <c r="D100" s="15">
        <f>C100/B100</f>
        <v>5.6727941176470589</v>
      </c>
      <c r="E100" s="15"/>
      <c r="F100" s="39"/>
      <c r="G100" s="39"/>
      <c r="H100" s="39"/>
      <c r="I100" s="39">
        <v>8</v>
      </c>
      <c r="J100" s="39"/>
      <c r="K100" s="39"/>
      <c r="L100" s="39"/>
      <c r="M100" s="39">
        <v>65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>
        <v>1470</v>
      </c>
      <c r="Z100" s="39"/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7" t="e">
        <f t="shared" si="20"/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1">H100/H99</f>
        <v>#DIV/0!</v>
      </c>
      <c r="I101" s="29" t="e">
        <f t="shared" si="21"/>
        <v>#DIV/0!</v>
      </c>
      <c r="J101" s="29" t="e">
        <f t="shared" si="21"/>
        <v>#DIV/0!</v>
      </c>
      <c r="K101" s="29" t="e">
        <f t="shared" si="21"/>
        <v>#DIV/0!</v>
      </c>
      <c r="L101" s="29" t="e">
        <f t="shared" si="21"/>
        <v>#DIV/0!</v>
      </c>
      <c r="M101" s="29" t="e">
        <f t="shared" si="21"/>
        <v>#DIV/0!</v>
      </c>
      <c r="N101" s="29" t="e">
        <f t="shared" si="21"/>
        <v>#DIV/0!</v>
      </c>
      <c r="O101" s="29" t="e">
        <f t="shared" si="21"/>
        <v>#DIV/0!</v>
      </c>
      <c r="P101" s="29" t="e">
        <f t="shared" si="21"/>
        <v>#DIV/0!</v>
      </c>
      <c r="Q101" s="29" t="e">
        <f t="shared" si="21"/>
        <v>#DIV/0!</v>
      </c>
      <c r="R101" s="29" t="e">
        <f t="shared" si="21"/>
        <v>#DIV/0!</v>
      </c>
      <c r="S101" s="29" t="e">
        <f t="shared" si="21"/>
        <v>#DIV/0!</v>
      </c>
      <c r="T101" s="29" t="e">
        <f t="shared" si="21"/>
        <v>#DIV/0!</v>
      </c>
      <c r="U101" s="29" t="e">
        <f t="shared" si="21"/>
        <v>#DIV/0!</v>
      </c>
      <c r="V101" s="29" t="e">
        <f t="shared" si="21"/>
        <v>#DIV/0!</v>
      </c>
      <c r="W101" s="29" t="e">
        <f t="shared" si="21"/>
        <v>#DIV/0!</v>
      </c>
      <c r="X101" s="29" t="e">
        <f t="shared" si="21"/>
        <v>#DIV/0!</v>
      </c>
      <c r="Y101" s="29" t="e">
        <f t="shared" si="21"/>
        <v>#DIV/0!</v>
      </c>
      <c r="Z101" s="29" t="e">
        <f t="shared" si="21"/>
        <v>#DIV/0!</v>
      </c>
    </row>
    <row r="102" spans="1:26" s="92" customFormat="1" ht="31.8" hidden="1" customHeight="1" x14ac:dyDescent="0.25">
      <c r="A102" s="90" t="s">
        <v>96</v>
      </c>
      <c r="B102" s="93">
        <f>B99-B100</f>
        <v>-272</v>
      </c>
      <c r="C102" s="27">
        <f t="shared" si="20"/>
        <v>-1543</v>
      </c>
      <c r="D102" s="93"/>
      <c r="E102" s="93"/>
      <c r="F102" s="93">
        <f t="shared" ref="F102:Z102" si="22">F99-F100</f>
        <v>0</v>
      </c>
      <c r="G102" s="93">
        <f t="shared" si="22"/>
        <v>0</v>
      </c>
      <c r="H102" s="93">
        <f t="shared" si="22"/>
        <v>0</v>
      </c>
      <c r="I102" s="93">
        <f t="shared" si="22"/>
        <v>-8</v>
      </c>
      <c r="J102" s="93">
        <f t="shared" si="22"/>
        <v>0</v>
      </c>
      <c r="K102" s="93">
        <f t="shared" si="22"/>
        <v>0</v>
      </c>
      <c r="L102" s="93">
        <f t="shared" si="22"/>
        <v>0</v>
      </c>
      <c r="M102" s="93">
        <f t="shared" si="22"/>
        <v>-65</v>
      </c>
      <c r="N102" s="93">
        <f t="shared" si="22"/>
        <v>0</v>
      </c>
      <c r="O102" s="93">
        <f t="shared" si="22"/>
        <v>0</v>
      </c>
      <c r="P102" s="93">
        <f t="shared" si="22"/>
        <v>0</v>
      </c>
      <c r="Q102" s="93">
        <f t="shared" si="22"/>
        <v>0</v>
      </c>
      <c r="R102" s="93">
        <f t="shared" si="22"/>
        <v>0</v>
      </c>
      <c r="S102" s="93">
        <f t="shared" si="22"/>
        <v>0</v>
      </c>
      <c r="T102" s="93">
        <f t="shared" si="22"/>
        <v>0</v>
      </c>
      <c r="U102" s="93">
        <f t="shared" si="22"/>
        <v>0</v>
      </c>
      <c r="V102" s="93">
        <f t="shared" si="22"/>
        <v>0</v>
      </c>
      <c r="W102" s="93">
        <f t="shared" si="22"/>
        <v>0</v>
      </c>
      <c r="X102" s="93">
        <f t="shared" si="22"/>
        <v>0</v>
      </c>
      <c r="Y102" s="93">
        <f t="shared" si="22"/>
        <v>-1470</v>
      </c>
      <c r="Z102" s="93">
        <f t="shared" si="22"/>
        <v>0</v>
      </c>
    </row>
    <row r="103" spans="1:26" s="12" customFormat="1" ht="30" hidden="1" customHeight="1" x14ac:dyDescent="0.25">
      <c r="A103" s="11" t="s">
        <v>92</v>
      </c>
      <c r="B103" s="39"/>
      <c r="C103" s="27">
        <f t="shared" si="20"/>
        <v>250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>
        <v>250</v>
      </c>
      <c r="Z103" s="10"/>
    </row>
    <row r="104" spans="1:26" s="12" customFormat="1" ht="30" hidden="1" customHeight="1" x14ac:dyDescent="0.25">
      <c r="A104" s="11" t="s">
        <v>93</v>
      </c>
      <c r="B104" s="39"/>
      <c r="C104" s="27">
        <f t="shared" si="20"/>
        <v>100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>
        <v>100</v>
      </c>
      <c r="Z104" s="10"/>
    </row>
    <row r="105" spans="1:26" s="12" customFormat="1" ht="30" hidden="1" customHeight="1" x14ac:dyDescent="0.25">
      <c r="A105" s="11" t="s">
        <v>94</v>
      </c>
      <c r="B105" s="23">
        <v>20</v>
      </c>
      <c r="C105" s="27">
        <f t="shared" si="20"/>
        <v>390</v>
      </c>
      <c r="D105" s="15">
        <f>C105/B105</f>
        <v>19.5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>
        <v>390</v>
      </c>
      <c r="Z105" s="10"/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/>
      <c r="C107" s="27">
        <f t="shared" si="20"/>
        <v>359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>
        <v>359</v>
      </c>
      <c r="Z107" s="39"/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7" t="e">
        <f t="shared" si="20"/>
        <v>#DIV/0!</v>
      </c>
      <c r="D108" s="29"/>
      <c r="E108" s="29"/>
      <c r="F108" s="29" t="e">
        <f t="shared" ref="F108:Z108" si="23">F107/F99</f>
        <v>#DIV/0!</v>
      </c>
      <c r="G108" s="29" t="e">
        <f t="shared" si="23"/>
        <v>#DIV/0!</v>
      </c>
      <c r="H108" s="29" t="e">
        <f t="shared" si="23"/>
        <v>#DIV/0!</v>
      </c>
      <c r="I108" s="29" t="e">
        <f t="shared" si="23"/>
        <v>#DIV/0!</v>
      </c>
      <c r="J108" s="29" t="e">
        <f t="shared" si="23"/>
        <v>#DIV/0!</v>
      </c>
      <c r="K108" s="29" t="e">
        <f t="shared" si="23"/>
        <v>#DIV/0!</v>
      </c>
      <c r="L108" s="29" t="e">
        <f t="shared" si="23"/>
        <v>#DIV/0!</v>
      </c>
      <c r="M108" s="29" t="e">
        <f t="shared" si="23"/>
        <v>#DIV/0!</v>
      </c>
      <c r="N108" s="29" t="e">
        <f t="shared" si="23"/>
        <v>#DIV/0!</v>
      </c>
      <c r="O108" s="29" t="e">
        <f t="shared" si="23"/>
        <v>#DIV/0!</v>
      </c>
      <c r="P108" s="29" t="e">
        <f t="shared" si="23"/>
        <v>#DIV/0!</v>
      </c>
      <c r="Q108" s="29" t="e">
        <f t="shared" si="23"/>
        <v>#DIV/0!</v>
      </c>
      <c r="R108" s="29" t="e">
        <f t="shared" si="23"/>
        <v>#DIV/0!</v>
      </c>
      <c r="S108" s="29" t="e">
        <f t="shared" si="23"/>
        <v>#DIV/0!</v>
      </c>
      <c r="T108" s="29" t="e">
        <f t="shared" si="23"/>
        <v>#DIV/0!</v>
      </c>
      <c r="U108" s="29" t="e">
        <f t="shared" si="23"/>
        <v>#DIV/0!</v>
      </c>
      <c r="V108" s="29" t="e">
        <f t="shared" si="23"/>
        <v>#DIV/0!</v>
      </c>
      <c r="W108" s="29" t="e">
        <f t="shared" si="23"/>
        <v>#DIV/0!</v>
      </c>
      <c r="X108" s="29" t="e">
        <f t="shared" si="23"/>
        <v>#DIV/0!</v>
      </c>
      <c r="Y108" s="29" t="e">
        <f t="shared" si="23"/>
        <v>#DIV/0!</v>
      </c>
      <c r="Z108" s="29" t="e">
        <f t="shared" si="23"/>
        <v>#DIV/0!</v>
      </c>
    </row>
    <row r="109" spans="1:26" s="12" customFormat="1" ht="30" hidden="1" customHeight="1" x14ac:dyDescent="0.25">
      <c r="A109" s="11" t="s">
        <v>92</v>
      </c>
      <c r="B109" s="39"/>
      <c r="C109" s="27">
        <f t="shared" si="20"/>
        <v>118</v>
      </c>
      <c r="D109" s="15" t="e">
        <f t="shared" ref="D109:D114" si="24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>
        <v>118</v>
      </c>
      <c r="Z109" s="10"/>
    </row>
    <row r="110" spans="1:26" s="12" customFormat="1" ht="30" hidden="1" customHeight="1" x14ac:dyDescent="0.25">
      <c r="A110" s="11" t="s">
        <v>93</v>
      </c>
      <c r="B110" s="39"/>
      <c r="C110" s="27">
        <f t="shared" si="20"/>
        <v>0</v>
      </c>
      <c r="D110" s="15" t="e">
        <f t="shared" si="24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7">
        <f t="shared" si="20"/>
        <v>154</v>
      </c>
      <c r="D111" s="15" t="e">
        <f t="shared" si="24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>
        <v>154</v>
      </c>
      <c r="Z111" s="10"/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/>
      <c r="C114" s="27">
        <f t="shared" si="20"/>
        <v>1311</v>
      </c>
      <c r="D114" s="15" t="e">
        <f t="shared" si="24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>
        <v>1311</v>
      </c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hidden="1" customHeight="1" x14ac:dyDescent="0.25">
      <c r="A116" s="11" t="s">
        <v>92</v>
      </c>
      <c r="B116" s="26"/>
      <c r="C116" s="27">
        <f t="shared" si="20"/>
        <v>429</v>
      </c>
      <c r="D116" s="15" t="e">
        <f t="shared" ref="D116:D124" si="26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>
        <v>429</v>
      </c>
      <c r="Z116" s="10"/>
    </row>
    <row r="117" spans="1:26" s="12" customFormat="1" ht="30" hidden="1" customHeight="1" x14ac:dyDescent="0.25">
      <c r="A117" s="11" t="s">
        <v>93</v>
      </c>
      <c r="B117" s="26"/>
      <c r="C117" s="27">
        <f t="shared" si="20"/>
        <v>0</v>
      </c>
      <c r="D117" s="15" t="e">
        <f t="shared" si="26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7">
        <f t="shared" si="20"/>
        <v>607</v>
      </c>
      <c r="D118" s="15" t="e">
        <f t="shared" si="26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>
        <v>607</v>
      </c>
      <c r="Z118" s="10"/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/>
      <c r="C120" s="53">
        <f t="shared" ref="C120:Y120" si="27">C114/C107*10</f>
        <v>36.51810584958217</v>
      </c>
      <c r="D120" s="54" t="e">
        <f t="shared" si="27"/>
        <v>#DIV/0!</v>
      </c>
      <c r="E120" s="54" t="e">
        <f t="shared" si="27"/>
        <v>#DIV/0!</v>
      </c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>
        <f t="shared" si="27"/>
        <v>36.51810584958217</v>
      </c>
      <c r="Z120" s="54"/>
    </row>
    <row r="121" spans="1:26" s="12" customFormat="1" ht="30" hidden="1" customHeight="1" x14ac:dyDescent="0.25">
      <c r="A121" s="11" t="s">
        <v>92</v>
      </c>
      <c r="B121" s="54"/>
      <c r="C121" s="53">
        <f t="shared" ref="C121:E122" si="28">C116/C109*10</f>
        <v>36.355932203389834</v>
      </c>
      <c r="D121" s="54" t="e">
        <f t="shared" si="28"/>
        <v>#DIV/0!</v>
      </c>
      <c r="E121" s="54" t="e">
        <f t="shared" si="28"/>
        <v>#DIV/0!</v>
      </c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>
        <f t="shared" ref="Y121" si="29">Y116/Y109*10</f>
        <v>36.355932203389834</v>
      </c>
      <c r="Z121" s="54"/>
    </row>
    <row r="122" spans="1:26" s="12" customFormat="1" ht="30" hidden="1" customHeight="1" x14ac:dyDescent="0.25">
      <c r="A122" s="11" t="s">
        <v>93</v>
      </c>
      <c r="B122" s="54"/>
      <c r="C122" s="53"/>
      <c r="D122" s="54" t="e">
        <f t="shared" si="28"/>
        <v>#DIV/0!</v>
      </c>
      <c r="E122" s="54" t="e">
        <f t="shared" si="28"/>
        <v>#DIV/0!</v>
      </c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s="12" customFormat="1" ht="30" hidden="1" customHeight="1" x14ac:dyDescent="0.25">
      <c r="A123" s="11" t="s">
        <v>94</v>
      </c>
      <c r="B123" s="54"/>
      <c r="C123" s="53">
        <f t="shared" ref="C123:E123" si="30">C118/C111*10</f>
        <v>39.415584415584412</v>
      </c>
      <c r="D123" s="54" t="e">
        <f t="shared" si="30"/>
        <v>#DIV/0!</v>
      </c>
      <c r="E123" s="54" t="e">
        <f t="shared" si="30"/>
        <v>#DIV/0!</v>
      </c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>
        <f>Y118/Y111*10</f>
        <v>39.415584415584412</v>
      </c>
      <c r="Z123" s="54"/>
    </row>
    <row r="124" spans="1:26" s="12" customFormat="1" ht="30" hidden="1" customHeight="1" x14ac:dyDescent="0.25">
      <c r="A124" s="11" t="s">
        <v>95</v>
      </c>
      <c r="B124" s="54" t="e">
        <f t="shared" ref="B124:F124" si="31">B119/B112*10</f>
        <v>#DIV/0!</v>
      </c>
      <c r="C124" s="27" t="e">
        <f t="shared" si="20"/>
        <v>#DIV/0!</v>
      </c>
      <c r="D124" s="15" t="e">
        <f t="shared" si="26"/>
        <v>#DIV/0!</v>
      </c>
      <c r="E124" s="15"/>
      <c r="F124" s="54" t="e">
        <f t="shared" si="31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4"/>
      <c r="W125" s="94"/>
      <c r="X125" s="94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4"/>
      <c r="W126" s="94"/>
      <c r="X126" s="94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27">
        <f t="shared" si="20"/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 t="shared" si="20"/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/>
      <c r="E131" s="15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>
        <f t="shared" si="20"/>
        <v>0</v>
      </c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>
        <v>4</v>
      </c>
      <c r="C134" s="27"/>
      <c r="D134" s="15">
        <f>C134/B134</f>
        <v>0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27" t="e">
        <f t="shared" si="20"/>
        <v>#DIV/0!</v>
      </c>
      <c r="D135" s="15"/>
      <c r="E135" s="15"/>
      <c r="F135" s="35" t="e">
        <f t="shared" ref="F135:Z135" si="32">F134/F133</f>
        <v>#DIV/0!</v>
      </c>
      <c r="G135" s="35" t="e">
        <f t="shared" si="32"/>
        <v>#DIV/0!</v>
      </c>
      <c r="H135" s="35" t="e">
        <f t="shared" si="32"/>
        <v>#DIV/0!</v>
      </c>
      <c r="I135" s="35" t="e">
        <f t="shared" si="32"/>
        <v>#DIV/0!</v>
      </c>
      <c r="J135" s="35" t="e">
        <f t="shared" si="32"/>
        <v>#DIV/0!</v>
      </c>
      <c r="K135" s="35" t="e">
        <f t="shared" si="32"/>
        <v>#DIV/0!</v>
      </c>
      <c r="L135" s="35" t="e">
        <f t="shared" si="32"/>
        <v>#DIV/0!</v>
      </c>
      <c r="M135" s="35" t="e">
        <f t="shared" si="32"/>
        <v>#DIV/0!</v>
      </c>
      <c r="N135" s="35" t="e">
        <f t="shared" si="32"/>
        <v>#DIV/0!</v>
      </c>
      <c r="O135" s="35" t="e">
        <f t="shared" si="32"/>
        <v>#DIV/0!</v>
      </c>
      <c r="P135" s="35" t="e">
        <f t="shared" si="32"/>
        <v>#DIV/0!</v>
      </c>
      <c r="Q135" s="35" t="e">
        <f t="shared" si="32"/>
        <v>#DIV/0!</v>
      </c>
      <c r="R135" s="35" t="e">
        <f t="shared" si="32"/>
        <v>#DIV/0!</v>
      </c>
      <c r="S135" s="35" t="e">
        <f t="shared" si="32"/>
        <v>#DIV/0!</v>
      </c>
      <c r="T135" s="35" t="e">
        <f t="shared" si="32"/>
        <v>#DIV/0!</v>
      </c>
      <c r="U135" s="35" t="e">
        <f t="shared" si="32"/>
        <v>#DIV/0!</v>
      </c>
      <c r="V135" s="35" t="e">
        <f t="shared" si="32"/>
        <v>#DIV/0!</v>
      </c>
      <c r="W135" s="35" t="e">
        <f t="shared" si="32"/>
        <v>#DIV/0!</v>
      </c>
      <c r="X135" s="35" t="e">
        <f t="shared" si="32"/>
        <v>#DIV/0!</v>
      </c>
      <c r="Y135" s="35" t="e">
        <f t="shared" si="32"/>
        <v>#DIV/0!</v>
      </c>
      <c r="Z135" s="35" t="e">
        <f t="shared" si="32"/>
        <v>#DIV/0!</v>
      </c>
    </row>
    <row r="136" spans="1:27" s="92" customFormat="1" ht="21" hidden="1" customHeight="1" x14ac:dyDescent="0.25">
      <c r="A136" s="90" t="s">
        <v>96</v>
      </c>
      <c r="B136" s="91">
        <f>B133-B134</f>
        <v>-4</v>
      </c>
      <c r="C136" s="27">
        <f t="shared" si="20"/>
        <v>0</v>
      </c>
      <c r="D136" s="91"/>
      <c r="E136" s="91"/>
      <c r="F136" s="91">
        <f t="shared" ref="F136:Z136" si="33">F133-F134</f>
        <v>0</v>
      </c>
      <c r="G136" s="91">
        <f t="shared" si="33"/>
        <v>0</v>
      </c>
      <c r="H136" s="91">
        <f t="shared" si="33"/>
        <v>0</v>
      </c>
      <c r="I136" s="91">
        <f t="shared" si="33"/>
        <v>0</v>
      </c>
      <c r="J136" s="91">
        <f t="shared" si="33"/>
        <v>0</v>
      </c>
      <c r="K136" s="91">
        <f t="shared" si="33"/>
        <v>0</v>
      </c>
      <c r="L136" s="91">
        <f t="shared" si="33"/>
        <v>0</v>
      </c>
      <c r="M136" s="91">
        <f t="shared" si="33"/>
        <v>0</v>
      </c>
      <c r="N136" s="91">
        <f t="shared" si="33"/>
        <v>0</v>
      </c>
      <c r="O136" s="91">
        <f t="shared" si="33"/>
        <v>0</v>
      </c>
      <c r="P136" s="91">
        <f t="shared" si="33"/>
        <v>0</v>
      </c>
      <c r="Q136" s="91">
        <f t="shared" si="33"/>
        <v>0</v>
      </c>
      <c r="R136" s="91">
        <f t="shared" si="33"/>
        <v>0</v>
      </c>
      <c r="S136" s="91">
        <f t="shared" si="33"/>
        <v>0</v>
      </c>
      <c r="T136" s="91">
        <f t="shared" si="33"/>
        <v>0</v>
      </c>
      <c r="U136" s="91">
        <f t="shared" si="33"/>
        <v>0</v>
      </c>
      <c r="V136" s="91">
        <f t="shared" si="33"/>
        <v>0</v>
      </c>
      <c r="W136" s="91">
        <f t="shared" si="33"/>
        <v>0</v>
      </c>
      <c r="X136" s="91">
        <f t="shared" si="33"/>
        <v>0</v>
      </c>
      <c r="Y136" s="91">
        <f t="shared" si="33"/>
        <v>0</v>
      </c>
      <c r="Z136" s="91">
        <f t="shared" si="33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20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>
        <v>100</v>
      </c>
      <c r="C138" s="27"/>
      <c r="D138" s="15">
        <f>C138/B138</f>
        <v>0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/>
      <c r="D139" s="15"/>
      <c r="E139" s="15"/>
      <c r="F139" s="29" t="e">
        <f t="shared" ref="F139:Z139" si="34">F138/F137</f>
        <v>#DIV/0!</v>
      </c>
      <c r="G139" s="29" t="e">
        <f t="shared" si="34"/>
        <v>#DIV/0!</v>
      </c>
      <c r="H139" s="29" t="e">
        <f t="shared" si="34"/>
        <v>#DIV/0!</v>
      </c>
      <c r="I139" s="29" t="e">
        <f t="shared" si="34"/>
        <v>#DIV/0!</v>
      </c>
      <c r="J139" s="29" t="e">
        <f t="shared" si="34"/>
        <v>#DIV/0!</v>
      </c>
      <c r="K139" s="29" t="e">
        <f t="shared" si="34"/>
        <v>#DIV/0!</v>
      </c>
      <c r="L139" s="29" t="e">
        <f t="shared" si="34"/>
        <v>#DIV/0!</v>
      </c>
      <c r="M139" s="29" t="e">
        <f t="shared" si="34"/>
        <v>#DIV/0!</v>
      </c>
      <c r="N139" s="29" t="e">
        <f t="shared" si="34"/>
        <v>#DIV/0!</v>
      </c>
      <c r="O139" s="29" t="e">
        <f t="shared" si="34"/>
        <v>#DIV/0!</v>
      </c>
      <c r="P139" s="29" t="e">
        <f t="shared" si="34"/>
        <v>#DIV/0!</v>
      </c>
      <c r="Q139" s="29" t="e">
        <f t="shared" si="34"/>
        <v>#DIV/0!</v>
      </c>
      <c r="R139" s="29" t="e">
        <f t="shared" si="34"/>
        <v>#DIV/0!</v>
      </c>
      <c r="S139" s="29" t="e">
        <f t="shared" si="34"/>
        <v>#DIV/0!</v>
      </c>
      <c r="T139" s="29" t="e">
        <f t="shared" si="34"/>
        <v>#DIV/0!</v>
      </c>
      <c r="U139" s="29" t="e">
        <f t="shared" si="34"/>
        <v>#DIV/0!</v>
      </c>
      <c r="V139" s="29" t="e">
        <f t="shared" si="34"/>
        <v>#DIV/0!</v>
      </c>
      <c r="W139" s="29" t="e">
        <f t="shared" si="34"/>
        <v>#DIV/0!</v>
      </c>
      <c r="X139" s="29" t="e">
        <f t="shared" si="34"/>
        <v>#DIV/0!</v>
      </c>
      <c r="Y139" s="29" t="e">
        <f t="shared" si="34"/>
        <v>#DIV/0!</v>
      </c>
      <c r="Z139" s="29" t="e">
        <f t="shared" si="34"/>
        <v>#DIV/0!</v>
      </c>
    </row>
    <row r="140" spans="1:27" s="12" customFormat="1" ht="30" hidden="1" customHeight="1" x14ac:dyDescent="0.25">
      <c r="A140" s="32" t="s">
        <v>98</v>
      </c>
      <c r="B140" s="60">
        <f>B138/B134*10</f>
        <v>250</v>
      </c>
      <c r="C140" s="27"/>
      <c r="D140" s="15">
        <f>C140/B140</f>
        <v>0</v>
      </c>
      <c r="E140" s="15"/>
      <c r="F140" s="58" t="e">
        <f t="shared" ref="F140:Q140" si="35">F138/F134*10</f>
        <v>#DIV/0!</v>
      </c>
      <c r="G140" s="58" t="e">
        <f t="shared" si="35"/>
        <v>#DIV/0!</v>
      </c>
      <c r="H140" s="58" t="e">
        <f t="shared" si="35"/>
        <v>#DIV/0!</v>
      </c>
      <c r="I140" s="58" t="e">
        <f t="shared" si="35"/>
        <v>#DIV/0!</v>
      </c>
      <c r="J140" s="58" t="e">
        <f t="shared" si="35"/>
        <v>#DIV/0!</v>
      </c>
      <c r="K140" s="58" t="e">
        <f t="shared" si="35"/>
        <v>#DIV/0!</v>
      </c>
      <c r="L140" s="58" t="e">
        <f t="shared" si="35"/>
        <v>#DIV/0!</v>
      </c>
      <c r="M140" s="58" t="e">
        <f t="shared" si="35"/>
        <v>#DIV/0!</v>
      </c>
      <c r="N140" s="58" t="e">
        <f t="shared" si="35"/>
        <v>#DIV/0!</v>
      </c>
      <c r="O140" s="58" t="e">
        <f t="shared" si="35"/>
        <v>#DIV/0!</v>
      </c>
      <c r="P140" s="58" t="e">
        <f t="shared" si="35"/>
        <v>#DIV/0!</v>
      </c>
      <c r="Q140" s="58" t="e">
        <f t="shared" si="35"/>
        <v>#DIV/0!</v>
      </c>
      <c r="R140" s="58" t="e">
        <f t="shared" ref="R140:W140" si="36">R138/R134*10</f>
        <v>#DIV/0!</v>
      </c>
      <c r="S140" s="58" t="e">
        <f t="shared" si="36"/>
        <v>#DIV/0!</v>
      </c>
      <c r="T140" s="58" t="e">
        <f t="shared" si="36"/>
        <v>#DIV/0!</v>
      </c>
      <c r="U140" s="58" t="e">
        <f t="shared" si="36"/>
        <v>#DIV/0!</v>
      </c>
      <c r="V140" s="58" t="e">
        <f t="shared" si="36"/>
        <v>#DIV/0!</v>
      </c>
      <c r="W140" s="58" t="e">
        <f t="shared" si="36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27"/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customHeight="1" outlineLevel="1" x14ac:dyDescent="0.25">
      <c r="A144" s="55" t="s">
        <v>178</v>
      </c>
      <c r="B144" s="23">
        <v>21</v>
      </c>
      <c r="C144" s="27">
        <f>SUM(F144:Z144)</f>
        <v>12.1</v>
      </c>
      <c r="D144" s="15">
        <f>C144/B144</f>
        <v>0.57619047619047614</v>
      </c>
      <c r="E144" s="15"/>
      <c r="F144" s="39"/>
      <c r="G144" s="39"/>
      <c r="H144" s="39"/>
      <c r="I144" s="39"/>
      <c r="J144" s="39"/>
      <c r="K144" s="39"/>
      <c r="L144" s="114">
        <v>12.1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27" t="e">
        <f t="shared" ref="C145:C147" si="37">SUM(F145:Z145)</f>
        <v>#DIV/0!</v>
      </c>
      <c r="D145" s="15"/>
      <c r="E145" s="15"/>
      <c r="F145" s="29" t="e">
        <f>F144/F143</f>
        <v>#DIV/0!</v>
      </c>
      <c r="G145" s="29" t="e">
        <f t="shared" ref="G145:Z145" si="38">G144/G143</f>
        <v>#DIV/0!</v>
      </c>
      <c r="H145" s="29" t="e">
        <f t="shared" si="38"/>
        <v>#DIV/0!</v>
      </c>
      <c r="I145" s="29" t="e">
        <f t="shared" si="38"/>
        <v>#DIV/0!</v>
      </c>
      <c r="J145" s="29" t="e">
        <f t="shared" si="38"/>
        <v>#DIV/0!</v>
      </c>
      <c r="K145" s="29" t="e">
        <f t="shared" si="38"/>
        <v>#DIV/0!</v>
      </c>
      <c r="L145" s="29" t="e">
        <f t="shared" si="38"/>
        <v>#DIV/0!</v>
      </c>
      <c r="M145" s="29" t="e">
        <f t="shared" si="38"/>
        <v>#DIV/0!</v>
      </c>
      <c r="N145" s="29" t="e">
        <f t="shared" si="38"/>
        <v>#DIV/0!</v>
      </c>
      <c r="O145" s="29" t="e">
        <f t="shared" si="38"/>
        <v>#DIV/0!</v>
      </c>
      <c r="P145" s="29" t="e">
        <f t="shared" si="38"/>
        <v>#DIV/0!</v>
      </c>
      <c r="Q145" s="29" t="e">
        <f t="shared" si="38"/>
        <v>#DIV/0!</v>
      </c>
      <c r="R145" s="29"/>
      <c r="S145" s="29" t="e">
        <f t="shared" si="38"/>
        <v>#DIV/0!</v>
      </c>
      <c r="T145" s="29" t="e">
        <f t="shared" si="38"/>
        <v>#DIV/0!</v>
      </c>
      <c r="U145" s="29" t="e">
        <f t="shared" si="38"/>
        <v>#DIV/0!</v>
      </c>
      <c r="V145" s="29" t="e">
        <f t="shared" si="38"/>
        <v>#DIV/0!</v>
      </c>
      <c r="W145" s="29" t="e">
        <f t="shared" si="38"/>
        <v>#DIV/0!</v>
      </c>
      <c r="X145" s="29" t="e">
        <f t="shared" si="38"/>
        <v>#DIV/0!</v>
      </c>
      <c r="Y145" s="29" t="e">
        <f t="shared" si="38"/>
        <v>#DIV/0!</v>
      </c>
      <c r="Z145" s="29" t="e">
        <f t="shared" si="38"/>
        <v>#DIV/0!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si="37"/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1056</v>
      </c>
      <c r="C147" s="27">
        <f t="shared" si="37"/>
        <v>545</v>
      </c>
      <c r="D147" s="15">
        <f>C147/B147</f>
        <v>0.51609848484848486</v>
      </c>
      <c r="E147" s="15"/>
      <c r="F147" s="39"/>
      <c r="G147" s="39"/>
      <c r="H147" s="39"/>
      <c r="I147" s="39"/>
      <c r="J147" s="39"/>
      <c r="K147" s="39"/>
      <c r="L147" s="39">
        <v>545</v>
      </c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39">F147/F146</f>
        <v>#DIV/0!</v>
      </c>
      <c r="G148" s="30" t="e">
        <f t="shared" si="39"/>
        <v>#DIV/0!</v>
      </c>
      <c r="H148" s="30" t="e">
        <f t="shared" si="39"/>
        <v>#DIV/0!</v>
      </c>
      <c r="I148" s="30" t="e">
        <f t="shared" si="39"/>
        <v>#DIV/0!</v>
      </c>
      <c r="J148" s="30" t="e">
        <f t="shared" si="39"/>
        <v>#DIV/0!</v>
      </c>
      <c r="K148" s="30" t="e">
        <f t="shared" si="39"/>
        <v>#DIV/0!</v>
      </c>
      <c r="L148" s="30" t="e">
        <f t="shared" si="39"/>
        <v>#DIV/0!</v>
      </c>
      <c r="M148" s="30" t="e">
        <f t="shared" si="39"/>
        <v>#DIV/0!</v>
      </c>
      <c r="N148" s="30" t="e">
        <f t="shared" si="39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502.85714285714283</v>
      </c>
      <c r="C149" s="60">
        <f>C147/C144*10</f>
        <v>450.41322314049586</v>
      </c>
      <c r="D149" s="15">
        <f t="shared" ref="D149:D161" si="40">C149/B149</f>
        <v>0.89570811419984975</v>
      </c>
      <c r="E149" s="15"/>
      <c r="F149" s="58"/>
      <c r="G149" s="58"/>
      <c r="H149" s="58"/>
      <c r="I149" s="58"/>
      <c r="J149" s="58"/>
      <c r="K149" s="58"/>
      <c r="L149" s="58">
        <f t="shared" ref="L149" si="41">L147/L144*10</f>
        <v>450.41322314049586</v>
      </c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194</v>
      </c>
      <c r="C150" s="27">
        <f t="shared" si="20"/>
        <v>80</v>
      </c>
      <c r="D150" s="15">
        <f t="shared" si="40"/>
        <v>0.41237113402061853</v>
      </c>
      <c r="E150" s="15"/>
      <c r="F150" s="38"/>
      <c r="G150" s="37"/>
      <c r="H150" s="57">
        <v>80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40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 t="e">
        <f t="shared" si="20"/>
        <v>#DIV/0!</v>
      </c>
      <c r="D152" s="15" t="e">
        <f t="shared" si="40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40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40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40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40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42">SUM(F157:Z157)</f>
        <v>0</v>
      </c>
      <c r="D157" s="15" t="e">
        <f t="shared" si="40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42"/>
        <v>#DIV/0!</v>
      </c>
      <c r="D158" s="15" t="e">
        <f t="shared" si="40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42"/>
        <v>0</v>
      </c>
      <c r="D159" s="15" t="e">
        <f t="shared" si="40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42"/>
        <v>0</v>
      </c>
      <c r="D160" s="15" t="e">
        <f t="shared" si="40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42"/>
        <v>#DIV/0!</v>
      </c>
      <c r="D161" s="15" t="e">
        <f t="shared" si="40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3">I160/I159*10</f>
        <v>#DIV/0!</v>
      </c>
      <c r="J161" s="54" t="e">
        <f t="shared" si="43"/>
        <v>#DIV/0!</v>
      </c>
      <c r="K161" s="54" t="e">
        <f t="shared" si="43"/>
        <v>#DIV/0!</v>
      </c>
      <c r="L161" s="54" t="e">
        <f t="shared" si="43"/>
        <v>#DIV/0!</v>
      </c>
      <c r="M161" s="54" t="e">
        <f t="shared" si="43"/>
        <v>#DIV/0!</v>
      </c>
      <c r="N161" s="54" t="e">
        <f t="shared" si="43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4">T160/T159*10</f>
        <v>#DIV/0!</v>
      </c>
      <c r="U161" s="54" t="e">
        <f t="shared" si="44"/>
        <v>#DIV/0!</v>
      </c>
      <c r="V161" s="54" t="e">
        <f t="shared" si="44"/>
        <v>#DIV/0!</v>
      </c>
      <c r="W161" s="54" t="e">
        <f t="shared" si="44"/>
        <v>#DIV/0!</v>
      </c>
      <c r="X161" s="54" t="e">
        <f t="shared" si="44"/>
        <v>#DIV/0!</v>
      </c>
      <c r="Y161" s="54" t="e">
        <f t="shared" si="44"/>
        <v>#DIV/0!</v>
      </c>
      <c r="Z161" s="26"/>
    </row>
    <row r="162" spans="1:26" s="12" customFormat="1" ht="30" hidden="1" customHeight="1" x14ac:dyDescent="0.25">
      <c r="A162" s="55" t="s">
        <v>185</v>
      </c>
      <c r="B162" s="27"/>
      <c r="C162" s="27">
        <f t="shared" si="42"/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186</v>
      </c>
      <c r="B163" s="27"/>
      <c r="C163" s="27">
        <f t="shared" si="42"/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27" t="e">
        <f t="shared" si="42"/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2"/>
        <v>165</v>
      </c>
      <c r="D165" s="15">
        <f t="shared" ref="D165:D170" si="45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2"/>
        <v>104</v>
      </c>
      <c r="D166" s="15">
        <f t="shared" si="45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2"/>
        <v>11.304347826086957</v>
      </c>
      <c r="D167" s="15">
        <f t="shared" si="45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42"/>
        <v>0</v>
      </c>
      <c r="D168" s="15" t="e">
        <f t="shared" si="45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42"/>
        <v>0</v>
      </c>
      <c r="D169" s="15" t="e">
        <f t="shared" si="45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42"/>
        <v>#DIV/0!</v>
      </c>
      <c r="D170" s="15" t="e">
        <f t="shared" si="45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2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2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2"/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42"/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42"/>
        <v>0</v>
      </c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2"/>
        <v>0</v>
      </c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customHeight="1" x14ac:dyDescent="0.25">
      <c r="A177" s="32" t="s">
        <v>122</v>
      </c>
      <c r="B177" s="23">
        <v>43281</v>
      </c>
      <c r="C177" s="27">
        <f>SUM(F177:Z177)</f>
        <v>37924</v>
      </c>
      <c r="D177" s="15">
        <f>C177/B177</f>
        <v>0.87622744391303342</v>
      </c>
      <c r="E177" s="15"/>
      <c r="F177" s="39"/>
      <c r="G177" s="39">
        <v>1740</v>
      </c>
      <c r="H177" s="39">
        <v>1250</v>
      </c>
      <c r="I177" s="39">
        <v>1253</v>
      </c>
      <c r="J177" s="39">
        <v>1775</v>
      </c>
      <c r="K177" s="39">
        <v>3890</v>
      </c>
      <c r="L177" s="39">
        <v>1101</v>
      </c>
      <c r="M177" s="39">
        <v>1189</v>
      </c>
      <c r="N177" s="39">
        <v>493</v>
      </c>
      <c r="O177" s="39">
        <v>830</v>
      </c>
      <c r="P177" s="39">
        <v>580</v>
      </c>
      <c r="Q177" s="39">
        <v>3333</v>
      </c>
      <c r="R177" s="39">
        <v>4998</v>
      </c>
      <c r="S177" s="39"/>
      <c r="T177" s="39">
        <v>5485</v>
      </c>
      <c r="U177" s="39">
        <v>1501</v>
      </c>
      <c r="V177" s="39">
        <v>890</v>
      </c>
      <c r="W177" s="39">
        <v>1045</v>
      </c>
      <c r="X177" s="39">
        <v>1726</v>
      </c>
      <c r="Y177" s="39">
        <v>3245</v>
      </c>
      <c r="Z177" s="39">
        <v>1600</v>
      </c>
    </row>
    <row r="178" spans="1:26" s="50" customFormat="1" ht="30" hidden="1" customHeight="1" x14ac:dyDescent="0.25">
      <c r="A178" s="13" t="s">
        <v>123</v>
      </c>
      <c r="B178" s="87"/>
      <c r="C178" s="87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customHeight="1" x14ac:dyDescent="0.25">
      <c r="A179" s="32" t="s">
        <v>124</v>
      </c>
      <c r="B179" s="23"/>
      <c r="C179" s="27">
        <f>SUM(F179:Z179)</f>
        <v>51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>
        <v>51</v>
      </c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88" t="e">
        <f>B181/B180</f>
        <v>#DIV/0!</v>
      </c>
      <c r="C182" s="88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6">G181/G180</f>
        <v>#DIV/0!</v>
      </c>
      <c r="H182" s="16" t="e">
        <f t="shared" si="46"/>
        <v>#DIV/0!</v>
      </c>
      <c r="I182" s="16" t="e">
        <f t="shared" si="46"/>
        <v>#DIV/0!</v>
      </c>
      <c r="J182" s="16" t="e">
        <f t="shared" si="46"/>
        <v>#DIV/0!</v>
      </c>
      <c r="K182" s="16" t="e">
        <f t="shared" si="46"/>
        <v>#DIV/0!</v>
      </c>
      <c r="L182" s="16" t="e">
        <f t="shared" si="46"/>
        <v>#DIV/0!</v>
      </c>
      <c r="M182" s="16" t="e">
        <f t="shared" si="46"/>
        <v>#DIV/0!</v>
      </c>
      <c r="N182" s="16" t="e">
        <f t="shared" si="46"/>
        <v>#DIV/0!</v>
      </c>
      <c r="O182" s="16" t="e">
        <f t="shared" si="46"/>
        <v>#DIV/0!</v>
      </c>
      <c r="P182" s="16" t="e">
        <f t="shared" si="46"/>
        <v>#DIV/0!</v>
      </c>
      <c r="Q182" s="16" t="e">
        <f t="shared" si="46"/>
        <v>#DIV/0!</v>
      </c>
      <c r="R182" s="16" t="e">
        <f t="shared" si="46"/>
        <v>#DIV/0!</v>
      </c>
      <c r="S182" s="16" t="e">
        <f t="shared" si="46"/>
        <v>#DIV/0!</v>
      </c>
      <c r="T182" s="16" t="e">
        <f t="shared" si="46"/>
        <v>#DIV/0!</v>
      </c>
      <c r="U182" s="16" t="e">
        <f t="shared" si="46"/>
        <v>#DIV/0!</v>
      </c>
      <c r="V182" s="16" t="e">
        <f t="shared" si="46"/>
        <v>#DIV/0!</v>
      </c>
      <c r="W182" s="16" t="e">
        <f t="shared" si="46"/>
        <v>#DIV/0!</v>
      </c>
      <c r="X182" s="16" t="e">
        <f t="shared" si="46"/>
        <v>#DIV/0!</v>
      </c>
      <c r="Y182" s="16" t="e">
        <f t="shared" si="46"/>
        <v>#DIV/0!</v>
      </c>
      <c r="Z182" s="16" t="e">
        <f t="shared" si="46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7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7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7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1.4" hidden="1" customHeight="1" outlineLevel="1" x14ac:dyDescent="0.25">
      <c r="A186" s="11" t="s">
        <v>205</v>
      </c>
      <c r="B186" s="27">
        <v>102447</v>
      </c>
      <c r="C186" s="27">
        <f>SUM(F186:Z186)</f>
        <v>98740</v>
      </c>
      <c r="D186" s="15">
        <f t="shared" si="47"/>
        <v>0.96381543627436628</v>
      </c>
      <c r="E186" s="15"/>
      <c r="F186" s="31">
        <v>1309</v>
      </c>
      <c r="G186" s="31">
        <v>1963</v>
      </c>
      <c r="H186" s="31">
        <v>6790</v>
      </c>
      <c r="I186" s="31">
        <v>6824</v>
      </c>
      <c r="J186" s="31">
        <v>8277</v>
      </c>
      <c r="K186" s="31">
        <v>5184</v>
      </c>
      <c r="L186" s="31">
        <v>3445</v>
      </c>
      <c r="M186" s="107">
        <v>4270</v>
      </c>
      <c r="N186" s="31">
        <v>2751</v>
      </c>
      <c r="O186" s="31">
        <v>4034</v>
      </c>
      <c r="P186" s="31">
        <v>4202</v>
      </c>
      <c r="Q186" s="31">
        <v>5677</v>
      </c>
      <c r="R186" s="31">
        <v>6118</v>
      </c>
      <c r="S186" s="31">
        <v>3482</v>
      </c>
      <c r="T186" s="31">
        <v>4367</v>
      </c>
      <c r="U186" s="31">
        <v>4899</v>
      </c>
      <c r="V186" s="31">
        <v>1776</v>
      </c>
      <c r="W186" s="107">
        <v>1532</v>
      </c>
      <c r="X186" s="107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84681</v>
      </c>
      <c r="C187" s="27">
        <f>SUM(F187:Z187)</f>
        <v>89679</v>
      </c>
      <c r="D187" s="15">
        <f t="shared" si="47"/>
        <v>1.0590215042335354</v>
      </c>
      <c r="E187" s="15"/>
      <c r="F187" s="37">
        <v>1267</v>
      </c>
      <c r="G187" s="37">
        <v>1963</v>
      </c>
      <c r="H187" s="37">
        <v>6790</v>
      </c>
      <c r="I187" s="37">
        <v>6010</v>
      </c>
      <c r="J187" s="37">
        <v>7557</v>
      </c>
      <c r="K187" s="37">
        <v>4480</v>
      </c>
      <c r="L187" s="37">
        <v>3165</v>
      </c>
      <c r="M187" s="37">
        <v>4225</v>
      </c>
      <c r="N187" s="37">
        <v>2640</v>
      </c>
      <c r="O187" s="37">
        <v>4034</v>
      </c>
      <c r="P187" s="37">
        <v>4202</v>
      </c>
      <c r="Q187" s="37">
        <v>4385</v>
      </c>
      <c r="R187" s="37">
        <v>5765</v>
      </c>
      <c r="S187" s="37">
        <v>2900</v>
      </c>
      <c r="T187" s="37">
        <v>4367</v>
      </c>
      <c r="U187" s="37">
        <v>4275</v>
      </c>
      <c r="V187" s="37">
        <v>1750</v>
      </c>
      <c r="W187" s="37">
        <v>1350</v>
      </c>
      <c r="X187" s="37">
        <v>6330</v>
      </c>
      <c r="Y187" s="37">
        <v>6854</v>
      </c>
      <c r="Z187" s="37">
        <v>5370</v>
      </c>
    </row>
    <row r="188" spans="1:26" s="50" customFormat="1" ht="30" customHeight="1" x14ac:dyDescent="0.25">
      <c r="A188" s="11" t="s">
        <v>130</v>
      </c>
      <c r="B188" s="52">
        <f>B187/B186</f>
        <v>0.82658350171308093</v>
      </c>
      <c r="C188" s="52">
        <f>C187/C186</f>
        <v>0.90823374518938627</v>
      </c>
      <c r="D188" s="15">
        <f t="shared" si="47"/>
        <v>1.0987803933989566</v>
      </c>
      <c r="E188" s="15"/>
      <c r="F188" s="73">
        <f t="shared" ref="F188:Z188" si="48">F187/F186</f>
        <v>0.96791443850267378</v>
      </c>
      <c r="G188" s="73">
        <f t="shared" si="48"/>
        <v>1</v>
      </c>
      <c r="H188" s="73">
        <f t="shared" si="48"/>
        <v>1</v>
      </c>
      <c r="I188" s="73">
        <f t="shared" si="48"/>
        <v>0.88071512309495892</v>
      </c>
      <c r="J188" s="73">
        <f t="shared" si="48"/>
        <v>0.91301196085538239</v>
      </c>
      <c r="K188" s="73">
        <f t="shared" si="48"/>
        <v>0.86419753086419748</v>
      </c>
      <c r="L188" s="73">
        <f t="shared" si="48"/>
        <v>0.91872278664731499</v>
      </c>
      <c r="M188" s="73">
        <f t="shared" si="48"/>
        <v>0.98946135831381732</v>
      </c>
      <c r="N188" s="73">
        <f t="shared" si="48"/>
        <v>0.95965103598691381</v>
      </c>
      <c r="O188" s="73">
        <f t="shared" si="48"/>
        <v>1</v>
      </c>
      <c r="P188" s="73">
        <f t="shared" si="48"/>
        <v>1</v>
      </c>
      <c r="Q188" s="73">
        <f t="shared" si="48"/>
        <v>0.77241500792672191</v>
      </c>
      <c r="R188" s="73">
        <f t="shared" si="48"/>
        <v>0.94230140568813336</v>
      </c>
      <c r="S188" s="73">
        <f t="shared" si="48"/>
        <v>0.83285468121769102</v>
      </c>
      <c r="T188" s="73">
        <f t="shared" si="48"/>
        <v>1</v>
      </c>
      <c r="U188" s="73">
        <f t="shared" si="48"/>
        <v>0.87262706674831603</v>
      </c>
      <c r="V188" s="73">
        <f t="shared" si="48"/>
        <v>0.98536036036036034</v>
      </c>
      <c r="W188" s="73">
        <f t="shared" si="48"/>
        <v>0.88120104438642299</v>
      </c>
      <c r="X188" s="73">
        <f t="shared" si="48"/>
        <v>0.79994945027170483</v>
      </c>
      <c r="Y188" s="73">
        <f t="shared" si="48"/>
        <v>0.82867851529440217</v>
      </c>
      <c r="Z188" s="73">
        <f t="shared" si="48"/>
        <v>0.94943422913719944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7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customHeight="1" outlineLevel="1" x14ac:dyDescent="0.25">
      <c r="A190" s="32" t="s">
        <v>132</v>
      </c>
      <c r="B190" s="23">
        <v>10312</v>
      </c>
      <c r="C190" s="27">
        <f>SUM(F190:Z190)</f>
        <v>10100</v>
      </c>
      <c r="D190" s="15">
        <f t="shared" si="47"/>
        <v>0.97944142746314977</v>
      </c>
      <c r="E190" s="15"/>
      <c r="F190" s="49"/>
      <c r="G190" s="37"/>
      <c r="H190" s="37">
        <v>925</v>
      </c>
      <c r="I190" s="37">
        <v>164</v>
      </c>
      <c r="J190" s="37">
        <v>568</v>
      </c>
      <c r="K190" s="37">
        <v>1076</v>
      </c>
      <c r="L190" s="37"/>
      <c r="M190" s="37">
        <v>1360</v>
      </c>
      <c r="N190" s="37">
        <v>85</v>
      </c>
      <c r="O190" s="37">
        <v>300</v>
      </c>
      <c r="P190" s="49"/>
      <c r="Q190" s="37">
        <v>110</v>
      </c>
      <c r="R190" s="37">
        <v>224</v>
      </c>
      <c r="S190" s="37"/>
      <c r="T190" s="37">
        <v>541</v>
      </c>
      <c r="U190" s="37">
        <v>190</v>
      </c>
      <c r="V190" s="37"/>
      <c r="W190" s="37"/>
      <c r="X190" s="37"/>
      <c r="Y190" s="37">
        <v>4182</v>
      </c>
      <c r="Z190" s="37">
        <v>375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7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72360</v>
      </c>
      <c r="C193" s="27">
        <f>SUM(F193:Z193)</f>
        <v>103895</v>
      </c>
      <c r="D193" s="9">
        <f>C193/B193</f>
        <v>1.4358070757324488</v>
      </c>
      <c r="E193" s="9"/>
      <c r="F193" s="26">
        <v>2074</v>
      </c>
      <c r="G193" s="26">
        <v>2569</v>
      </c>
      <c r="H193" s="26">
        <v>9720</v>
      </c>
      <c r="I193" s="26">
        <v>6260</v>
      </c>
      <c r="J193" s="26">
        <v>5747</v>
      </c>
      <c r="K193" s="26">
        <v>6436</v>
      </c>
      <c r="L193" s="26">
        <v>4048</v>
      </c>
      <c r="M193" s="26">
        <v>9936</v>
      </c>
      <c r="N193" s="26">
        <v>3615</v>
      </c>
      <c r="O193" s="26">
        <v>3200</v>
      </c>
      <c r="P193" s="26">
        <v>3823</v>
      </c>
      <c r="Q193" s="26">
        <v>4925</v>
      </c>
      <c r="R193" s="26">
        <v>7070</v>
      </c>
      <c r="S193" s="26">
        <v>2335</v>
      </c>
      <c r="T193" s="26">
        <v>4488</v>
      </c>
      <c r="U193" s="26">
        <v>3707</v>
      </c>
      <c r="V193" s="26">
        <v>2250</v>
      </c>
      <c r="W193" s="26">
        <v>922</v>
      </c>
      <c r="X193" s="26">
        <v>3934</v>
      </c>
      <c r="Y193" s="26">
        <v>9206</v>
      </c>
      <c r="Z193" s="26">
        <v>7630</v>
      </c>
    </row>
    <row r="194" spans="1:36" s="50" customFormat="1" ht="30" customHeight="1" outlineLevel="1" x14ac:dyDescent="0.25">
      <c r="A194" s="13" t="s">
        <v>136</v>
      </c>
      <c r="B194" s="23">
        <v>108078</v>
      </c>
      <c r="C194" s="27">
        <f>SUM(F194:Z194)</f>
        <v>95029</v>
      </c>
      <c r="D194" s="9">
        <f>C194/B194</f>
        <v>0.87926312478025126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5310</v>
      </c>
      <c r="Z194" s="49">
        <v>8572</v>
      </c>
      <c r="AJ194" s="50" t="s">
        <v>0</v>
      </c>
    </row>
    <row r="195" spans="1:36" s="50" customFormat="1" ht="30" customHeight="1" outlineLevel="1" x14ac:dyDescent="0.25">
      <c r="A195" s="13" t="s">
        <v>137</v>
      </c>
      <c r="B195" s="27">
        <f>B193*0.45</f>
        <v>32562</v>
      </c>
      <c r="C195" s="27">
        <f>C193*0.45</f>
        <v>46752.75</v>
      </c>
      <c r="D195" s="27">
        <f t="shared" ref="D195:Z195" si="49">D193*0.45</f>
        <v>0.64611318407960194</v>
      </c>
      <c r="E195" s="27">
        <f t="shared" si="49"/>
        <v>0</v>
      </c>
      <c r="F195" s="26">
        <f t="shared" si="49"/>
        <v>933.30000000000007</v>
      </c>
      <c r="G195" s="26">
        <f t="shared" si="49"/>
        <v>1156.05</v>
      </c>
      <c r="H195" s="26">
        <f t="shared" si="49"/>
        <v>4374</v>
      </c>
      <c r="I195" s="26">
        <f t="shared" si="49"/>
        <v>2817</v>
      </c>
      <c r="J195" s="26">
        <f t="shared" si="49"/>
        <v>2586.15</v>
      </c>
      <c r="K195" s="26">
        <f t="shared" si="49"/>
        <v>2896.2000000000003</v>
      </c>
      <c r="L195" s="26">
        <f t="shared" si="49"/>
        <v>1821.6000000000001</v>
      </c>
      <c r="M195" s="26">
        <f t="shared" si="49"/>
        <v>4471.2</v>
      </c>
      <c r="N195" s="26">
        <f t="shared" si="49"/>
        <v>1626.75</v>
      </c>
      <c r="O195" s="26">
        <f t="shared" si="49"/>
        <v>1440</v>
      </c>
      <c r="P195" s="26">
        <f t="shared" si="49"/>
        <v>1720.3500000000001</v>
      </c>
      <c r="Q195" s="26">
        <f t="shared" si="49"/>
        <v>2216.25</v>
      </c>
      <c r="R195" s="26">
        <f t="shared" si="49"/>
        <v>3181.5</v>
      </c>
      <c r="S195" s="26">
        <f t="shared" si="49"/>
        <v>1050.75</v>
      </c>
      <c r="T195" s="26">
        <f t="shared" si="49"/>
        <v>2019.6000000000001</v>
      </c>
      <c r="U195" s="26">
        <f t="shared" si="49"/>
        <v>1668.15</v>
      </c>
      <c r="V195" s="26">
        <f t="shared" si="49"/>
        <v>1012.5</v>
      </c>
      <c r="W195" s="26">
        <f t="shared" si="49"/>
        <v>414.90000000000003</v>
      </c>
      <c r="X195" s="26">
        <f t="shared" si="49"/>
        <v>1770.3</v>
      </c>
      <c r="Y195" s="26">
        <f t="shared" si="49"/>
        <v>4142.7</v>
      </c>
      <c r="Z195" s="26">
        <f t="shared" si="49"/>
        <v>3433.5</v>
      </c>
      <c r="AA195" s="64"/>
    </row>
    <row r="196" spans="1:36" s="50" customFormat="1" ht="30" customHeight="1" x14ac:dyDescent="0.25">
      <c r="A196" s="13" t="s">
        <v>138</v>
      </c>
      <c r="B196" s="52">
        <f>B193/B194</f>
        <v>0.66951646033420309</v>
      </c>
      <c r="C196" s="52">
        <f>C193/C194</f>
        <v>1.0932978353976155</v>
      </c>
      <c r="D196" s="9"/>
      <c r="E196" s="9"/>
      <c r="F196" s="73">
        <f t="shared" ref="F196:Z196" si="50">F193/F194</f>
        <v>1.5061728395061729</v>
      </c>
      <c r="G196" s="73">
        <f t="shared" si="50"/>
        <v>1.0955223880597016</v>
      </c>
      <c r="H196" s="73">
        <f t="shared" si="50"/>
        <v>1.0402397260273972</v>
      </c>
      <c r="I196" s="73">
        <f t="shared" si="50"/>
        <v>0.71813697372949414</v>
      </c>
      <c r="J196" s="73">
        <f t="shared" si="50"/>
        <v>1.3106043329532497</v>
      </c>
      <c r="K196" s="73">
        <f t="shared" si="50"/>
        <v>1.4417562724014337</v>
      </c>
      <c r="L196" s="73">
        <f t="shared" si="50"/>
        <v>1.7448275862068965</v>
      </c>
      <c r="M196" s="73">
        <f t="shared" si="50"/>
        <v>1.0010074551682451</v>
      </c>
      <c r="N196" s="73">
        <f t="shared" si="50"/>
        <v>0.88343108504398826</v>
      </c>
      <c r="O196" s="73">
        <f t="shared" si="50"/>
        <v>1.0161956176563989</v>
      </c>
      <c r="P196" s="73">
        <f t="shared" si="50"/>
        <v>1.3856469735411381</v>
      </c>
      <c r="Q196" s="73">
        <f t="shared" si="50"/>
        <v>0.85222356809136524</v>
      </c>
      <c r="R196" s="73">
        <f t="shared" si="50"/>
        <v>1.5074626865671641</v>
      </c>
      <c r="S196" s="73">
        <f t="shared" si="50"/>
        <v>0.85094752186588918</v>
      </c>
      <c r="T196" s="73">
        <f t="shared" si="50"/>
        <v>1</v>
      </c>
      <c r="U196" s="73">
        <f t="shared" si="50"/>
        <v>0.74288577154308622</v>
      </c>
      <c r="V196" s="73">
        <f t="shared" si="50"/>
        <v>1.3595166163141994</v>
      </c>
      <c r="W196" s="73">
        <f t="shared" si="50"/>
        <v>2.0263736263736263</v>
      </c>
      <c r="X196" s="73">
        <f t="shared" si="50"/>
        <v>1.1343713956170705</v>
      </c>
      <c r="Y196" s="73">
        <f t="shared" si="50"/>
        <v>1.7337099811676082</v>
      </c>
      <c r="Z196" s="73">
        <f t="shared" si="50"/>
        <v>0.89010732617825483</v>
      </c>
    </row>
    <row r="197" spans="1:36" s="63" customFormat="1" ht="30" customHeight="1" outlineLevel="1" x14ac:dyDescent="0.25">
      <c r="A197" s="55" t="s">
        <v>139</v>
      </c>
      <c r="B197" s="23">
        <v>193360</v>
      </c>
      <c r="C197" s="27">
        <f>SUM(F197:Z197)</f>
        <v>249541</v>
      </c>
      <c r="D197" s="9">
        <f>C197/B197</f>
        <v>1.2905513032685147</v>
      </c>
      <c r="E197" s="9"/>
      <c r="F197" s="26">
        <v>200</v>
      </c>
      <c r="G197" s="26">
        <v>5500</v>
      </c>
      <c r="H197" s="26">
        <v>20010</v>
      </c>
      <c r="I197" s="26">
        <v>16618</v>
      </c>
      <c r="J197" s="26">
        <v>5637</v>
      </c>
      <c r="K197" s="26">
        <v>15730</v>
      </c>
      <c r="L197" s="26">
        <v>2090</v>
      </c>
      <c r="M197" s="26">
        <v>17053</v>
      </c>
      <c r="N197" s="26">
        <v>6808</v>
      </c>
      <c r="O197" s="26">
        <v>9500</v>
      </c>
      <c r="P197" s="26">
        <v>3700</v>
      </c>
      <c r="Q197" s="26">
        <v>17200</v>
      </c>
      <c r="R197" s="26">
        <v>4083</v>
      </c>
      <c r="S197" s="26">
        <v>4800</v>
      </c>
      <c r="T197" s="26">
        <v>7900</v>
      </c>
      <c r="U197" s="26">
        <v>35062</v>
      </c>
      <c r="V197" s="26">
        <v>1200</v>
      </c>
      <c r="W197" s="26">
        <v>850</v>
      </c>
      <c r="X197" s="26">
        <v>13559</v>
      </c>
      <c r="Y197" s="26">
        <v>47241</v>
      </c>
      <c r="Z197" s="26">
        <v>14800</v>
      </c>
    </row>
    <row r="198" spans="1:36" s="50" customFormat="1" ht="28.2" customHeight="1" outlineLevel="1" x14ac:dyDescent="0.25">
      <c r="A198" s="13" t="s">
        <v>136</v>
      </c>
      <c r="B198" s="23">
        <v>241849</v>
      </c>
      <c r="C198" s="27">
        <f>SUM(F198:Z198)</f>
        <v>268750</v>
      </c>
      <c r="D198" s="9">
        <f>C198/B198</f>
        <v>1.1112305612179501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4200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32623</v>
      </c>
      <c r="Z198" s="49">
        <v>20895</v>
      </c>
    </row>
    <row r="199" spans="1:36" s="50" customFormat="1" ht="27" customHeight="1" outlineLevel="1" x14ac:dyDescent="0.25">
      <c r="A199" s="13" t="s">
        <v>137</v>
      </c>
      <c r="B199" s="27">
        <f>B197*0.3</f>
        <v>58008</v>
      </c>
      <c r="C199" s="27">
        <f>C197*0.3</f>
        <v>74862.3</v>
      </c>
      <c r="D199" s="27">
        <f t="shared" ref="D199:Z199" si="51">D197*0.3</f>
        <v>0.38716539098055441</v>
      </c>
      <c r="E199" s="27">
        <f t="shared" si="51"/>
        <v>0</v>
      </c>
      <c r="F199" s="26">
        <f t="shared" si="51"/>
        <v>60</v>
      </c>
      <c r="G199" s="26">
        <f t="shared" si="51"/>
        <v>1650</v>
      </c>
      <c r="H199" s="26">
        <f t="shared" si="51"/>
        <v>6003</v>
      </c>
      <c r="I199" s="26">
        <f t="shared" si="51"/>
        <v>4985.3999999999996</v>
      </c>
      <c r="J199" s="26">
        <f t="shared" si="51"/>
        <v>1691.1</v>
      </c>
      <c r="K199" s="26">
        <f t="shared" si="51"/>
        <v>4719</v>
      </c>
      <c r="L199" s="26">
        <f t="shared" si="51"/>
        <v>627</v>
      </c>
      <c r="M199" s="26">
        <f t="shared" si="51"/>
        <v>5115.8999999999996</v>
      </c>
      <c r="N199" s="26">
        <f t="shared" si="51"/>
        <v>2042.3999999999999</v>
      </c>
      <c r="O199" s="26">
        <f t="shared" si="51"/>
        <v>2850</v>
      </c>
      <c r="P199" s="26">
        <f t="shared" si="51"/>
        <v>1110</v>
      </c>
      <c r="Q199" s="26">
        <f t="shared" si="51"/>
        <v>5160</v>
      </c>
      <c r="R199" s="26">
        <f t="shared" si="51"/>
        <v>1224.8999999999999</v>
      </c>
      <c r="S199" s="26">
        <f t="shared" si="51"/>
        <v>1440</v>
      </c>
      <c r="T199" s="26">
        <f t="shared" si="51"/>
        <v>2370</v>
      </c>
      <c r="U199" s="26">
        <f t="shared" si="51"/>
        <v>10518.6</v>
      </c>
      <c r="V199" s="26">
        <f t="shared" si="51"/>
        <v>360</v>
      </c>
      <c r="W199" s="26">
        <f t="shared" si="51"/>
        <v>255</v>
      </c>
      <c r="X199" s="26">
        <f t="shared" si="51"/>
        <v>4067.7</v>
      </c>
      <c r="Y199" s="26">
        <f t="shared" si="51"/>
        <v>14172.3</v>
      </c>
      <c r="Z199" s="26">
        <f t="shared" si="51"/>
        <v>4440</v>
      </c>
    </row>
    <row r="200" spans="1:36" s="63" customFormat="1" ht="30" customHeight="1" x14ac:dyDescent="0.25">
      <c r="A200" s="13" t="s">
        <v>138</v>
      </c>
      <c r="B200" s="9">
        <f>B197/B198</f>
        <v>0.79950713048224309</v>
      </c>
      <c r="C200" s="9">
        <f>C197/C198</f>
        <v>0.9285246511627907</v>
      </c>
      <c r="D200" s="9"/>
      <c r="E200" s="9"/>
      <c r="F200" s="30">
        <f t="shared" ref="F200:Z200" si="52">F197/F198</f>
        <v>6.0514372163388806E-2</v>
      </c>
      <c r="G200" s="30">
        <f t="shared" si="52"/>
        <v>0.87565674255691772</v>
      </c>
      <c r="H200" s="30">
        <f t="shared" si="52"/>
        <v>1.0383477764516631</v>
      </c>
      <c r="I200" s="30">
        <f t="shared" si="52"/>
        <v>0.96174547138144573</v>
      </c>
      <c r="J200" s="30">
        <f t="shared" si="52"/>
        <v>0.74990022615405083</v>
      </c>
      <c r="K200" s="30">
        <f t="shared" si="52"/>
        <v>1.0279030255505457</v>
      </c>
      <c r="L200" s="30">
        <f t="shared" si="52"/>
        <v>1.9227230910763569</v>
      </c>
      <c r="M200" s="30">
        <f t="shared" si="52"/>
        <v>0.66811628271430812</v>
      </c>
      <c r="N200" s="30">
        <f t="shared" si="52"/>
        <v>0.64702528036494966</v>
      </c>
      <c r="O200" s="30">
        <f t="shared" si="52"/>
        <v>0.86199074494147532</v>
      </c>
      <c r="P200" s="30">
        <f t="shared" si="52"/>
        <v>0.48754776650415077</v>
      </c>
      <c r="Q200" s="30">
        <f t="shared" si="52"/>
        <v>0.85030650583349809</v>
      </c>
      <c r="R200" s="30">
        <f t="shared" si="52"/>
        <v>0.9721428571428572</v>
      </c>
      <c r="S200" s="30">
        <f t="shared" si="52"/>
        <v>0.89719626168224298</v>
      </c>
      <c r="T200" s="30">
        <f t="shared" si="52"/>
        <v>0.81250642805718398</v>
      </c>
      <c r="U200" s="30">
        <f t="shared" si="52"/>
        <v>1.0037502504938307</v>
      </c>
      <c r="V200" s="30">
        <f t="shared" si="52"/>
        <v>0.48328634716069269</v>
      </c>
      <c r="W200" s="30">
        <f t="shared" si="52"/>
        <v>0.57471264367816088</v>
      </c>
      <c r="X200" s="30">
        <f t="shared" si="52"/>
        <v>1.1169783342944228</v>
      </c>
      <c r="Y200" s="30">
        <f t="shared" si="52"/>
        <v>1.4480887717254698</v>
      </c>
      <c r="Z200" s="30">
        <f t="shared" si="52"/>
        <v>0.70830342187126105</v>
      </c>
    </row>
    <row r="201" spans="1:36" s="63" customFormat="1" ht="30" customHeight="1" outlineLevel="1" x14ac:dyDescent="0.25">
      <c r="A201" s="55" t="s">
        <v>140</v>
      </c>
      <c r="B201" s="23">
        <v>28836</v>
      </c>
      <c r="C201" s="27">
        <f>SUM(F201:Z201)</f>
        <v>22574</v>
      </c>
      <c r="D201" s="9">
        <f>C201/B201</f>
        <v>0.78284089332778473</v>
      </c>
      <c r="E201" s="9"/>
      <c r="F201" s="26"/>
      <c r="G201" s="26">
        <v>600</v>
      </c>
      <c r="H201" s="26"/>
      <c r="I201" s="26">
        <v>2000</v>
      </c>
      <c r="J201" s="26">
        <v>8352</v>
      </c>
      <c r="K201" s="26"/>
      <c r="L201" s="26">
        <v>2150</v>
      </c>
      <c r="M201" s="26">
        <v>3125</v>
      </c>
      <c r="N201" s="26"/>
      <c r="O201" s="26">
        <v>850</v>
      </c>
      <c r="P201" s="26">
        <v>3100</v>
      </c>
      <c r="Q201" s="26">
        <v>1300</v>
      </c>
      <c r="R201" s="26"/>
      <c r="S201" s="26"/>
      <c r="T201" s="26"/>
      <c r="U201" s="26"/>
      <c r="V201" s="26"/>
      <c r="W201" s="26"/>
      <c r="X201" s="26">
        <v>1097</v>
      </c>
      <c r="Y201" s="26"/>
      <c r="Z201" s="26"/>
    </row>
    <row r="202" spans="1:36" s="50" customFormat="1" ht="30" customHeight="1" outlineLevel="1" x14ac:dyDescent="0.25">
      <c r="A202" s="13" t="s">
        <v>136</v>
      </c>
      <c r="B202" s="23">
        <v>248211</v>
      </c>
      <c r="C202" s="27">
        <f>SUM(G202:Z202)</f>
        <v>334707</v>
      </c>
      <c r="D202" s="9">
        <f>C202/B202</f>
        <v>1.3484777064674813</v>
      </c>
      <c r="E202" s="9"/>
      <c r="G202" s="49">
        <v>12980</v>
      </c>
      <c r="H202" s="49">
        <v>26279</v>
      </c>
      <c r="I202" s="49">
        <v>62265</v>
      </c>
      <c r="J202" s="49">
        <v>17227</v>
      </c>
      <c r="K202" s="49">
        <v>4782</v>
      </c>
      <c r="L202" s="49">
        <v>1812</v>
      </c>
      <c r="M202" s="49">
        <v>24815</v>
      </c>
      <c r="N202" s="49">
        <v>11691</v>
      </c>
      <c r="O202" s="49">
        <v>11808</v>
      </c>
      <c r="P202" s="49">
        <v>13797</v>
      </c>
      <c r="Q202" s="49">
        <v>19265</v>
      </c>
      <c r="R202" s="49">
        <v>6395</v>
      </c>
      <c r="S202" s="49">
        <v>2058</v>
      </c>
      <c r="T202" s="49">
        <v>7479</v>
      </c>
      <c r="U202" s="49">
        <v>49901</v>
      </c>
      <c r="V202" s="49">
        <v>5173</v>
      </c>
      <c r="W202" s="49">
        <v>1897</v>
      </c>
      <c r="X202" s="49">
        <v>13006</v>
      </c>
      <c r="Y202" s="49">
        <v>23325</v>
      </c>
      <c r="Z202" s="49">
        <v>18752</v>
      </c>
    </row>
    <row r="203" spans="1:36" s="50" customFormat="1" ht="30" customHeight="1" outlineLevel="1" x14ac:dyDescent="0.25">
      <c r="A203" s="13" t="s">
        <v>141</v>
      </c>
      <c r="B203" s="27">
        <f>B201*0.19</f>
        <v>5478.84</v>
      </c>
      <c r="C203" s="27">
        <f>C201*0.19</f>
        <v>4289.0600000000004</v>
      </c>
      <c r="D203" s="27">
        <f t="shared" ref="D203:E203" si="53">D201*0.19</f>
        <v>0.14873976973227909</v>
      </c>
      <c r="E203" s="27">
        <f t="shared" si="53"/>
        <v>0</v>
      </c>
      <c r="F203" s="26"/>
      <c r="G203" s="26"/>
      <c r="H203" s="26"/>
      <c r="I203" s="26">
        <f>I201*0.19</f>
        <v>380</v>
      </c>
      <c r="J203" s="26">
        <f>J201*0.19</f>
        <v>1586.88</v>
      </c>
      <c r="K203" s="26"/>
      <c r="L203" s="26">
        <f t="shared" ref="L203:Q203" si="54">L201*0.19</f>
        <v>408.5</v>
      </c>
      <c r="M203" s="26">
        <f t="shared" si="54"/>
        <v>593.75</v>
      </c>
      <c r="N203" s="26"/>
      <c r="O203" s="26">
        <f t="shared" si="54"/>
        <v>161.5</v>
      </c>
      <c r="P203" s="26">
        <f t="shared" si="54"/>
        <v>589</v>
      </c>
      <c r="Q203" s="26">
        <f t="shared" si="54"/>
        <v>247</v>
      </c>
      <c r="R203" s="26"/>
      <c r="S203" s="26"/>
      <c r="T203" s="26"/>
      <c r="U203" s="26"/>
      <c r="V203" s="26"/>
      <c r="W203" s="26"/>
      <c r="X203" s="26">
        <f t="shared" ref="X203" si="55">X201*0.19</f>
        <v>208.43</v>
      </c>
      <c r="Y203" s="26"/>
      <c r="Z203" s="26"/>
    </row>
    <row r="204" spans="1:36" s="63" customFormat="1" ht="30" customHeight="1" x14ac:dyDescent="0.25">
      <c r="A204" s="13" t="s">
        <v>142</v>
      </c>
      <c r="B204" s="9">
        <f>B201/B202</f>
        <v>0.11617535081039922</v>
      </c>
      <c r="C204" s="9">
        <f>C201/C202</f>
        <v>6.7444063016309785E-2</v>
      </c>
      <c r="D204" s="9"/>
      <c r="E204" s="9"/>
      <c r="F204" s="30">
        <f t="shared" ref="F204:R204" si="56">F201/G202</f>
        <v>0</v>
      </c>
      <c r="G204" s="30">
        <f t="shared" si="56"/>
        <v>2.2831919022793867E-2</v>
      </c>
      <c r="H204" s="30">
        <f t="shared" si="56"/>
        <v>0</v>
      </c>
      <c r="I204" s="30">
        <f t="shared" si="56"/>
        <v>0.11609682475184303</v>
      </c>
      <c r="J204" s="30">
        <f t="shared" si="56"/>
        <v>1.7465495608531996</v>
      </c>
      <c r="K204" s="30">
        <f t="shared" si="56"/>
        <v>0</v>
      </c>
      <c r="L204" s="30">
        <f t="shared" si="56"/>
        <v>8.6641144469071132E-2</v>
      </c>
      <c r="M204" s="30">
        <f t="shared" si="56"/>
        <v>0.26729963219570607</v>
      </c>
      <c r="N204" s="30">
        <f t="shared" si="56"/>
        <v>0</v>
      </c>
      <c r="O204" s="30">
        <f t="shared" si="56"/>
        <v>6.1607595854171193E-2</v>
      </c>
      <c r="P204" s="30">
        <f t="shared" si="56"/>
        <v>0.16091357383856736</v>
      </c>
      <c r="Q204" s="30">
        <f t="shared" si="56"/>
        <v>0.2032838154808444</v>
      </c>
      <c r="R204" s="30">
        <f t="shared" si="56"/>
        <v>0</v>
      </c>
      <c r="S204" s="30">
        <f t="shared" ref="S204:Z204" si="57">S201/S202</f>
        <v>0</v>
      </c>
      <c r="T204" s="30">
        <f t="shared" si="57"/>
        <v>0</v>
      </c>
      <c r="U204" s="30">
        <f t="shared" si="57"/>
        <v>0</v>
      </c>
      <c r="V204" s="30">
        <f t="shared" si="57"/>
        <v>0</v>
      </c>
      <c r="W204" s="30">
        <f t="shared" si="57"/>
        <v>0</v>
      </c>
      <c r="X204" s="30">
        <f t="shared" si="57"/>
        <v>8.4345686606181761E-2</v>
      </c>
      <c r="Y204" s="30">
        <f t="shared" si="57"/>
        <v>0</v>
      </c>
      <c r="Z204" s="30">
        <f t="shared" si="57"/>
        <v>0</v>
      </c>
    </row>
    <row r="205" spans="1:36" s="50" customFormat="1" ht="30" customHeight="1" x14ac:dyDescent="0.25">
      <c r="A205" s="55" t="s">
        <v>143</v>
      </c>
      <c r="B205" s="27">
        <v>325</v>
      </c>
      <c r="C205" s="27">
        <f>SUM(F205:Z205)</f>
        <v>170</v>
      </c>
      <c r="D205" s="9">
        <f>C205/B205</f>
        <v>0.52307692307692311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>
        <v>70</v>
      </c>
      <c r="R205" s="37"/>
      <c r="S205" s="37">
        <v>100</v>
      </c>
      <c r="T205" s="37"/>
      <c r="U205" s="37"/>
      <c r="V205" s="37"/>
      <c r="W205" s="37"/>
      <c r="X205" s="37"/>
      <c r="Y205" s="37"/>
      <c r="Z205" s="37"/>
    </row>
    <row r="206" spans="1:36" s="50" customFormat="1" ht="30" customHeight="1" x14ac:dyDescent="0.25">
      <c r="A206" s="13" t="s">
        <v>141</v>
      </c>
      <c r="B206" s="27">
        <v>159</v>
      </c>
      <c r="C206" s="27">
        <f>C205*0.7</f>
        <v>118.99999999999999</v>
      </c>
      <c r="D206" s="9">
        <f>C206/B206</f>
        <v>0.74842767295597479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customHeight="1" x14ac:dyDescent="0.25">
      <c r="A210" s="32" t="s">
        <v>145</v>
      </c>
      <c r="B210" s="27">
        <v>90871</v>
      </c>
      <c r="C210" s="27">
        <f>C208+C206+C203+C199+C195</f>
        <v>126023.11</v>
      </c>
      <c r="D210" s="9">
        <f>C210/B210</f>
        <v>1.386835293988181</v>
      </c>
      <c r="E210" s="9"/>
      <c r="F210" s="26">
        <f>F208+F206+F203+F199+F195</f>
        <v>993.30000000000007</v>
      </c>
      <c r="G210" s="26">
        <f t="shared" ref="G210:Z210" si="58">G208+G206+G203+G199+G195</f>
        <v>2806.05</v>
      </c>
      <c r="H210" s="26">
        <f t="shared" si="58"/>
        <v>10377</v>
      </c>
      <c r="I210" s="26">
        <f t="shared" si="58"/>
        <v>8182.4</v>
      </c>
      <c r="J210" s="26">
        <f t="shared" si="58"/>
        <v>5864.13</v>
      </c>
      <c r="K210" s="26">
        <f t="shared" si="58"/>
        <v>7615.2000000000007</v>
      </c>
      <c r="L210" s="26">
        <f t="shared" si="58"/>
        <v>2857.1000000000004</v>
      </c>
      <c r="M210" s="26">
        <f t="shared" si="58"/>
        <v>10180.849999999999</v>
      </c>
      <c r="N210" s="26">
        <f t="shared" si="58"/>
        <v>3669.1499999999996</v>
      </c>
      <c r="O210" s="26">
        <f t="shared" si="58"/>
        <v>4451.5</v>
      </c>
      <c r="P210" s="26">
        <f t="shared" si="58"/>
        <v>3419.3500000000004</v>
      </c>
      <c r="Q210" s="26">
        <f t="shared" si="58"/>
        <v>7623.25</v>
      </c>
      <c r="R210" s="26">
        <f t="shared" si="58"/>
        <v>4406.3999999999996</v>
      </c>
      <c r="S210" s="26">
        <f t="shared" si="58"/>
        <v>2490.75</v>
      </c>
      <c r="T210" s="26">
        <f t="shared" si="58"/>
        <v>4389.6000000000004</v>
      </c>
      <c r="U210" s="26">
        <f t="shared" si="58"/>
        <v>12186.75</v>
      </c>
      <c r="V210" s="26">
        <f t="shared" si="58"/>
        <v>1372.5</v>
      </c>
      <c r="W210" s="26">
        <f t="shared" si="58"/>
        <v>669.90000000000009</v>
      </c>
      <c r="X210" s="26">
        <f t="shared" si="58"/>
        <v>6046.43</v>
      </c>
      <c r="Y210" s="26">
        <f t="shared" si="58"/>
        <v>18315</v>
      </c>
      <c r="Z210" s="26">
        <f t="shared" si="58"/>
        <v>7873.5</v>
      </c>
    </row>
    <row r="211" spans="1:26" s="50" customFormat="1" ht="20.399999999999999" hidden="1" customHeight="1" x14ac:dyDescent="0.25">
      <c r="A211" s="13" t="s">
        <v>171</v>
      </c>
      <c r="B211" s="26">
        <v>62181</v>
      </c>
      <c r="C211" s="26">
        <f>SUM(F211:Z211)</f>
        <v>68302</v>
      </c>
      <c r="D211" s="9">
        <f>C211/B211</f>
        <v>1.0984384297454206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customHeight="1" x14ac:dyDescent="0.25">
      <c r="A212" s="55" t="s">
        <v>164</v>
      </c>
      <c r="B212" s="53">
        <v>14.6</v>
      </c>
      <c r="C212" s="53">
        <f>C210/C211*10</f>
        <v>18.450866738894909</v>
      </c>
      <c r="D212" s="9">
        <f>C212/B212</f>
        <v>1.2637579958147198</v>
      </c>
      <c r="E212" s="9"/>
      <c r="F212" s="54">
        <f>F210/F211*10</f>
        <v>16.020967741935486</v>
      </c>
      <c r="G212" s="54">
        <f t="shared" ref="G212:Z212" si="59">G210/G211*10</f>
        <v>14.894108280254779</v>
      </c>
      <c r="H212" s="54">
        <f t="shared" si="59"/>
        <v>19.743150684931507</v>
      </c>
      <c r="I212" s="54">
        <f t="shared" si="59"/>
        <v>11.6807994289793</v>
      </c>
      <c r="J212" s="54">
        <f t="shared" si="59"/>
        <v>20.802163887903511</v>
      </c>
      <c r="K212" s="54">
        <f t="shared" si="59"/>
        <v>26.5430463576159</v>
      </c>
      <c r="L212" s="54">
        <f t="shared" si="59"/>
        <v>43.820552147239269</v>
      </c>
      <c r="M212" s="54">
        <f t="shared" si="59"/>
        <v>15.954944366086819</v>
      </c>
      <c r="N212" s="54">
        <f t="shared" si="59"/>
        <v>13.951140684410646</v>
      </c>
      <c r="O212" s="54">
        <f t="shared" si="59"/>
        <v>18.846316680779001</v>
      </c>
      <c r="P212" s="54">
        <f t="shared" si="59"/>
        <v>16.518599033816429</v>
      </c>
      <c r="Q212" s="54">
        <f t="shared" si="59"/>
        <v>17.585351787773934</v>
      </c>
      <c r="R212" s="54">
        <f t="shared" si="59"/>
        <v>22.961959353830117</v>
      </c>
      <c r="S212" s="54">
        <f t="shared" si="59"/>
        <v>20.168016194331987</v>
      </c>
      <c r="T212" s="54">
        <f t="shared" si="59"/>
        <v>19.561497326203209</v>
      </c>
      <c r="U212" s="54">
        <f t="shared" si="59"/>
        <v>16.281563126252504</v>
      </c>
      <c r="V212" s="54">
        <f t="shared" si="59"/>
        <v>14.742212674543502</v>
      </c>
      <c r="W212" s="54">
        <f t="shared" si="59"/>
        <v>19.645161290322584</v>
      </c>
      <c r="X212" s="54">
        <f t="shared" si="59"/>
        <v>23.246559015763172</v>
      </c>
      <c r="Y212" s="54">
        <f t="shared" si="59"/>
        <v>23.357990052289249</v>
      </c>
      <c r="Z212" s="54">
        <f t="shared" si="59"/>
        <v>16.328287017834924</v>
      </c>
    </row>
    <row r="213" spans="1:26" ht="18" hidden="1" customHeight="1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27" hidden="1" customHeight="1" x14ac:dyDescent="0.3">
      <c r="A214" s="13" t="s">
        <v>184</v>
      </c>
      <c r="B214" s="81"/>
      <c r="C214" s="81">
        <f>SUM(F214:Z214)</f>
        <v>273</v>
      </c>
      <c r="D214" s="81"/>
      <c r="E214" s="81"/>
      <c r="F214" s="81">
        <v>11</v>
      </c>
      <c r="G214" s="81">
        <v>12</v>
      </c>
      <c r="H214" s="81">
        <v>15</v>
      </c>
      <c r="I214" s="81">
        <v>20</v>
      </c>
      <c r="J214" s="81">
        <v>12</v>
      </c>
      <c r="K214" s="81">
        <v>36</v>
      </c>
      <c r="L214" s="81">
        <v>18</v>
      </c>
      <c r="M214" s="81">
        <v>20</v>
      </c>
      <c r="N214" s="81">
        <v>5</v>
      </c>
      <c r="O214" s="81">
        <v>4</v>
      </c>
      <c r="P214" s="81">
        <v>5</v>
      </c>
      <c r="Q214" s="81">
        <v>16</v>
      </c>
      <c r="R214" s="81">
        <v>16</v>
      </c>
      <c r="S214" s="81">
        <v>13</v>
      </c>
      <c r="T214" s="81">
        <v>18</v>
      </c>
      <c r="U214" s="81">
        <v>10</v>
      </c>
      <c r="V214" s="81">
        <v>3</v>
      </c>
      <c r="W214" s="81">
        <v>4</v>
      </c>
      <c r="X214" s="81">
        <v>3</v>
      </c>
      <c r="Y214" s="81">
        <v>23</v>
      </c>
      <c r="Z214" s="81">
        <v>9</v>
      </c>
    </row>
    <row r="215" spans="1:26" ht="18" hidden="1" customHeight="1" x14ac:dyDescent="0.3">
      <c r="A215" s="13" t="s">
        <v>188</v>
      </c>
      <c r="B215" s="81">
        <v>108</v>
      </c>
      <c r="C215" s="81">
        <f>SUM(F215:Z215)</f>
        <v>450</v>
      </c>
      <c r="D215" s="81"/>
      <c r="E215" s="81"/>
      <c r="F215" s="81">
        <v>20</v>
      </c>
      <c r="G215" s="81">
        <v>5</v>
      </c>
      <c r="H215" s="81">
        <v>59</v>
      </c>
      <c r="I215" s="81">
        <v>16</v>
      </c>
      <c r="J215" s="81">
        <v>21</v>
      </c>
      <c r="K215" s="81">
        <v>28</v>
      </c>
      <c r="L215" s="81">
        <v>9</v>
      </c>
      <c r="M215" s="81">
        <v>20</v>
      </c>
      <c r="N215" s="81">
        <v>22</v>
      </c>
      <c r="O215" s="81">
        <v>5</v>
      </c>
      <c r="P215" s="81">
        <v>5</v>
      </c>
      <c r="Q215" s="81">
        <v>28</v>
      </c>
      <c r="R215" s="81">
        <v>25</v>
      </c>
      <c r="S215" s="81">
        <v>57</v>
      </c>
      <c r="T215" s="81">
        <v>7</v>
      </c>
      <c r="U215" s="81">
        <v>17</v>
      </c>
      <c r="V215" s="81">
        <v>25</v>
      </c>
      <c r="W215" s="81">
        <v>11</v>
      </c>
      <c r="X215" s="81">
        <v>5</v>
      </c>
      <c r="Y215" s="81">
        <v>50</v>
      </c>
      <c r="Z215" s="81">
        <v>15</v>
      </c>
    </row>
    <row r="216" spans="1:26" ht="24.6" hidden="1" customHeight="1" x14ac:dyDescent="0.4">
      <c r="A216" s="82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3"/>
      <c r="B221" s="84"/>
      <c r="C221" s="84"/>
      <c r="D221" s="84"/>
      <c r="E221" s="8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</row>
    <row r="223" spans="1:26" ht="20.399999999999999" hidden="1" customHeight="1" x14ac:dyDescent="0.3">
      <c r="A223" s="13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5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78">
        <v>11</v>
      </c>
      <c r="G230" s="78">
        <v>15</v>
      </c>
      <c r="H230" s="78">
        <v>93</v>
      </c>
      <c r="I230" s="78">
        <v>30</v>
      </c>
      <c r="J230" s="78">
        <v>15</v>
      </c>
      <c r="K230" s="78">
        <v>55</v>
      </c>
      <c r="L230" s="78">
        <v>16</v>
      </c>
      <c r="M230" s="78">
        <v>18</v>
      </c>
      <c r="N230" s="78">
        <v>16</v>
      </c>
      <c r="O230" s="78">
        <v>10</v>
      </c>
      <c r="P230" s="78">
        <v>11</v>
      </c>
      <c r="Q230" s="78">
        <v>40</v>
      </c>
      <c r="R230" s="78">
        <v>22</v>
      </c>
      <c r="S230" s="78">
        <v>55</v>
      </c>
      <c r="T230" s="78">
        <v>14</v>
      </c>
      <c r="U230" s="78">
        <v>29</v>
      </c>
      <c r="V230" s="78">
        <v>22</v>
      </c>
      <c r="W230" s="78">
        <v>9</v>
      </c>
      <c r="X230" s="78">
        <v>7</v>
      </c>
      <c r="Y230" s="78">
        <v>60</v>
      </c>
      <c r="Z230" s="78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78">
        <v>5</v>
      </c>
      <c r="G234" s="78">
        <v>3</v>
      </c>
      <c r="H234" s="78"/>
      <c r="I234" s="78">
        <v>5</v>
      </c>
      <c r="J234" s="78">
        <v>2</v>
      </c>
      <c r="K234" s="78"/>
      <c r="L234" s="78">
        <v>2</v>
      </c>
      <c r="M234" s="78">
        <v>0</v>
      </c>
      <c r="N234" s="78">
        <v>3</v>
      </c>
      <c r="O234" s="78">
        <v>3</v>
      </c>
      <c r="P234" s="78">
        <v>3</v>
      </c>
      <c r="Q234" s="78">
        <v>2</v>
      </c>
      <c r="R234" s="78">
        <v>2</v>
      </c>
      <c r="S234" s="78">
        <v>10</v>
      </c>
      <c r="T234" s="78">
        <v>6</v>
      </c>
      <c r="U234" s="78">
        <v>6</v>
      </c>
      <c r="V234" s="78">
        <v>1</v>
      </c>
      <c r="W234" s="78">
        <v>1</v>
      </c>
      <c r="X234" s="78">
        <v>4</v>
      </c>
      <c r="Y234" s="78"/>
      <c r="Z234" s="78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1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2020-07-21T11:36:45Z</cp:lastPrinted>
  <dcterms:created xsi:type="dcterms:W3CDTF">2017-06-08T05:54:08Z</dcterms:created>
  <dcterms:modified xsi:type="dcterms:W3CDTF">2020-07-23T10:59:20Z</dcterms:modified>
</cp:coreProperties>
</file>