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U140" i="1" l="1"/>
  <c r="N164" i="1" l="1"/>
  <c r="L164" i="1"/>
  <c r="I164" i="1"/>
  <c r="I149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V148" i="1" l="1"/>
  <c r="V149" i="1"/>
  <c r="B124" i="1" l="1"/>
  <c r="F124" i="1"/>
  <c r="C124" i="1" s="1"/>
  <c r="D124" i="1" s="1"/>
  <c r="J124" i="1"/>
  <c r="R124" i="1"/>
  <c r="S124" i="1"/>
  <c r="U149" i="1" l="1"/>
  <c r="M149" i="1" l="1"/>
  <c r="O149" i="1" l="1"/>
  <c r="G149" i="1" l="1"/>
  <c r="G123" i="1" l="1"/>
  <c r="Z123" i="1"/>
  <c r="X123" i="1"/>
  <c r="S123" i="1"/>
  <c r="T123" i="1"/>
  <c r="O123" i="1"/>
  <c r="P123" i="1"/>
  <c r="H140" i="1" l="1"/>
  <c r="N122" i="1" l="1"/>
  <c r="K149" i="1" l="1"/>
  <c r="J164" i="1" l="1"/>
  <c r="Q123" i="1" l="1"/>
  <c r="M140" i="1"/>
  <c r="B183" i="1"/>
  <c r="D181" i="1"/>
  <c r="C181" i="1"/>
  <c r="B164" i="1" l="1"/>
  <c r="S140" i="1" l="1"/>
  <c r="W101" i="1" l="1"/>
  <c r="K101" i="1" l="1"/>
  <c r="X120" i="1" l="1"/>
  <c r="I122" i="1" l="1"/>
  <c r="F140" i="1" l="1"/>
  <c r="F149" i="1"/>
  <c r="Q149" i="1" l="1"/>
  <c r="D11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W123" i="1" l="1"/>
  <c r="U123" i="1"/>
  <c r="M122" i="1"/>
  <c r="I123" i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K123" i="1" l="1"/>
  <c r="H123" i="1"/>
  <c r="X121" i="1"/>
  <c r="M123" i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L123" i="1"/>
  <c r="R123" i="1"/>
  <c r="V123" i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Y123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I211" i="1"/>
  <c r="I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35" i="1" l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<sst xmlns="http://schemas.openxmlformats.org/spreadsheetml/2006/main" count="256" uniqueCount="207">
  <si>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</si>
  <si>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</si>
  <si>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</si>
  <si>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</si>
  <si>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</si>
  <si>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</si>
  <si>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</si>
  <si>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</si>
  <si>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</si>
  <si>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</si>
  <si>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</si>
  <si>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</si>
  <si>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</si>
  <si>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</si>
  <si>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</si>
  <si>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</si>
  <si>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</si>
  <si>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</si>
  <si>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</si>
  <si>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</si>
  <si>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</si>
  <si>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</si>
  <si>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</si>
  <si>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</si>
  <si>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</si>
  <si>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</si>
  <si>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</si>
  <si>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</si>
  <si>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</si>
  <si>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</si>
  <si>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</si>
  <si>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</si>
  <si>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</si>
  <si>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</si>
  <si>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</si>
  <si>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</si>
  <si>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</si>
  <si>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</si>
  <si>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</si>
  <si>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</si>
  <si>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</si>
  <si>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</si>
  <si>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</si>
  <si>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</si>
  <si>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</si>
  <si>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</si>
  <si>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</si>
  <si>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</si>
  <si>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</si>
  <si>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</si>
  <si>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</si>
  <si>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</si>
  <si>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</si>
  <si>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</si>
  <si>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</si>
  <si>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</si>
  <si>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</si>
  <si>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</si>
  <si>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</si>
  <si>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</si>
  <si>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</si>
  <si>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</si>
  <si>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</si>
  <si>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</si>
  <si>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</si>
  <si>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</si>
  <si>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</si>
  <si>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</si>
  <si>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</si>
  <si>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</si>
  <si>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</si>
  <si>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</si>
  <si>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</si>
  <si>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</si>
  <si>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</si>
  <si>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</si>
  <si>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</si>
  <si>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</si>
  <si>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</si>
  <si>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</si>
  <si>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</si>
  <si>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</si>
  <si>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</si>
  <si>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</si>
  <si>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</si>
  <si>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</si>
  <si>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</si>
  <si>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</si>
  <si>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</si>
  <si>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</si>
  <si>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</si>
  <si>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</si>
  <si>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</si>
  <si>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</si>
  <si>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</si>
  <si>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</si>
  <si>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</si>
  <si>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</si>
  <si>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</si>
  <si>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</si>
  <si>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</si>
  <si>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</si>
  <si>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</si>
  <si>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</si>
  <si>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</si>
  <si>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</si>
  <si>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</si>
  <si>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</si>
  <si>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</si>
  <si>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</si>
  <si>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</si>
  <si>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</si>
  <si>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</si>
  <si>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</si>
  <si>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</si>
  <si>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</si>
  <si>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</si>
  <si>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</si>
  <si>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</si>
  <si>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</si>
  <si>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</si>
  <si>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</si>
  <si>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</si>
  <si>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</si>
  <si>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</si>
  <si>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</si>
  <si>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</si>
  <si>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</si>
  <si>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</si>
  <si>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</si>
  <si>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</si>
  <si>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</si>
  <si>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</si>
  <si>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</si>
  <si>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</si>
  <si>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</si>
  <si>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</si>
  <si>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</si>
  <si>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</si>
  <si>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</si>
  <si>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</si>
  <si>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</si>
  <si>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</si>
  <si>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</si>
  <si>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</si>
  <si>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</si>
  <si>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</si>
  <si>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</si>
  <si>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</si>
  <si>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</si>
  <si>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</si>
  <si>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</si>
  <si>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</si>
  <si>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</si>
  <si>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</si>
  <si>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</si>
  <si>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</si>
  <si>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</si>
  <si>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</si>
  <si>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</si>
  <si>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</si>
  <si>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</si>
  <si>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</si>
  <si>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</si>
  <si>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</si>
  <si>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</si>
  <si>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</si>
  <si>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</si>
  <si>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</si>
  <si>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</si>
  <si>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</si>
  <si>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</si>
  <si>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</si>
  <si>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</si>
  <si>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</si>
  <si>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</si>
  <si>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</si>
  <si>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</si>
  <si>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</si>
  <si>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</si>
  <si>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</si>
  <si>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</si>
  <si>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</si>
  <si>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</si>
  <si>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</si>
  <si>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</si>
  <si>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</si>
  <si>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</si>
  <si>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</si>
  <si>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</si>
  <si>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</si>
  <si>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</si>
  <si>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</si>
  <si>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</si>
  <si>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</si>
  <si>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</si>
  <si>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</si>
  <si>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</si>
  <si>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</si>
  <si>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</si>
  <si>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</si>
  <si>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</si>
  <si>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</si>
  <si>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</si>
  <si>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</si>
  <si>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</si>
  <si>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24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</si>
</sst>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123" activePane="bottomRight" state="frozen"/>
      <selection activeCell="A2" sqref="A2"/>
      <selection pane="topRight" activeCell="E2" sqref="E2"/>
      <selection pane="bottomLeft" activeCell="A7" sqref="A7"/>
      <selection pane="bottomRight" activeCell="T140" sqref="T140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7" t="s">
        <v>206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8" t="s">
        <v>3</v>
      </c>
      <c r="B4" s="141" t="s">
        <v>195</v>
      </c>
      <c r="C4" s="134" t="s">
        <v>196</v>
      </c>
      <c r="D4" s="134" t="s">
        <v>197</v>
      </c>
      <c r="E4" s="134" t="s">
        <v>203</v>
      </c>
      <c r="F4" s="144" t="s">
        <v>4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</row>
    <row r="5" spans="1:27" s="2" customFormat="1" ht="87" customHeight="1" x14ac:dyDescent="0.3">
      <c r="A5" s="139"/>
      <c r="B5" s="142"/>
      <c r="C5" s="135"/>
      <c r="D5" s="135"/>
      <c r="E5" s="135"/>
      <c r="F5" s="132" t="s">
        <v>5</v>
      </c>
      <c r="G5" s="132" t="s">
        <v>6</v>
      </c>
      <c r="H5" s="132" t="s">
        <v>7</v>
      </c>
      <c r="I5" s="132" t="s">
        <v>8</v>
      </c>
      <c r="J5" s="132" t="s">
        <v>9</v>
      </c>
      <c r="K5" s="132" t="s">
        <v>10</v>
      </c>
      <c r="L5" s="132" t="s">
        <v>11</v>
      </c>
      <c r="M5" s="132" t="s">
        <v>12</v>
      </c>
      <c r="N5" s="132" t="s">
        <v>13</v>
      </c>
      <c r="O5" s="132" t="s">
        <v>14</v>
      </c>
      <c r="P5" s="132" t="s">
        <v>15</v>
      </c>
      <c r="Q5" s="132" t="s">
        <v>16</v>
      </c>
      <c r="R5" s="132" t="s">
        <v>17</v>
      </c>
      <c r="S5" s="132" t="s">
        <v>18</v>
      </c>
      <c r="T5" s="132" t="s">
        <v>19</v>
      </c>
      <c r="U5" s="132" t="s">
        <v>20</v>
      </c>
      <c r="V5" s="132" t="s">
        <v>21</v>
      </c>
      <c r="W5" s="132" t="s">
        <v>22</v>
      </c>
      <c r="X5" s="132" t="s">
        <v>23</v>
      </c>
      <c r="Y5" s="132" t="s">
        <v>24</v>
      </c>
      <c r="Z5" s="132" t="s">
        <v>25</v>
      </c>
    </row>
    <row r="6" spans="1:27" s="2" customFormat="1" ht="70.2" customHeight="1" thickBot="1" x14ac:dyDescent="0.35">
      <c r="A6" s="140"/>
      <c r="B6" s="143"/>
      <c r="C6" s="136"/>
      <c r="D6" s="136"/>
      <c r="E6" s="13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269496</v>
      </c>
      <c r="C99" s="27">
        <f t="shared" si="20"/>
        <v>291493</v>
      </c>
      <c r="D99" s="15">
        <f>C99/B99</f>
        <v>1.0816227328049397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120290</v>
      </c>
      <c r="C100" s="27">
        <f t="shared" si="20"/>
        <v>139351</v>
      </c>
      <c r="D100" s="15">
        <f>C100/B100</f>
        <v>1.1584587247485243</v>
      </c>
      <c r="E100" s="15"/>
      <c r="F100" s="39">
        <v>6705</v>
      </c>
      <c r="G100" s="39">
        <v>3595</v>
      </c>
      <c r="H100" s="39">
        <v>9830</v>
      </c>
      <c r="I100" s="39">
        <v>7230</v>
      </c>
      <c r="J100" s="39">
        <v>4000</v>
      </c>
      <c r="K100" s="39">
        <v>12024</v>
      </c>
      <c r="L100" s="39">
        <v>5990</v>
      </c>
      <c r="M100" s="39">
        <v>6950</v>
      </c>
      <c r="N100" s="39">
        <v>6170</v>
      </c>
      <c r="O100" s="39">
        <v>1830</v>
      </c>
      <c r="P100" s="39">
        <v>2841</v>
      </c>
      <c r="Q100" s="39">
        <v>6636</v>
      </c>
      <c r="R100" s="39">
        <v>8013</v>
      </c>
      <c r="S100" s="39">
        <v>6008</v>
      </c>
      <c r="T100" s="39">
        <v>8549</v>
      </c>
      <c r="U100" s="39">
        <v>6098</v>
      </c>
      <c r="V100" s="39">
        <v>5300</v>
      </c>
      <c r="W100" s="39">
        <v>2557</v>
      </c>
      <c r="X100" s="39">
        <v>5620</v>
      </c>
      <c r="Y100" s="39">
        <v>17635</v>
      </c>
      <c r="Z100" s="39">
        <v>5770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0.44635170837415028</v>
      </c>
      <c r="C101" s="29">
        <f t="shared" si="21"/>
        <v>0.47805950743242548</v>
      </c>
      <c r="D101" s="15">
        <f>C101/B101</f>
        <v>1.0710377006817602</v>
      </c>
      <c r="E101" s="29" t="e">
        <f t="shared" si="21"/>
        <v>#DIV/0!</v>
      </c>
      <c r="F101" s="29">
        <f>F100/F99</f>
        <v>0.53691543882126846</v>
      </c>
      <c r="G101" s="29">
        <f>G100/G99</f>
        <v>0.43900354133593844</v>
      </c>
      <c r="H101" s="29">
        <f t="shared" ref="H101:Z101" si="22">H100/H99</f>
        <v>0.55091632572997817</v>
      </c>
      <c r="I101" s="29">
        <f t="shared" si="22"/>
        <v>0.39927104042412193</v>
      </c>
      <c r="J101" s="29">
        <f t="shared" si="22"/>
        <v>0.45408105346804406</v>
      </c>
      <c r="K101" s="29">
        <f t="shared" si="22"/>
        <v>0.59797095683310131</v>
      </c>
      <c r="L101" s="29">
        <f t="shared" si="22"/>
        <v>0.45942629237613131</v>
      </c>
      <c r="M101" s="29">
        <f t="shared" si="22"/>
        <v>0.44668680506459285</v>
      </c>
      <c r="N101" s="29">
        <f t="shared" si="22"/>
        <v>0.40416612079130093</v>
      </c>
      <c r="O101" s="29">
        <f t="shared" si="22"/>
        <v>0.41991739329967875</v>
      </c>
      <c r="P101" s="29">
        <f t="shared" si="22"/>
        <v>0.29962033326302467</v>
      </c>
      <c r="Q101" s="29">
        <f t="shared" si="22"/>
        <v>0.47295274748770577</v>
      </c>
      <c r="R101" s="29">
        <f t="shared" si="22"/>
        <v>0.4354891304347826</v>
      </c>
      <c r="S101" s="29">
        <f t="shared" si="22"/>
        <v>0.36066754712450472</v>
      </c>
      <c r="T101" s="29">
        <f t="shared" si="22"/>
        <v>0.41542348996549883</v>
      </c>
      <c r="U101" s="29">
        <f t="shared" si="22"/>
        <v>0.43984420080784764</v>
      </c>
      <c r="V101" s="29">
        <f t="shared" si="22"/>
        <v>0.46058920656991398</v>
      </c>
      <c r="W101" s="29">
        <f t="shared" si="22"/>
        <v>0.4744850621636667</v>
      </c>
      <c r="X101" s="29">
        <f t="shared" si="22"/>
        <v>0.41617298578199052</v>
      </c>
      <c r="Y101" s="29">
        <f t="shared" si="22"/>
        <v>0.74997873607212728</v>
      </c>
      <c r="Z101" s="29">
        <f t="shared" si="22"/>
        <v>0.53430873229002684</v>
      </c>
    </row>
    <row r="102" spans="1:26" s="91" customFormat="1" ht="31.8" hidden="1" customHeight="1" x14ac:dyDescent="0.25">
      <c r="A102" s="89" t="s">
        <v>96</v>
      </c>
      <c r="B102" s="92">
        <f>B99-B100</f>
        <v>149206</v>
      </c>
      <c r="C102" s="27">
        <f t="shared" si="20"/>
        <v>152142</v>
      </c>
      <c r="D102" s="92"/>
      <c r="E102" s="92"/>
      <c r="F102" s="92">
        <f t="shared" ref="F102:Z102" si="23">F99-F100</f>
        <v>5783</v>
      </c>
      <c r="G102" s="92">
        <f t="shared" si="23"/>
        <v>4594</v>
      </c>
      <c r="H102" s="92">
        <f t="shared" si="23"/>
        <v>8013</v>
      </c>
      <c r="I102" s="92">
        <f t="shared" si="23"/>
        <v>10878</v>
      </c>
      <c r="J102" s="92">
        <f t="shared" si="23"/>
        <v>4809</v>
      </c>
      <c r="K102" s="92">
        <f t="shared" si="23"/>
        <v>8084</v>
      </c>
      <c r="L102" s="92">
        <f t="shared" si="23"/>
        <v>7048</v>
      </c>
      <c r="M102" s="92">
        <f t="shared" si="23"/>
        <v>8609</v>
      </c>
      <c r="N102" s="92">
        <f t="shared" si="23"/>
        <v>9096</v>
      </c>
      <c r="O102" s="92">
        <f t="shared" si="23"/>
        <v>2528</v>
      </c>
      <c r="P102" s="92">
        <f t="shared" si="23"/>
        <v>6641</v>
      </c>
      <c r="Q102" s="92">
        <f t="shared" si="23"/>
        <v>7395</v>
      </c>
      <c r="R102" s="92">
        <f t="shared" si="23"/>
        <v>10387</v>
      </c>
      <c r="S102" s="92">
        <f t="shared" si="23"/>
        <v>10650</v>
      </c>
      <c r="T102" s="92">
        <f t="shared" si="23"/>
        <v>12030</v>
      </c>
      <c r="U102" s="92">
        <f t="shared" si="23"/>
        <v>7766</v>
      </c>
      <c r="V102" s="92">
        <f t="shared" si="23"/>
        <v>6207</v>
      </c>
      <c r="W102" s="92">
        <f t="shared" si="23"/>
        <v>2832</v>
      </c>
      <c r="X102" s="92">
        <f t="shared" si="23"/>
        <v>7884</v>
      </c>
      <c r="Y102" s="92">
        <f t="shared" si="23"/>
        <v>5879</v>
      </c>
      <c r="Z102" s="92">
        <f t="shared" si="23"/>
        <v>5029</v>
      </c>
    </row>
    <row r="103" spans="1:26" s="12" customFormat="1" ht="30" customHeight="1" x14ac:dyDescent="0.25">
      <c r="A103" s="11" t="s">
        <v>92</v>
      </c>
      <c r="B103" s="39">
        <v>40806</v>
      </c>
      <c r="C103" s="27">
        <f t="shared" si="20"/>
        <v>75735</v>
      </c>
      <c r="D103" s="15">
        <f>C103/B103</f>
        <v>1.8559770621967357</v>
      </c>
      <c r="E103" s="15"/>
      <c r="F103" s="10">
        <v>3378</v>
      </c>
      <c r="G103" s="10">
        <v>1510</v>
      </c>
      <c r="H103" s="10">
        <v>4100</v>
      </c>
      <c r="I103" s="10">
        <v>4564</v>
      </c>
      <c r="J103" s="10">
        <v>1907</v>
      </c>
      <c r="K103" s="10">
        <v>5813</v>
      </c>
      <c r="L103" s="10">
        <v>1638</v>
      </c>
      <c r="M103" s="10">
        <v>2907</v>
      </c>
      <c r="N103" s="10">
        <v>4436</v>
      </c>
      <c r="O103" s="10">
        <v>1345</v>
      </c>
      <c r="P103" s="10">
        <v>1859</v>
      </c>
      <c r="Q103" s="10">
        <v>4678</v>
      </c>
      <c r="R103" s="10">
        <v>6128</v>
      </c>
      <c r="S103" s="10">
        <v>2912</v>
      </c>
      <c r="T103" s="10">
        <v>5643</v>
      </c>
      <c r="U103" s="10">
        <v>3958</v>
      </c>
      <c r="V103" s="10">
        <v>2100</v>
      </c>
      <c r="W103" s="10">
        <v>2141</v>
      </c>
      <c r="X103" s="10">
        <v>4300</v>
      </c>
      <c r="Y103" s="10">
        <v>8428</v>
      </c>
      <c r="Z103" s="10">
        <v>1990</v>
      </c>
    </row>
    <row r="104" spans="1:26" s="12" customFormat="1" ht="30" customHeight="1" x14ac:dyDescent="0.25">
      <c r="A104" s="11" t="s">
        <v>93</v>
      </c>
      <c r="B104" s="39">
        <v>3624</v>
      </c>
      <c r="C104" s="27">
        <f t="shared" si="20"/>
        <v>6471</v>
      </c>
      <c r="D104" s="15">
        <f>C104/B104</f>
        <v>1.7855960264900663</v>
      </c>
      <c r="E104" s="15"/>
      <c r="F104" s="10">
        <v>50</v>
      </c>
      <c r="G104" s="10">
        <v>331</v>
      </c>
      <c r="H104" s="10"/>
      <c r="I104" s="10">
        <v>225</v>
      </c>
      <c r="J104" s="10">
        <v>257</v>
      </c>
      <c r="K104" s="10">
        <v>491</v>
      </c>
      <c r="L104" s="10">
        <v>1709</v>
      </c>
      <c r="M104" s="10">
        <v>367</v>
      </c>
      <c r="N104" s="10">
        <v>15</v>
      </c>
      <c r="O104" s="10"/>
      <c r="P104" s="10"/>
      <c r="Q104" s="10"/>
      <c r="R104" s="10"/>
      <c r="S104" s="10">
        <v>232</v>
      </c>
      <c r="T104" s="10">
        <v>734</v>
      </c>
      <c r="U104" s="10">
        <v>126</v>
      </c>
      <c r="V104" s="10"/>
      <c r="W104" s="10"/>
      <c r="X104" s="10">
        <v>407</v>
      </c>
      <c r="Y104" s="10">
        <v>675</v>
      </c>
      <c r="Z104" s="10">
        <v>852</v>
      </c>
    </row>
    <row r="105" spans="1:26" s="12" customFormat="1" ht="30" customHeight="1" x14ac:dyDescent="0.25">
      <c r="A105" s="11" t="s">
        <v>94</v>
      </c>
      <c r="B105" s="39">
        <v>52195</v>
      </c>
      <c r="C105" s="27">
        <f t="shared" si="20"/>
        <v>41110</v>
      </c>
      <c r="D105" s="15">
        <f>C105/B105</f>
        <v>0.78762333556854103</v>
      </c>
      <c r="E105" s="15"/>
      <c r="F105" s="10">
        <v>1532</v>
      </c>
      <c r="G105" s="10">
        <v>1749</v>
      </c>
      <c r="H105" s="10">
        <v>5730</v>
      </c>
      <c r="I105" s="10">
        <v>1924</v>
      </c>
      <c r="J105" s="10">
        <v>938</v>
      </c>
      <c r="K105" s="10">
        <v>4030</v>
      </c>
      <c r="L105" s="10">
        <v>1622</v>
      </c>
      <c r="M105" s="10">
        <v>2588</v>
      </c>
      <c r="N105" s="10">
        <v>1323</v>
      </c>
      <c r="O105" s="10">
        <v>335</v>
      </c>
      <c r="P105" s="10">
        <v>765</v>
      </c>
      <c r="Q105" s="10">
        <v>1390</v>
      </c>
      <c r="R105" s="10">
        <v>1724</v>
      </c>
      <c r="S105" s="10">
        <v>871</v>
      </c>
      <c r="T105" s="10">
        <v>2082</v>
      </c>
      <c r="U105" s="10">
        <v>1414</v>
      </c>
      <c r="V105" s="10">
        <v>2250</v>
      </c>
      <c r="W105" s="10">
        <v>312</v>
      </c>
      <c r="X105" s="10">
        <v>378</v>
      </c>
      <c r="Y105" s="10">
        <v>5823</v>
      </c>
      <c r="Z105" s="10">
        <v>2330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118751</v>
      </c>
      <c r="C107" s="27">
        <f t="shared" si="20"/>
        <v>138851</v>
      </c>
      <c r="D107" s="15">
        <f>C107/B107</f>
        <v>1.1692617325327788</v>
      </c>
      <c r="E107" s="15"/>
      <c r="F107" s="39">
        <v>6705</v>
      </c>
      <c r="G107" s="39">
        <v>3595</v>
      </c>
      <c r="H107" s="39">
        <v>9830</v>
      </c>
      <c r="I107" s="39">
        <v>7230</v>
      </c>
      <c r="J107" s="39">
        <v>4000</v>
      </c>
      <c r="K107" s="39">
        <v>12024</v>
      </c>
      <c r="L107" s="39">
        <v>5990</v>
      </c>
      <c r="M107" s="39">
        <v>6950</v>
      </c>
      <c r="N107" s="39">
        <v>6170</v>
      </c>
      <c r="O107" s="39">
        <v>1830</v>
      </c>
      <c r="P107" s="39">
        <v>2841</v>
      </c>
      <c r="Q107" s="39">
        <v>6636</v>
      </c>
      <c r="R107" s="39">
        <v>8013</v>
      </c>
      <c r="S107" s="39">
        <v>6008</v>
      </c>
      <c r="T107" s="39">
        <v>8549</v>
      </c>
      <c r="U107" s="39">
        <v>6098</v>
      </c>
      <c r="V107" s="39">
        <v>5300</v>
      </c>
      <c r="W107" s="39">
        <v>2557</v>
      </c>
      <c r="X107" s="39">
        <v>5620</v>
      </c>
      <c r="Y107" s="39">
        <v>17135</v>
      </c>
      <c r="Z107" s="39">
        <v>5770</v>
      </c>
    </row>
    <row r="108" spans="1:26" s="12" customFormat="1" ht="31.2" hidden="1" customHeight="1" x14ac:dyDescent="0.25">
      <c r="A108" s="13" t="s">
        <v>183</v>
      </c>
      <c r="B108" s="29">
        <f>B107/B99</f>
        <v>0.44064104847567309</v>
      </c>
      <c r="C108" s="27">
        <f t="shared" si="20"/>
        <v>9.7466232122324907</v>
      </c>
      <c r="D108" s="29"/>
      <c r="E108" s="29"/>
      <c r="F108" s="29">
        <f t="shared" ref="F108:Z108" si="24">F107/F99</f>
        <v>0.53691543882126846</v>
      </c>
      <c r="G108" s="29">
        <f t="shared" si="24"/>
        <v>0.43900354133593844</v>
      </c>
      <c r="H108" s="29">
        <f t="shared" si="24"/>
        <v>0.55091632572997817</v>
      </c>
      <c r="I108" s="29">
        <f t="shared" si="24"/>
        <v>0.39927104042412193</v>
      </c>
      <c r="J108" s="29">
        <f t="shared" si="24"/>
        <v>0.45408105346804406</v>
      </c>
      <c r="K108" s="29">
        <f t="shared" si="24"/>
        <v>0.59797095683310131</v>
      </c>
      <c r="L108" s="29">
        <f t="shared" si="24"/>
        <v>0.45942629237613131</v>
      </c>
      <c r="M108" s="29">
        <f t="shared" si="24"/>
        <v>0.44668680506459285</v>
      </c>
      <c r="N108" s="29">
        <f t="shared" si="24"/>
        <v>0.40416612079130093</v>
      </c>
      <c r="O108" s="29">
        <f t="shared" si="24"/>
        <v>0.41991739329967875</v>
      </c>
      <c r="P108" s="29">
        <f t="shared" si="24"/>
        <v>0.29962033326302467</v>
      </c>
      <c r="Q108" s="29">
        <f t="shared" si="24"/>
        <v>0.47295274748770577</v>
      </c>
      <c r="R108" s="29">
        <f t="shared" si="24"/>
        <v>0.4354891304347826</v>
      </c>
      <c r="S108" s="29">
        <f t="shared" si="24"/>
        <v>0.36066754712450472</v>
      </c>
      <c r="T108" s="29">
        <f t="shared" si="24"/>
        <v>0.41542348996549883</v>
      </c>
      <c r="U108" s="29">
        <f t="shared" si="24"/>
        <v>0.43984420080784764</v>
      </c>
      <c r="V108" s="29">
        <f t="shared" si="24"/>
        <v>0.46058920656991398</v>
      </c>
      <c r="W108" s="29">
        <f t="shared" si="24"/>
        <v>0.4744850621636667</v>
      </c>
      <c r="X108" s="29">
        <f t="shared" si="24"/>
        <v>0.41617298578199052</v>
      </c>
      <c r="Y108" s="29">
        <f t="shared" si="24"/>
        <v>0.72871480819937062</v>
      </c>
      <c r="Z108" s="29">
        <f t="shared" si="24"/>
        <v>0.53430873229002684</v>
      </c>
    </row>
    <row r="109" spans="1:26" s="12" customFormat="1" ht="30" customHeight="1" x14ac:dyDescent="0.25">
      <c r="A109" s="11" t="s">
        <v>92</v>
      </c>
      <c r="B109" s="39">
        <v>49502</v>
      </c>
      <c r="C109" s="27">
        <f t="shared" si="20"/>
        <v>75520</v>
      </c>
      <c r="D109" s="15">
        <f t="shared" ref="D109:D114" si="25">C109/B109</f>
        <v>1.5255949254575574</v>
      </c>
      <c r="E109" s="15"/>
      <c r="F109" s="10">
        <v>3378</v>
      </c>
      <c r="G109" s="10">
        <v>1510</v>
      </c>
      <c r="H109" s="10">
        <v>4100</v>
      </c>
      <c r="I109" s="10">
        <v>4564</v>
      </c>
      <c r="J109" s="10">
        <v>1907</v>
      </c>
      <c r="K109" s="10">
        <v>5813</v>
      </c>
      <c r="L109" s="10">
        <v>1638</v>
      </c>
      <c r="M109" s="10">
        <v>2907</v>
      </c>
      <c r="N109" s="10">
        <v>4436</v>
      </c>
      <c r="O109" s="10">
        <v>1345</v>
      </c>
      <c r="P109" s="10">
        <v>1859</v>
      </c>
      <c r="Q109" s="10">
        <v>4678</v>
      </c>
      <c r="R109" s="10">
        <v>6128</v>
      </c>
      <c r="S109" s="10">
        <v>2912</v>
      </c>
      <c r="T109" s="10">
        <v>5643</v>
      </c>
      <c r="U109" s="10">
        <v>3958</v>
      </c>
      <c r="V109" s="10">
        <v>2100</v>
      </c>
      <c r="W109" s="10">
        <v>2141</v>
      </c>
      <c r="X109" s="10">
        <v>4300</v>
      </c>
      <c r="Y109" s="10">
        <v>8213</v>
      </c>
      <c r="Z109" s="10">
        <v>1990</v>
      </c>
    </row>
    <row r="110" spans="1:26" s="12" customFormat="1" ht="30" customHeight="1" x14ac:dyDescent="0.25">
      <c r="A110" s="11" t="s">
        <v>93</v>
      </c>
      <c r="B110" s="39">
        <v>5604</v>
      </c>
      <c r="C110" s="27">
        <f t="shared" si="20"/>
        <v>6766</v>
      </c>
      <c r="D110" s="15">
        <f t="shared" si="25"/>
        <v>1.207351891506067</v>
      </c>
      <c r="E110" s="15"/>
      <c r="F110" s="10">
        <v>50</v>
      </c>
      <c r="G110" s="10">
        <v>331</v>
      </c>
      <c r="H110" s="10"/>
      <c r="I110" s="10">
        <v>225</v>
      </c>
      <c r="J110" s="10">
        <v>257</v>
      </c>
      <c r="K110" s="10">
        <v>491</v>
      </c>
      <c r="L110" s="10">
        <v>1709</v>
      </c>
      <c r="M110" s="10">
        <v>367</v>
      </c>
      <c r="N110" s="10">
        <v>15</v>
      </c>
      <c r="O110" s="10">
        <v>335</v>
      </c>
      <c r="P110" s="10"/>
      <c r="Q110" s="10"/>
      <c r="R110" s="10"/>
      <c r="S110" s="10">
        <v>232</v>
      </c>
      <c r="T110" s="10">
        <v>734</v>
      </c>
      <c r="U110" s="10">
        <v>126</v>
      </c>
      <c r="V110" s="10"/>
      <c r="W110" s="10"/>
      <c r="X110" s="10">
        <v>407</v>
      </c>
      <c r="Y110" s="10">
        <v>635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51793</v>
      </c>
      <c r="C111" s="27">
        <f t="shared" si="20"/>
        <v>40925</v>
      </c>
      <c r="D111" s="15">
        <f t="shared" si="25"/>
        <v>0.79016469407062728</v>
      </c>
      <c r="E111" s="15"/>
      <c r="F111" s="10">
        <v>1532</v>
      </c>
      <c r="G111" s="10">
        <v>1749</v>
      </c>
      <c r="H111" s="10">
        <v>5730</v>
      </c>
      <c r="I111" s="10">
        <v>1924</v>
      </c>
      <c r="J111" s="10">
        <v>938</v>
      </c>
      <c r="K111" s="10">
        <v>4030</v>
      </c>
      <c r="L111" s="10">
        <v>1622</v>
      </c>
      <c r="M111" s="10">
        <v>2588</v>
      </c>
      <c r="N111" s="10">
        <v>1323</v>
      </c>
      <c r="O111" s="10">
        <v>195</v>
      </c>
      <c r="P111" s="10">
        <v>765</v>
      </c>
      <c r="Q111" s="10">
        <v>1390</v>
      </c>
      <c r="R111" s="10">
        <v>1724</v>
      </c>
      <c r="S111" s="10">
        <v>871</v>
      </c>
      <c r="T111" s="10">
        <v>2082</v>
      </c>
      <c r="U111" s="10">
        <v>1414</v>
      </c>
      <c r="V111" s="10">
        <v>2250</v>
      </c>
      <c r="W111" s="10">
        <v>312</v>
      </c>
      <c r="X111" s="10">
        <v>378</v>
      </c>
      <c r="Y111" s="10">
        <v>5778</v>
      </c>
      <c r="Z111" s="10">
        <v>2330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320427</v>
      </c>
      <c r="C114" s="27">
        <f t="shared" si="20"/>
        <v>475726</v>
      </c>
      <c r="D114" s="15">
        <f t="shared" si="25"/>
        <v>1.4846626532720402</v>
      </c>
      <c r="E114" s="15"/>
      <c r="F114" s="39">
        <v>22891</v>
      </c>
      <c r="G114" s="39">
        <v>10066</v>
      </c>
      <c r="H114" s="39">
        <v>32782</v>
      </c>
      <c r="I114" s="39">
        <v>24710</v>
      </c>
      <c r="J114" s="39">
        <v>13200</v>
      </c>
      <c r="K114" s="39">
        <v>42805</v>
      </c>
      <c r="L114" s="39">
        <v>18793</v>
      </c>
      <c r="M114" s="39">
        <v>22240</v>
      </c>
      <c r="N114" s="39">
        <v>24064</v>
      </c>
      <c r="O114" s="39">
        <v>6137</v>
      </c>
      <c r="P114" s="39">
        <v>8909</v>
      </c>
      <c r="Q114" s="39">
        <v>21283</v>
      </c>
      <c r="R114" s="39">
        <v>28045</v>
      </c>
      <c r="S114" s="39">
        <v>19526</v>
      </c>
      <c r="T114" s="39">
        <v>37437</v>
      </c>
      <c r="U114" s="39">
        <v>19872</v>
      </c>
      <c r="V114" s="39">
        <v>18020</v>
      </c>
      <c r="W114" s="39">
        <v>7600</v>
      </c>
      <c r="X114" s="39">
        <v>19727</v>
      </c>
      <c r="Y114" s="39">
        <v>61529</v>
      </c>
      <c r="Z114" s="39">
        <v>16090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129833</v>
      </c>
      <c r="C116" s="27">
        <f t="shared" si="20"/>
        <v>275887</v>
      </c>
      <c r="D116" s="15">
        <f t="shared" ref="D116:D124" si="27">C116/B116</f>
        <v>2.124937419608266</v>
      </c>
      <c r="E116" s="15"/>
      <c r="F116" s="10">
        <v>12499</v>
      </c>
      <c r="G116" s="10">
        <v>3926</v>
      </c>
      <c r="H116" s="10">
        <v>13530</v>
      </c>
      <c r="I116" s="10">
        <v>16366</v>
      </c>
      <c r="J116" s="10">
        <v>7064</v>
      </c>
      <c r="K116" s="10">
        <v>20811</v>
      </c>
      <c r="L116" s="10">
        <v>5450</v>
      </c>
      <c r="M116" s="10">
        <v>10212</v>
      </c>
      <c r="N116" s="10">
        <v>18703</v>
      </c>
      <c r="O116" s="10">
        <v>4977</v>
      </c>
      <c r="P116" s="10">
        <v>6405</v>
      </c>
      <c r="Q116" s="10">
        <v>15864</v>
      </c>
      <c r="R116" s="10">
        <v>22704</v>
      </c>
      <c r="S116" s="10">
        <v>10628</v>
      </c>
      <c r="T116" s="10">
        <v>27662</v>
      </c>
      <c r="U116" s="10">
        <v>14066</v>
      </c>
      <c r="V116" s="10">
        <v>7350</v>
      </c>
      <c r="W116" s="10">
        <v>6810</v>
      </c>
      <c r="X116" s="10">
        <v>15680</v>
      </c>
      <c r="Y116" s="10">
        <v>29608</v>
      </c>
      <c r="Z116" s="10">
        <v>5572</v>
      </c>
    </row>
    <row r="117" spans="1:26" s="12" customFormat="1" ht="30" customHeight="1" x14ac:dyDescent="0.25">
      <c r="A117" s="11" t="s">
        <v>93</v>
      </c>
      <c r="B117" s="26">
        <v>8339</v>
      </c>
      <c r="C117" s="27">
        <f t="shared" si="20"/>
        <v>19517</v>
      </c>
      <c r="D117" s="15">
        <f t="shared" si="27"/>
        <v>2.3404484950233839</v>
      </c>
      <c r="E117" s="15"/>
      <c r="F117" s="10">
        <v>195</v>
      </c>
      <c r="G117" s="10">
        <v>827</v>
      </c>
      <c r="H117" s="10"/>
      <c r="I117" s="10">
        <v>895</v>
      </c>
      <c r="J117" s="10">
        <v>1014</v>
      </c>
      <c r="K117" s="10">
        <v>1776</v>
      </c>
      <c r="L117" s="10">
        <v>5165</v>
      </c>
      <c r="M117" s="10">
        <v>1230</v>
      </c>
      <c r="N117" s="10">
        <v>30</v>
      </c>
      <c r="O117" s="10"/>
      <c r="P117" s="10"/>
      <c r="Q117" s="10"/>
      <c r="R117" s="10"/>
      <c r="S117" s="10">
        <v>556</v>
      </c>
      <c r="T117" s="10">
        <v>2118</v>
      </c>
      <c r="U117" s="10">
        <v>283</v>
      </c>
      <c r="V117" s="10"/>
      <c r="W117" s="10"/>
      <c r="X117" s="10">
        <v>1268</v>
      </c>
      <c r="Y117" s="10">
        <v>1630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136664</v>
      </c>
      <c r="C118" s="27">
        <f t="shared" si="20"/>
        <v>130779</v>
      </c>
      <c r="D118" s="15">
        <f t="shared" si="27"/>
        <v>0.9569381841596909</v>
      </c>
      <c r="E118" s="15"/>
      <c r="F118" s="10">
        <v>4136</v>
      </c>
      <c r="G118" s="10">
        <v>5247</v>
      </c>
      <c r="H118" s="10">
        <v>19252</v>
      </c>
      <c r="I118" s="10">
        <v>5680</v>
      </c>
      <c r="J118" s="10">
        <v>2705</v>
      </c>
      <c r="K118" s="10">
        <v>14871</v>
      </c>
      <c r="L118" s="10">
        <v>4995</v>
      </c>
      <c r="M118" s="10">
        <v>7509</v>
      </c>
      <c r="N118" s="10">
        <v>4188</v>
      </c>
      <c r="O118" s="10">
        <v>740</v>
      </c>
      <c r="P118" s="10">
        <v>2057</v>
      </c>
      <c r="Q118" s="10">
        <v>3772</v>
      </c>
      <c r="R118" s="10">
        <v>5019</v>
      </c>
      <c r="S118" s="10">
        <v>2177</v>
      </c>
      <c r="T118" s="10">
        <v>7432</v>
      </c>
      <c r="U118" s="10">
        <v>3788</v>
      </c>
      <c r="V118" s="10">
        <v>7898</v>
      </c>
      <c r="W118" s="10">
        <v>824</v>
      </c>
      <c r="X118" s="10">
        <v>1084</v>
      </c>
      <c r="Y118" s="10">
        <v>21813</v>
      </c>
      <c r="Z118" s="10">
        <v>5592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26.983099089691876</v>
      </c>
      <c r="C120" s="53">
        <f t="shared" ref="C120:Z120" si="29">C114/C107*10</f>
        <v>34.261618569545774</v>
      </c>
      <c r="D120" s="15">
        <f t="shared" si="27"/>
        <v>1.2697436441848315</v>
      </c>
      <c r="E120" s="53" t="e">
        <f t="shared" si="29"/>
        <v>#DIV/0!</v>
      </c>
      <c r="F120" s="54">
        <v>34.200000000000003</v>
      </c>
      <c r="G120" s="54">
        <f t="shared" ref="G120" si="30">G114/G107*10</f>
        <v>28</v>
      </c>
      <c r="H120" s="54">
        <f t="shared" si="29"/>
        <v>33.348931841302139</v>
      </c>
      <c r="I120" s="54">
        <f t="shared" si="29"/>
        <v>34.177040110650069</v>
      </c>
      <c r="J120" s="54">
        <f t="shared" si="29"/>
        <v>33</v>
      </c>
      <c r="K120" s="54">
        <f t="shared" si="29"/>
        <v>35.599634065202928</v>
      </c>
      <c r="L120" s="54">
        <f t="shared" si="29"/>
        <v>31.373956594323875</v>
      </c>
      <c r="M120" s="54">
        <f t="shared" si="29"/>
        <v>32</v>
      </c>
      <c r="N120" s="54">
        <f t="shared" si="29"/>
        <v>39.001620745542951</v>
      </c>
      <c r="O120" s="54">
        <f t="shared" si="29"/>
        <v>33.535519125683059</v>
      </c>
      <c r="P120" s="54">
        <f t="shared" si="29"/>
        <v>31.358676522351281</v>
      </c>
      <c r="Q120" s="54">
        <f t="shared" si="29"/>
        <v>32.072031344183245</v>
      </c>
      <c r="R120" s="54">
        <f t="shared" si="29"/>
        <v>34.999376013977283</v>
      </c>
      <c r="S120" s="54">
        <f t="shared" si="29"/>
        <v>32.5</v>
      </c>
      <c r="T120" s="54">
        <f t="shared" si="29"/>
        <v>43.791086676804305</v>
      </c>
      <c r="U120" s="54">
        <f t="shared" si="29"/>
        <v>32.587733683174811</v>
      </c>
      <c r="V120" s="54">
        <f t="shared" si="29"/>
        <v>34</v>
      </c>
      <c r="W120" s="54">
        <f t="shared" si="29"/>
        <v>29.722330856472428</v>
      </c>
      <c r="X120" s="54">
        <f>X114/X107*10</f>
        <v>35.101423487544487</v>
      </c>
      <c r="Y120" s="54">
        <f>Y114/Y107*10</f>
        <v>35.908374671724545</v>
      </c>
      <c r="Z120" s="54">
        <f t="shared" si="29"/>
        <v>27.885615251299825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26.227829178619047</v>
      </c>
      <c r="C121" s="53">
        <f t="shared" ref="C121:P122" si="32">C116/C109*10</f>
        <v>36.531647245762713</v>
      </c>
      <c r="D121" s="15">
        <f t="shared" si="27"/>
        <v>1.3928582116717212</v>
      </c>
      <c r="E121" s="53" t="e">
        <f t="shared" si="32"/>
        <v>#DIV/0!</v>
      </c>
      <c r="F121" s="54">
        <f t="shared" si="32"/>
        <v>37.001184132622853</v>
      </c>
      <c r="G121" s="54">
        <f t="shared" ref="G121" si="33">G116/G109*10</f>
        <v>26</v>
      </c>
      <c r="H121" s="54">
        <f t="shared" si="32"/>
        <v>33</v>
      </c>
      <c r="I121" s="54">
        <f t="shared" si="32"/>
        <v>35.858895705521469</v>
      </c>
      <c r="J121" s="54">
        <f t="shared" si="32"/>
        <v>37.042475091767173</v>
      </c>
      <c r="K121" s="54">
        <f t="shared" si="32"/>
        <v>35.800791329778086</v>
      </c>
      <c r="L121" s="54">
        <f t="shared" si="32"/>
        <v>33.272283272283275</v>
      </c>
      <c r="M121" s="54">
        <f t="shared" si="32"/>
        <v>35.128998968008254</v>
      </c>
      <c r="N121" s="54">
        <f t="shared" si="32"/>
        <v>42.161857529305678</v>
      </c>
      <c r="O121" s="54">
        <f t="shared" si="32"/>
        <v>37.003717472118957</v>
      </c>
      <c r="P121" s="54">
        <f t="shared" si="32"/>
        <v>34.454007530930603</v>
      </c>
      <c r="Q121" s="54">
        <f t="shared" ref="Q121:T121" si="34">Q116/Q109*10</f>
        <v>33.91192817443352</v>
      </c>
      <c r="R121" s="54">
        <f t="shared" si="34"/>
        <v>37.049608355091387</v>
      </c>
      <c r="S121" s="54">
        <f t="shared" si="34"/>
        <v>36.497252747252745</v>
      </c>
      <c r="T121" s="54">
        <f t="shared" si="34"/>
        <v>49.020024809498494</v>
      </c>
      <c r="U121" s="54">
        <f t="shared" ref="U121:Z122" si="35">U116/U109*10</f>
        <v>35.538150581101569</v>
      </c>
      <c r="V121" s="54">
        <f t="shared" si="35"/>
        <v>35</v>
      </c>
      <c r="W121" s="54">
        <f t="shared" si="35"/>
        <v>31.807566557683327</v>
      </c>
      <c r="X121" s="54">
        <f t="shared" si="35"/>
        <v>36.465116279069768</v>
      </c>
      <c r="Y121" s="54">
        <f t="shared" si="35"/>
        <v>36.050164373554125</v>
      </c>
      <c r="Z121" s="54">
        <f t="shared" si="35"/>
        <v>28</v>
      </c>
    </row>
    <row r="122" spans="1:26" s="12" customFormat="1" ht="30" customHeight="1" x14ac:dyDescent="0.25">
      <c r="A122" s="11" t="s">
        <v>93</v>
      </c>
      <c r="B122" s="53">
        <f t="shared" si="31"/>
        <v>14.880442541042115</v>
      </c>
      <c r="C122" s="53">
        <f>C117/C110*10</f>
        <v>28.845699083653564</v>
      </c>
      <c r="D122" s="15">
        <f t="shared" si="27"/>
        <v>1.9384973937497847</v>
      </c>
      <c r="E122" s="54" t="e">
        <f t="shared" ref="E122:M122" si="36">E117/E110*10</f>
        <v>#DIV/0!</v>
      </c>
      <c r="F122" s="54"/>
      <c r="G122" s="54"/>
      <c r="H122" s="54"/>
      <c r="I122" s="54">
        <f t="shared" si="36"/>
        <v>39.777777777777779</v>
      </c>
      <c r="J122" s="54"/>
      <c r="K122" s="54"/>
      <c r="L122" s="54">
        <f t="shared" si="36"/>
        <v>30.222352252779405</v>
      </c>
      <c r="M122" s="54">
        <f t="shared" si="36"/>
        <v>33.514986376021795</v>
      </c>
      <c r="N122" s="54">
        <f t="shared" si="32"/>
        <v>20</v>
      </c>
      <c r="O122" s="54"/>
      <c r="P122" s="54"/>
      <c r="Q122" s="54"/>
      <c r="R122" s="54"/>
      <c r="S122" s="54"/>
      <c r="T122" s="54">
        <f t="shared" ref="T122" si="37">T117/T110*10</f>
        <v>28.855585831062669</v>
      </c>
      <c r="U122" s="54"/>
      <c r="V122" s="54"/>
      <c r="W122" s="54"/>
      <c r="X122" s="54"/>
      <c r="Y122" s="54">
        <f t="shared" si="35"/>
        <v>25.669291338582674</v>
      </c>
      <c r="Z122" s="54">
        <f t="shared" si="35"/>
        <v>29.694835680751176</v>
      </c>
    </row>
    <row r="123" spans="1:26" s="12" customFormat="1" ht="30" customHeight="1" x14ac:dyDescent="0.25">
      <c r="A123" s="11" t="s">
        <v>94</v>
      </c>
      <c r="B123" s="53">
        <f t="shared" ref="B123:W123" si="38">B118/B111*10</f>
        <v>26.386577336705734</v>
      </c>
      <c r="C123" s="53">
        <f t="shared" si="38"/>
        <v>31.95577275503971</v>
      </c>
      <c r="D123" s="15">
        <f t="shared" si="27"/>
        <v>1.2110616828877916</v>
      </c>
      <c r="E123" s="53" t="e">
        <f t="shared" si="38"/>
        <v>#DIV/0!</v>
      </c>
      <c r="F123" s="54"/>
      <c r="G123" s="54">
        <f t="shared" si="38"/>
        <v>30</v>
      </c>
      <c r="H123" s="54">
        <f t="shared" si="38"/>
        <v>33.598603839441537</v>
      </c>
      <c r="I123" s="54">
        <f t="shared" si="38"/>
        <v>29.52182952182952</v>
      </c>
      <c r="J123" s="54"/>
      <c r="K123" s="54">
        <f>K118/K111*10</f>
        <v>36.900744416873451</v>
      </c>
      <c r="L123" s="54">
        <f t="shared" si="38"/>
        <v>30.795314426633787</v>
      </c>
      <c r="M123" s="54">
        <f t="shared" si="38"/>
        <v>29.014683153013912</v>
      </c>
      <c r="N123" s="54"/>
      <c r="O123" s="54">
        <f t="shared" si="38"/>
        <v>37.948717948717949</v>
      </c>
      <c r="P123" s="54">
        <f t="shared" si="38"/>
        <v>26.888888888888893</v>
      </c>
      <c r="Q123" s="54">
        <f t="shared" si="38"/>
        <v>27.136690647482013</v>
      </c>
      <c r="R123" s="54">
        <f t="shared" si="38"/>
        <v>29.112529002320183</v>
      </c>
      <c r="S123" s="54">
        <f t="shared" si="38"/>
        <v>24.994259471871413</v>
      </c>
      <c r="T123" s="54">
        <f t="shared" si="38"/>
        <v>35.696445725264169</v>
      </c>
      <c r="U123" s="54">
        <f t="shared" si="38"/>
        <v>26.789250353606789</v>
      </c>
      <c r="V123" s="54">
        <f t="shared" si="38"/>
        <v>35.102222222222224</v>
      </c>
      <c r="W123" s="54">
        <f t="shared" si="38"/>
        <v>26.410256410256409</v>
      </c>
      <c r="X123" s="54">
        <f>X118/X111*10</f>
        <v>28.677248677248677</v>
      </c>
      <c r="Y123" s="54">
        <f>Y118/Y111*10</f>
        <v>37.751817237798548</v>
      </c>
      <c r="Z123" s="54">
        <f>Z118/Z111*10</f>
        <v>24</v>
      </c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>
        <v>1780</v>
      </c>
      <c r="C128" s="27">
        <f t="shared" si="20"/>
        <v>12451.5</v>
      </c>
      <c r="D128" s="15"/>
      <c r="E128" s="15"/>
      <c r="F128" s="51">
        <f>(F107-F227)/2</f>
        <v>1000</v>
      </c>
      <c r="G128" s="51">
        <f t="shared" ref="G128:Z128" si="40">(G107-G227)/2</f>
        <v>366</v>
      </c>
      <c r="H128" s="51">
        <f t="shared" si="40"/>
        <v>325</v>
      </c>
      <c r="I128" s="51">
        <f t="shared" si="40"/>
        <v>805.5</v>
      </c>
      <c r="J128" s="51">
        <f t="shared" si="40"/>
        <v>223.5</v>
      </c>
      <c r="K128" s="51">
        <f t="shared" si="40"/>
        <v>1221.5</v>
      </c>
      <c r="L128" s="51">
        <f t="shared" si="40"/>
        <v>732</v>
      </c>
      <c r="M128" s="51">
        <f t="shared" si="40"/>
        <v>263.5</v>
      </c>
      <c r="N128" s="51">
        <f t="shared" si="40"/>
        <v>482</v>
      </c>
      <c r="O128" s="51">
        <f t="shared" si="40"/>
        <v>152</v>
      </c>
      <c r="P128" s="51">
        <f t="shared" si="40"/>
        <v>220</v>
      </c>
      <c r="Q128" s="51">
        <f t="shared" si="40"/>
        <v>657</v>
      </c>
      <c r="R128" s="51">
        <f t="shared" si="40"/>
        <v>1017</v>
      </c>
      <c r="S128" s="51">
        <f t="shared" si="40"/>
        <v>830</v>
      </c>
      <c r="T128" s="51">
        <f t="shared" si="40"/>
        <v>944</v>
      </c>
      <c r="U128" s="51">
        <f t="shared" si="40"/>
        <v>613.5</v>
      </c>
      <c r="V128" s="51">
        <f t="shared" si="40"/>
        <v>195</v>
      </c>
      <c r="W128" s="51">
        <f t="shared" si="40"/>
        <v>232</v>
      </c>
      <c r="X128" s="51">
        <f t="shared" si="40"/>
        <v>214.5</v>
      </c>
      <c r="Y128" s="51">
        <f t="shared" si="40"/>
        <v>1307.5</v>
      </c>
      <c r="Z128" s="51">
        <f t="shared" si="40"/>
        <v>650</v>
      </c>
    </row>
    <row r="129" spans="1:27" s="12" customFormat="1" ht="30" customHeight="1" x14ac:dyDescent="0.25">
      <c r="A129" s="32" t="s">
        <v>100</v>
      </c>
      <c r="B129" s="27">
        <v>642</v>
      </c>
      <c r="C129" s="27">
        <f t="shared" si="20"/>
        <v>659</v>
      </c>
      <c r="D129" s="15">
        <f>C129/B129</f>
        <v>1.0264797507788161</v>
      </c>
      <c r="E129" s="15"/>
      <c r="F129" s="24">
        <v>14</v>
      </c>
      <c r="G129" s="24">
        <v>26</v>
      </c>
      <c r="H129" s="24">
        <v>33</v>
      </c>
      <c r="I129" s="24">
        <v>40</v>
      </c>
      <c r="J129" s="24">
        <v>18</v>
      </c>
      <c r="K129" s="24">
        <v>50</v>
      </c>
      <c r="L129" s="26">
        <v>25</v>
      </c>
      <c r="M129" s="26">
        <v>29</v>
      </c>
      <c r="N129" s="26">
        <v>42</v>
      </c>
      <c r="O129" s="24">
        <v>12</v>
      </c>
      <c r="P129" s="24">
        <v>13</v>
      </c>
      <c r="Q129" s="24">
        <v>32</v>
      </c>
      <c r="R129" s="24">
        <v>42</v>
      </c>
      <c r="S129" s="24">
        <v>46</v>
      </c>
      <c r="T129" s="24">
        <v>42</v>
      </c>
      <c r="U129" s="24">
        <v>42</v>
      </c>
      <c r="V129" s="24">
        <v>26</v>
      </c>
      <c r="W129" s="24">
        <v>10</v>
      </c>
      <c r="X129" s="24">
        <v>20</v>
      </c>
      <c r="Y129" s="24">
        <v>60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275</v>
      </c>
      <c r="C134" s="27">
        <f>SUM(F134:Z134)</f>
        <v>92</v>
      </c>
      <c r="D134" s="15">
        <f>C134/B134</f>
        <v>0.33454545454545453</v>
      </c>
      <c r="E134" s="15"/>
      <c r="F134" s="39">
        <v>3</v>
      </c>
      <c r="G134" s="39"/>
      <c r="H134" s="39">
        <v>12</v>
      </c>
      <c r="I134" s="39"/>
      <c r="J134" s="39"/>
      <c r="K134" s="39"/>
      <c r="L134" s="39">
        <v>55</v>
      </c>
      <c r="M134" s="39">
        <v>8</v>
      </c>
      <c r="N134" s="39"/>
      <c r="O134" s="39"/>
      <c r="P134" s="39"/>
      <c r="Q134" s="39">
        <v>1</v>
      </c>
      <c r="R134" s="39"/>
      <c r="S134" s="39">
        <v>1</v>
      </c>
      <c r="T134" s="39"/>
      <c r="U134" s="39">
        <v>3</v>
      </c>
      <c r="V134" s="39"/>
      <c r="W134" s="39"/>
      <c r="X134" s="39"/>
      <c r="Y134" s="39">
        <v>9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4.2975464916393188E-2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2.8301886792452831E-2</v>
      </c>
      <c r="G135" s="35">
        <f t="shared" si="43"/>
        <v>0</v>
      </c>
      <c r="H135" s="35">
        <f t="shared" si="43"/>
        <v>1.6618196925633568E-2</v>
      </c>
      <c r="I135" s="35">
        <f t="shared" si="43"/>
        <v>0</v>
      </c>
      <c r="J135" s="35">
        <f t="shared" si="43"/>
        <v>0</v>
      </c>
      <c r="K135" s="35">
        <f t="shared" si="43"/>
        <v>0</v>
      </c>
      <c r="L135" s="35">
        <f t="shared" si="43"/>
        <v>7.1567989590110612E-2</v>
      </c>
      <c r="M135" s="35">
        <f t="shared" si="43"/>
        <v>1.0248526774276198E-2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2.5297242600556538E-3</v>
      </c>
      <c r="T135" s="35">
        <f t="shared" si="43"/>
        <v>0</v>
      </c>
      <c r="U135" s="35">
        <f t="shared" si="43"/>
        <v>5.7471264367816091E-2</v>
      </c>
      <c r="V135" s="35">
        <f t="shared" si="43"/>
        <v>0</v>
      </c>
      <c r="W135" s="35">
        <f t="shared" si="43"/>
        <v>0</v>
      </c>
      <c r="X135" s="35">
        <f t="shared" si="43"/>
        <v>0</v>
      </c>
      <c r="Y135" s="35">
        <f t="shared" si="43"/>
        <v>2.1844660194174758E-2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6124</v>
      </c>
      <c r="C136" s="27">
        <f t="shared" si="42"/>
        <v>4949.4599999999991</v>
      </c>
      <c r="D136" s="90"/>
      <c r="E136" s="90"/>
      <c r="F136" s="90">
        <f t="shared" ref="F136:Z136" si="44">F133-F134</f>
        <v>103</v>
      </c>
      <c r="G136" s="90">
        <f t="shared" si="44"/>
        <v>149.19999999999999</v>
      </c>
      <c r="H136" s="90">
        <f t="shared" si="44"/>
        <v>710.1</v>
      </c>
      <c r="I136" s="90">
        <f t="shared" si="44"/>
        <v>350</v>
      </c>
      <c r="J136" s="90">
        <f t="shared" si="44"/>
        <v>61.2</v>
      </c>
      <c r="K136" s="90">
        <f t="shared" si="44"/>
        <v>99.8</v>
      </c>
      <c r="L136" s="90">
        <f t="shared" si="44"/>
        <v>713.5</v>
      </c>
      <c r="M136" s="90">
        <f t="shared" si="44"/>
        <v>772.6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394.3</v>
      </c>
      <c r="T136" s="90">
        <f t="shared" si="44"/>
        <v>157.4</v>
      </c>
      <c r="U136" s="90">
        <f t="shared" si="44"/>
        <v>49.2</v>
      </c>
      <c r="V136" s="90">
        <f t="shared" si="44"/>
        <v>118</v>
      </c>
      <c r="W136" s="90">
        <f t="shared" si="44"/>
        <v>6.9</v>
      </c>
      <c r="X136" s="90">
        <f t="shared" si="44"/>
        <v>246.9</v>
      </c>
      <c r="Y136" s="90">
        <f t="shared" si="44"/>
        <v>403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6571</v>
      </c>
      <c r="C138" s="27">
        <f>SUM(F138:Z138)</f>
        <v>2035</v>
      </c>
      <c r="D138" s="15">
        <f>C138/B138</f>
        <v>0.30969411048546647</v>
      </c>
      <c r="E138" s="15"/>
      <c r="F138" s="39">
        <v>30</v>
      </c>
      <c r="G138" s="39"/>
      <c r="H138" s="39">
        <v>192</v>
      </c>
      <c r="I138" s="39"/>
      <c r="J138" s="39"/>
      <c r="K138" s="39"/>
      <c r="L138" s="39">
        <v>1292</v>
      </c>
      <c r="M138" s="39">
        <v>200</v>
      </c>
      <c r="N138" s="39"/>
      <c r="O138" s="39"/>
      <c r="P138" s="39"/>
      <c r="Q138" s="39">
        <v>16</v>
      </c>
      <c r="R138" s="39"/>
      <c r="S138" s="39">
        <v>20</v>
      </c>
      <c r="T138" s="39"/>
      <c r="U138" s="39">
        <v>60</v>
      </c>
      <c r="V138" s="39"/>
      <c r="W138" s="39"/>
      <c r="X138" s="39"/>
      <c r="Y138" s="39">
        <v>225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238.94545454545454</v>
      </c>
      <c r="C140" s="53">
        <f>C138/C134*10</f>
        <v>221.19565217391306</v>
      </c>
      <c r="D140" s="15">
        <f>C140/B140</f>
        <v>0.92571609112503561</v>
      </c>
      <c r="E140" s="15"/>
      <c r="F140" s="58">
        <f t="shared" ref="F140:H140" si="46">F138/F134*10</f>
        <v>100</v>
      </c>
      <c r="G140" s="58"/>
      <c r="H140" s="58">
        <f t="shared" si="46"/>
        <v>160</v>
      </c>
      <c r="I140" s="58"/>
      <c r="J140" s="58"/>
      <c r="K140" s="58"/>
      <c r="L140" s="58">
        <f>L138/L134*10</f>
        <v>234.90909090909093</v>
      </c>
      <c r="M140" s="58">
        <f>M138/M134*10</f>
        <v>250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>
        <f t="shared" ref="T140:U140" si="47">U138/U134*10</f>
        <v>200</v>
      </c>
      <c r="V140" s="58"/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8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8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920</v>
      </c>
      <c r="D143" s="15">
        <f t="shared" si="48"/>
        <v>0.95833333333333337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47</v>
      </c>
      <c r="C144" s="27">
        <f>SUM(F144:Z144)</f>
        <v>56.6</v>
      </c>
      <c r="D144" s="15">
        <f>C144/B144</f>
        <v>1.2042553191489362</v>
      </c>
      <c r="E144" s="15"/>
      <c r="F144" s="107">
        <v>0.3</v>
      </c>
      <c r="G144" s="39">
        <v>9</v>
      </c>
      <c r="H144" s="39"/>
      <c r="I144" s="107">
        <v>0.3</v>
      </c>
      <c r="J144" s="39">
        <v>2</v>
      </c>
      <c r="K144" s="39">
        <v>2</v>
      </c>
      <c r="L144" s="107">
        <v>28.5</v>
      </c>
      <c r="M144" s="39">
        <v>1</v>
      </c>
      <c r="N144" s="39">
        <v>2.5</v>
      </c>
      <c r="O144" s="39">
        <v>3</v>
      </c>
      <c r="P144" s="39"/>
      <c r="Q144" s="39">
        <v>5</v>
      </c>
      <c r="R144" s="39"/>
      <c r="S144" s="39"/>
      <c r="T144" s="39"/>
      <c r="U144" s="39">
        <v>1</v>
      </c>
      <c r="V144" s="39">
        <v>2</v>
      </c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4.8958333333333333E-2</v>
      </c>
      <c r="C145" s="33">
        <f>C144/C143</f>
        <v>6.1521739130434787E-2</v>
      </c>
      <c r="D145" s="15"/>
      <c r="E145" s="15"/>
      <c r="F145" s="29">
        <f>F144/F143</f>
        <v>1.8564356435643563E-2</v>
      </c>
      <c r="G145" s="29">
        <f t="shared" ref="G145:Z145" si="49">G144/G143</f>
        <v>7.6530612244897961E-2</v>
      </c>
      <c r="H145" s="29">
        <f t="shared" si="49"/>
        <v>0</v>
      </c>
      <c r="I145" s="29">
        <f t="shared" si="49"/>
        <v>0.06</v>
      </c>
      <c r="J145" s="29">
        <f t="shared" si="49"/>
        <v>0.18181818181818182</v>
      </c>
      <c r="K145" s="29">
        <f t="shared" si="49"/>
        <v>0.16666666666666666</v>
      </c>
      <c r="L145" s="29">
        <f t="shared" si="49"/>
        <v>0.26511627906976742</v>
      </c>
      <c r="M145" s="29">
        <f t="shared" si="49"/>
        <v>1.2755102040816325E-2</v>
      </c>
      <c r="N145" s="29">
        <f t="shared" si="49"/>
        <v>3.987240829346092E-2</v>
      </c>
      <c r="O145" s="29">
        <f t="shared" si="49"/>
        <v>0.26548672566371678</v>
      </c>
      <c r="P145" s="29">
        <f t="shared" si="49"/>
        <v>0</v>
      </c>
      <c r="Q145" s="29">
        <f t="shared" si="49"/>
        <v>5.0301810865191143E-2</v>
      </c>
      <c r="R145" s="29"/>
      <c r="S145" s="29">
        <f t="shared" si="49"/>
        <v>0</v>
      </c>
      <c r="T145" s="29">
        <f t="shared" si="49"/>
        <v>0</v>
      </c>
      <c r="U145" s="29">
        <f t="shared" si="49"/>
        <v>5.4054054054054057E-2</v>
      </c>
      <c r="V145" s="29">
        <f t="shared" si="49"/>
        <v>0.19047619047619047</v>
      </c>
      <c r="W145" s="29">
        <f t="shared" si="49"/>
        <v>0</v>
      </c>
      <c r="X145" s="29">
        <f t="shared" si="49"/>
        <v>0</v>
      </c>
      <c r="Y145" s="29">
        <f t="shared" si="49"/>
        <v>0</v>
      </c>
      <c r="Z145" s="29">
        <f t="shared" si="49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50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2326</v>
      </c>
      <c r="C147" s="27">
        <f t="shared" si="50"/>
        <v>2460.7000000000003</v>
      </c>
      <c r="D147" s="15">
        <f>C147/B147</f>
        <v>1.0579105760963028</v>
      </c>
      <c r="E147" s="15"/>
      <c r="F147" s="39">
        <v>4.9000000000000004</v>
      </c>
      <c r="G147" s="39">
        <v>270</v>
      </c>
      <c r="H147" s="39"/>
      <c r="I147" s="39">
        <v>21</v>
      </c>
      <c r="J147" s="39">
        <v>13</v>
      </c>
      <c r="K147" s="39">
        <v>56</v>
      </c>
      <c r="L147" s="39">
        <v>1743</v>
      </c>
      <c r="M147" s="39">
        <v>35</v>
      </c>
      <c r="N147" s="39">
        <v>65</v>
      </c>
      <c r="O147" s="39">
        <v>0.8</v>
      </c>
      <c r="P147" s="39"/>
      <c r="Q147" s="39">
        <v>180</v>
      </c>
      <c r="R147" s="39"/>
      <c r="S147" s="39"/>
      <c r="T147" s="39"/>
      <c r="U147" s="39">
        <v>50</v>
      </c>
      <c r="V147" s="39">
        <v>22</v>
      </c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1">F147/F146</f>
        <v>#DIV/0!</v>
      </c>
      <c r="G148" s="30" t="e">
        <f t="shared" si="51"/>
        <v>#DIV/0!</v>
      </c>
      <c r="H148" s="30" t="e">
        <f t="shared" si="51"/>
        <v>#DIV/0!</v>
      </c>
      <c r="I148" s="30" t="e">
        <f t="shared" si="51"/>
        <v>#DIV/0!</v>
      </c>
      <c r="J148" s="30" t="e">
        <f t="shared" si="51"/>
        <v>#DIV/0!</v>
      </c>
      <c r="K148" s="30" t="e">
        <f t="shared" si="51"/>
        <v>#DIV/0!</v>
      </c>
      <c r="L148" s="30" t="e">
        <f t="shared" si="51"/>
        <v>#DIV/0!</v>
      </c>
      <c r="M148" s="30" t="e">
        <f t="shared" si="51"/>
        <v>#DIV/0!</v>
      </c>
      <c r="N148" s="30" t="e">
        <f t="shared" si="51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494.89361702127661</v>
      </c>
      <c r="C149" s="60">
        <f>C147/C144*10</f>
        <v>434.75265017667851</v>
      </c>
      <c r="D149" s="15">
        <f t="shared" ref="D149:D161" si="52">C149/B149</f>
        <v>0.87847698015064013</v>
      </c>
      <c r="E149" s="15"/>
      <c r="F149" s="58">
        <f t="shared" ref="F149:G149" si="53">F147/F144*10</f>
        <v>163.33333333333337</v>
      </c>
      <c r="G149" s="58">
        <f t="shared" si="53"/>
        <v>300</v>
      </c>
      <c r="H149" s="58"/>
      <c r="I149" s="58">
        <f t="shared" ref="I149:N149" si="54">I147/I144*10</f>
        <v>700</v>
      </c>
      <c r="J149" s="58">
        <f t="shared" si="54"/>
        <v>65</v>
      </c>
      <c r="K149" s="58">
        <f t="shared" si="54"/>
        <v>280</v>
      </c>
      <c r="L149" s="58">
        <f t="shared" si="54"/>
        <v>611.57894736842104</v>
      </c>
      <c r="M149" s="58">
        <f t="shared" si="54"/>
        <v>350</v>
      </c>
      <c r="N149" s="58">
        <f t="shared" si="54"/>
        <v>260</v>
      </c>
      <c r="O149" s="58">
        <f t="shared" ref="O149:U149" si="55">O147/O144*10</f>
        <v>2.6666666666666665</v>
      </c>
      <c r="P149" s="58"/>
      <c r="Q149" s="58">
        <f t="shared" si="55"/>
        <v>360</v>
      </c>
      <c r="R149" s="58"/>
      <c r="S149" s="58"/>
      <c r="T149" s="58"/>
      <c r="U149" s="58">
        <f t="shared" si="55"/>
        <v>500</v>
      </c>
      <c r="V149" s="58">
        <f t="shared" ref="V149" si="56">V147/V144*10</f>
        <v>110</v>
      </c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446</v>
      </c>
      <c r="C150" s="27">
        <f t="shared" si="20"/>
        <v>481</v>
      </c>
      <c r="D150" s="15">
        <f t="shared" si="52"/>
        <v>1.0784753363228698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10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2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2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2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2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2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2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7">SUM(F157:Z157)</f>
        <v>0</v>
      </c>
      <c r="D157" s="15" t="e">
        <f t="shared" si="52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7"/>
        <v>#DIV/0!</v>
      </c>
      <c r="D158" s="15" t="e">
        <f t="shared" si="52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682</v>
      </c>
      <c r="C159" s="27">
        <f t="shared" si="57"/>
        <v>100</v>
      </c>
      <c r="D159" s="15">
        <f t="shared" si="52"/>
        <v>0.1466275659824047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426</v>
      </c>
      <c r="C160" s="27">
        <f t="shared" si="57"/>
        <v>100</v>
      </c>
      <c r="D160" s="15">
        <f t="shared" si="52"/>
        <v>0.23474178403755869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>
        <v>100</v>
      </c>
      <c r="Z160" s="35"/>
    </row>
    <row r="161" spans="1:26" s="12" customFormat="1" ht="30" hidden="1" customHeight="1" x14ac:dyDescent="0.25">
      <c r="A161" s="32" t="s">
        <v>98</v>
      </c>
      <c r="B161" s="53">
        <f>B160/B159*10</f>
        <v>6.2463343108504397</v>
      </c>
      <c r="C161" s="27" t="e">
        <f t="shared" si="57"/>
        <v>#DIV/0!</v>
      </c>
      <c r="D161" s="15" t="e">
        <f t="shared" si="52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8">I160/I159*10</f>
        <v>#DIV/0!</v>
      </c>
      <c r="J161" s="54" t="e">
        <f t="shared" si="58"/>
        <v>#DIV/0!</v>
      </c>
      <c r="K161" s="54" t="e">
        <f t="shared" si="58"/>
        <v>#DIV/0!</v>
      </c>
      <c r="L161" s="54" t="e">
        <f t="shared" si="58"/>
        <v>#DIV/0!</v>
      </c>
      <c r="M161" s="54" t="e">
        <f t="shared" si="58"/>
        <v>#DIV/0!</v>
      </c>
      <c r="N161" s="54" t="e">
        <f t="shared" si="58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59">T160/T159*10</f>
        <v>#DIV/0!</v>
      </c>
      <c r="U161" s="54" t="e">
        <f t="shared" si="59"/>
        <v>#DIV/0!</v>
      </c>
      <c r="V161" s="54" t="e">
        <f t="shared" si="59"/>
        <v>#DIV/0!</v>
      </c>
      <c r="W161" s="54" t="e">
        <f t="shared" si="59"/>
        <v>#DIV/0!</v>
      </c>
      <c r="X161" s="54" t="e">
        <f t="shared" si="59"/>
        <v>#DIV/0!</v>
      </c>
      <c r="Y161" s="54">
        <f t="shared" si="59"/>
        <v>10</v>
      </c>
      <c r="Z161" s="26"/>
    </row>
    <row r="162" spans="1:26" s="12" customFormat="1" ht="30" customHeight="1" x14ac:dyDescent="0.25">
      <c r="A162" s="55" t="s">
        <v>185</v>
      </c>
      <c r="B162" s="27">
        <v>3253</v>
      </c>
      <c r="C162" s="27">
        <f t="shared" si="57"/>
        <v>1982</v>
      </c>
      <c r="D162" s="15"/>
      <c r="E162" s="15"/>
      <c r="F162" s="37"/>
      <c r="G162" s="37"/>
      <c r="H162" s="37"/>
      <c r="I162" s="37">
        <v>482</v>
      </c>
      <c r="J162" s="37">
        <v>87</v>
      </c>
      <c r="K162" s="37">
        <v>450</v>
      </c>
      <c r="L162" s="37">
        <v>232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3619</v>
      </c>
      <c r="C163" s="27">
        <f t="shared" si="57"/>
        <v>2032</v>
      </c>
      <c r="D163" s="15"/>
      <c r="E163" s="15"/>
      <c r="F163" s="37"/>
      <c r="G163" s="35"/>
      <c r="H163" s="58"/>
      <c r="I163" s="26">
        <v>500</v>
      </c>
      <c r="J163" s="26">
        <v>122</v>
      </c>
      <c r="K163" s="26">
        <v>360</v>
      </c>
      <c r="L163" s="26">
        <v>240</v>
      </c>
      <c r="M163" s="38"/>
      <c r="N163" s="38">
        <v>810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60">B163/B162*10</f>
        <v>11.125115278204733</v>
      </c>
      <c r="C164" s="54">
        <f t="shared" si="60"/>
        <v>10.252270433905146</v>
      </c>
      <c r="D164" s="54"/>
      <c r="E164" s="54" t="e">
        <f t="shared" si="60"/>
        <v>#DIV/0!</v>
      </c>
      <c r="F164" s="54"/>
      <c r="G164" s="54"/>
      <c r="H164" s="54"/>
      <c r="I164" s="54">
        <f>I163/I162*10</f>
        <v>10.37344398340249</v>
      </c>
      <c r="J164" s="54">
        <f>J163/J162*10</f>
        <v>14.022988505747128</v>
      </c>
      <c r="K164" s="54">
        <f>K163/K162*10</f>
        <v>8</v>
      </c>
      <c r="L164" s="54">
        <f>L163/L162*10</f>
        <v>10.344827586206897</v>
      </c>
      <c r="M164" s="54"/>
      <c r="N164" s="54">
        <f t="shared" ref="M164:N164" si="61">N163/N162*10</f>
        <v>11.080711354309166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7"/>
        <v>165</v>
      </c>
      <c r="D165" s="15">
        <f t="shared" ref="D165:D170" si="62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7"/>
        <v>104</v>
      </c>
      <c r="D166" s="15">
        <f t="shared" si="62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7"/>
        <v>11.304347826086957</v>
      </c>
      <c r="D167" s="15">
        <f t="shared" si="62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7"/>
        <v>0</v>
      </c>
      <c r="D168" s="15" t="e">
        <f t="shared" si="62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7"/>
        <v>0</v>
      </c>
      <c r="D169" s="15" t="e">
        <f t="shared" si="62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7"/>
        <v>#DIV/0!</v>
      </c>
      <c r="D170" s="15" t="e">
        <f t="shared" si="62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7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7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7"/>
        <v>#DIV/0!</v>
      </c>
      <c r="D173" s="15" t="e">
        <f t="shared" ref="D173:D181" si="63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7"/>
        <v>0</v>
      </c>
      <c r="D174" s="15" t="e">
        <f t="shared" si="63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7"/>
        <v>0</v>
      </c>
      <c r="D175" s="15" t="e">
        <f t="shared" si="63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7"/>
        <v>0</v>
      </c>
      <c r="D176" s="15" t="e">
        <f t="shared" si="63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3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77075</v>
      </c>
      <c r="C178" s="27">
        <f>SUM(F178:Z178)</f>
        <v>72705</v>
      </c>
      <c r="D178" s="15">
        <f t="shared" si="63"/>
        <v>0.94330197859228027</v>
      </c>
      <c r="E178" s="15"/>
      <c r="F178" s="39">
        <v>5864</v>
      </c>
      <c r="G178" s="39">
        <v>2530</v>
      </c>
      <c r="H178" s="39">
        <v>2600</v>
      </c>
      <c r="I178" s="39">
        <v>3485</v>
      </c>
      <c r="J178" s="39">
        <v>2255</v>
      </c>
      <c r="K178" s="39">
        <v>5620</v>
      </c>
      <c r="L178" s="39">
        <v>2753</v>
      </c>
      <c r="M178" s="39">
        <v>2585</v>
      </c>
      <c r="N178" s="39">
        <v>1770</v>
      </c>
      <c r="O178" s="39">
        <v>1220</v>
      </c>
      <c r="P178" s="39">
        <v>1988</v>
      </c>
      <c r="Q178" s="39">
        <v>4890</v>
      </c>
      <c r="R178" s="39">
        <v>5500</v>
      </c>
      <c r="S178" s="39">
        <v>4596</v>
      </c>
      <c r="T178" s="39">
        <v>6430</v>
      </c>
      <c r="U178" s="39">
        <v>1872</v>
      </c>
      <c r="V178" s="39">
        <v>1810</v>
      </c>
      <c r="W178" s="39">
        <v>1975</v>
      </c>
      <c r="X178" s="39">
        <v>4450</v>
      </c>
      <c r="Y178" s="39">
        <v>6392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0.73404761904761906</v>
      </c>
      <c r="C179" s="9">
        <f>C178/C177</f>
        <v>0.69242857142857139</v>
      </c>
      <c r="D179" s="15">
        <f t="shared" si="63"/>
        <v>0.94330197859228015</v>
      </c>
      <c r="E179" s="9"/>
      <c r="F179" s="30">
        <f>F178/F177</f>
        <v>0.78743118034107695</v>
      </c>
      <c r="G179" s="30">
        <f t="shared" ref="G179:Z179" si="64">G178/G177</f>
        <v>0.61918746940773373</v>
      </c>
      <c r="H179" s="30">
        <f t="shared" si="64"/>
        <v>0.47315741583257509</v>
      </c>
      <c r="I179" s="30">
        <f t="shared" si="64"/>
        <v>0.51690892910115693</v>
      </c>
      <c r="J179" s="30">
        <f t="shared" si="64"/>
        <v>0.66894096707208539</v>
      </c>
      <c r="K179" s="30">
        <f t="shared" si="64"/>
        <v>0.947403910991234</v>
      </c>
      <c r="L179" s="30">
        <f t="shared" si="64"/>
        <v>0.64038148406606188</v>
      </c>
      <c r="M179" s="30">
        <f t="shared" si="64"/>
        <v>0.51177984557513367</v>
      </c>
      <c r="N179" s="30">
        <f t="shared" si="64"/>
        <v>0.39150630391506303</v>
      </c>
      <c r="O179" s="30">
        <f t="shared" si="64"/>
        <v>0.54733064154329292</v>
      </c>
      <c r="P179" s="30">
        <f t="shared" si="64"/>
        <v>0.64149725717973538</v>
      </c>
      <c r="Q179" s="30">
        <f t="shared" si="64"/>
        <v>0.69332199064227984</v>
      </c>
      <c r="R179" s="30">
        <f t="shared" si="64"/>
        <v>0.72818747517542703</v>
      </c>
      <c r="S179" s="30">
        <f t="shared" si="64"/>
        <v>0.89958896065766292</v>
      </c>
      <c r="T179" s="30">
        <f t="shared" si="64"/>
        <v>0.83909695941537255</v>
      </c>
      <c r="U179" s="30">
        <f t="shared" si="64"/>
        <v>0.45826193390452874</v>
      </c>
      <c r="V179" s="30">
        <f t="shared" si="64"/>
        <v>0.54965077436987553</v>
      </c>
      <c r="W179" s="30">
        <f t="shared" si="64"/>
        <v>0.92810150375939848</v>
      </c>
      <c r="X179" s="30">
        <f t="shared" si="64"/>
        <v>0.72998687664041995</v>
      </c>
      <c r="Y179" s="30">
        <f t="shared" si="64"/>
        <v>0.92624257354006667</v>
      </c>
      <c r="Z179" s="30">
        <f t="shared" si="64"/>
        <v>0.74464348436951178</v>
      </c>
    </row>
    <row r="180" spans="1:26" s="12" customFormat="1" ht="30" customHeight="1" x14ac:dyDescent="0.25">
      <c r="A180" s="32" t="s">
        <v>124</v>
      </c>
      <c r="B180" s="23">
        <v>14504</v>
      </c>
      <c r="C180" s="27">
        <f>SUM(F180:Z180)</f>
        <v>23441</v>
      </c>
      <c r="D180" s="15">
        <f t="shared" si="63"/>
        <v>1.6161748483177054</v>
      </c>
      <c r="E180" s="15"/>
      <c r="F180" s="10"/>
      <c r="G180" s="10">
        <v>210</v>
      </c>
      <c r="H180" s="10">
        <v>4250</v>
      </c>
      <c r="I180" s="10">
        <v>1000</v>
      </c>
      <c r="J180" s="10">
        <v>577</v>
      </c>
      <c r="K180" s="10">
        <v>3680</v>
      </c>
      <c r="L180" s="10">
        <v>1154</v>
      </c>
      <c r="M180" s="10">
        <v>1057</v>
      </c>
      <c r="N180" s="10">
        <v>100</v>
      </c>
      <c r="O180" s="10">
        <v>100</v>
      </c>
      <c r="P180" s="10"/>
      <c r="Q180" s="10">
        <v>1080</v>
      </c>
      <c r="R180" s="10"/>
      <c r="S180" s="10">
        <v>198</v>
      </c>
      <c r="T180" s="10">
        <v>2085</v>
      </c>
      <c r="U180" s="10">
        <v>750</v>
      </c>
      <c r="V180" s="10">
        <v>560</v>
      </c>
      <c r="W180" s="10">
        <v>200</v>
      </c>
      <c r="X180" s="10"/>
      <c r="Y180" s="10">
        <v>4840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3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12415</v>
      </c>
      <c r="C182" s="27">
        <f>SUM(F182:Z182)</f>
        <v>10817</v>
      </c>
      <c r="D182" s="15">
        <f>C182/B182</f>
        <v>0.87128473620620217</v>
      </c>
      <c r="E182" s="15"/>
      <c r="F182" s="39">
        <v>500</v>
      </c>
      <c r="G182" s="39">
        <v>635</v>
      </c>
      <c r="H182" s="39">
        <v>110</v>
      </c>
      <c r="I182" s="39">
        <v>1020</v>
      </c>
      <c r="J182" s="39">
        <v>100</v>
      </c>
      <c r="K182" s="39">
        <v>1884</v>
      </c>
      <c r="L182" s="39">
        <v>605</v>
      </c>
      <c r="M182" s="39"/>
      <c r="N182" s="39"/>
      <c r="O182" s="39">
        <v>150</v>
      </c>
      <c r="P182" s="39"/>
      <c r="Q182" s="39">
        <v>2270</v>
      </c>
      <c r="R182" s="39">
        <v>450</v>
      </c>
      <c r="S182" s="39">
        <v>688</v>
      </c>
      <c r="T182" s="39">
        <v>416</v>
      </c>
      <c r="U182" s="39">
        <v>450</v>
      </c>
      <c r="V182" s="39"/>
      <c r="W182" s="39"/>
      <c r="X182" s="39">
        <v>400</v>
      </c>
      <c r="Y182" s="39">
        <v>859</v>
      </c>
      <c r="Z182" s="39">
        <v>280</v>
      </c>
    </row>
    <row r="183" spans="1:26" s="12" customFormat="1" ht="30" hidden="1" customHeight="1" x14ac:dyDescent="0.25">
      <c r="A183" s="13" t="s">
        <v>52</v>
      </c>
      <c r="B183" s="87">
        <f>B182/B181</f>
        <v>0.11823809523809524</v>
      </c>
      <c r="C183" s="87">
        <f>C182/C181</f>
        <v>0.10301904761904762</v>
      </c>
      <c r="D183" s="15"/>
      <c r="E183" s="15"/>
      <c r="F183" s="16">
        <f>F182/F181</f>
        <v>6.7141130656640263E-2</v>
      </c>
      <c r="G183" s="16">
        <f t="shared" ref="G183:Z183" si="65">G182/G181</f>
        <v>0.15540871267743514</v>
      </c>
      <c r="H183" s="16">
        <f t="shared" si="65"/>
        <v>2.0018198362147407E-2</v>
      </c>
      <c r="I183" s="16">
        <f t="shared" si="65"/>
        <v>0.15129041827350934</v>
      </c>
      <c r="J183" s="16">
        <f t="shared" si="65"/>
        <v>2.9664787896766538E-2</v>
      </c>
      <c r="K183" s="16">
        <f t="shared" si="65"/>
        <v>0.31759946055293325</v>
      </c>
      <c r="L183" s="16">
        <f t="shared" si="65"/>
        <v>0.14073040241916726</v>
      </c>
      <c r="M183" s="16">
        <f t="shared" si="65"/>
        <v>0</v>
      </c>
      <c r="N183" s="16">
        <f t="shared" si="65"/>
        <v>0</v>
      </c>
      <c r="O183" s="16">
        <f t="shared" si="65"/>
        <v>6.7294751009421269E-2</v>
      </c>
      <c r="P183" s="16">
        <f t="shared" si="65"/>
        <v>0</v>
      </c>
      <c r="Q183" s="16">
        <f t="shared" si="65"/>
        <v>0.32184885864171275</v>
      </c>
      <c r="R183" s="16">
        <f t="shared" si="65"/>
        <v>5.9578975241625844E-2</v>
      </c>
      <c r="S183" s="16">
        <f t="shared" si="65"/>
        <v>0.13466431787042474</v>
      </c>
      <c r="T183" s="16">
        <f t="shared" si="65"/>
        <v>5.4286832833094087E-2</v>
      </c>
      <c r="U183" s="16">
        <f t="shared" si="65"/>
        <v>0.11015911872705018</v>
      </c>
      <c r="V183" s="16">
        <f t="shared" si="65"/>
        <v>0</v>
      </c>
      <c r="W183" s="16">
        <f t="shared" si="65"/>
        <v>0</v>
      </c>
      <c r="X183" s="16">
        <f t="shared" si="65"/>
        <v>6.5616797900262466E-2</v>
      </c>
      <c r="Y183" s="16">
        <f t="shared" si="65"/>
        <v>0.12447471380959281</v>
      </c>
      <c r="Z183" s="16">
        <f t="shared" si="65"/>
        <v>9.8349139445029862E-2</v>
      </c>
    </row>
    <row r="184" spans="1:26" s="12" customFormat="1" ht="30" customHeight="1" x14ac:dyDescent="0.25">
      <c r="A184" s="11" t="s">
        <v>127</v>
      </c>
      <c r="B184" s="26">
        <v>9833</v>
      </c>
      <c r="C184" s="26">
        <f>SUM(F184:Z184)</f>
        <v>9160</v>
      </c>
      <c r="D184" s="15">
        <f t="shared" ref="D184:D192" si="66">C184/B184</f>
        <v>0.93155700193226887</v>
      </c>
      <c r="E184" s="15"/>
      <c r="F184" s="10">
        <v>440</v>
      </c>
      <c r="G184" s="10">
        <v>461</v>
      </c>
      <c r="H184" s="10">
        <v>110</v>
      </c>
      <c r="I184" s="10">
        <v>940</v>
      </c>
      <c r="J184" s="10">
        <v>100</v>
      </c>
      <c r="K184" s="10">
        <v>1844</v>
      </c>
      <c r="L184" s="10">
        <v>55</v>
      </c>
      <c r="M184" s="10"/>
      <c r="N184" s="10"/>
      <c r="O184" s="10">
        <v>150</v>
      </c>
      <c r="P184" s="10"/>
      <c r="Q184" s="10">
        <v>2270</v>
      </c>
      <c r="R184" s="10">
        <v>380</v>
      </c>
      <c r="S184" s="10">
        <v>688</v>
      </c>
      <c r="T184" s="10">
        <v>216</v>
      </c>
      <c r="U184" s="10">
        <v>450</v>
      </c>
      <c r="V184" s="10"/>
      <c r="W184" s="10"/>
      <c r="X184" s="10">
        <v>400</v>
      </c>
      <c r="Y184" s="10">
        <v>456</v>
      </c>
      <c r="Z184" s="10">
        <v>200</v>
      </c>
    </row>
    <row r="185" spans="1:26" s="12" customFormat="1" ht="30" customHeight="1" x14ac:dyDescent="0.25">
      <c r="A185" s="11" t="s">
        <v>128</v>
      </c>
      <c r="B185" s="26">
        <v>1918</v>
      </c>
      <c r="C185" s="26">
        <f>SUM(F185:Z185)</f>
        <v>1657</v>
      </c>
      <c r="D185" s="15">
        <f t="shared" si="66"/>
        <v>0.86392075078206465</v>
      </c>
      <c r="E185" s="15"/>
      <c r="F185" s="10">
        <v>60</v>
      </c>
      <c r="G185" s="10">
        <v>174</v>
      </c>
      <c r="H185" s="10"/>
      <c r="I185" s="10">
        <v>80</v>
      </c>
      <c r="J185" s="10"/>
      <c r="K185" s="10">
        <v>40</v>
      </c>
      <c r="L185" s="10">
        <v>550</v>
      </c>
      <c r="M185" s="10"/>
      <c r="N185" s="10"/>
      <c r="O185" s="10"/>
      <c r="P185" s="10"/>
      <c r="Q185" s="10"/>
      <c r="R185" s="10">
        <v>70</v>
      </c>
      <c r="S185" s="10"/>
      <c r="T185" s="10">
        <v>200</v>
      </c>
      <c r="U185" s="10"/>
      <c r="V185" s="10"/>
      <c r="W185" s="10"/>
      <c r="X185" s="10"/>
      <c r="Y185" s="10">
        <v>403</v>
      </c>
      <c r="Z185" s="10">
        <v>80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6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6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6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6"/>
        <v>1.0357669719494327</v>
      </c>
      <c r="E189" s="15"/>
      <c r="F189" s="73">
        <f t="shared" ref="F189:Z189" si="67">F188/F187</f>
        <v>1</v>
      </c>
      <c r="G189" s="73">
        <f t="shared" si="67"/>
        <v>1</v>
      </c>
      <c r="H189" s="73">
        <f t="shared" si="67"/>
        <v>0.94922737306843263</v>
      </c>
      <c r="I189" s="73">
        <f t="shared" si="67"/>
        <v>1</v>
      </c>
      <c r="J189" s="73">
        <f t="shared" si="67"/>
        <v>1</v>
      </c>
      <c r="K189" s="73">
        <f t="shared" si="67"/>
        <v>0.97792541791684529</v>
      </c>
      <c r="L189" s="73">
        <f t="shared" si="67"/>
        <v>0.93088235294117649</v>
      </c>
      <c r="M189" s="73">
        <f t="shared" si="67"/>
        <v>0.96925900435879786</v>
      </c>
      <c r="N189" s="73">
        <f t="shared" si="67"/>
        <v>0.91349480968858132</v>
      </c>
      <c r="O189" s="73">
        <f t="shared" si="67"/>
        <v>1</v>
      </c>
      <c r="P189" s="73">
        <f t="shared" si="67"/>
        <v>1</v>
      </c>
      <c r="Q189" s="73">
        <f t="shared" si="67"/>
        <v>1</v>
      </c>
      <c r="R189" s="73">
        <f t="shared" si="67"/>
        <v>1</v>
      </c>
      <c r="S189" s="73">
        <f t="shared" si="67"/>
        <v>0.87258371903076504</v>
      </c>
      <c r="T189" s="73">
        <f t="shared" si="67"/>
        <v>1</v>
      </c>
      <c r="U189" s="73">
        <f t="shared" si="67"/>
        <v>0.95635430038510916</v>
      </c>
      <c r="V189" s="73">
        <f t="shared" si="67"/>
        <v>0.84951456310679607</v>
      </c>
      <c r="W189" s="73">
        <f t="shared" si="67"/>
        <v>1</v>
      </c>
      <c r="X189" s="73">
        <f t="shared" si="67"/>
        <v>1.0254816656308265</v>
      </c>
      <c r="Y189" s="73">
        <f t="shared" si="67"/>
        <v>0.87535121328224774</v>
      </c>
      <c r="Z189" s="73">
        <f t="shared" si="67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6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6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6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904535</v>
      </c>
      <c r="C194" s="27">
        <f>SUM(F194:Z194)</f>
        <v>116814</v>
      </c>
      <c r="D194" s="9">
        <f>C194/B194</f>
        <v>0.12914259813053117</v>
      </c>
      <c r="E194" s="9"/>
      <c r="F194" s="26">
        <v>2164</v>
      </c>
      <c r="G194" s="26">
        <v>2569</v>
      </c>
      <c r="H194" s="26">
        <v>13600</v>
      </c>
      <c r="I194" s="26">
        <v>8098</v>
      </c>
      <c r="J194" s="26">
        <v>6410</v>
      </c>
      <c r="K194" s="26">
        <v>7960</v>
      </c>
      <c r="L194" s="26">
        <v>4158</v>
      </c>
      <c r="M194" s="26">
        <v>9936</v>
      </c>
      <c r="N194" s="26">
        <v>4159</v>
      </c>
      <c r="O194" s="26">
        <v>3200</v>
      </c>
      <c r="P194" s="26">
        <v>3928</v>
      </c>
      <c r="Q194" s="26">
        <v>5425</v>
      </c>
      <c r="R194" s="26">
        <v>7262</v>
      </c>
      <c r="S194" s="26">
        <v>2610</v>
      </c>
      <c r="T194" s="26">
        <v>4662</v>
      </c>
      <c r="U194" s="26">
        <v>4663</v>
      </c>
      <c r="V194" s="26">
        <v>2250</v>
      </c>
      <c r="W194" s="26">
        <v>922</v>
      </c>
      <c r="X194" s="26">
        <v>4454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407040.75</v>
      </c>
      <c r="C196" s="27">
        <f>C194*0.45</f>
        <v>52566.3</v>
      </c>
      <c r="D196" s="27">
        <f t="shared" ref="D196:Z196" si="68">D194*0.45</f>
        <v>5.8114169158739029E-2</v>
      </c>
      <c r="E196" s="27">
        <f t="shared" si="68"/>
        <v>0</v>
      </c>
      <c r="F196" s="26">
        <f t="shared" si="68"/>
        <v>973.80000000000007</v>
      </c>
      <c r="G196" s="26">
        <f t="shared" si="68"/>
        <v>1156.05</v>
      </c>
      <c r="H196" s="26">
        <f t="shared" si="68"/>
        <v>6120</v>
      </c>
      <c r="I196" s="26">
        <f t="shared" si="68"/>
        <v>3644.1</v>
      </c>
      <c r="J196" s="26">
        <f t="shared" si="68"/>
        <v>2884.5</v>
      </c>
      <c r="K196" s="26">
        <f t="shared" si="68"/>
        <v>3582</v>
      </c>
      <c r="L196" s="26">
        <f t="shared" si="68"/>
        <v>1871.1000000000001</v>
      </c>
      <c r="M196" s="26">
        <f t="shared" si="68"/>
        <v>4471.2</v>
      </c>
      <c r="N196" s="26">
        <f t="shared" si="68"/>
        <v>1871.55</v>
      </c>
      <c r="O196" s="26">
        <f t="shared" si="68"/>
        <v>1440</v>
      </c>
      <c r="P196" s="26">
        <f t="shared" si="68"/>
        <v>1767.6000000000001</v>
      </c>
      <c r="Q196" s="26">
        <f t="shared" si="68"/>
        <v>2441.25</v>
      </c>
      <c r="R196" s="26">
        <f t="shared" si="68"/>
        <v>3267.9</v>
      </c>
      <c r="S196" s="26">
        <f t="shared" si="68"/>
        <v>1174.5</v>
      </c>
      <c r="T196" s="26">
        <f t="shared" si="68"/>
        <v>2097.9</v>
      </c>
      <c r="U196" s="26">
        <f t="shared" si="68"/>
        <v>2098.35</v>
      </c>
      <c r="V196" s="26">
        <f t="shared" si="68"/>
        <v>1012.5</v>
      </c>
      <c r="W196" s="26">
        <f t="shared" si="68"/>
        <v>414.90000000000003</v>
      </c>
      <c r="X196" s="26">
        <f t="shared" si="68"/>
        <v>2004.3</v>
      </c>
      <c r="Y196" s="26">
        <f t="shared" si="68"/>
        <v>4415.4000000000005</v>
      </c>
      <c r="Z196" s="26">
        <f t="shared" si="68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1.2292458091740417</v>
      </c>
      <c r="D197" s="9"/>
      <c r="E197" s="9"/>
      <c r="F197" s="73">
        <f t="shared" ref="F197:Z197" si="69">F194/F195</f>
        <v>1.5715323166303559</v>
      </c>
      <c r="G197" s="73">
        <f t="shared" si="69"/>
        <v>1.0955223880597016</v>
      </c>
      <c r="H197" s="73">
        <f t="shared" si="69"/>
        <v>1.4554794520547945</v>
      </c>
      <c r="I197" s="73">
        <f t="shared" si="69"/>
        <v>0.92898933119192384</v>
      </c>
      <c r="J197" s="73">
        <f t="shared" si="69"/>
        <v>1.4618015963511972</v>
      </c>
      <c r="K197" s="73">
        <f t="shared" si="69"/>
        <v>1.7831541218637992</v>
      </c>
      <c r="L197" s="73">
        <f t="shared" si="69"/>
        <v>1.7922413793103449</v>
      </c>
      <c r="M197" s="73">
        <f t="shared" si="69"/>
        <v>1.0010074551682451</v>
      </c>
      <c r="N197" s="73">
        <f t="shared" si="69"/>
        <v>1.0163734115347018</v>
      </c>
      <c r="O197" s="73">
        <f t="shared" si="69"/>
        <v>1.0161956176563989</v>
      </c>
      <c r="P197" s="73">
        <f t="shared" si="69"/>
        <v>1.4237042406669083</v>
      </c>
      <c r="Q197" s="73">
        <f t="shared" si="69"/>
        <v>0.93874372728845823</v>
      </c>
      <c r="R197" s="73">
        <f t="shared" si="69"/>
        <v>1.5484008528784647</v>
      </c>
      <c r="S197" s="73">
        <f t="shared" si="69"/>
        <v>0.95116618075801751</v>
      </c>
      <c r="T197" s="73">
        <f t="shared" si="69"/>
        <v>1.0387700534759359</v>
      </c>
      <c r="U197" s="73">
        <f t="shared" si="69"/>
        <v>0.93446893787575147</v>
      </c>
      <c r="V197" s="73">
        <f t="shared" si="69"/>
        <v>1.3595166163141994</v>
      </c>
      <c r="W197" s="73">
        <f t="shared" si="69"/>
        <v>2.0263736263736263</v>
      </c>
      <c r="X197" s="73">
        <f t="shared" si="69"/>
        <v>1.2843137254901962</v>
      </c>
      <c r="Y197" s="73">
        <f t="shared" si="69"/>
        <v>1.8478342749529191</v>
      </c>
      <c r="Z197" s="73">
        <f t="shared" si="69"/>
        <v>1</v>
      </c>
    </row>
    <row r="198" spans="1:36" s="63" customFormat="1" ht="30" customHeight="1" outlineLevel="1" x14ac:dyDescent="0.25">
      <c r="A198" s="55" t="s">
        <v>139</v>
      </c>
      <c r="B198" s="23">
        <v>268332</v>
      </c>
      <c r="C198" s="27">
        <f>SUM(F198:Z198)</f>
        <v>304067</v>
      </c>
      <c r="D198" s="9">
        <f>C198/B198</f>
        <v>1.1331745747804958</v>
      </c>
      <c r="E198" s="9"/>
      <c r="F198" s="26">
        <v>320</v>
      </c>
      <c r="G198" s="26">
        <v>7000</v>
      </c>
      <c r="H198" s="26">
        <v>21800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18902</v>
      </c>
      <c r="N198" s="26">
        <v>9259</v>
      </c>
      <c r="O198" s="26">
        <v>13200</v>
      </c>
      <c r="P198" s="26">
        <v>7249</v>
      </c>
      <c r="Q198" s="26">
        <v>26500</v>
      </c>
      <c r="R198" s="26">
        <v>4150</v>
      </c>
      <c r="S198" s="26">
        <v>7000</v>
      </c>
      <c r="T198" s="26">
        <v>8700</v>
      </c>
      <c r="U198" s="26">
        <v>45690</v>
      </c>
      <c r="V198" s="26">
        <v>2900</v>
      </c>
      <c r="W198" s="26">
        <v>1500</v>
      </c>
      <c r="X198" s="26">
        <v>18053</v>
      </c>
      <c r="Y198" s="26">
        <v>48041</v>
      </c>
      <c r="Z198" s="26">
        <v>18100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80499.599999999991</v>
      </c>
      <c r="C200" s="27">
        <f>C198*0.3</f>
        <v>91220.099999999991</v>
      </c>
      <c r="D200" s="27">
        <f t="shared" ref="D200:Z200" si="70">D198*0.3</f>
        <v>0.33995237243414872</v>
      </c>
      <c r="E200" s="27">
        <f t="shared" si="70"/>
        <v>0</v>
      </c>
      <c r="F200" s="26">
        <f t="shared" si="70"/>
        <v>96</v>
      </c>
      <c r="G200" s="26">
        <f t="shared" si="70"/>
        <v>2100</v>
      </c>
      <c r="H200" s="26">
        <f t="shared" si="70"/>
        <v>6540</v>
      </c>
      <c r="I200" s="26">
        <f t="shared" si="70"/>
        <v>6052.8</v>
      </c>
      <c r="J200" s="26">
        <f t="shared" si="70"/>
        <v>1946.1</v>
      </c>
      <c r="K200" s="26">
        <f t="shared" si="70"/>
        <v>5085</v>
      </c>
      <c r="L200" s="26">
        <f t="shared" si="70"/>
        <v>627</v>
      </c>
      <c r="M200" s="26">
        <f t="shared" si="70"/>
        <v>5670.5999999999995</v>
      </c>
      <c r="N200" s="26">
        <f t="shared" si="70"/>
        <v>2777.7</v>
      </c>
      <c r="O200" s="26">
        <f t="shared" si="70"/>
        <v>3960</v>
      </c>
      <c r="P200" s="26">
        <f t="shared" si="70"/>
        <v>2174.6999999999998</v>
      </c>
      <c r="Q200" s="26">
        <f t="shared" si="70"/>
        <v>7950</v>
      </c>
      <c r="R200" s="26">
        <f t="shared" si="70"/>
        <v>1245</v>
      </c>
      <c r="S200" s="26">
        <f t="shared" si="70"/>
        <v>2100</v>
      </c>
      <c r="T200" s="26">
        <f t="shared" si="70"/>
        <v>2610</v>
      </c>
      <c r="U200" s="26">
        <f t="shared" si="70"/>
        <v>13707</v>
      </c>
      <c r="V200" s="26">
        <f t="shared" si="70"/>
        <v>870</v>
      </c>
      <c r="W200" s="26">
        <f t="shared" si="70"/>
        <v>450</v>
      </c>
      <c r="X200" s="26">
        <f t="shared" si="70"/>
        <v>5415.9</v>
      </c>
      <c r="Y200" s="26">
        <f t="shared" si="70"/>
        <v>14412.3</v>
      </c>
      <c r="Z200" s="26">
        <f t="shared" si="70"/>
        <v>5430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1.1602245150261756</v>
      </c>
      <c r="D201" s="9"/>
      <c r="E201" s="9"/>
      <c r="F201" s="30">
        <f t="shared" ref="F201:Z201" si="71">F198/F199</f>
        <v>9.682299546142209E-2</v>
      </c>
      <c r="G201" s="30">
        <f t="shared" si="71"/>
        <v>1.1144722177997135</v>
      </c>
      <c r="H201" s="30">
        <f t="shared" si="71"/>
        <v>1.1312334596025115</v>
      </c>
      <c r="I201" s="30">
        <f t="shared" si="71"/>
        <v>1.1676601655188379</v>
      </c>
      <c r="J201" s="30">
        <f t="shared" si="71"/>
        <v>0.86297725156312355</v>
      </c>
      <c r="K201" s="30">
        <f t="shared" si="71"/>
        <v>1.1076259556949617</v>
      </c>
      <c r="L201" s="30">
        <f t="shared" si="71"/>
        <v>1.9227230910763569</v>
      </c>
      <c r="M201" s="30">
        <f t="shared" si="71"/>
        <v>1.0027586206896553</v>
      </c>
      <c r="N201" s="30">
        <f t="shared" si="71"/>
        <v>0.87996578597224862</v>
      </c>
      <c r="O201" s="30">
        <f t="shared" si="71"/>
        <v>1.1977134561292078</v>
      </c>
      <c r="P201" s="30">
        <f t="shared" si="71"/>
        <v>0.95519831334826721</v>
      </c>
      <c r="Q201" s="30">
        <f t="shared" si="71"/>
        <v>1.3100652560806803</v>
      </c>
      <c r="R201" s="30">
        <f t="shared" si="71"/>
        <v>0.98809523809523814</v>
      </c>
      <c r="S201" s="30">
        <f t="shared" si="71"/>
        <v>1.308411214953271</v>
      </c>
      <c r="T201" s="30">
        <f t="shared" si="71"/>
        <v>0.89478556001234189</v>
      </c>
      <c r="U201" s="30">
        <f t="shared" si="71"/>
        <v>1.308007214222324</v>
      </c>
      <c r="V201" s="30">
        <f t="shared" si="71"/>
        <v>1.1679420056383407</v>
      </c>
      <c r="W201" s="30">
        <f t="shared" si="71"/>
        <v>1.0141987829614605</v>
      </c>
      <c r="X201" s="30">
        <f t="shared" si="71"/>
        <v>1.4871900486036742</v>
      </c>
      <c r="Y201" s="30">
        <f t="shared" si="71"/>
        <v>1.4726113478220888</v>
      </c>
      <c r="Z201" s="30">
        <f t="shared" si="71"/>
        <v>0.86623594161282602</v>
      </c>
    </row>
    <row r="202" spans="1:36" s="63" customFormat="1" ht="30" customHeight="1" outlineLevel="1" x14ac:dyDescent="0.25">
      <c r="A202" s="55" t="s">
        <v>140</v>
      </c>
      <c r="B202" s="23">
        <v>40751</v>
      </c>
      <c r="C202" s="27">
        <f>SUM(F202:Z202)</f>
        <v>35272</v>
      </c>
      <c r="D202" s="9">
        <f>C202/B202</f>
        <v>0.86554931167333315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480</v>
      </c>
      <c r="L202" s="26">
        <v>2150</v>
      </c>
      <c r="M202" s="26">
        <v>3125</v>
      </c>
      <c r="N202" s="26"/>
      <c r="O202" s="26">
        <v>4100</v>
      </c>
      <c r="P202" s="26">
        <v>4582</v>
      </c>
      <c r="Q202" s="26">
        <v>3250</v>
      </c>
      <c r="R202" s="26">
        <v>550</v>
      </c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7742.6900000000005</v>
      </c>
      <c r="C204" s="27">
        <f>C202*0.19</f>
        <v>6701.68</v>
      </c>
      <c r="D204" s="27">
        <f t="shared" ref="D204:E204" si="72">D202*0.19</f>
        <v>0.1644543692179333</v>
      </c>
      <c r="E204" s="27">
        <f t="shared" si="72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3">L202*0.19</f>
        <v>408.5</v>
      </c>
      <c r="M204" s="26">
        <f t="shared" si="73"/>
        <v>593.75</v>
      </c>
      <c r="N204" s="26"/>
      <c r="O204" s="26">
        <f t="shared" si="73"/>
        <v>779</v>
      </c>
      <c r="P204" s="26">
        <f t="shared" si="73"/>
        <v>870.58</v>
      </c>
      <c r="Q204" s="26">
        <f t="shared" si="73"/>
        <v>617.5</v>
      </c>
      <c r="R204" s="26"/>
      <c r="S204" s="26"/>
      <c r="T204" s="26"/>
      <c r="U204" s="26"/>
      <c r="V204" s="26"/>
      <c r="W204" s="26"/>
      <c r="X204" s="26">
        <f t="shared" ref="X204" si="74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0.10790108047917966</v>
      </c>
      <c r="D205" s="9"/>
      <c r="E205" s="9"/>
      <c r="F205" s="30"/>
      <c r="G205" s="30">
        <f t="shared" ref="G205:J205" si="75">G202/H203</f>
        <v>5.7079797556984661E-2</v>
      </c>
      <c r="H205" s="30"/>
      <c r="I205" s="30">
        <f t="shared" si="75"/>
        <v>0.11609682475184303</v>
      </c>
      <c r="J205" s="30">
        <f t="shared" si="75"/>
        <v>2.3291509828523629</v>
      </c>
      <c r="K205" s="30"/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6">O202/O203</f>
        <v>0.34722222222222221</v>
      </c>
      <c r="P205" s="30">
        <f t="shared" si="76"/>
        <v>0.33210118141624989</v>
      </c>
      <c r="Q205" s="30">
        <f t="shared" si="76"/>
        <v>0.16869971450817545</v>
      </c>
      <c r="R205" s="30"/>
      <c r="S205" s="30"/>
      <c r="T205" s="30"/>
      <c r="U205" s="30"/>
      <c r="V205" s="30"/>
      <c r="W205" s="30"/>
      <c r="X205" s="30">
        <f t="shared" si="76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150646.28</v>
      </c>
      <c r="D211" s="9">
        <f>C211/B211</f>
        <v>1.3317622305910641</v>
      </c>
      <c r="E211" s="9"/>
      <c r="F211" s="26">
        <f>F209+F207+F204+F200+F196</f>
        <v>1069.8000000000002</v>
      </c>
      <c r="G211" s="26">
        <f t="shared" ref="G211:Z211" si="77">G209+G207+G204+G200+G196</f>
        <v>3256.05</v>
      </c>
      <c r="H211" s="26">
        <f t="shared" si="77"/>
        <v>12660</v>
      </c>
      <c r="I211" s="26">
        <f t="shared" si="77"/>
        <v>10076.9</v>
      </c>
      <c r="J211" s="26">
        <f t="shared" si="77"/>
        <v>6946.82</v>
      </c>
      <c r="K211" s="26">
        <f t="shared" si="77"/>
        <v>8667</v>
      </c>
      <c r="L211" s="26">
        <f t="shared" si="77"/>
        <v>2906.6000000000004</v>
      </c>
      <c r="M211" s="26">
        <f t="shared" si="77"/>
        <v>10735.55</v>
      </c>
      <c r="N211" s="26">
        <f t="shared" si="77"/>
        <v>4649.25</v>
      </c>
      <c r="O211" s="26">
        <f t="shared" si="77"/>
        <v>6179</v>
      </c>
      <c r="P211" s="26">
        <f t="shared" si="77"/>
        <v>4812.88</v>
      </c>
      <c r="Q211" s="26">
        <f t="shared" si="77"/>
        <v>11008.75</v>
      </c>
      <c r="R211" s="26">
        <f t="shared" si="77"/>
        <v>4512.8999999999996</v>
      </c>
      <c r="S211" s="26">
        <f t="shared" si="77"/>
        <v>3274.5</v>
      </c>
      <c r="T211" s="26">
        <f t="shared" si="77"/>
        <v>4707.8999999999996</v>
      </c>
      <c r="U211" s="26">
        <f t="shared" si="77"/>
        <v>15805.35</v>
      </c>
      <c r="V211" s="26">
        <f t="shared" si="77"/>
        <v>1882.5</v>
      </c>
      <c r="W211" s="26">
        <f t="shared" si="77"/>
        <v>864.90000000000009</v>
      </c>
      <c r="X211" s="26">
        <f t="shared" si="77"/>
        <v>7628.63</v>
      </c>
      <c r="Y211" s="26">
        <f t="shared" si="77"/>
        <v>18827.7</v>
      </c>
      <c r="Z211" s="26">
        <f t="shared" si="77"/>
        <v>9287.4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20.8</v>
      </c>
      <c r="C213" s="53">
        <f>C211/C212*10</f>
        <v>22.055910515065445</v>
      </c>
      <c r="D213" s="9">
        <f>C213/B213</f>
        <v>1.0603803132243002</v>
      </c>
      <c r="E213" s="9"/>
      <c r="F213" s="54">
        <f>F211/F212*10</f>
        <v>17.254838709677422</v>
      </c>
      <c r="G213" s="54">
        <f t="shared" ref="G213:Z213" si="78">G211/G212*10</f>
        <v>17.282643312101911</v>
      </c>
      <c r="H213" s="54">
        <f t="shared" si="78"/>
        <v>24.086757990867579</v>
      </c>
      <c r="I213" s="54">
        <f t="shared" si="78"/>
        <v>14.385296216987866</v>
      </c>
      <c r="J213" s="54">
        <f t="shared" si="78"/>
        <v>24.642852075203972</v>
      </c>
      <c r="K213" s="54">
        <f t="shared" si="78"/>
        <v>30.209132101777627</v>
      </c>
      <c r="L213" s="54">
        <f t="shared" si="78"/>
        <v>44.579754601227002</v>
      </c>
      <c r="M213" s="54">
        <f t="shared" si="78"/>
        <v>16.8242438489265</v>
      </c>
      <c r="N213" s="54">
        <f t="shared" si="78"/>
        <v>17.677756653992397</v>
      </c>
      <c r="O213" s="54">
        <f t="shared" si="78"/>
        <v>26.160033869602032</v>
      </c>
      <c r="P213" s="54">
        <f t="shared" si="78"/>
        <v>23.250628019323671</v>
      </c>
      <c r="Q213" s="54">
        <f t="shared" si="78"/>
        <v>25.395040369088811</v>
      </c>
      <c r="R213" s="54">
        <f t="shared" si="78"/>
        <v>23.516935904116725</v>
      </c>
      <c r="S213" s="54">
        <f t="shared" si="78"/>
        <v>26.51417004048583</v>
      </c>
      <c r="T213" s="54">
        <f t="shared" si="78"/>
        <v>20.979946524064168</v>
      </c>
      <c r="U213" s="54">
        <f t="shared" si="78"/>
        <v>21.116032064128255</v>
      </c>
      <c r="V213" s="54">
        <f t="shared" si="78"/>
        <v>20.220193340494092</v>
      </c>
      <c r="W213" s="54">
        <f t="shared" si="78"/>
        <v>25.363636363636367</v>
      </c>
      <c r="X213" s="54">
        <f t="shared" si="78"/>
        <v>29.32960399846213</v>
      </c>
      <c r="Y213" s="54">
        <f t="shared" si="78"/>
        <v>24.011860732049485</v>
      </c>
      <c r="Z213" s="54">
        <f t="shared" si="78"/>
        <v>19.260472832849441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</row>
    <row r="224" spans="1:26" ht="20.399999999999999" hidden="1" customHeight="1" x14ac:dyDescent="0.3">
      <c r="A224" s="129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113948</v>
      </c>
      <c r="D227" s="27"/>
      <c r="E227" s="23"/>
      <c r="F227" s="39">
        <v>4705</v>
      </c>
      <c r="G227" s="39">
        <v>2863</v>
      </c>
      <c r="H227" s="39">
        <v>9180</v>
      </c>
      <c r="I227" s="39">
        <v>5619</v>
      </c>
      <c r="J227" s="39">
        <v>3553</v>
      </c>
      <c r="K227" s="39">
        <v>9581</v>
      </c>
      <c r="L227" s="39">
        <v>4526</v>
      </c>
      <c r="M227" s="39">
        <v>6423</v>
      </c>
      <c r="N227" s="39">
        <v>5206</v>
      </c>
      <c r="O227" s="39">
        <v>1526</v>
      </c>
      <c r="P227" s="39">
        <v>2401</v>
      </c>
      <c r="Q227" s="39">
        <v>5322</v>
      </c>
      <c r="R227" s="39">
        <v>5979</v>
      </c>
      <c r="S227" s="39">
        <v>4348</v>
      </c>
      <c r="T227" s="39">
        <v>6661</v>
      </c>
      <c r="U227" s="39">
        <v>4871</v>
      </c>
      <c r="V227" s="39">
        <v>4910</v>
      </c>
      <c r="W227" s="39">
        <v>2093</v>
      </c>
      <c r="X227" s="39">
        <v>5191</v>
      </c>
      <c r="Y227" s="39">
        <v>14520</v>
      </c>
      <c r="Z227" s="39">
        <v>4470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2020-08-24T05:11:34Z</cp:lastPrinted>
  <dcterms:created xsi:type="dcterms:W3CDTF">2017-06-08T05:54:08Z</dcterms:created>
  <dcterms:modified xsi:type="dcterms:W3CDTF">2020-08-24T05:18:49Z</dcterms:modified>
</cp:coreProperties>
</file>