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X149" i="1" l="1"/>
  <c r="G244" i="1" l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C228" i="1" l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C244" i="1"/>
  <c r="C245" i="1"/>
  <c r="C247" i="1"/>
  <c r="C248" i="1"/>
  <c r="C249" i="1"/>
  <c r="C250" i="1"/>
  <c r="C251" i="1"/>
  <c r="C252" i="1"/>
  <c r="W140" i="1" l="1"/>
  <c r="X161" i="1" l="1"/>
  <c r="K140" i="1" l="1"/>
  <c r="T205" i="1" l="1"/>
  <c r="Q122" i="1" l="1"/>
  <c r="G99" i="1" l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213" i="1" l="1"/>
  <c r="I211" i="1"/>
  <c r="I140" i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B124" i="1" l="1"/>
  <c r="F124" i="1"/>
  <c r="C124" i="1" s="1"/>
  <c r="D124" i="1" s="1"/>
  <c r="J124" i="1"/>
  <c r="R124" i="1"/>
  <c r="S124" i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D181" i="1"/>
  <c r="C181" i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D119" i="1" s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C166" i="1"/>
  <c r="C168" i="1"/>
  <c r="C169" i="1"/>
  <c r="C171" i="1"/>
  <c r="C172" i="1"/>
  <c r="C174" i="1"/>
  <c r="C175" i="1"/>
  <c r="C176" i="1"/>
  <c r="C155" i="1" l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D161" i="1" s="1"/>
  <c r="K161" i="1"/>
  <c r="Q161" i="1"/>
  <c r="W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35" i="1" l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73" i="1"/>
  <c r="D155" i="1"/>
  <c r="C205" i="1"/>
  <c r="C204" i="1"/>
  <c r="C201" i="1"/>
  <c r="C197" i="1"/>
  <c r="D170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<sst xmlns="http://schemas.openxmlformats.org/spreadsheetml/2006/main" count="267" uniqueCount="217">
  <si>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</si>
  <si>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</si>
  <si>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</si>
  <si>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</si>
  <si>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</si>
  <si>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</si>
  <si>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</si>
  <si>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</si>
  <si>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</si>
  <si>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</si>
  <si>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</si>
  <si>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</si>
  <si>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</si>
  <si>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</si>
  <si>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</si>
  <si>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</si>
  <si>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</si>
  <si>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</si>
  <si>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</si>
  <si>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</si>
  <si>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</si>
  <si>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</si>
  <si>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</si>
  <si>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</si>
  <si>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</si>
  <si>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</si>
  <si>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</si>
  <si>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</si>
  <si>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</si>
  <si>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</si>
  <si>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</si>
  <si>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</si>
  <si>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</si>
  <si>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</si>
  <si>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</si>
  <si>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</si>
  <si>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</si>
  <si>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</si>
  <si>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</si>
  <si>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</si>
  <si>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</si>
  <si>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</si>
  <si>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</si>
  <si>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</si>
  <si>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</si>
  <si>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</si>
  <si>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</si>
  <si>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</si>
  <si>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</si>
  <si>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</si>
  <si>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</si>
  <si>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</si>
  <si>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</si>
  <si>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</si>
  <si>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</si>
  <si>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</si>
  <si>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</si>
  <si>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</si>
  <si>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</si>
  <si>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</si>
  <si>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</si>
  <si>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</si>
  <si>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</si>
  <si>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</si>
  <si>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</si>
  <si>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</si>
  <si>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</si>
  <si>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</si>
  <si>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</si>
  <si>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</si>
  <si>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</si>
  <si>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</si>
  <si>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</si>
  <si>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</si>
  <si>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</si>
  <si>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</si>
  <si>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</si>
  <si>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</si>
  <si>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</si>
  <si>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</si>
  <si>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</si>
  <si>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</si>
  <si>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</si>
  <si>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</si>
  <si>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</si>
  <si>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</si>
  <si>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</si>
  <si>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</si>
  <si>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</si>
  <si>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</si>
  <si>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</si>
  <si>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</si>
  <si>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</si>
  <si>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</si>
  <si>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</si>
  <si>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</si>
  <si>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</si>
  <si>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</si>
  <si>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</si>
  <si>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</si>
  <si>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</si>
  <si>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</si>
  <si>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</si>
  <si>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</si>
  <si>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</si>
  <si>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</si>
  <si>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</si>
  <si>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</si>
  <si>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</si>
  <si>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</si>
  <si>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</si>
  <si>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</si>
  <si>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</si>
  <si>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</si>
  <si>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</si>
  <si>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</si>
  <si>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</si>
  <si>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</si>
  <si>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</si>
  <si>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</si>
  <si>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</si>
  <si>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</si>
  <si>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</si>
  <si>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</si>
  <si>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</si>
  <si>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</si>
  <si>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</si>
  <si>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</si>
  <si>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</si>
  <si>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</si>
  <si>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</si>
  <si>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</si>
  <si>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</si>
  <si>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</si>
  <si>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</si>
  <si>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</si>
  <si>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</si>
  <si>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</si>
  <si>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</si>
  <si>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</si>
  <si>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</si>
  <si>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</si>
  <si>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</si>
  <si>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</si>
  <si>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</si>
  <si>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</si>
  <si>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</si>
  <si>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</si>
  <si>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</si>
  <si>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</si>
  <si>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</si>
  <si>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</si>
  <si>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</si>
  <si>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</si>
  <si>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</si>
  <si>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</si>
  <si>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</si>
  <si>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</si>
  <si>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</si>
  <si>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</si>
  <si>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</si>
  <si>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</si>
  <si>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</si>
  <si>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</si>
  <si>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</si>
  <si>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</si>
  <si>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</si>
  <si>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</si>
  <si>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</si>
  <si>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</si>
  <si>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</si>
  <si>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</si>
  <si>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</si>
  <si>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</si>
  <si>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</si>
  <si>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</si>
  <si>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</si>
  <si>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</si>
  <si>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</si>
  <si>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</si>
  <si>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</si>
  <si>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</si>
  <si>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</si>
  <si>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</si>
  <si>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</si>
  <si>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</si>
  <si>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</si>
  <si>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</si>
  <si>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</si>
  <si>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</si>
  <si>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</si>
  <si>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</si>
  <si>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</si>
  <si>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</si>
  <si>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</si>
  <si>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</si>
  <si>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</si>
  <si>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</si>
  <si>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</si>
  <si>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</si>
  <si>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</si>
  <si>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</si>
  <si>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</si>
  <si>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</si>
  <si>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</si>
  <si>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</si>
  <si>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4 сентября 2020 г. (сельскохозяйственные организации и крупные К(Ф)Х)</t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</si>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</sst>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  <font>
      <b/>
      <i/>
      <sz val="17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19" fillId="0" borderId="21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3" fontId="24" fillId="0" borderId="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" fontId="19" fillId="0" borderId="3" xfId="0" applyNumberFormat="1" applyFont="1" applyFill="1" applyBorder="1"/>
    <xf numFmtId="1" fontId="22" fillId="0" borderId="3" xfId="0" applyNumberFormat="1" applyFont="1" applyFill="1" applyBorder="1"/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2"/>
  <sheetViews>
    <sheetView tabSelected="1" view="pageBreakPreview" topLeftCell="A2" zoomScale="70" zoomScaleNormal="70" zoomScaleSheetLayoutView="70" zoomScalePageLayoutView="82" workbookViewId="0">
      <pane xSplit="4" ySplit="5" topLeftCell="P123" activePane="bottomRight" state="frozen"/>
      <selection activeCell="A2" sqref="A2"/>
      <selection pane="topRight" activeCell="E2" sqref="E2"/>
      <selection pane="bottomLeft" activeCell="A7" sqref="A7"/>
      <selection pane="bottomRight" activeCell="A227" sqref="A227:XFD252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49" t="s">
        <v>206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0" t="s">
        <v>3</v>
      </c>
      <c r="B4" s="153" t="s">
        <v>195</v>
      </c>
      <c r="C4" s="156" t="s">
        <v>196</v>
      </c>
      <c r="D4" s="156" t="s">
        <v>197</v>
      </c>
      <c r="E4" s="156" t="s">
        <v>203</v>
      </c>
      <c r="F4" s="159" t="s">
        <v>4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1"/>
    </row>
    <row r="5" spans="1:27" s="2" customFormat="1" ht="87" customHeight="1" x14ac:dyDescent="0.3">
      <c r="A5" s="151"/>
      <c r="B5" s="154"/>
      <c r="C5" s="157"/>
      <c r="D5" s="157"/>
      <c r="E5" s="157"/>
      <c r="F5" s="162" t="s">
        <v>5</v>
      </c>
      <c r="G5" s="162" t="s">
        <v>6</v>
      </c>
      <c r="H5" s="162" t="s">
        <v>7</v>
      </c>
      <c r="I5" s="162" t="s">
        <v>8</v>
      </c>
      <c r="J5" s="162" t="s">
        <v>9</v>
      </c>
      <c r="K5" s="162" t="s">
        <v>10</v>
      </c>
      <c r="L5" s="162" t="s">
        <v>11</v>
      </c>
      <c r="M5" s="162" t="s">
        <v>12</v>
      </c>
      <c r="N5" s="162" t="s">
        <v>13</v>
      </c>
      <c r="O5" s="162" t="s">
        <v>14</v>
      </c>
      <c r="P5" s="162" t="s">
        <v>15</v>
      </c>
      <c r="Q5" s="162" t="s">
        <v>16</v>
      </c>
      <c r="R5" s="162" t="s">
        <v>17</v>
      </c>
      <c r="S5" s="162" t="s">
        <v>18</v>
      </c>
      <c r="T5" s="162" t="s">
        <v>19</v>
      </c>
      <c r="U5" s="162" t="s">
        <v>20</v>
      </c>
      <c r="V5" s="162" t="s">
        <v>21</v>
      </c>
      <c r="W5" s="162" t="s">
        <v>22</v>
      </c>
      <c r="X5" s="162" t="s">
        <v>23</v>
      </c>
      <c r="Y5" s="162" t="s">
        <v>24</v>
      </c>
      <c r="Z5" s="162" t="s">
        <v>25</v>
      </c>
    </row>
    <row r="6" spans="1:27" s="2" customFormat="1" ht="70.2" customHeight="1" thickBot="1" x14ac:dyDescent="0.35">
      <c r="A6" s="152"/>
      <c r="B6" s="155"/>
      <c r="C6" s="158"/>
      <c r="D6" s="158"/>
      <c r="E6" s="158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20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20"/>
        <v>1258</v>
      </c>
      <c r="D98" s="15"/>
      <c r="E98" s="15"/>
      <c r="F98" s="10"/>
      <c r="G98" s="10"/>
      <c r="H98" s="10"/>
      <c r="I98" s="10"/>
      <c r="J98" s="10"/>
      <c r="K98" s="10"/>
      <c r="L98" s="10"/>
      <c r="M98" s="10">
        <v>511</v>
      </c>
      <c r="N98" s="10"/>
      <c r="O98" s="10"/>
      <c r="P98" s="10"/>
      <c r="Q98" s="10"/>
      <c r="R98" s="10">
        <v>747</v>
      </c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269496</v>
      </c>
      <c r="C99" s="27">
        <f t="shared" si="20"/>
        <v>290235</v>
      </c>
      <c r="D99" s="15">
        <f>C99/B99</f>
        <v>1.0769547599964377</v>
      </c>
      <c r="E99" s="15"/>
      <c r="F99" s="10">
        <f>F93-F97-F98</f>
        <v>12488</v>
      </c>
      <c r="G99" s="10">
        <f t="shared" ref="G99:Z99" si="21">G93-G97-G98</f>
        <v>8189</v>
      </c>
      <c r="H99" s="10">
        <f t="shared" si="21"/>
        <v>17843</v>
      </c>
      <c r="I99" s="10">
        <f t="shared" si="21"/>
        <v>18108</v>
      </c>
      <c r="J99" s="10">
        <f t="shared" si="21"/>
        <v>8809</v>
      </c>
      <c r="K99" s="10">
        <f t="shared" si="21"/>
        <v>20108</v>
      </c>
      <c r="L99" s="10">
        <f t="shared" si="21"/>
        <v>13038</v>
      </c>
      <c r="M99" s="10">
        <f t="shared" si="21"/>
        <v>15048</v>
      </c>
      <c r="N99" s="10">
        <f t="shared" si="21"/>
        <v>15266</v>
      </c>
      <c r="O99" s="10">
        <f t="shared" si="21"/>
        <v>4358</v>
      </c>
      <c r="P99" s="10">
        <f t="shared" si="21"/>
        <v>9482</v>
      </c>
      <c r="Q99" s="10">
        <f t="shared" si="21"/>
        <v>14031</v>
      </c>
      <c r="R99" s="10">
        <f t="shared" si="21"/>
        <v>17653</v>
      </c>
      <c r="S99" s="10">
        <f t="shared" si="21"/>
        <v>16658</v>
      </c>
      <c r="T99" s="10">
        <f t="shared" si="21"/>
        <v>20579</v>
      </c>
      <c r="U99" s="10">
        <f t="shared" si="21"/>
        <v>13864</v>
      </c>
      <c r="V99" s="10">
        <f t="shared" si="21"/>
        <v>11507</v>
      </c>
      <c r="W99" s="10">
        <f t="shared" si="21"/>
        <v>5389</v>
      </c>
      <c r="X99" s="10">
        <f t="shared" si="21"/>
        <v>13504</v>
      </c>
      <c r="Y99" s="10">
        <f t="shared" si="21"/>
        <v>23514</v>
      </c>
      <c r="Z99" s="10">
        <f t="shared" si="21"/>
        <v>10799</v>
      </c>
    </row>
    <row r="100" spans="1:26" s="12" customFormat="1" ht="30" customHeight="1" x14ac:dyDescent="0.25">
      <c r="A100" s="32" t="s">
        <v>91</v>
      </c>
      <c r="B100" s="23">
        <v>213156</v>
      </c>
      <c r="C100" s="27">
        <f t="shared" si="20"/>
        <v>246851</v>
      </c>
      <c r="D100" s="15">
        <f>C100/B100</f>
        <v>1.1580767137683199</v>
      </c>
      <c r="E100" s="15"/>
      <c r="F100" s="39">
        <v>10115</v>
      </c>
      <c r="G100" s="39">
        <v>6795</v>
      </c>
      <c r="H100" s="39">
        <v>16540</v>
      </c>
      <c r="I100" s="39">
        <v>14483</v>
      </c>
      <c r="J100" s="39">
        <v>8000</v>
      </c>
      <c r="K100" s="39">
        <v>17724</v>
      </c>
      <c r="L100" s="39">
        <v>10244</v>
      </c>
      <c r="M100" s="39">
        <v>13798</v>
      </c>
      <c r="N100" s="39">
        <v>12656</v>
      </c>
      <c r="O100" s="39">
        <v>3534</v>
      </c>
      <c r="P100" s="39">
        <v>7176</v>
      </c>
      <c r="Q100" s="39">
        <v>11699</v>
      </c>
      <c r="R100" s="39">
        <v>14664</v>
      </c>
      <c r="S100" s="39">
        <v>13423</v>
      </c>
      <c r="T100" s="39">
        <v>16370</v>
      </c>
      <c r="U100" s="39">
        <v>10614</v>
      </c>
      <c r="V100" s="39">
        <v>11059</v>
      </c>
      <c r="W100" s="39">
        <v>4514</v>
      </c>
      <c r="X100" s="39">
        <v>11277</v>
      </c>
      <c r="Y100" s="39">
        <v>22956</v>
      </c>
      <c r="Z100" s="39">
        <v>9210</v>
      </c>
    </row>
    <row r="101" spans="1:26" s="12" customFormat="1" ht="30" customHeight="1" x14ac:dyDescent="0.25">
      <c r="A101" s="13" t="s">
        <v>183</v>
      </c>
      <c r="B101" s="29">
        <f t="shared" ref="B101:E101" si="22">B100/B99</f>
        <v>0.79094309377504679</v>
      </c>
      <c r="C101" s="29">
        <f t="shared" si="22"/>
        <v>0.85052112942960012</v>
      </c>
      <c r="D101" s="15"/>
      <c r="E101" s="29" t="e">
        <f t="shared" si="22"/>
        <v>#DIV/0!</v>
      </c>
      <c r="F101" s="29">
        <f>F100/F99</f>
        <v>0.80997757847533636</v>
      </c>
      <c r="G101" s="29">
        <f>G100/G99</f>
        <v>0.82977164488948585</v>
      </c>
      <c r="H101" s="29">
        <f t="shared" ref="H101:Z101" si="23">H100/H99</f>
        <v>0.92697416353752171</v>
      </c>
      <c r="I101" s="29">
        <f t="shared" si="23"/>
        <v>0.79981223768500109</v>
      </c>
      <c r="J101" s="29">
        <f t="shared" si="23"/>
        <v>0.90816210693608812</v>
      </c>
      <c r="K101" s="29">
        <f t="shared" si="23"/>
        <v>0.88144022279689671</v>
      </c>
      <c r="L101" s="29">
        <f t="shared" si="23"/>
        <v>0.78570332873140047</v>
      </c>
      <c r="M101" s="29">
        <f t="shared" si="23"/>
        <v>0.91693248272195638</v>
      </c>
      <c r="N101" s="29">
        <f t="shared" si="23"/>
        <v>0.82903183545132975</v>
      </c>
      <c r="O101" s="29">
        <f t="shared" si="23"/>
        <v>0.81092244148692061</v>
      </c>
      <c r="P101" s="29">
        <f t="shared" si="23"/>
        <v>0.75680236237080789</v>
      </c>
      <c r="Q101" s="29">
        <f t="shared" si="23"/>
        <v>0.83379659325778632</v>
      </c>
      <c r="R101" s="29">
        <f t="shared" si="23"/>
        <v>0.83068033761966809</v>
      </c>
      <c r="S101" s="29">
        <f t="shared" si="23"/>
        <v>0.80579901548805377</v>
      </c>
      <c r="T101" s="29">
        <f t="shared" si="23"/>
        <v>0.79547111132708104</v>
      </c>
      <c r="U101" s="29">
        <f t="shared" si="23"/>
        <v>0.76557991921523372</v>
      </c>
      <c r="V101" s="29">
        <f t="shared" si="23"/>
        <v>0.96106717650126006</v>
      </c>
      <c r="W101" s="29">
        <f t="shared" si="23"/>
        <v>0.83763221376878827</v>
      </c>
      <c r="X101" s="29">
        <f t="shared" si="23"/>
        <v>0.83508590047393361</v>
      </c>
      <c r="Y101" s="29">
        <f t="shared" si="23"/>
        <v>0.97626945649400354</v>
      </c>
      <c r="Z101" s="29">
        <f t="shared" si="23"/>
        <v>0.8528567459949995</v>
      </c>
    </row>
    <row r="102" spans="1:26" s="91" customFormat="1" ht="31.8" hidden="1" customHeight="1" x14ac:dyDescent="0.25">
      <c r="A102" s="89" t="s">
        <v>96</v>
      </c>
      <c r="B102" s="92">
        <f>B99-B100</f>
        <v>56340</v>
      </c>
      <c r="C102" s="144">
        <f t="shared" si="20"/>
        <v>43384</v>
      </c>
      <c r="D102" s="92"/>
      <c r="E102" s="92"/>
      <c r="F102" s="92">
        <f t="shared" ref="F102:Z102" si="24">F99-F100</f>
        <v>2373</v>
      </c>
      <c r="G102" s="92">
        <f t="shared" si="24"/>
        <v>1394</v>
      </c>
      <c r="H102" s="92">
        <f t="shared" si="24"/>
        <v>1303</v>
      </c>
      <c r="I102" s="92">
        <f t="shared" si="24"/>
        <v>3625</v>
      </c>
      <c r="J102" s="92">
        <f t="shared" si="24"/>
        <v>809</v>
      </c>
      <c r="K102" s="92">
        <f t="shared" si="24"/>
        <v>2384</v>
      </c>
      <c r="L102" s="92">
        <f t="shared" si="24"/>
        <v>2794</v>
      </c>
      <c r="M102" s="92">
        <f t="shared" si="24"/>
        <v>1250</v>
      </c>
      <c r="N102" s="92">
        <f t="shared" si="24"/>
        <v>2610</v>
      </c>
      <c r="O102" s="92">
        <f t="shared" si="24"/>
        <v>824</v>
      </c>
      <c r="P102" s="92">
        <f t="shared" si="24"/>
        <v>2306</v>
      </c>
      <c r="Q102" s="92">
        <f t="shared" si="24"/>
        <v>2332</v>
      </c>
      <c r="R102" s="92">
        <f t="shared" si="24"/>
        <v>2989</v>
      </c>
      <c r="S102" s="92">
        <f t="shared" si="24"/>
        <v>3235</v>
      </c>
      <c r="T102" s="92">
        <f t="shared" si="24"/>
        <v>4209</v>
      </c>
      <c r="U102" s="92">
        <f t="shared" si="24"/>
        <v>3250</v>
      </c>
      <c r="V102" s="92">
        <f t="shared" si="24"/>
        <v>448</v>
      </c>
      <c r="W102" s="92">
        <f t="shared" si="24"/>
        <v>875</v>
      </c>
      <c r="X102" s="92">
        <f t="shared" si="24"/>
        <v>2227</v>
      </c>
      <c r="Y102" s="92">
        <f t="shared" si="24"/>
        <v>558</v>
      </c>
      <c r="Z102" s="92">
        <f t="shared" si="24"/>
        <v>1589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20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20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20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212951</v>
      </c>
      <c r="C107" s="27">
        <f t="shared" si="20"/>
        <v>246963</v>
      </c>
      <c r="D107" s="15">
        <f>C107/B107</f>
        <v>1.1597174936957328</v>
      </c>
      <c r="E107" s="15"/>
      <c r="F107" s="39">
        <v>10115</v>
      </c>
      <c r="G107" s="39">
        <v>6795</v>
      </c>
      <c r="H107" s="39">
        <v>16540</v>
      </c>
      <c r="I107" s="39">
        <v>14483</v>
      </c>
      <c r="J107" s="39">
        <v>8000</v>
      </c>
      <c r="K107" s="39">
        <v>17724</v>
      </c>
      <c r="L107" s="39">
        <v>10244</v>
      </c>
      <c r="M107" s="39">
        <v>13798</v>
      </c>
      <c r="N107" s="39">
        <v>12656</v>
      </c>
      <c r="O107" s="39">
        <v>3646</v>
      </c>
      <c r="P107" s="39">
        <v>7176</v>
      </c>
      <c r="Q107" s="39">
        <v>11699</v>
      </c>
      <c r="R107" s="39">
        <v>14664</v>
      </c>
      <c r="S107" s="39">
        <v>13423</v>
      </c>
      <c r="T107" s="39">
        <v>16370</v>
      </c>
      <c r="U107" s="39">
        <v>10614</v>
      </c>
      <c r="V107" s="39">
        <v>11059</v>
      </c>
      <c r="W107" s="39">
        <v>4514</v>
      </c>
      <c r="X107" s="39">
        <v>11277</v>
      </c>
      <c r="Y107" s="39">
        <v>22956</v>
      </c>
      <c r="Z107" s="39">
        <v>9210</v>
      </c>
    </row>
    <row r="108" spans="1:26" s="12" customFormat="1" ht="24" hidden="1" customHeight="1" x14ac:dyDescent="0.25">
      <c r="A108" s="13" t="s">
        <v>183</v>
      </c>
      <c r="B108" s="29">
        <f>B107/B99</f>
        <v>0.79018241458129246</v>
      </c>
      <c r="C108" s="27">
        <f t="shared" si="20"/>
        <v>17.775468737545719</v>
      </c>
      <c r="D108" s="29"/>
      <c r="E108" s="29"/>
      <c r="F108" s="29">
        <f t="shared" ref="F108:Z108" si="25">F107/F99</f>
        <v>0.80997757847533636</v>
      </c>
      <c r="G108" s="29">
        <f t="shared" si="25"/>
        <v>0.82977164488948585</v>
      </c>
      <c r="H108" s="29">
        <f t="shared" si="25"/>
        <v>0.92697416353752171</v>
      </c>
      <c r="I108" s="29">
        <f t="shared" si="25"/>
        <v>0.79981223768500109</v>
      </c>
      <c r="J108" s="29">
        <f t="shared" si="25"/>
        <v>0.90816210693608812</v>
      </c>
      <c r="K108" s="29">
        <f t="shared" si="25"/>
        <v>0.88144022279689671</v>
      </c>
      <c r="L108" s="29">
        <f t="shared" si="25"/>
        <v>0.78570332873140047</v>
      </c>
      <c r="M108" s="29">
        <f t="shared" si="25"/>
        <v>0.91693248272195638</v>
      </c>
      <c r="N108" s="29">
        <f t="shared" si="25"/>
        <v>0.82903183545132975</v>
      </c>
      <c r="O108" s="29">
        <f t="shared" si="25"/>
        <v>0.83662230380908675</v>
      </c>
      <c r="P108" s="29">
        <f t="shared" si="25"/>
        <v>0.75680236237080789</v>
      </c>
      <c r="Q108" s="29">
        <f t="shared" si="25"/>
        <v>0.83379659325778632</v>
      </c>
      <c r="R108" s="29">
        <f t="shared" si="25"/>
        <v>0.83068033761966809</v>
      </c>
      <c r="S108" s="29">
        <f t="shared" si="25"/>
        <v>0.80579901548805377</v>
      </c>
      <c r="T108" s="29">
        <f t="shared" si="25"/>
        <v>0.79547111132708104</v>
      </c>
      <c r="U108" s="29">
        <f t="shared" si="25"/>
        <v>0.76557991921523372</v>
      </c>
      <c r="V108" s="29">
        <f t="shared" si="25"/>
        <v>0.96106717650126006</v>
      </c>
      <c r="W108" s="29">
        <f t="shared" si="25"/>
        <v>0.83763221376878827</v>
      </c>
      <c r="X108" s="29">
        <f t="shared" si="25"/>
        <v>0.83508590047393361</v>
      </c>
      <c r="Y108" s="29">
        <f t="shared" si="25"/>
        <v>0.97626945649400354</v>
      </c>
      <c r="Z108" s="29">
        <f t="shared" si="25"/>
        <v>0.8528567459949995</v>
      </c>
    </row>
    <row r="109" spans="1:26" s="12" customFormat="1" ht="30" customHeight="1" x14ac:dyDescent="0.25">
      <c r="A109" s="11" t="s">
        <v>92</v>
      </c>
      <c r="B109" s="39">
        <v>96686</v>
      </c>
      <c r="C109" s="27">
        <f t="shared" si="20"/>
        <v>132470</v>
      </c>
      <c r="D109" s="15">
        <f t="shared" ref="D109:D114" si="26">C109/B109</f>
        <v>1.3701052892869703</v>
      </c>
      <c r="E109" s="15"/>
      <c r="F109" s="10">
        <v>6757</v>
      </c>
      <c r="G109" s="10">
        <v>3250</v>
      </c>
      <c r="H109" s="10">
        <v>9350</v>
      </c>
      <c r="I109" s="10">
        <v>7233</v>
      </c>
      <c r="J109" s="10">
        <v>4187</v>
      </c>
      <c r="K109" s="10">
        <v>9587</v>
      </c>
      <c r="L109" s="10">
        <v>4357</v>
      </c>
      <c r="M109" s="10">
        <v>6401</v>
      </c>
      <c r="N109" s="10">
        <v>7204</v>
      </c>
      <c r="O109" s="10">
        <v>1569</v>
      </c>
      <c r="P109" s="10">
        <v>3360</v>
      </c>
      <c r="Q109" s="10">
        <v>5934</v>
      </c>
      <c r="R109" s="10">
        <v>9306</v>
      </c>
      <c r="S109" s="10">
        <v>7700</v>
      </c>
      <c r="T109" s="10">
        <v>8968</v>
      </c>
      <c r="U109" s="10">
        <v>5475</v>
      </c>
      <c r="V109" s="10">
        <v>6550</v>
      </c>
      <c r="W109" s="10">
        <v>2803</v>
      </c>
      <c r="X109" s="10">
        <v>5940</v>
      </c>
      <c r="Y109" s="10">
        <v>13149</v>
      </c>
      <c r="Z109" s="10">
        <v>3390</v>
      </c>
    </row>
    <row r="110" spans="1:26" s="12" customFormat="1" ht="30" customHeight="1" x14ac:dyDescent="0.25">
      <c r="A110" s="11" t="s">
        <v>93</v>
      </c>
      <c r="B110" s="39">
        <v>3872</v>
      </c>
      <c r="C110" s="27">
        <f t="shared" si="20"/>
        <v>7605.4</v>
      </c>
      <c r="D110" s="15">
        <f t="shared" si="26"/>
        <v>1.9642045454545454</v>
      </c>
      <c r="E110" s="15"/>
      <c r="F110" s="10">
        <v>50</v>
      </c>
      <c r="G110" s="10">
        <v>750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15</v>
      </c>
      <c r="O110" s="10"/>
      <c r="P110" s="10"/>
      <c r="Q110" s="10">
        <v>1.4</v>
      </c>
      <c r="R110" s="10"/>
      <c r="S110" s="10">
        <v>280</v>
      </c>
      <c r="T110" s="10">
        <v>831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91697</v>
      </c>
      <c r="C111" s="27">
        <f t="shared" si="20"/>
        <v>87552</v>
      </c>
      <c r="D111" s="15">
        <f t="shared" si="26"/>
        <v>0.9547967763394658</v>
      </c>
      <c r="E111" s="15"/>
      <c r="F111" s="10">
        <v>2032</v>
      </c>
      <c r="G111" s="10">
        <v>2601</v>
      </c>
      <c r="H111" s="10">
        <v>7190</v>
      </c>
      <c r="I111" s="10">
        <v>6112</v>
      </c>
      <c r="J111" s="10">
        <v>2320</v>
      </c>
      <c r="K111" s="10">
        <v>6365</v>
      </c>
      <c r="L111" s="10">
        <v>2838</v>
      </c>
      <c r="M111" s="10">
        <v>4957</v>
      </c>
      <c r="N111" s="10">
        <v>4923</v>
      </c>
      <c r="O111" s="10">
        <v>1423</v>
      </c>
      <c r="P111" s="10">
        <v>3345</v>
      </c>
      <c r="Q111" s="10">
        <v>4384</v>
      </c>
      <c r="R111" s="10">
        <v>4541</v>
      </c>
      <c r="S111" s="10">
        <v>4681</v>
      </c>
      <c r="T111" s="10">
        <v>6303</v>
      </c>
      <c r="U111" s="10">
        <v>4074</v>
      </c>
      <c r="V111" s="10">
        <v>3974</v>
      </c>
      <c r="W111" s="10">
        <v>1372</v>
      </c>
      <c r="X111" s="10">
        <v>3394</v>
      </c>
      <c r="Y111" s="10">
        <v>6433</v>
      </c>
      <c r="Z111" s="10">
        <v>4290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6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6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561065</v>
      </c>
      <c r="C114" s="27">
        <f t="shared" si="20"/>
        <v>787396</v>
      </c>
      <c r="D114" s="15">
        <f t="shared" si="26"/>
        <v>1.4033953285269978</v>
      </c>
      <c r="E114" s="15"/>
      <c r="F114" s="39">
        <v>31172</v>
      </c>
      <c r="G114" s="39">
        <v>19026</v>
      </c>
      <c r="H114" s="39">
        <v>54582</v>
      </c>
      <c r="I114" s="39">
        <v>46323</v>
      </c>
      <c r="J114" s="39">
        <v>22426</v>
      </c>
      <c r="K114" s="39">
        <v>62703</v>
      </c>
      <c r="L114" s="39">
        <v>30820</v>
      </c>
      <c r="M114" s="39">
        <v>41682</v>
      </c>
      <c r="N114" s="39">
        <v>44499</v>
      </c>
      <c r="O114" s="39">
        <v>9927</v>
      </c>
      <c r="P114" s="39">
        <v>20949</v>
      </c>
      <c r="Q114" s="39">
        <v>35592</v>
      </c>
      <c r="R114" s="39">
        <v>46778</v>
      </c>
      <c r="S114" s="39">
        <v>41611</v>
      </c>
      <c r="T114" s="39">
        <v>61911</v>
      </c>
      <c r="U114" s="39">
        <v>33046</v>
      </c>
      <c r="V114" s="39">
        <v>31283</v>
      </c>
      <c r="W114" s="39">
        <v>11108</v>
      </c>
      <c r="X114" s="39">
        <v>36538</v>
      </c>
      <c r="Y114" s="39">
        <v>80100</v>
      </c>
      <c r="Z114" s="39">
        <v>25320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7">F114/F113</f>
        <v>#DIV/0!</v>
      </c>
      <c r="G115" s="30" t="e">
        <f t="shared" si="27"/>
        <v>#DIV/0!</v>
      </c>
      <c r="H115" s="30" t="e">
        <f t="shared" si="27"/>
        <v>#DIV/0!</v>
      </c>
      <c r="I115" s="30" t="e">
        <f t="shared" si="27"/>
        <v>#DIV/0!</v>
      </c>
      <c r="J115" s="30" t="e">
        <f t="shared" si="27"/>
        <v>#DIV/0!</v>
      </c>
      <c r="K115" s="30" t="e">
        <f t="shared" si="27"/>
        <v>#DIV/0!</v>
      </c>
      <c r="L115" s="30" t="e">
        <f t="shared" si="27"/>
        <v>#DIV/0!</v>
      </c>
      <c r="M115" s="30" t="e">
        <f t="shared" si="27"/>
        <v>#DIV/0!</v>
      </c>
      <c r="N115" s="30" t="e">
        <f t="shared" si="27"/>
        <v>#DIV/0!</v>
      </c>
      <c r="O115" s="30" t="e">
        <f t="shared" si="27"/>
        <v>#DIV/0!</v>
      </c>
      <c r="P115" s="30" t="e">
        <f t="shared" si="27"/>
        <v>#DIV/0!</v>
      </c>
      <c r="Q115" s="30" t="e">
        <f t="shared" si="27"/>
        <v>#DIV/0!</v>
      </c>
      <c r="R115" s="30" t="e">
        <f t="shared" si="27"/>
        <v>#DIV/0!</v>
      </c>
      <c r="S115" s="30" t="e">
        <f t="shared" si="27"/>
        <v>#DIV/0!</v>
      </c>
      <c r="T115" s="30" t="e">
        <f t="shared" si="27"/>
        <v>#DIV/0!</v>
      </c>
      <c r="U115" s="30" t="e">
        <f t="shared" si="27"/>
        <v>#DIV/0!</v>
      </c>
      <c r="V115" s="30" t="e">
        <f t="shared" si="27"/>
        <v>#DIV/0!</v>
      </c>
      <c r="W115" s="30" t="e">
        <f t="shared" si="27"/>
        <v>#DIV/0!</v>
      </c>
      <c r="X115" s="30" t="e">
        <f t="shared" si="27"/>
        <v>#DIV/0!</v>
      </c>
      <c r="Y115" s="30" t="e">
        <f t="shared" si="27"/>
        <v>#DIV/0!</v>
      </c>
      <c r="Z115" s="30" t="e">
        <f t="shared" si="27"/>
        <v>#DIV/0!</v>
      </c>
    </row>
    <row r="116" spans="1:26" s="12" customFormat="1" ht="30" customHeight="1" x14ac:dyDescent="0.25">
      <c r="A116" s="11" t="s">
        <v>92</v>
      </c>
      <c r="B116" s="26">
        <v>251385</v>
      </c>
      <c r="C116" s="27">
        <f t="shared" si="20"/>
        <v>449443</v>
      </c>
      <c r="D116" s="15">
        <f t="shared" ref="D116:D124" si="28">C116/B116</f>
        <v>1.7878672156254352</v>
      </c>
      <c r="E116" s="15"/>
      <c r="F116" s="10">
        <v>24193</v>
      </c>
      <c r="G116" s="10">
        <v>9100</v>
      </c>
      <c r="H116" s="10">
        <v>30855</v>
      </c>
      <c r="I116" s="10">
        <v>24174</v>
      </c>
      <c r="J116" s="10">
        <v>12966</v>
      </c>
      <c r="K116" s="10">
        <v>33653</v>
      </c>
      <c r="L116" s="10">
        <v>13457</v>
      </c>
      <c r="M116" s="10">
        <v>20296</v>
      </c>
      <c r="N116" s="10">
        <v>28646</v>
      </c>
      <c r="O116" s="10">
        <v>5057</v>
      </c>
      <c r="P116" s="10">
        <v>10455</v>
      </c>
      <c r="Q116" s="10">
        <v>19861</v>
      </c>
      <c r="R116" s="10">
        <v>32932</v>
      </c>
      <c r="S116" s="10">
        <v>26950</v>
      </c>
      <c r="T116" s="10">
        <v>38858</v>
      </c>
      <c r="U116" s="10">
        <v>18373</v>
      </c>
      <c r="V116" s="10">
        <v>18374</v>
      </c>
      <c r="W116" s="10">
        <v>8188</v>
      </c>
      <c r="X116" s="10">
        <v>19305</v>
      </c>
      <c r="Y116" s="10">
        <v>44600</v>
      </c>
      <c r="Z116" s="10">
        <v>9150</v>
      </c>
    </row>
    <row r="117" spans="1:26" s="12" customFormat="1" ht="30" customHeight="1" x14ac:dyDescent="0.25">
      <c r="A117" s="11" t="s">
        <v>93</v>
      </c>
      <c r="B117" s="26">
        <v>9074</v>
      </c>
      <c r="C117" s="27">
        <f t="shared" si="20"/>
        <v>22812</v>
      </c>
      <c r="D117" s="15">
        <f t="shared" si="28"/>
        <v>2.5139960326206743</v>
      </c>
      <c r="E117" s="15"/>
      <c r="F117" s="10">
        <v>195</v>
      </c>
      <c r="G117" s="10">
        <v>1870</v>
      </c>
      <c r="H117" s="10"/>
      <c r="I117" s="10">
        <v>1033</v>
      </c>
      <c r="J117" s="10">
        <v>1152</v>
      </c>
      <c r="K117" s="10">
        <v>1777</v>
      </c>
      <c r="L117" s="10">
        <v>5165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2207</v>
      </c>
      <c r="U117" s="10">
        <v>283</v>
      </c>
      <c r="V117" s="10"/>
      <c r="W117" s="10"/>
      <c r="X117" s="10">
        <v>1569</v>
      </c>
      <c r="Y117" s="10">
        <v>2790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247507</v>
      </c>
      <c r="C118" s="27">
        <f t="shared" si="20"/>
        <v>261427</v>
      </c>
      <c r="D118" s="15">
        <f t="shared" si="28"/>
        <v>1.0562408335925852</v>
      </c>
      <c r="E118" s="15"/>
      <c r="F118" s="10">
        <v>5303</v>
      </c>
      <c r="G118" s="10">
        <v>7803</v>
      </c>
      <c r="H118" s="10">
        <v>23727</v>
      </c>
      <c r="I118" s="10">
        <v>18615</v>
      </c>
      <c r="J118" s="10">
        <v>6006</v>
      </c>
      <c r="K118" s="10">
        <v>22724</v>
      </c>
      <c r="L118" s="10">
        <v>8133</v>
      </c>
      <c r="M118" s="10">
        <v>14606</v>
      </c>
      <c r="N118" s="10">
        <v>14365</v>
      </c>
      <c r="O118" s="10">
        <v>3455</v>
      </c>
      <c r="P118" s="10">
        <v>9336</v>
      </c>
      <c r="Q118" s="10">
        <v>11941</v>
      </c>
      <c r="R118" s="10">
        <v>11896</v>
      </c>
      <c r="S118" s="10">
        <v>12826</v>
      </c>
      <c r="T118" s="10">
        <v>19580</v>
      </c>
      <c r="U118" s="10">
        <v>11672</v>
      </c>
      <c r="V118" s="10">
        <v>11167</v>
      </c>
      <c r="W118" s="10">
        <v>2491</v>
      </c>
      <c r="X118" s="10">
        <v>10861</v>
      </c>
      <c r="Y118" s="10">
        <v>24370</v>
      </c>
      <c r="Z118" s="10">
        <v>10550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8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9">B114/B107*10</f>
        <v>26.347140891566603</v>
      </c>
      <c r="C120" s="53">
        <f t="shared" ref="C120:Z120" si="30">C114/C107*10</f>
        <v>31.883156586209267</v>
      </c>
      <c r="D120" s="15">
        <f t="shared" si="28"/>
        <v>1.210118271178892</v>
      </c>
      <c r="E120" s="53" t="e">
        <f t="shared" si="30"/>
        <v>#DIV/0!</v>
      </c>
      <c r="F120" s="54">
        <f t="shared" ref="F120:G120" si="31">F114/F107*10</f>
        <v>30.817597627286212</v>
      </c>
      <c r="G120" s="54">
        <f t="shared" si="31"/>
        <v>28</v>
      </c>
      <c r="H120" s="54">
        <f t="shared" si="30"/>
        <v>33</v>
      </c>
      <c r="I120" s="54">
        <f t="shared" si="30"/>
        <v>31.984395498170272</v>
      </c>
      <c r="J120" s="54">
        <f t="shared" si="30"/>
        <v>28.032499999999999</v>
      </c>
      <c r="K120" s="54">
        <f t="shared" si="30"/>
        <v>35.377454299255248</v>
      </c>
      <c r="L120" s="54">
        <f t="shared" si="30"/>
        <v>30.085903943771967</v>
      </c>
      <c r="M120" s="54">
        <f t="shared" si="30"/>
        <v>30.208725902304682</v>
      </c>
      <c r="N120" s="54">
        <f t="shared" si="30"/>
        <v>35.160398230088497</v>
      </c>
      <c r="O120" s="54">
        <f t="shared" si="30"/>
        <v>27.227098189797037</v>
      </c>
      <c r="P120" s="54">
        <f t="shared" si="30"/>
        <v>29.193143812709028</v>
      </c>
      <c r="Q120" s="54">
        <f t="shared" si="30"/>
        <v>30.423113086588597</v>
      </c>
      <c r="R120" s="54">
        <f t="shared" si="30"/>
        <v>31.899890889252593</v>
      </c>
      <c r="S120" s="54">
        <f t="shared" si="30"/>
        <v>30.999776503017209</v>
      </c>
      <c r="T120" s="54">
        <f t="shared" si="30"/>
        <v>37.819792302993285</v>
      </c>
      <c r="U120" s="54">
        <f t="shared" si="30"/>
        <v>31.134350857358207</v>
      </c>
      <c r="V120" s="54">
        <f t="shared" si="30"/>
        <v>28.287367754769871</v>
      </c>
      <c r="W120" s="54">
        <f t="shared" si="30"/>
        <v>24.607886575099691</v>
      </c>
      <c r="X120" s="54">
        <f>X114/X107*10</f>
        <v>32.400461115544914</v>
      </c>
      <c r="Y120" s="54">
        <f>Y114/Y107*10</f>
        <v>34.892838473601671</v>
      </c>
      <c r="Z120" s="54">
        <f t="shared" si="30"/>
        <v>27.491856677524428</v>
      </c>
    </row>
    <row r="121" spans="1:26" s="12" customFormat="1" ht="30" customHeight="1" x14ac:dyDescent="0.25">
      <c r="A121" s="11" t="s">
        <v>92</v>
      </c>
      <c r="B121" s="54">
        <f t="shared" ref="B121:B122" si="32">B116/B109*10</f>
        <v>26.000144798626479</v>
      </c>
      <c r="C121" s="53">
        <f t="shared" ref="C121:P122" si="33">C116/C109*10</f>
        <v>33.927908205631468</v>
      </c>
      <c r="D121" s="15">
        <f t="shared" si="28"/>
        <v>1.3049122790817609</v>
      </c>
      <c r="E121" s="53" t="e">
        <f t="shared" si="33"/>
        <v>#DIV/0!</v>
      </c>
      <c r="F121" s="54">
        <f t="shared" si="33"/>
        <v>35.804351043362438</v>
      </c>
      <c r="G121" s="54">
        <f t="shared" ref="G121" si="34">G116/G109*10</f>
        <v>28</v>
      </c>
      <c r="H121" s="54">
        <f t="shared" si="33"/>
        <v>33</v>
      </c>
      <c r="I121" s="54">
        <f t="shared" si="33"/>
        <v>33.421816673579428</v>
      </c>
      <c r="J121" s="54">
        <f t="shared" si="33"/>
        <v>30.967279675185097</v>
      </c>
      <c r="K121" s="54">
        <f t="shared" si="33"/>
        <v>35.102743298216332</v>
      </c>
      <c r="L121" s="54">
        <f t="shared" si="33"/>
        <v>30.88593068625201</v>
      </c>
      <c r="M121" s="54">
        <f t="shared" si="33"/>
        <v>31.707545695985004</v>
      </c>
      <c r="N121" s="54">
        <f t="shared" si="33"/>
        <v>39.764019988895058</v>
      </c>
      <c r="O121" s="54">
        <f t="shared" si="33"/>
        <v>32.230720203951563</v>
      </c>
      <c r="P121" s="54">
        <f t="shared" si="33"/>
        <v>31.116071428571427</v>
      </c>
      <c r="Q121" s="54">
        <f t="shared" ref="Q121:T121" si="35">Q116/Q109*10</f>
        <v>33.469834850016852</v>
      </c>
      <c r="R121" s="54">
        <f t="shared" si="35"/>
        <v>35.387921770900491</v>
      </c>
      <c r="S121" s="54">
        <f t="shared" si="35"/>
        <v>35</v>
      </c>
      <c r="T121" s="54">
        <f t="shared" si="35"/>
        <v>43.329616413916142</v>
      </c>
      <c r="U121" s="54">
        <f t="shared" ref="U121:Z122" si="36">U116/U109*10</f>
        <v>33.55799086757991</v>
      </c>
      <c r="V121" s="54">
        <f t="shared" si="36"/>
        <v>28.051908396946565</v>
      </c>
      <c r="W121" s="54">
        <f t="shared" si="36"/>
        <v>29.211559043881557</v>
      </c>
      <c r="X121" s="54">
        <f t="shared" si="36"/>
        <v>32.5</v>
      </c>
      <c r="Y121" s="54">
        <f t="shared" si="36"/>
        <v>33.918929196136588</v>
      </c>
      <c r="Z121" s="54">
        <f t="shared" si="36"/>
        <v>26.991150442477874</v>
      </c>
    </row>
    <row r="122" spans="1:26" s="12" customFormat="1" ht="30" customHeight="1" x14ac:dyDescent="0.25">
      <c r="A122" s="11" t="s">
        <v>93</v>
      </c>
      <c r="B122" s="54">
        <f t="shared" si="32"/>
        <v>23.434917355371901</v>
      </c>
      <c r="C122" s="53">
        <f>C117/C110*10</f>
        <v>29.994477608015359</v>
      </c>
      <c r="D122" s="15">
        <f t="shared" si="28"/>
        <v>1.2799054143512836</v>
      </c>
      <c r="E122" s="54" t="e">
        <f t="shared" ref="E122:M122" si="37">E117/E110*10</f>
        <v>#DIV/0!</v>
      </c>
      <c r="F122" s="54">
        <f t="shared" si="37"/>
        <v>39</v>
      </c>
      <c r="G122" s="54">
        <f t="shared" si="37"/>
        <v>24.93333333333333</v>
      </c>
      <c r="H122" s="54"/>
      <c r="I122" s="54">
        <f t="shared" si="37"/>
        <v>38.981132075471699</v>
      </c>
      <c r="J122" s="54">
        <f t="shared" si="37"/>
        <v>35.337423312883438</v>
      </c>
      <c r="K122" s="54">
        <f t="shared" si="37"/>
        <v>36.191446028513241</v>
      </c>
      <c r="L122" s="54">
        <f t="shared" si="37"/>
        <v>30.04653868528214</v>
      </c>
      <c r="M122" s="54">
        <f t="shared" si="37"/>
        <v>32.114164904862584</v>
      </c>
      <c r="N122" s="54">
        <f t="shared" si="33"/>
        <v>20</v>
      </c>
      <c r="O122" s="54"/>
      <c r="P122" s="54"/>
      <c r="Q122" s="54">
        <f t="shared" ref="Q122:U122" si="38">Q117/Q110*10</f>
        <v>14.285714285714286</v>
      </c>
      <c r="R122" s="54"/>
      <c r="S122" s="54">
        <f t="shared" si="38"/>
        <v>24.642857142857146</v>
      </c>
      <c r="T122" s="54">
        <f t="shared" si="38"/>
        <v>26.558363417569197</v>
      </c>
      <c r="U122" s="54">
        <f t="shared" si="38"/>
        <v>22.460317460317462</v>
      </c>
      <c r="V122" s="54"/>
      <c r="W122" s="54"/>
      <c r="X122" s="54">
        <f t="shared" si="36"/>
        <v>32.619542619542621</v>
      </c>
      <c r="Y122" s="54">
        <f t="shared" si="36"/>
        <v>29.523809523809526</v>
      </c>
      <c r="Z122" s="54">
        <f t="shared" si="36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3" si="39">B118/B111*10</f>
        <v>26.991831793842763</v>
      </c>
      <c r="C123" s="53">
        <f t="shared" si="39"/>
        <v>29.859626279239766</v>
      </c>
      <c r="D123" s="15">
        <f t="shared" si="28"/>
        <v>1.1062467529918139</v>
      </c>
      <c r="E123" s="53" t="e">
        <f t="shared" si="39"/>
        <v>#DIV/0!</v>
      </c>
      <c r="F123" s="54">
        <f t="shared" si="39"/>
        <v>26.097440944881889</v>
      </c>
      <c r="G123" s="54">
        <f t="shared" si="39"/>
        <v>30</v>
      </c>
      <c r="H123" s="54">
        <f t="shared" si="39"/>
        <v>33</v>
      </c>
      <c r="I123" s="54">
        <f t="shared" si="39"/>
        <v>30.456479057591622</v>
      </c>
      <c r="J123" s="54">
        <f t="shared" si="39"/>
        <v>25.887931034482762</v>
      </c>
      <c r="K123" s="54">
        <f t="shared" si="39"/>
        <v>35.701492537313435</v>
      </c>
      <c r="L123" s="54">
        <f t="shared" si="39"/>
        <v>28.657505285412263</v>
      </c>
      <c r="M123" s="54">
        <f t="shared" si="39"/>
        <v>29.465402461166029</v>
      </c>
      <c r="N123" s="54">
        <f t="shared" si="39"/>
        <v>29.179362177534024</v>
      </c>
      <c r="O123" s="54">
        <f t="shared" si="39"/>
        <v>24.279690794096979</v>
      </c>
      <c r="P123" s="54">
        <f t="shared" si="39"/>
        <v>27.91031390134529</v>
      </c>
      <c r="Q123" s="54">
        <f t="shared" si="39"/>
        <v>27.237682481751825</v>
      </c>
      <c r="R123" s="54">
        <f t="shared" si="39"/>
        <v>26.196872935476769</v>
      </c>
      <c r="S123" s="54">
        <f t="shared" si="39"/>
        <v>27.400128177739798</v>
      </c>
      <c r="T123" s="54">
        <f t="shared" si="39"/>
        <v>31.06457242582897</v>
      </c>
      <c r="U123" s="54">
        <f t="shared" si="39"/>
        <v>28.649975454099167</v>
      </c>
      <c r="V123" s="54">
        <f t="shared" si="39"/>
        <v>28.100150981378963</v>
      </c>
      <c r="W123" s="54">
        <f t="shared" si="39"/>
        <v>18.155976676384839</v>
      </c>
      <c r="X123" s="54">
        <f t="shared" si="39"/>
        <v>32.000589275191516</v>
      </c>
      <c r="Y123" s="54">
        <f t="shared" si="39"/>
        <v>37.882791854500233</v>
      </c>
      <c r="Z123" s="54">
        <f t="shared" si="39"/>
        <v>24.592074592074592</v>
      </c>
    </row>
    <row r="124" spans="1:26" s="12" customFormat="1" ht="30" hidden="1" customHeight="1" x14ac:dyDescent="0.25">
      <c r="A124" s="11" t="s">
        <v>95</v>
      </c>
      <c r="B124" s="54" t="e">
        <f t="shared" ref="B124:F124" si="40">B119/B112*10</f>
        <v>#DIV/0!</v>
      </c>
      <c r="C124" s="27" t="e">
        <f t="shared" si="20"/>
        <v>#DIV/0!</v>
      </c>
      <c r="D124" s="15" t="e">
        <f t="shared" si="28"/>
        <v>#DIV/0!</v>
      </c>
      <c r="E124" s="15"/>
      <c r="F124" s="54" t="e">
        <f t="shared" si="40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>
        <v>14861</v>
      </c>
      <c r="C128" s="27">
        <f t="shared" si="20"/>
        <v>9099</v>
      </c>
      <c r="D128" s="15"/>
      <c r="E128" s="15"/>
      <c r="F128" s="51">
        <f>(F107-F227)</f>
        <v>371</v>
      </c>
      <c r="G128" s="51">
        <f t="shared" ref="G128:Z128" si="41">(G107-G227)</f>
        <v>310</v>
      </c>
      <c r="H128" s="51">
        <f t="shared" si="41"/>
        <v>560</v>
      </c>
      <c r="I128" s="51">
        <f t="shared" si="41"/>
        <v>877</v>
      </c>
      <c r="J128" s="51">
        <f t="shared" si="41"/>
        <v>808</v>
      </c>
      <c r="K128" s="51">
        <f t="shared" si="41"/>
        <v>609</v>
      </c>
      <c r="L128" s="51">
        <f t="shared" si="41"/>
        <v>430</v>
      </c>
      <c r="M128" s="51">
        <f t="shared" si="41"/>
        <v>97</v>
      </c>
      <c r="N128" s="51">
        <f t="shared" si="41"/>
        <v>938</v>
      </c>
      <c r="O128" s="51">
        <f t="shared" si="41"/>
        <v>112</v>
      </c>
      <c r="P128" s="51">
        <f t="shared" si="41"/>
        <v>269</v>
      </c>
      <c r="Q128" s="51">
        <f t="shared" si="41"/>
        <v>392</v>
      </c>
      <c r="R128" s="51">
        <f t="shared" si="41"/>
        <v>398</v>
      </c>
      <c r="S128" s="51">
        <f t="shared" si="41"/>
        <v>544</v>
      </c>
      <c r="T128" s="51">
        <f t="shared" si="41"/>
        <v>568</v>
      </c>
      <c r="U128" s="51">
        <f t="shared" si="41"/>
        <v>278</v>
      </c>
      <c r="V128" s="51">
        <f t="shared" si="41"/>
        <v>0</v>
      </c>
      <c r="W128" s="51">
        <f t="shared" si="41"/>
        <v>90</v>
      </c>
      <c r="X128" s="51">
        <f t="shared" si="41"/>
        <v>655</v>
      </c>
      <c r="Y128" s="51">
        <f t="shared" si="41"/>
        <v>233</v>
      </c>
      <c r="Z128" s="51">
        <f t="shared" si="41"/>
        <v>560</v>
      </c>
    </row>
    <row r="129" spans="1:27" s="12" customFormat="1" ht="30" customHeight="1" x14ac:dyDescent="0.25">
      <c r="A129" s="32" t="s">
        <v>100</v>
      </c>
      <c r="B129" s="27">
        <v>526</v>
      </c>
      <c r="C129" s="27">
        <f t="shared" si="20"/>
        <v>586</v>
      </c>
      <c r="D129" s="15">
        <f>C129/B129</f>
        <v>1.1140684410646389</v>
      </c>
      <c r="E129" s="15"/>
      <c r="F129" s="24">
        <v>14</v>
      </c>
      <c r="G129" s="24">
        <v>18</v>
      </c>
      <c r="H129" s="24">
        <v>33</v>
      </c>
      <c r="I129" s="24">
        <v>55</v>
      </c>
      <c r="J129" s="24">
        <v>18</v>
      </c>
      <c r="K129" s="24">
        <v>35</v>
      </c>
      <c r="L129" s="26">
        <v>24</v>
      </c>
      <c r="M129" s="26">
        <v>29</v>
      </c>
      <c r="N129" s="26">
        <v>48</v>
      </c>
      <c r="O129" s="24">
        <v>14</v>
      </c>
      <c r="P129" s="24">
        <v>19</v>
      </c>
      <c r="Q129" s="24">
        <v>31</v>
      </c>
      <c r="R129" s="24">
        <v>20</v>
      </c>
      <c r="S129" s="24">
        <v>46</v>
      </c>
      <c r="T129" s="24">
        <v>42</v>
      </c>
      <c r="U129" s="24">
        <v>22</v>
      </c>
      <c r="V129" s="24">
        <v>0</v>
      </c>
      <c r="W129" s="24">
        <v>9</v>
      </c>
      <c r="X129" s="24">
        <v>22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2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2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2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5004.7999999999993</v>
      </c>
      <c r="D133" s="15">
        <f t="shared" si="42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862</v>
      </c>
      <c r="C134" s="27">
        <f>SUM(F134:Z134)</f>
        <v>373</v>
      </c>
      <c r="D134" s="15">
        <f>C134/B134</f>
        <v>0.43271461716937354</v>
      </c>
      <c r="E134" s="15"/>
      <c r="F134" s="39">
        <v>27</v>
      </c>
      <c r="G134" s="39"/>
      <c r="H134" s="39">
        <v>100</v>
      </c>
      <c r="I134" s="39">
        <v>3</v>
      </c>
      <c r="J134" s="39"/>
      <c r="K134" s="39">
        <v>25</v>
      </c>
      <c r="L134" s="39">
        <v>89</v>
      </c>
      <c r="M134" s="39">
        <v>27</v>
      </c>
      <c r="N134" s="39"/>
      <c r="O134" s="39"/>
      <c r="P134" s="39"/>
      <c r="Q134" s="39">
        <v>1</v>
      </c>
      <c r="R134" s="39"/>
      <c r="S134" s="39">
        <v>15</v>
      </c>
      <c r="T134" s="39"/>
      <c r="U134" s="39">
        <v>4</v>
      </c>
      <c r="V134" s="39">
        <v>35</v>
      </c>
      <c r="W134" s="39">
        <v>2</v>
      </c>
      <c r="X134" s="39"/>
      <c r="Y134" s="39">
        <v>45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0.13470854821065792</v>
      </c>
      <c r="C135" s="27">
        <f t="shared" ref="C135:C139" si="43">SUM(F135:Z135)</f>
        <v>1.6166778895940965</v>
      </c>
      <c r="D135" s="15"/>
      <c r="E135" s="15"/>
      <c r="F135" s="35">
        <f t="shared" ref="F135:Z135" si="44">F134/F133</f>
        <v>0.25665399239543724</v>
      </c>
      <c r="G135" s="35">
        <f t="shared" si="44"/>
        <v>0</v>
      </c>
      <c r="H135" s="35">
        <f t="shared" si="44"/>
        <v>0.13867702121758424</v>
      </c>
      <c r="I135" s="35">
        <f t="shared" si="44"/>
        <v>8.5470085470085479E-3</v>
      </c>
      <c r="J135" s="35">
        <f t="shared" si="44"/>
        <v>0</v>
      </c>
      <c r="K135" s="35">
        <f t="shared" si="44"/>
        <v>0.244140625</v>
      </c>
      <c r="L135" s="35">
        <f t="shared" si="44"/>
        <v>0.12051455653351388</v>
      </c>
      <c r="M135" s="35">
        <f t="shared" si="44"/>
        <v>3.4677626509118931E-2</v>
      </c>
      <c r="N135" s="35">
        <f t="shared" si="44"/>
        <v>0</v>
      </c>
      <c r="O135" s="35">
        <f t="shared" si="44"/>
        <v>0</v>
      </c>
      <c r="P135" s="35">
        <f t="shared" si="44"/>
        <v>0</v>
      </c>
      <c r="Q135" s="35">
        <f t="shared" si="44"/>
        <v>4.9309664694280079E-3</v>
      </c>
      <c r="R135" s="35">
        <f t="shared" si="44"/>
        <v>0</v>
      </c>
      <c r="S135" s="35">
        <f t="shared" si="44"/>
        <v>3.8739669421487606E-2</v>
      </c>
      <c r="T135" s="35">
        <f t="shared" si="44"/>
        <v>0</v>
      </c>
      <c r="U135" s="35">
        <f t="shared" si="44"/>
        <v>7.9051383399209488E-2</v>
      </c>
      <c r="V135" s="35">
        <f t="shared" si="44"/>
        <v>0.29166666666666669</v>
      </c>
      <c r="W135" s="35">
        <f t="shared" si="44"/>
        <v>0.28985507246376813</v>
      </c>
      <c r="X135" s="35">
        <f t="shared" si="44"/>
        <v>0</v>
      </c>
      <c r="Y135" s="35">
        <f t="shared" si="44"/>
        <v>0.10922330097087378</v>
      </c>
      <c r="Z135" s="35">
        <f t="shared" si="44"/>
        <v>0</v>
      </c>
    </row>
    <row r="136" spans="1:27" s="91" customFormat="1" ht="21" hidden="1" customHeight="1" x14ac:dyDescent="0.25">
      <c r="A136" s="89" t="s">
        <v>96</v>
      </c>
      <c r="B136" s="90">
        <f>B133-B134</f>
        <v>5537</v>
      </c>
      <c r="C136" s="27">
        <f t="shared" si="43"/>
        <v>4631.7999999999993</v>
      </c>
      <c r="D136" s="90"/>
      <c r="E136" s="90"/>
      <c r="F136" s="90">
        <f t="shared" ref="F136:Z136" si="45">F133-F134</f>
        <v>78.2</v>
      </c>
      <c r="G136" s="90">
        <f t="shared" si="45"/>
        <v>149.19999999999999</v>
      </c>
      <c r="H136" s="90">
        <f t="shared" si="45"/>
        <v>621.1</v>
      </c>
      <c r="I136" s="90">
        <f t="shared" si="45"/>
        <v>348</v>
      </c>
      <c r="J136" s="90">
        <f t="shared" si="45"/>
        <v>61</v>
      </c>
      <c r="K136" s="90">
        <f t="shared" si="45"/>
        <v>77.400000000000006</v>
      </c>
      <c r="L136" s="90">
        <f t="shared" si="45"/>
        <v>649.5</v>
      </c>
      <c r="M136" s="90">
        <f t="shared" si="45"/>
        <v>751.6</v>
      </c>
      <c r="N136" s="90">
        <f t="shared" si="45"/>
        <v>252</v>
      </c>
      <c r="O136" s="90">
        <f t="shared" si="45"/>
        <v>14.1</v>
      </c>
      <c r="P136" s="90">
        <f t="shared" si="45"/>
        <v>79</v>
      </c>
      <c r="Q136" s="90">
        <f t="shared" si="45"/>
        <v>201.8</v>
      </c>
      <c r="R136" s="90">
        <f t="shared" si="45"/>
        <v>67</v>
      </c>
      <c r="S136" s="90">
        <f t="shared" si="45"/>
        <v>372.2</v>
      </c>
      <c r="T136" s="90">
        <f t="shared" si="45"/>
        <v>156.6</v>
      </c>
      <c r="U136" s="90">
        <f t="shared" si="45"/>
        <v>46.6</v>
      </c>
      <c r="V136" s="90">
        <f t="shared" si="45"/>
        <v>85</v>
      </c>
      <c r="W136" s="90">
        <f t="shared" si="45"/>
        <v>4.9000000000000004</v>
      </c>
      <c r="X136" s="90">
        <f t="shared" si="45"/>
        <v>247.4</v>
      </c>
      <c r="Y136" s="90">
        <f t="shared" si="45"/>
        <v>367</v>
      </c>
      <c r="Z136" s="90">
        <f t="shared" si="45"/>
        <v>2.2000000000000002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3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20687</v>
      </c>
      <c r="C138" s="27">
        <f>SUM(F138:Z138)</f>
        <v>7124</v>
      </c>
      <c r="D138" s="15">
        <f>C138/B138</f>
        <v>0.3443708609271523</v>
      </c>
      <c r="E138" s="15"/>
      <c r="F138" s="39">
        <v>359</v>
      </c>
      <c r="G138" s="39"/>
      <c r="H138" s="39">
        <v>1600</v>
      </c>
      <c r="I138" s="39">
        <v>51</v>
      </c>
      <c r="J138" s="39"/>
      <c r="K138" s="39">
        <v>437</v>
      </c>
      <c r="L138" s="39">
        <v>1980</v>
      </c>
      <c r="M138" s="39">
        <v>780</v>
      </c>
      <c r="N138" s="39"/>
      <c r="O138" s="39"/>
      <c r="P138" s="39"/>
      <c r="Q138" s="39">
        <v>16</v>
      </c>
      <c r="R138" s="39"/>
      <c r="S138" s="39">
        <v>300</v>
      </c>
      <c r="T138" s="39"/>
      <c r="U138" s="39">
        <v>80</v>
      </c>
      <c r="V138" s="39">
        <v>560</v>
      </c>
      <c r="W138" s="39">
        <v>24</v>
      </c>
      <c r="X138" s="39"/>
      <c r="Y138" s="39">
        <v>937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3"/>
        <v>#DIV/0!</v>
      </c>
      <c r="D139" s="15"/>
      <c r="E139" s="15"/>
      <c r="F139" s="29" t="e">
        <f t="shared" ref="F139:Z139" si="46">F138/F137</f>
        <v>#DIV/0!</v>
      </c>
      <c r="G139" s="29" t="e">
        <f t="shared" si="46"/>
        <v>#DIV/0!</v>
      </c>
      <c r="H139" s="29" t="e">
        <f t="shared" si="46"/>
        <v>#DIV/0!</v>
      </c>
      <c r="I139" s="29" t="e">
        <f t="shared" si="46"/>
        <v>#DIV/0!</v>
      </c>
      <c r="J139" s="29" t="e">
        <f t="shared" si="46"/>
        <v>#DIV/0!</v>
      </c>
      <c r="K139" s="29" t="e">
        <f t="shared" si="46"/>
        <v>#DIV/0!</v>
      </c>
      <c r="L139" s="29" t="e">
        <f t="shared" si="46"/>
        <v>#DIV/0!</v>
      </c>
      <c r="M139" s="29" t="e">
        <f t="shared" si="46"/>
        <v>#DIV/0!</v>
      </c>
      <c r="N139" s="29" t="e">
        <f t="shared" si="46"/>
        <v>#DIV/0!</v>
      </c>
      <c r="O139" s="29" t="e">
        <f t="shared" si="46"/>
        <v>#DIV/0!</v>
      </c>
      <c r="P139" s="29" t="e">
        <f t="shared" si="46"/>
        <v>#DIV/0!</v>
      </c>
      <c r="Q139" s="29" t="e">
        <f t="shared" si="46"/>
        <v>#DIV/0!</v>
      </c>
      <c r="R139" s="29" t="e">
        <f t="shared" si="46"/>
        <v>#DIV/0!</v>
      </c>
      <c r="S139" s="29" t="e">
        <f t="shared" si="46"/>
        <v>#DIV/0!</v>
      </c>
      <c r="T139" s="29" t="e">
        <f t="shared" si="46"/>
        <v>#DIV/0!</v>
      </c>
      <c r="U139" s="29" t="e">
        <f t="shared" si="46"/>
        <v>#DIV/0!</v>
      </c>
      <c r="V139" s="29" t="e">
        <f t="shared" si="46"/>
        <v>#DIV/0!</v>
      </c>
      <c r="W139" s="29" t="e">
        <f t="shared" si="46"/>
        <v>#DIV/0!</v>
      </c>
      <c r="X139" s="29" t="e">
        <f t="shared" si="46"/>
        <v>#DIV/0!</v>
      </c>
      <c r="Y139" s="29" t="e">
        <f t="shared" si="46"/>
        <v>#DIV/0!</v>
      </c>
      <c r="Z139" s="29" t="e">
        <f t="shared" si="4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239.98839907192576</v>
      </c>
      <c r="C140" s="53">
        <f>C138/C134*10</f>
        <v>190.99195710455763</v>
      </c>
      <c r="D140" s="15">
        <f>C140/B140</f>
        <v>0.7958382898638211</v>
      </c>
      <c r="E140" s="15"/>
      <c r="F140" s="58">
        <f t="shared" ref="F140:I140" si="47">F138/F134*10</f>
        <v>132.96296296296296</v>
      </c>
      <c r="G140" s="58"/>
      <c r="H140" s="58">
        <f t="shared" si="47"/>
        <v>160</v>
      </c>
      <c r="I140" s="58">
        <f t="shared" si="47"/>
        <v>170</v>
      </c>
      <c r="J140" s="58"/>
      <c r="K140" s="58">
        <f>K138/K134*10</f>
        <v>174.8</v>
      </c>
      <c r="L140" s="58">
        <f>L138/L134*10</f>
        <v>222.47191011235955</v>
      </c>
      <c r="M140" s="58">
        <f>M138/M134*10</f>
        <v>288.88888888888891</v>
      </c>
      <c r="N140" s="58"/>
      <c r="O140" s="58" t="s">
        <v>0</v>
      </c>
      <c r="P140" s="58"/>
      <c r="Q140" s="58">
        <f>Q138/Q134*10</f>
        <v>160</v>
      </c>
      <c r="R140" s="58"/>
      <c r="S140" s="58">
        <f>S138/S134*10</f>
        <v>200</v>
      </c>
      <c r="T140" s="58"/>
      <c r="U140" s="58">
        <f t="shared" ref="U140:W140" si="48">U138/U134*10</f>
        <v>200</v>
      </c>
      <c r="V140" s="58">
        <f t="shared" si="48"/>
        <v>160</v>
      </c>
      <c r="W140" s="58">
        <f t="shared" si="48"/>
        <v>120</v>
      </c>
      <c r="X140" s="58"/>
      <c r="Y140" s="58">
        <f>Y138/Y134*10</f>
        <v>208.22222222222223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9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9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 t="shared" si="49"/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83</v>
      </c>
      <c r="C144" s="27">
        <f>SUM(F144:Z144)</f>
        <v>76.099999999999994</v>
      </c>
      <c r="D144" s="15">
        <f>C144/B144</f>
        <v>0.91686746987951795</v>
      </c>
      <c r="E144" s="15"/>
      <c r="F144" s="107">
        <v>0.3</v>
      </c>
      <c r="G144" s="39">
        <v>13</v>
      </c>
      <c r="H144" s="39"/>
      <c r="I144" s="107">
        <v>0.3</v>
      </c>
      <c r="J144" s="39">
        <v>2</v>
      </c>
      <c r="K144" s="39">
        <v>4</v>
      </c>
      <c r="L144" s="107">
        <v>33.5</v>
      </c>
      <c r="M144" s="39">
        <v>2.5</v>
      </c>
      <c r="N144" s="39">
        <v>2.5</v>
      </c>
      <c r="O144" s="39">
        <v>3</v>
      </c>
      <c r="P144" s="39"/>
      <c r="Q144" s="39">
        <v>11</v>
      </c>
      <c r="R144" s="39"/>
      <c r="S144" s="39"/>
      <c r="T144" s="39"/>
      <c r="U144" s="39">
        <v>1</v>
      </c>
      <c r="V144" s="39"/>
      <c r="W144" s="39"/>
      <c r="X144" s="39">
        <v>3</v>
      </c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8.6458333333333331E-2</v>
      </c>
      <c r="C145" s="33">
        <f>C144/C143</f>
        <v>8.3133056587284246E-2</v>
      </c>
      <c r="D145" s="15"/>
      <c r="E145" s="15"/>
      <c r="F145" s="29">
        <f>F144/F143</f>
        <v>1.8292682926829271E-2</v>
      </c>
      <c r="G145" s="29">
        <f t="shared" ref="G145:Z145" si="50">G144/G143</f>
        <v>0.11016949152542373</v>
      </c>
      <c r="H145" s="29">
        <f t="shared" si="50"/>
        <v>0</v>
      </c>
      <c r="I145" s="29">
        <f t="shared" si="50"/>
        <v>5.2631578947368418E-2</v>
      </c>
      <c r="J145" s="29">
        <f t="shared" si="50"/>
        <v>0.17857142857142858</v>
      </c>
      <c r="K145" s="29">
        <f t="shared" si="50"/>
        <v>0.25157232704402516</v>
      </c>
      <c r="L145" s="29">
        <f t="shared" si="50"/>
        <v>0.3116279069767442</v>
      </c>
      <c r="M145" s="29">
        <f t="shared" si="50"/>
        <v>3.1887755102040817E-2</v>
      </c>
      <c r="N145" s="29">
        <f t="shared" si="50"/>
        <v>3.987240829346092E-2</v>
      </c>
      <c r="O145" s="29">
        <f t="shared" si="50"/>
        <v>0.26315789473684209</v>
      </c>
      <c r="P145" s="29">
        <f t="shared" si="50"/>
        <v>0</v>
      </c>
      <c r="Q145" s="29">
        <f t="shared" si="50"/>
        <v>0.11099899091826439</v>
      </c>
      <c r="R145" s="29"/>
      <c r="S145" s="29">
        <f t="shared" si="50"/>
        <v>0</v>
      </c>
      <c r="T145" s="29">
        <f t="shared" si="50"/>
        <v>0</v>
      </c>
      <c r="U145" s="29">
        <f t="shared" si="50"/>
        <v>6.535947712418301E-2</v>
      </c>
      <c r="V145" s="29"/>
      <c r="W145" s="29">
        <f t="shared" si="50"/>
        <v>0</v>
      </c>
      <c r="X145" s="29">
        <f t="shared" si="50"/>
        <v>3.4642032332563515E-2</v>
      </c>
      <c r="Y145" s="29">
        <f t="shared" si="50"/>
        <v>0</v>
      </c>
      <c r="Z145" s="29">
        <f t="shared" si="50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51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3251</v>
      </c>
      <c r="C147" s="27">
        <f t="shared" si="51"/>
        <v>3245.9</v>
      </c>
      <c r="D147" s="15">
        <f>C147/B147</f>
        <v>0.99843125192248539</v>
      </c>
      <c r="E147" s="15"/>
      <c r="F147" s="39">
        <v>4.9000000000000004</v>
      </c>
      <c r="G147" s="39">
        <v>390</v>
      </c>
      <c r="H147" s="39"/>
      <c r="I147" s="39">
        <v>21</v>
      </c>
      <c r="J147" s="39">
        <v>13</v>
      </c>
      <c r="K147" s="39">
        <v>104</v>
      </c>
      <c r="L147" s="39">
        <v>2037</v>
      </c>
      <c r="M147" s="39">
        <v>74</v>
      </c>
      <c r="N147" s="39">
        <v>65</v>
      </c>
      <c r="O147" s="39">
        <v>7</v>
      </c>
      <c r="P147" s="39"/>
      <c r="Q147" s="39">
        <v>420</v>
      </c>
      <c r="R147" s="39"/>
      <c r="S147" s="39"/>
      <c r="T147" s="39"/>
      <c r="U147" s="39">
        <v>50</v>
      </c>
      <c r="V147" s="39"/>
      <c r="W147" s="39"/>
      <c r="X147" s="39">
        <v>60</v>
      </c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2">F147/F146</f>
        <v>#DIV/0!</v>
      </c>
      <c r="G148" s="30" t="e">
        <f t="shared" si="52"/>
        <v>#DIV/0!</v>
      </c>
      <c r="H148" s="30" t="e">
        <f t="shared" si="52"/>
        <v>#DIV/0!</v>
      </c>
      <c r="I148" s="30" t="e">
        <f t="shared" si="52"/>
        <v>#DIV/0!</v>
      </c>
      <c r="J148" s="30" t="e">
        <f t="shared" si="52"/>
        <v>#DIV/0!</v>
      </c>
      <c r="K148" s="30" t="e">
        <f t="shared" si="52"/>
        <v>#DIV/0!</v>
      </c>
      <c r="L148" s="30" t="e">
        <f t="shared" si="52"/>
        <v>#DIV/0!</v>
      </c>
      <c r="M148" s="30" t="e">
        <f t="shared" si="52"/>
        <v>#DIV/0!</v>
      </c>
      <c r="N148" s="30" t="e">
        <f t="shared" si="52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391.68674698795178</v>
      </c>
      <c r="C149" s="60">
        <f>C147/C144*10</f>
        <v>426.53088042049939</v>
      </c>
      <c r="D149" s="15">
        <f t="shared" ref="D149:D164" si="53">C149/B149</f>
        <v>1.0889591840941695</v>
      </c>
      <c r="E149" s="15"/>
      <c r="F149" s="58">
        <f t="shared" ref="F149:G149" si="54">F147/F144*10</f>
        <v>163.33333333333337</v>
      </c>
      <c r="G149" s="58">
        <f t="shared" si="54"/>
        <v>300</v>
      </c>
      <c r="H149" s="58"/>
      <c r="I149" s="58">
        <f t="shared" ref="I149:N149" si="55">I147/I144*10</f>
        <v>700</v>
      </c>
      <c r="J149" s="58">
        <f t="shared" si="55"/>
        <v>65</v>
      </c>
      <c r="K149" s="58">
        <f t="shared" si="55"/>
        <v>260</v>
      </c>
      <c r="L149" s="58">
        <f t="shared" si="55"/>
        <v>608.05970149253733</v>
      </c>
      <c r="M149" s="58">
        <f t="shared" si="55"/>
        <v>296</v>
      </c>
      <c r="N149" s="58">
        <f t="shared" si="55"/>
        <v>260</v>
      </c>
      <c r="O149" s="58">
        <f t="shared" ref="O149:U149" si="56">O147/O144*10</f>
        <v>23.333333333333336</v>
      </c>
      <c r="P149" s="58"/>
      <c r="Q149" s="58">
        <f t="shared" si="56"/>
        <v>381.81818181818181</v>
      </c>
      <c r="R149" s="58"/>
      <c r="S149" s="58"/>
      <c r="T149" s="58"/>
      <c r="U149" s="58">
        <f t="shared" si="56"/>
        <v>500</v>
      </c>
      <c r="V149" s="58"/>
      <c r="W149" s="58"/>
      <c r="X149" s="58">
        <f>X147/X144*10</f>
        <v>200</v>
      </c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446</v>
      </c>
      <c r="C150" s="27">
        <f t="shared" si="20"/>
        <v>486</v>
      </c>
      <c r="D150" s="15">
        <f t="shared" si="53"/>
        <v>1.0896860986547086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3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3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18.3</v>
      </c>
      <c r="C153" s="53">
        <f t="shared" si="20"/>
        <v>18.7</v>
      </c>
      <c r="D153" s="15">
        <f t="shared" si="53"/>
        <v>1.0218579234972678</v>
      </c>
      <c r="E153" s="15"/>
      <c r="F153" s="38"/>
      <c r="G153" s="37"/>
      <c r="H153" s="58"/>
      <c r="I153" s="37">
        <v>1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10</v>
      </c>
      <c r="T153" s="61">
        <v>0.7</v>
      </c>
      <c r="U153" s="37"/>
      <c r="V153" s="37"/>
      <c r="W153" s="37"/>
      <c r="X153" s="37">
        <v>7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33.299999999999997</v>
      </c>
      <c r="C154" s="53">
        <f t="shared" si="20"/>
        <v>31.6</v>
      </c>
      <c r="D154" s="15">
        <f t="shared" si="53"/>
        <v>0.9489489489489491</v>
      </c>
      <c r="E154" s="15"/>
      <c r="F154" s="38"/>
      <c r="G154" s="37"/>
      <c r="H154" s="37"/>
      <c r="I154" s="37">
        <v>1.8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16.5</v>
      </c>
      <c r="T154" s="61">
        <v>0.6</v>
      </c>
      <c r="U154" s="37"/>
      <c r="V154" s="37"/>
      <c r="W154" s="37"/>
      <c r="X154" s="61">
        <v>12.7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18.196721311475407</v>
      </c>
      <c r="C155" s="60">
        <f>C154/C153*10</f>
        <v>16.898395721925134</v>
      </c>
      <c r="D155" s="15">
        <f t="shared" si="53"/>
        <v>0.92865057570939935</v>
      </c>
      <c r="E155" s="15"/>
      <c r="F155" s="38"/>
      <c r="G155" s="58"/>
      <c r="H155" s="58"/>
      <c r="I155" s="58">
        <f>I154/I153*10</f>
        <v>18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16.5</v>
      </c>
      <c r="T155" s="58">
        <f>T154/T153*10</f>
        <v>8.571428571428573</v>
      </c>
      <c r="U155" s="58"/>
      <c r="V155" s="58"/>
      <c r="W155" s="58"/>
      <c r="X155" s="58">
        <f>X154/X153*10</f>
        <v>18.142857142857142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3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7">SUM(F157:Z157)</f>
        <v>0</v>
      </c>
      <c r="D157" s="15" t="e">
        <f t="shared" si="53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7"/>
        <v>#DIV/0!</v>
      </c>
      <c r="D158" s="15" t="e">
        <f t="shared" si="53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1941</v>
      </c>
      <c r="C159" s="27">
        <f t="shared" si="57"/>
        <v>685</v>
      </c>
      <c r="D159" s="15">
        <f t="shared" si="53"/>
        <v>0.35291087068521382</v>
      </c>
      <c r="E159" s="15"/>
      <c r="F159" s="37"/>
      <c r="G159" s="37"/>
      <c r="H159" s="37"/>
      <c r="I159" s="37"/>
      <c r="J159" s="37"/>
      <c r="K159" s="37">
        <v>120</v>
      </c>
      <c r="L159" s="37"/>
      <c r="M159" s="37"/>
      <c r="N159" s="37"/>
      <c r="O159" s="37"/>
      <c r="P159" s="37"/>
      <c r="Q159" s="37">
        <v>140</v>
      </c>
      <c r="R159" s="37">
        <v>150</v>
      </c>
      <c r="S159" s="37"/>
      <c r="T159" s="37"/>
      <c r="U159" s="37"/>
      <c r="V159" s="37"/>
      <c r="W159" s="37">
        <v>75</v>
      </c>
      <c r="X159" s="37">
        <v>100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1333</v>
      </c>
      <c r="C160" s="27">
        <f t="shared" si="57"/>
        <v>808</v>
      </c>
      <c r="D160" s="15">
        <f t="shared" si="53"/>
        <v>0.60615153788447107</v>
      </c>
      <c r="E160" s="15"/>
      <c r="F160" s="37"/>
      <c r="G160" s="35"/>
      <c r="H160" s="58"/>
      <c r="I160" s="26"/>
      <c r="J160" s="26"/>
      <c r="K160" s="26">
        <v>108</v>
      </c>
      <c r="L160" s="26"/>
      <c r="M160" s="38"/>
      <c r="N160" s="38"/>
      <c r="O160" s="35"/>
      <c r="P160" s="35"/>
      <c r="Q160" s="38">
        <v>120</v>
      </c>
      <c r="R160" s="38">
        <v>300</v>
      </c>
      <c r="S160" s="38"/>
      <c r="T160" s="38"/>
      <c r="U160" s="38"/>
      <c r="V160" s="38"/>
      <c r="W160" s="38">
        <v>75</v>
      </c>
      <c r="X160" s="38">
        <v>105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6.867594023699124</v>
      </c>
      <c r="C161" s="53">
        <f>C160/C159*10</f>
        <v>11.795620437956204</v>
      </c>
      <c r="D161" s="15">
        <f t="shared" si="53"/>
        <v>1.7175768394653408</v>
      </c>
      <c r="E161" s="15"/>
      <c r="F161" s="54"/>
      <c r="G161" s="54"/>
      <c r="H161" s="54"/>
      <c r="I161" s="54"/>
      <c r="J161" s="54"/>
      <c r="K161" s="54">
        <f t="shared" ref="K161" si="58">K160/K159*10</f>
        <v>9</v>
      </c>
      <c r="L161" s="54"/>
      <c r="M161" s="54"/>
      <c r="N161" s="54"/>
      <c r="O161" s="26"/>
      <c r="P161" s="26"/>
      <c r="Q161" s="54">
        <f>Q160/Q159*10</f>
        <v>8.5714285714285712</v>
      </c>
      <c r="R161" s="54">
        <f t="shared" ref="R161" si="59">R160/R159*10</f>
        <v>20</v>
      </c>
      <c r="S161" s="54"/>
      <c r="T161" s="54"/>
      <c r="U161" s="54"/>
      <c r="V161" s="54"/>
      <c r="W161" s="54">
        <f t="shared" ref="W161:Y161" si="60">W160/W159*10</f>
        <v>10</v>
      </c>
      <c r="X161" s="54">
        <f t="shared" si="60"/>
        <v>10.5</v>
      </c>
      <c r="Y161" s="54">
        <f t="shared" si="60"/>
        <v>10</v>
      </c>
      <c r="Z161" s="26"/>
    </row>
    <row r="162" spans="1:26" s="12" customFormat="1" ht="30" customHeight="1" x14ac:dyDescent="0.25">
      <c r="A162" s="55" t="s">
        <v>185</v>
      </c>
      <c r="B162" s="27">
        <v>6805</v>
      </c>
      <c r="C162" s="27">
        <f t="shared" si="57"/>
        <v>2423</v>
      </c>
      <c r="D162" s="15">
        <f t="shared" si="53"/>
        <v>0.35606171932402647</v>
      </c>
      <c r="E162" s="15"/>
      <c r="F162" s="37"/>
      <c r="G162" s="37"/>
      <c r="H162" s="37"/>
      <c r="I162" s="37">
        <v>534</v>
      </c>
      <c r="J162" s="37">
        <v>254</v>
      </c>
      <c r="K162" s="37">
        <v>650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6321</v>
      </c>
      <c r="C163" s="27">
        <f t="shared" si="57"/>
        <v>2418</v>
      </c>
      <c r="D163" s="15">
        <f t="shared" si="53"/>
        <v>0.38253440911248221</v>
      </c>
      <c r="E163" s="15"/>
      <c r="F163" s="37"/>
      <c r="G163" s="35"/>
      <c r="H163" s="58"/>
      <c r="I163" s="26">
        <v>573</v>
      </c>
      <c r="J163" s="26">
        <v>255</v>
      </c>
      <c r="K163" s="26">
        <v>520</v>
      </c>
      <c r="L163" s="26">
        <v>260</v>
      </c>
      <c r="M163" s="38"/>
      <c r="N163" s="38">
        <v>810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 t="shared" ref="B164:E164" si="61">B163/B162*10</f>
        <v>9.2887582659808956</v>
      </c>
      <c r="C164" s="53">
        <f t="shared" si="61"/>
        <v>9.9793644242674375</v>
      </c>
      <c r="D164" s="15">
        <f t="shared" si="53"/>
        <v>1.0743485984360057</v>
      </c>
      <c r="E164" s="54" t="e">
        <f t="shared" si="61"/>
        <v>#DIV/0!</v>
      </c>
      <c r="F164" s="54"/>
      <c r="G164" s="54"/>
      <c r="H164" s="54"/>
      <c r="I164" s="54">
        <f>I163/I162*10</f>
        <v>10.730337078651687</v>
      </c>
      <c r="J164" s="54">
        <f>J163/J162*10</f>
        <v>10.039370078740157</v>
      </c>
      <c r="K164" s="54">
        <f>K163/K162*10</f>
        <v>8</v>
      </c>
      <c r="L164" s="54">
        <f>L163/L162*10</f>
        <v>10.236220472440944</v>
      </c>
      <c r="M164" s="54"/>
      <c r="N164" s="54">
        <f t="shared" ref="N164" si="62">N163/N162*10</f>
        <v>11.080711354309166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7"/>
        <v>165</v>
      </c>
      <c r="D165" s="15">
        <f t="shared" ref="D165:D170" si="63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7"/>
        <v>104</v>
      </c>
      <c r="D166" s="15">
        <f t="shared" si="63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7"/>
        <v>11.304347826086957</v>
      </c>
      <c r="D167" s="15">
        <f t="shared" si="63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7"/>
        <v>0</v>
      </c>
      <c r="D168" s="15" t="e">
        <f t="shared" si="63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7"/>
        <v>0</v>
      </c>
      <c r="D169" s="15" t="e">
        <f t="shared" si="63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7"/>
        <v>#DIV/0!</v>
      </c>
      <c r="D170" s="15" t="e">
        <f t="shared" si="63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7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7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7"/>
        <v>#DIV/0!</v>
      </c>
      <c r="D173" s="15" t="e">
        <f t="shared" ref="D173:D181" si="64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7"/>
        <v>0</v>
      </c>
      <c r="D174" s="15" t="e">
        <f t="shared" si="64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7"/>
        <v>0</v>
      </c>
      <c r="D175" s="15" t="e">
        <f t="shared" si="64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7"/>
        <v>0</v>
      </c>
      <c r="D176" s="15" t="e">
        <f t="shared" si="64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4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87067</v>
      </c>
      <c r="C178" s="27">
        <f>SUM(F178:Z178)</f>
        <v>83320</v>
      </c>
      <c r="D178" s="15">
        <f t="shared" si="64"/>
        <v>0.95696417701310488</v>
      </c>
      <c r="E178" s="15"/>
      <c r="F178" s="39">
        <v>6164</v>
      </c>
      <c r="G178" s="39">
        <v>2713</v>
      </c>
      <c r="H178" s="39">
        <v>3700</v>
      </c>
      <c r="I178" s="39">
        <v>4722</v>
      </c>
      <c r="J178" s="39">
        <v>2580</v>
      </c>
      <c r="K178" s="39">
        <v>5940</v>
      </c>
      <c r="L178" s="39">
        <v>3010</v>
      </c>
      <c r="M178" s="39">
        <v>3163</v>
      </c>
      <c r="N178" s="39">
        <v>3702</v>
      </c>
      <c r="O178" s="39">
        <v>1316</v>
      </c>
      <c r="P178" s="39">
        <v>1988</v>
      </c>
      <c r="Q178" s="39">
        <v>5607</v>
      </c>
      <c r="R178" s="39">
        <v>6100</v>
      </c>
      <c r="S178" s="39">
        <v>4596</v>
      </c>
      <c r="T178" s="39">
        <v>6430</v>
      </c>
      <c r="U178" s="39">
        <v>2288</v>
      </c>
      <c r="V178" s="39">
        <v>2450</v>
      </c>
      <c r="W178" s="39">
        <v>2330</v>
      </c>
      <c r="X178" s="39">
        <v>5500</v>
      </c>
      <c r="Y178" s="39">
        <v>6901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0.82920952380952384</v>
      </c>
      <c r="C179" s="9">
        <f>C178/C177</f>
        <v>0.79352380952380952</v>
      </c>
      <c r="D179" s="15">
        <f t="shared" si="64"/>
        <v>0.95696417701310477</v>
      </c>
      <c r="E179" s="9"/>
      <c r="F179" s="30">
        <f>F178/F177</f>
        <v>0.82771585873506115</v>
      </c>
      <c r="G179" s="30">
        <f t="shared" ref="G179:Z179" si="65">G178/G177</f>
        <v>0.66397454723445914</v>
      </c>
      <c r="H179" s="30">
        <f t="shared" si="65"/>
        <v>0.67333939945404908</v>
      </c>
      <c r="I179" s="30">
        <f t="shared" si="65"/>
        <v>0.70038564224265798</v>
      </c>
      <c r="J179" s="30">
        <f t="shared" si="65"/>
        <v>0.76535152773657666</v>
      </c>
      <c r="K179" s="30">
        <f t="shared" si="65"/>
        <v>1.0013486176668915</v>
      </c>
      <c r="L179" s="30">
        <f t="shared" si="65"/>
        <v>0.70016282856478251</v>
      </c>
      <c r="M179" s="30">
        <f t="shared" si="65"/>
        <v>0.62621263116214609</v>
      </c>
      <c r="N179" s="30">
        <f t="shared" si="65"/>
        <v>0.81884538818845387</v>
      </c>
      <c r="O179" s="30">
        <f t="shared" si="65"/>
        <v>0.59039928218932258</v>
      </c>
      <c r="P179" s="30">
        <f t="shared" si="65"/>
        <v>0.64149725717973538</v>
      </c>
      <c r="Q179" s="30">
        <f t="shared" si="65"/>
        <v>0.79498085920884731</v>
      </c>
      <c r="R179" s="30">
        <f t="shared" si="65"/>
        <v>0.80762610883092811</v>
      </c>
      <c r="S179" s="30">
        <f t="shared" si="65"/>
        <v>0.89958896065766292</v>
      </c>
      <c r="T179" s="30">
        <f t="shared" si="65"/>
        <v>0.83909695941537255</v>
      </c>
      <c r="U179" s="30">
        <f t="shared" si="65"/>
        <v>0.56009791921664631</v>
      </c>
      <c r="V179" s="30">
        <f t="shared" si="65"/>
        <v>0.74400242939568784</v>
      </c>
      <c r="W179" s="30">
        <f t="shared" si="65"/>
        <v>1.0949248120300752</v>
      </c>
      <c r="X179" s="30">
        <f t="shared" si="65"/>
        <v>0.90223097112860895</v>
      </c>
      <c r="Y179" s="30">
        <f t="shared" si="65"/>
        <v>1</v>
      </c>
      <c r="Z179" s="30">
        <f t="shared" si="65"/>
        <v>0.74464348436951178</v>
      </c>
    </row>
    <row r="180" spans="1:26" s="12" customFormat="1" ht="30" customHeight="1" x14ac:dyDescent="0.25">
      <c r="A180" s="32" t="s">
        <v>124</v>
      </c>
      <c r="B180" s="23">
        <v>36202</v>
      </c>
      <c r="C180" s="27">
        <f>SUM(F180:Z180)</f>
        <v>42571</v>
      </c>
      <c r="D180" s="15">
        <f t="shared" si="64"/>
        <v>1.1759295066570907</v>
      </c>
      <c r="E180" s="15"/>
      <c r="F180" s="10">
        <v>180</v>
      </c>
      <c r="G180" s="10">
        <v>410</v>
      </c>
      <c r="H180" s="10">
        <v>7190</v>
      </c>
      <c r="I180" s="10">
        <v>1870</v>
      </c>
      <c r="J180" s="10">
        <v>1053</v>
      </c>
      <c r="K180" s="10">
        <v>4820</v>
      </c>
      <c r="L180" s="10">
        <v>3368</v>
      </c>
      <c r="M180" s="10">
        <v>3490</v>
      </c>
      <c r="N180" s="10">
        <v>100</v>
      </c>
      <c r="O180" s="10">
        <v>160</v>
      </c>
      <c r="P180" s="10"/>
      <c r="Q180" s="10">
        <v>1200</v>
      </c>
      <c r="R180" s="10">
        <v>4124</v>
      </c>
      <c r="S180" s="10">
        <v>198</v>
      </c>
      <c r="T180" s="10">
        <v>2085</v>
      </c>
      <c r="U180" s="10">
        <v>888</v>
      </c>
      <c r="V180" s="10">
        <v>1021</v>
      </c>
      <c r="W180" s="10">
        <v>1080</v>
      </c>
      <c r="X180" s="10"/>
      <c r="Y180" s="10">
        <v>7614</v>
      </c>
      <c r="Z180" s="10">
        <v>1720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4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52372</v>
      </c>
      <c r="C182" s="27">
        <f>SUM(F182:Z182)</f>
        <v>60426</v>
      </c>
      <c r="D182" s="15">
        <f>C182/B182</f>
        <v>1.1537844649812876</v>
      </c>
      <c r="E182" s="15"/>
      <c r="F182" s="39">
        <v>3451</v>
      </c>
      <c r="G182" s="39">
        <v>2500</v>
      </c>
      <c r="H182" s="39">
        <v>2250</v>
      </c>
      <c r="I182" s="39">
        <v>2906</v>
      </c>
      <c r="J182" s="39">
        <v>1690</v>
      </c>
      <c r="K182" s="39">
        <v>4902</v>
      </c>
      <c r="L182" s="39">
        <v>2446</v>
      </c>
      <c r="M182" s="39">
        <v>1569</v>
      </c>
      <c r="N182" s="39">
        <v>2825</v>
      </c>
      <c r="O182" s="39">
        <v>1026</v>
      </c>
      <c r="P182" s="39">
        <v>1162</v>
      </c>
      <c r="Q182" s="39">
        <v>4671</v>
      </c>
      <c r="R182" s="39">
        <v>4144</v>
      </c>
      <c r="S182" s="39">
        <v>2840</v>
      </c>
      <c r="T182" s="39">
        <v>5296</v>
      </c>
      <c r="U182" s="39">
        <v>2288</v>
      </c>
      <c r="V182" s="39">
        <v>1780</v>
      </c>
      <c r="W182" s="39">
        <v>1975</v>
      </c>
      <c r="X182" s="39">
        <v>4453</v>
      </c>
      <c r="Y182" s="39">
        <v>4442</v>
      </c>
      <c r="Z182" s="39">
        <v>1810</v>
      </c>
    </row>
    <row r="183" spans="1:26" s="12" customFormat="1" ht="30" customHeight="1" x14ac:dyDescent="0.25">
      <c r="A183" s="13" t="s">
        <v>52</v>
      </c>
      <c r="B183" s="87">
        <f>B182/B181</f>
        <v>0.49878095238095238</v>
      </c>
      <c r="C183" s="87">
        <f>C182/C181</f>
        <v>0.57548571428571427</v>
      </c>
      <c r="D183" s="15"/>
      <c r="E183" s="15"/>
      <c r="F183" s="16">
        <f>F182/F181</f>
        <v>0.46340808379213105</v>
      </c>
      <c r="G183" s="16">
        <f t="shared" ref="G183:Z183" si="66">G182/G181</f>
        <v>0.61184532550171322</v>
      </c>
      <c r="H183" s="16">
        <f t="shared" si="66"/>
        <v>0.40946314831665148</v>
      </c>
      <c r="I183" s="16">
        <f t="shared" si="66"/>
        <v>0.4310293681400178</v>
      </c>
      <c r="J183" s="16">
        <f t="shared" si="66"/>
        <v>0.50133491545535447</v>
      </c>
      <c r="K183" s="16">
        <f t="shared" si="66"/>
        <v>0.82636547538772753</v>
      </c>
      <c r="L183" s="16">
        <f t="shared" si="66"/>
        <v>0.56896952779716214</v>
      </c>
      <c r="M183" s="16">
        <f t="shared" si="66"/>
        <v>0.31063155810730547</v>
      </c>
      <c r="N183" s="16">
        <f t="shared" si="66"/>
        <v>0.62486175624861762</v>
      </c>
      <c r="O183" s="16">
        <f t="shared" si="66"/>
        <v>0.46029609690444145</v>
      </c>
      <c r="P183" s="16">
        <f t="shared" si="66"/>
        <v>0.37495966440787348</v>
      </c>
      <c r="Q183" s="16">
        <f t="shared" si="66"/>
        <v>0.66227137388345381</v>
      </c>
      <c r="R183" s="16">
        <f t="shared" si="66"/>
        <v>0.54865616311399446</v>
      </c>
      <c r="S183" s="16">
        <f t="shared" si="66"/>
        <v>0.55588177725582311</v>
      </c>
      <c r="T183" s="16">
        <f t="shared" si="66"/>
        <v>0.69111314106746702</v>
      </c>
      <c r="U183" s="16">
        <f t="shared" si="66"/>
        <v>0.56009791921664631</v>
      </c>
      <c r="V183" s="16">
        <f t="shared" si="66"/>
        <v>0.54054054054054057</v>
      </c>
      <c r="W183" s="16">
        <f t="shared" si="66"/>
        <v>0.92810150375939848</v>
      </c>
      <c r="X183" s="16">
        <f t="shared" si="66"/>
        <v>0.73047900262467191</v>
      </c>
      <c r="Y183" s="16">
        <f t="shared" si="66"/>
        <v>0.64367482973482104</v>
      </c>
      <c r="Z183" s="16">
        <f t="shared" si="66"/>
        <v>0.63575693712680015</v>
      </c>
    </row>
    <row r="184" spans="1:26" s="12" customFormat="1" ht="30" customHeight="1" x14ac:dyDescent="0.25">
      <c r="A184" s="11" t="s">
        <v>127</v>
      </c>
      <c r="B184" s="26">
        <v>46402</v>
      </c>
      <c r="C184" s="26">
        <f>SUM(F184:Z184)</f>
        <v>53359</v>
      </c>
      <c r="D184" s="15">
        <f t="shared" ref="D184:D192" si="67">C184/B184</f>
        <v>1.1499288823757596</v>
      </c>
      <c r="E184" s="15"/>
      <c r="F184" s="10">
        <v>3271</v>
      </c>
      <c r="G184" s="10">
        <v>2008</v>
      </c>
      <c r="H184" s="10">
        <v>2250</v>
      </c>
      <c r="I184" s="10">
        <v>2670</v>
      </c>
      <c r="J184" s="10">
        <v>1590</v>
      </c>
      <c r="K184" s="10">
        <v>4372</v>
      </c>
      <c r="L184" s="10">
        <v>1016</v>
      </c>
      <c r="M184" s="10">
        <v>1402</v>
      </c>
      <c r="N184" s="10">
        <v>2775</v>
      </c>
      <c r="O184" s="10">
        <v>986</v>
      </c>
      <c r="P184" s="10">
        <v>912</v>
      </c>
      <c r="Q184" s="10">
        <v>4671</v>
      </c>
      <c r="R184" s="10">
        <v>4104</v>
      </c>
      <c r="S184" s="10">
        <v>2790</v>
      </c>
      <c r="T184" s="10">
        <v>4659</v>
      </c>
      <c r="U184" s="10">
        <v>2228</v>
      </c>
      <c r="V184" s="10">
        <v>1780</v>
      </c>
      <c r="W184" s="10">
        <v>1975</v>
      </c>
      <c r="X184" s="10">
        <v>3606</v>
      </c>
      <c r="Y184" s="10">
        <v>3004</v>
      </c>
      <c r="Z184" s="10">
        <v>1290</v>
      </c>
    </row>
    <row r="185" spans="1:26" s="12" customFormat="1" ht="30" customHeight="1" x14ac:dyDescent="0.25">
      <c r="A185" s="11" t="s">
        <v>128</v>
      </c>
      <c r="B185" s="26">
        <v>4427</v>
      </c>
      <c r="C185" s="26">
        <f>SUM(F185:Z185)</f>
        <v>6651</v>
      </c>
      <c r="D185" s="15">
        <f t="shared" si="67"/>
        <v>1.5023718093517053</v>
      </c>
      <c r="E185" s="15"/>
      <c r="F185" s="10">
        <v>180</v>
      </c>
      <c r="G185" s="10">
        <v>336</v>
      </c>
      <c r="H185" s="10"/>
      <c r="I185" s="10">
        <v>236</v>
      </c>
      <c r="J185" s="10">
        <v>100</v>
      </c>
      <c r="K185" s="10">
        <v>530</v>
      </c>
      <c r="L185" s="10">
        <v>1390</v>
      </c>
      <c r="M185" s="10">
        <v>167</v>
      </c>
      <c r="N185" s="10">
        <v>50</v>
      </c>
      <c r="O185" s="10">
        <v>40</v>
      </c>
      <c r="P185" s="10">
        <v>250</v>
      </c>
      <c r="Q185" s="10"/>
      <c r="R185" s="10">
        <v>40</v>
      </c>
      <c r="S185" s="10">
        <v>50</v>
      </c>
      <c r="T185" s="10">
        <v>637</v>
      </c>
      <c r="U185" s="10">
        <v>60</v>
      </c>
      <c r="V185" s="10"/>
      <c r="W185" s="10"/>
      <c r="X185" s="10">
        <v>847</v>
      </c>
      <c r="Y185" s="10">
        <v>1218</v>
      </c>
      <c r="Z185" s="10">
        <v>520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7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7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7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7"/>
        <v>1.0357669719494327</v>
      </c>
      <c r="E189" s="15"/>
      <c r="F189" s="73">
        <f t="shared" ref="F189:Z189" si="68">F188/F187</f>
        <v>1</v>
      </c>
      <c r="G189" s="73">
        <f t="shared" si="68"/>
        <v>1</v>
      </c>
      <c r="H189" s="73">
        <f t="shared" si="68"/>
        <v>0.94922737306843263</v>
      </c>
      <c r="I189" s="73">
        <f t="shared" si="68"/>
        <v>1</v>
      </c>
      <c r="J189" s="73">
        <f t="shared" si="68"/>
        <v>1</v>
      </c>
      <c r="K189" s="73">
        <f t="shared" si="68"/>
        <v>0.97792541791684529</v>
      </c>
      <c r="L189" s="73">
        <f t="shared" si="68"/>
        <v>0.93088235294117649</v>
      </c>
      <c r="M189" s="73">
        <f t="shared" si="68"/>
        <v>0.96925900435879786</v>
      </c>
      <c r="N189" s="73">
        <f t="shared" si="68"/>
        <v>0.91349480968858132</v>
      </c>
      <c r="O189" s="73">
        <f t="shared" si="68"/>
        <v>1</v>
      </c>
      <c r="P189" s="73">
        <f t="shared" si="68"/>
        <v>1</v>
      </c>
      <c r="Q189" s="73">
        <f t="shared" si="68"/>
        <v>1</v>
      </c>
      <c r="R189" s="73">
        <f t="shared" si="68"/>
        <v>1</v>
      </c>
      <c r="S189" s="73">
        <f t="shared" si="68"/>
        <v>0.87258371903076504</v>
      </c>
      <c r="T189" s="73">
        <f t="shared" si="68"/>
        <v>1</v>
      </c>
      <c r="U189" s="73">
        <f t="shared" si="68"/>
        <v>0.95635430038510916</v>
      </c>
      <c r="V189" s="73">
        <f t="shared" si="68"/>
        <v>0.84951456310679607</v>
      </c>
      <c r="W189" s="73">
        <f t="shared" si="68"/>
        <v>1</v>
      </c>
      <c r="X189" s="73">
        <f t="shared" si="68"/>
        <v>1.0254816656308265</v>
      </c>
      <c r="Y189" s="73">
        <f t="shared" si="68"/>
        <v>0.87535121328224774</v>
      </c>
      <c r="Z189" s="73">
        <f t="shared" si="68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7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7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7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92299</v>
      </c>
      <c r="C194" s="27">
        <f>SUM(F194:Z194)</f>
        <v>118405</v>
      </c>
      <c r="D194" s="9">
        <f>C194/B194</f>
        <v>1.2828416342538922</v>
      </c>
      <c r="E194" s="9"/>
      <c r="F194" s="26">
        <v>2164</v>
      </c>
      <c r="G194" s="26">
        <v>2569</v>
      </c>
      <c r="H194" s="26">
        <v>13620</v>
      </c>
      <c r="I194" s="26">
        <v>8098</v>
      </c>
      <c r="J194" s="26">
        <v>6548</v>
      </c>
      <c r="K194" s="26">
        <v>7960</v>
      </c>
      <c r="L194" s="26">
        <v>4158</v>
      </c>
      <c r="M194" s="26">
        <v>9999</v>
      </c>
      <c r="N194" s="26">
        <v>4159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4708</v>
      </c>
      <c r="V194" s="26">
        <v>2250</v>
      </c>
      <c r="W194" s="26">
        <v>922</v>
      </c>
      <c r="X194" s="26">
        <v>4466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41534.550000000003</v>
      </c>
      <c r="C196" s="27">
        <f>C194*0.45</f>
        <v>53282.25</v>
      </c>
      <c r="D196" s="27">
        <f t="shared" ref="D196:Z196" si="69">D194*0.45</f>
        <v>0.57727873541425145</v>
      </c>
      <c r="E196" s="27">
        <f t="shared" si="69"/>
        <v>0</v>
      </c>
      <c r="F196" s="26">
        <f t="shared" si="69"/>
        <v>973.80000000000007</v>
      </c>
      <c r="G196" s="26">
        <f t="shared" si="69"/>
        <v>1156.05</v>
      </c>
      <c r="H196" s="26">
        <f t="shared" si="69"/>
        <v>6129</v>
      </c>
      <c r="I196" s="26">
        <f t="shared" si="69"/>
        <v>3644.1</v>
      </c>
      <c r="J196" s="26">
        <f t="shared" si="69"/>
        <v>2946.6</v>
      </c>
      <c r="K196" s="26">
        <f t="shared" si="69"/>
        <v>3582</v>
      </c>
      <c r="L196" s="26">
        <f t="shared" si="69"/>
        <v>1871.1000000000001</v>
      </c>
      <c r="M196" s="26">
        <f t="shared" si="69"/>
        <v>4499.55</v>
      </c>
      <c r="N196" s="26">
        <f t="shared" si="69"/>
        <v>1871.55</v>
      </c>
      <c r="O196" s="26">
        <f t="shared" si="69"/>
        <v>1440</v>
      </c>
      <c r="P196" s="26">
        <f t="shared" si="69"/>
        <v>1767.6000000000001</v>
      </c>
      <c r="Q196" s="26">
        <f t="shared" si="69"/>
        <v>2603.25</v>
      </c>
      <c r="R196" s="26">
        <f t="shared" si="69"/>
        <v>3636.4500000000003</v>
      </c>
      <c r="S196" s="26">
        <f t="shared" si="69"/>
        <v>1234.8</v>
      </c>
      <c r="T196" s="26">
        <f t="shared" si="69"/>
        <v>2097.9</v>
      </c>
      <c r="U196" s="26">
        <f t="shared" si="69"/>
        <v>2118.6</v>
      </c>
      <c r="V196" s="26">
        <f t="shared" si="69"/>
        <v>1012.5</v>
      </c>
      <c r="W196" s="26">
        <f t="shared" si="69"/>
        <v>414.90000000000003</v>
      </c>
      <c r="X196" s="26">
        <f t="shared" si="69"/>
        <v>2009.7</v>
      </c>
      <c r="Y196" s="26">
        <f t="shared" si="69"/>
        <v>4415.4000000000005</v>
      </c>
      <c r="Z196" s="26">
        <f t="shared" si="69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1.2459880668006609</v>
      </c>
      <c r="D197" s="9"/>
      <c r="E197" s="9"/>
      <c r="F197" s="73">
        <f t="shared" ref="F197:Z197" si="70">F194/F195</f>
        <v>1.5715323166303559</v>
      </c>
      <c r="G197" s="73">
        <f t="shared" si="70"/>
        <v>1.0955223880597016</v>
      </c>
      <c r="H197" s="73">
        <f t="shared" si="70"/>
        <v>1.4576198630136987</v>
      </c>
      <c r="I197" s="73">
        <f t="shared" si="70"/>
        <v>0.92898933119192384</v>
      </c>
      <c r="J197" s="73">
        <f t="shared" si="70"/>
        <v>1.4932725199543899</v>
      </c>
      <c r="K197" s="73">
        <f t="shared" si="70"/>
        <v>1.7831541218637992</v>
      </c>
      <c r="L197" s="73">
        <f t="shared" si="70"/>
        <v>1.7922413793103449</v>
      </c>
      <c r="M197" s="73">
        <f t="shared" si="70"/>
        <v>1.0073544227281885</v>
      </c>
      <c r="N197" s="73">
        <f t="shared" si="70"/>
        <v>1.0163734115347018</v>
      </c>
      <c r="O197" s="73">
        <f t="shared" si="70"/>
        <v>1.0161956176563989</v>
      </c>
      <c r="P197" s="73">
        <f t="shared" si="70"/>
        <v>1.4237042406669083</v>
      </c>
      <c r="Q197" s="73">
        <f t="shared" si="70"/>
        <v>1.0010382419103652</v>
      </c>
      <c r="R197" s="73">
        <f t="shared" si="70"/>
        <v>1.7230277185501066</v>
      </c>
      <c r="S197" s="73">
        <f t="shared" si="70"/>
        <v>1</v>
      </c>
      <c r="T197" s="73">
        <f t="shared" si="70"/>
        <v>1.0387700534759359</v>
      </c>
      <c r="U197" s="73">
        <f t="shared" si="70"/>
        <v>0.94348697394789582</v>
      </c>
      <c r="V197" s="73">
        <f t="shared" si="70"/>
        <v>1.3595166163141994</v>
      </c>
      <c r="W197" s="73">
        <f t="shared" si="70"/>
        <v>2.0263736263736263</v>
      </c>
      <c r="X197" s="73">
        <f t="shared" si="70"/>
        <v>1.2877739331026528</v>
      </c>
      <c r="Y197" s="73">
        <f t="shared" si="70"/>
        <v>1.8478342749529191</v>
      </c>
      <c r="Z197" s="73">
        <f t="shared" si="70"/>
        <v>1</v>
      </c>
    </row>
    <row r="198" spans="1:36" s="63" customFormat="1" ht="30" customHeight="1" outlineLevel="1" x14ac:dyDescent="0.25">
      <c r="A198" s="55" t="s">
        <v>139</v>
      </c>
      <c r="B198" s="23">
        <v>271702</v>
      </c>
      <c r="C198" s="27">
        <f>SUM(F198:Z198)</f>
        <v>312438</v>
      </c>
      <c r="D198" s="9">
        <f>C198/B198</f>
        <v>1.1499289662939545</v>
      </c>
      <c r="E198" s="9"/>
      <c r="F198" s="26">
        <v>320</v>
      </c>
      <c r="G198" s="26">
        <v>7000</v>
      </c>
      <c r="H198" s="26">
        <v>23800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18958</v>
      </c>
      <c r="N198" s="26">
        <v>9959</v>
      </c>
      <c r="O198" s="26">
        <v>14200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47165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81510.599999999991</v>
      </c>
      <c r="C200" s="27">
        <f>C198*0.3</f>
        <v>93731.4</v>
      </c>
      <c r="D200" s="27">
        <f t="shared" ref="D200:Z200" si="71">D198*0.3</f>
        <v>0.34497868988818631</v>
      </c>
      <c r="E200" s="27">
        <f t="shared" si="71"/>
        <v>0</v>
      </c>
      <c r="F200" s="26">
        <f t="shared" si="71"/>
        <v>96</v>
      </c>
      <c r="G200" s="26">
        <f t="shared" si="71"/>
        <v>2100</v>
      </c>
      <c r="H200" s="26">
        <f t="shared" si="71"/>
        <v>7140</v>
      </c>
      <c r="I200" s="26">
        <f t="shared" si="71"/>
        <v>6052.8</v>
      </c>
      <c r="J200" s="26">
        <f t="shared" si="71"/>
        <v>1946.1</v>
      </c>
      <c r="K200" s="26">
        <f t="shared" si="71"/>
        <v>5085</v>
      </c>
      <c r="L200" s="26">
        <f t="shared" si="71"/>
        <v>627</v>
      </c>
      <c r="M200" s="26">
        <f t="shared" si="71"/>
        <v>5687.4</v>
      </c>
      <c r="N200" s="26">
        <f t="shared" si="71"/>
        <v>2987.7</v>
      </c>
      <c r="O200" s="26">
        <f t="shared" si="71"/>
        <v>4260</v>
      </c>
      <c r="P200" s="26">
        <f t="shared" si="71"/>
        <v>2294.6999999999998</v>
      </c>
      <c r="Q200" s="26">
        <f t="shared" si="71"/>
        <v>8142</v>
      </c>
      <c r="R200" s="26">
        <f t="shared" si="71"/>
        <v>1245</v>
      </c>
      <c r="S200" s="26">
        <f t="shared" si="71"/>
        <v>2100</v>
      </c>
      <c r="T200" s="26">
        <f t="shared" si="71"/>
        <v>2610</v>
      </c>
      <c r="U200" s="26">
        <f t="shared" si="71"/>
        <v>14149.5</v>
      </c>
      <c r="V200" s="26">
        <f t="shared" si="71"/>
        <v>870</v>
      </c>
      <c r="W200" s="26">
        <f t="shared" si="71"/>
        <v>450</v>
      </c>
      <c r="X200" s="26">
        <f t="shared" si="71"/>
        <v>5415.9</v>
      </c>
      <c r="Y200" s="26">
        <f t="shared" si="71"/>
        <v>15012.3</v>
      </c>
      <c r="Z200" s="26">
        <f t="shared" si="71"/>
        <v>5460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1.1921656313435798</v>
      </c>
      <c r="D201" s="9"/>
      <c r="E201" s="9"/>
      <c r="F201" s="30">
        <f t="shared" ref="F201:Z201" si="72">F198/F199</f>
        <v>9.682299546142209E-2</v>
      </c>
      <c r="G201" s="30">
        <f t="shared" si="72"/>
        <v>1.1144722177997135</v>
      </c>
      <c r="H201" s="30">
        <f t="shared" si="72"/>
        <v>1.2350163458045769</v>
      </c>
      <c r="I201" s="30">
        <f t="shared" si="72"/>
        <v>1.1676601655188379</v>
      </c>
      <c r="J201" s="30">
        <f t="shared" si="72"/>
        <v>0.86297725156312355</v>
      </c>
      <c r="K201" s="30">
        <f t="shared" si="72"/>
        <v>1.1076259556949617</v>
      </c>
      <c r="L201" s="30">
        <f t="shared" si="72"/>
        <v>1.9227230910763569</v>
      </c>
      <c r="M201" s="30">
        <f t="shared" si="72"/>
        <v>1.0057294429708223</v>
      </c>
      <c r="N201" s="30">
        <f t="shared" si="72"/>
        <v>0.94649306215548379</v>
      </c>
      <c r="O201" s="30">
        <f t="shared" si="72"/>
        <v>1.2884493240177843</v>
      </c>
      <c r="P201" s="30">
        <f t="shared" si="72"/>
        <v>1.0079061799973645</v>
      </c>
      <c r="Q201" s="30">
        <f t="shared" si="72"/>
        <v>1.3417045679256476</v>
      </c>
      <c r="R201" s="30">
        <f t="shared" si="72"/>
        <v>0.98809523809523814</v>
      </c>
      <c r="S201" s="30">
        <f t="shared" si="72"/>
        <v>1.308411214953271</v>
      </c>
      <c r="T201" s="30">
        <f t="shared" si="72"/>
        <v>0.89478556001234189</v>
      </c>
      <c r="U201" s="30">
        <f t="shared" si="72"/>
        <v>1.3502333171108758</v>
      </c>
      <c r="V201" s="30">
        <f t="shared" si="72"/>
        <v>1.1679420056383407</v>
      </c>
      <c r="W201" s="30">
        <f t="shared" si="72"/>
        <v>1.0141987829614605</v>
      </c>
      <c r="X201" s="30">
        <f t="shared" si="72"/>
        <v>1.4871900486036742</v>
      </c>
      <c r="Y201" s="30">
        <f t="shared" si="72"/>
        <v>1.5339177880636361</v>
      </c>
      <c r="Z201" s="30">
        <f t="shared" si="72"/>
        <v>0.87102177554438864</v>
      </c>
    </row>
    <row r="202" spans="1:36" s="63" customFormat="1" ht="30" customHeight="1" outlineLevel="1" x14ac:dyDescent="0.25">
      <c r="A202" s="55" t="s">
        <v>140</v>
      </c>
      <c r="B202" s="23">
        <v>44751</v>
      </c>
      <c r="C202" s="27">
        <f>SUM(F202:Z202)</f>
        <v>35272</v>
      </c>
      <c r="D202" s="9">
        <f>C202/B202</f>
        <v>0.788183504279234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480</v>
      </c>
      <c r="L202" s="26">
        <v>2150</v>
      </c>
      <c r="M202" s="26">
        <v>3125</v>
      </c>
      <c r="N202" s="26"/>
      <c r="O202" s="26">
        <v>4100</v>
      </c>
      <c r="P202" s="26">
        <v>4582</v>
      </c>
      <c r="Q202" s="26">
        <v>3250</v>
      </c>
      <c r="R202" s="26">
        <v>550</v>
      </c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8502.69</v>
      </c>
      <c r="C204" s="27">
        <f>C202*0.19</f>
        <v>6701.68</v>
      </c>
      <c r="D204" s="27">
        <f t="shared" ref="D204:E204" si="73">D202*0.19</f>
        <v>0.14975486581305447</v>
      </c>
      <c r="E204" s="27">
        <f t="shared" si="73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4">L202*0.19</f>
        <v>408.5</v>
      </c>
      <c r="M204" s="26">
        <f t="shared" si="74"/>
        <v>593.75</v>
      </c>
      <c r="N204" s="26"/>
      <c r="O204" s="26">
        <f t="shared" si="74"/>
        <v>779</v>
      </c>
      <c r="P204" s="26">
        <f t="shared" si="74"/>
        <v>870.58</v>
      </c>
      <c r="Q204" s="26">
        <f t="shared" si="74"/>
        <v>617.5</v>
      </c>
      <c r="R204" s="26"/>
      <c r="S204" s="26"/>
      <c r="T204" s="26"/>
      <c r="U204" s="26"/>
      <c r="V204" s="26"/>
      <c r="W204" s="26"/>
      <c r="X204" s="26">
        <f t="shared" ref="X204" si="75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0.10790108047917966</v>
      </c>
      <c r="D205" s="9"/>
      <c r="E205" s="9"/>
      <c r="F205" s="30"/>
      <c r="G205" s="30">
        <f t="shared" ref="G205:K205" si="76">G202/H203</f>
        <v>5.7079797556984661E-2</v>
      </c>
      <c r="H205" s="30"/>
      <c r="I205" s="30">
        <f t="shared" si="76"/>
        <v>0.11609682475184303</v>
      </c>
      <c r="J205" s="30">
        <f t="shared" si="76"/>
        <v>2.3291509828523629</v>
      </c>
      <c r="K205" s="30">
        <f t="shared" si="76"/>
        <v>0.26490066225165565</v>
      </c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7">O202/O203</f>
        <v>0.34722222222222221</v>
      </c>
      <c r="P205" s="30">
        <f t="shared" si="77"/>
        <v>0.33210118141624989</v>
      </c>
      <c r="Q205" s="30">
        <f t="shared" si="77"/>
        <v>0.16869971450817545</v>
      </c>
      <c r="R205" s="30"/>
      <c r="S205" s="30"/>
      <c r="T205" s="30">
        <f t="shared" si="77"/>
        <v>0.1738200294156973</v>
      </c>
      <c r="U205" s="30"/>
      <c r="V205" s="30"/>
      <c r="W205" s="30"/>
      <c r="X205" s="30">
        <f t="shared" si="77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153992.53</v>
      </c>
      <c r="D211" s="9">
        <f>C211/B211</f>
        <v>1.3613441715730477</v>
      </c>
      <c r="E211" s="9"/>
      <c r="F211" s="26">
        <f>F209+F207+F204+F200+F196</f>
        <v>1069.8000000000002</v>
      </c>
      <c r="G211" s="26">
        <f t="shared" ref="G211:Z211" si="78">G209+G207+G204+G200+G196</f>
        <v>3256.05</v>
      </c>
      <c r="H211" s="26">
        <f t="shared" si="78"/>
        <v>13269</v>
      </c>
      <c r="I211" s="26">
        <f t="shared" si="78"/>
        <v>10076.9</v>
      </c>
      <c r="J211" s="26">
        <f t="shared" si="78"/>
        <v>7008.92</v>
      </c>
      <c r="K211" s="26">
        <f t="shared" si="78"/>
        <v>8667</v>
      </c>
      <c r="L211" s="26">
        <f t="shared" si="78"/>
        <v>2906.6000000000004</v>
      </c>
      <c r="M211" s="26">
        <f t="shared" si="78"/>
        <v>10780.7</v>
      </c>
      <c r="N211" s="26">
        <f t="shared" si="78"/>
        <v>4859.25</v>
      </c>
      <c r="O211" s="26">
        <f t="shared" si="78"/>
        <v>6479</v>
      </c>
      <c r="P211" s="26">
        <f t="shared" si="78"/>
        <v>4932.88</v>
      </c>
      <c r="Q211" s="26">
        <f t="shared" si="78"/>
        <v>11362.75</v>
      </c>
      <c r="R211" s="26">
        <f t="shared" si="78"/>
        <v>4881.4500000000007</v>
      </c>
      <c r="S211" s="26">
        <f t="shared" si="78"/>
        <v>3334.8</v>
      </c>
      <c r="T211" s="26">
        <f t="shared" si="78"/>
        <v>4707.8999999999996</v>
      </c>
      <c r="U211" s="26">
        <f t="shared" si="78"/>
        <v>16268.1</v>
      </c>
      <c r="V211" s="26">
        <f t="shared" si="78"/>
        <v>1882.5</v>
      </c>
      <c r="W211" s="26">
        <f t="shared" si="78"/>
        <v>864.90000000000009</v>
      </c>
      <c r="X211" s="26">
        <f t="shared" si="78"/>
        <v>7634.03</v>
      </c>
      <c r="Y211" s="26">
        <f t="shared" si="78"/>
        <v>19427.7</v>
      </c>
      <c r="Z211" s="26">
        <f t="shared" si="78"/>
        <v>9317.4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v>20.8</v>
      </c>
      <c r="C213" s="53">
        <f>C211/C212*10</f>
        <v>22.545830283154228</v>
      </c>
      <c r="D213" s="9">
        <f>C213/B213</f>
        <v>1.0839341482285687</v>
      </c>
      <c r="E213" s="9"/>
      <c r="F213" s="54">
        <f>F211/F212*10</f>
        <v>17.254838709677422</v>
      </c>
      <c r="G213" s="54">
        <f t="shared" ref="G213:Z213" si="79">G211/G212*10</f>
        <v>17.282643312101911</v>
      </c>
      <c r="H213" s="54">
        <f t="shared" si="79"/>
        <v>25.245433789954337</v>
      </c>
      <c r="I213" s="54">
        <f t="shared" si="79"/>
        <v>14.385296216987866</v>
      </c>
      <c r="J213" s="54">
        <f t="shared" si="79"/>
        <v>24.863142958495921</v>
      </c>
      <c r="K213" s="54">
        <f t="shared" si="79"/>
        <v>30.209132101777627</v>
      </c>
      <c r="L213" s="54">
        <f t="shared" si="79"/>
        <v>44.579754601227002</v>
      </c>
      <c r="M213" s="54">
        <f t="shared" si="79"/>
        <v>16.895000783576243</v>
      </c>
      <c r="N213" s="54">
        <f t="shared" si="79"/>
        <v>18.476235741444867</v>
      </c>
      <c r="O213" s="54">
        <f t="shared" si="79"/>
        <v>27.430143945808638</v>
      </c>
      <c r="P213" s="54">
        <f t="shared" si="79"/>
        <v>23.830338164251209</v>
      </c>
      <c r="Q213" s="54">
        <f t="shared" si="79"/>
        <v>26.211649365628602</v>
      </c>
      <c r="R213" s="54">
        <f t="shared" si="79"/>
        <v>25.437467430953625</v>
      </c>
      <c r="S213" s="54">
        <f t="shared" si="79"/>
        <v>27.002429149797571</v>
      </c>
      <c r="T213" s="54">
        <f t="shared" si="79"/>
        <v>20.979946524064168</v>
      </c>
      <c r="U213" s="54">
        <f t="shared" si="79"/>
        <v>21.734268537074151</v>
      </c>
      <c r="V213" s="54">
        <f t="shared" si="79"/>
        <v>20.220193340494092</v>
      </c>
      <c r="W213" s="54">
        <f t="shared" si="79"/>
        <v>25.363636363636367</v>
      </c>
      <c r="X213" s="54">
        <f t="shared" si="79"/>
        <v>29.350365244136867</v>
      </c>
      <c r="Y213" s="54">
        <f t="shared" si="79"/>
        <v>24.777069251370996</v>
      </c>
      <c r="Z213" s="54">
        <f t="shared" si="79"/>
        <v>19.322687681459975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20.399999999999999" hidden="1" customHeight="1" x14ac:dyDescent="0.3">
      <c r="A224" s="164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237864</v>
      </c>
      <c r="D227" s="27"/>
      <c r="E227" s="134"/>
      <c r="F227" s="26">
        <v>9744</v>
      </c>
      <c r="G227" s="139">
        <v>6485</v>
      </c>
      <c r="H227" s="39">
        <v>15980</v>
      </c>
      <c r="I227" s="39">
        <v>13606</v>
      </c>
      <c r="J227" s="39">
        <v>7192</v>
      </c>
      <c r="K227" s="39">
        <v>17115</v>
      </c>
      <c r="L227" s="39">
        <v>9814</v>
      </c>
      <c r="M227" s="39">
        <v>13701</v>
      </c>
      <c r="N227" s="39">
        <v>11718</v>
      </c>
      <c r="O227" s="39">
        <v>3534</v>
      </c>
      <c r="P227" s="39">
        <v>6907</v>
      </c>
      <c r="Q227" s="39">
        <v>11307</v>
      </c>
      <c r="R227" s="39">
        <v>14266</v>
      </c>
      <c r="S227" s="39">
        <v>12879</v>
      </c>
      <c r="T227" s="39">
        <v>15802</v>
      </c>
      <c r="U227" s="39">
        <v>10336</v>
      </c>
      <c r="V227" s="39">
        <v>11059</v>
      </c>
      <c r="W227" s="39">
        <v>4424</v>
      </c>
      <c r="X227" s="39">
        <v>10622</v>
      </c>
      <c r="Y227" s="39">
        <v>22723</v>
      </c>
      <c r="Z227" s="39">
        <v>8650</v>
      </c>
    </row>
    <row r="228" spans="1:26" ht="21" hidden="1" customHeight="1" x14ac:dyDescent="0.3">
      <c r="A228" s="65" t="s">
        <v>152</v>
      </c>
      <c r="B228" s="72"/>
      <c r="C228" s="27">
        <f t="shared" ref="C228:C252" si="80">SUM(F228:Z228)</f>
        <v>380</v>
      </c>
      <c r="D228" s="27"/>
      <c r="E228" s="135"/>
      <c r="F228" s="65">
        <v>16</v>
      </c>
      <c r="G228" s="140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80"/>
        <v>208</v>
      </c>
      <c r="D229" s="27"/>
      <c r="E229" s="135"/>
      <c r="F229" s="65">
        <v>10</v>
      </c>
      <c r="G229" s="140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80"/>
        <v>194</v>
      </c>
      <c r="D230" s="27"/>
      <c r="E230" s="135"/>
      <c r="F230" s="65">
        <v>10</v>
      </c>
      <c r="G230" s="140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80"/>
        <v>574</v>
      </c>
      <c r="D231" s="27"/>
      <c r="E231" s="135"/>
      <c r="F231" s="78">
        <v>11</v>
      </c>
      <c r="G231" s="141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80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80"/>
        <v>40</v>
      </c>
      <c r="E233" s="136"/>
      <c r="F233" s="65">
        <v>3</v>
      </c>
      <c r="G233" s="140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80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80"/>
        <v>58</v>
      </c>
      <c r="D235" s="27"/>
      <c r="E235" s="135"/>
      <c r="F235" s="78">
        <v>5</v>
      </c>
      <c r="G235" s="141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80"/>
        <v>0</v>
      </c>
      <c r="F236" s="65"/>
    </row>
    <row r="237" spans="1:26" ht="16.8" hidden="1" customHeight="1" x14ac:dyDescent="0.3">
      <c r="C237" s="27">
        <f t="shared" si="80"/>
        <v>0</v>
      </c>
      <c r="F237" s="65"/>
    </row>
    <row r="238" spans="1:26" ht="13.8" hidden="1" customHeight="1" x14ac:dyDescent="0.3">
      <c r="C238" s="27">
        <f t="shared" si="80"/>
        <v>0</v>
      </c>
      <c r="F238" s="65"/>
    </row>
    <row r="239" spans="1:26" ht="16.8" hidden="1" customHeight="1" x14ac:dyDescent="0.3">
      <c r="C239" s="27">
        <f t="shared" si="80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80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80"/>
        <v>49</v>
      </c>
      <c r="D241" s="130"/>
      <c r="E241" s="137"/>
      <c r="F241" s="65">
        <v>1</v>
      </c>
      <c r="G241" s="142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hidden="1" x14ac:dyDescent="0.3">
      <c r="A242" s="129"/>
      <c r="B242" s="130"/>
      <c r="C242" s="27"/>
      <c r="D242" s="130"/>
      <c r="E242" s="137"/>
      <c r="F242" s="65"/>
      <c r="G242" s="14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210</v>
      </c>
      <c r="B243" s="133"/>
      <c r="C243" s="27">
        <f t="shared" si="80"/>
        <v>164</v>
      </c>
      <c r="D243" s="133"/>
      <c r="E243" s="138"/>
      <c r="G243" s="143"/>
      <c r="I243" s="132">
        <v>11</v>
      </c>
      <c r="J243" s="132">
        <v>9</v>
      </c>
      <c r="K243" s="132">
        <v>10</v>
      </c>
      <c r="L243" s="132">
        <v>14</v>
      </c>
      <c r="N243" s="132">
        <v>14</v>
      </c>
      <c r="O243" s="132">
        <v>7</v>
      </c>
      <c r="P243" s="132">
        <v>11</v>
      </c>
      <c r="Q243" s="132">
        <v>19</v>
      </c>
      <c r="R243" s="132">
        <v>8</v>
      </c>
      <c r="T243" s="132">
        <v>16</v>
      </c>
      <c r="U243" s="132">
        <v>16</v>
      </c>
      <c r="W243" s="132">
        <v>5</v>
      </c>
      <c r="X243" s="132">
        <v>6</v>
      </c>
      <c r="Y243" s="132">
        <v>7</v>
      </c>
      <c r="Z243" s="132">
        <v>11</v>
      </c>
    </row>
    <row r="244" spans="1:26" s="145" customFormat="1" ht="22.8" hidden="1" x14ac:dyDescent="0.4">
      <c r="A244" s="145" t="s">
        <v>215</v>
      </c>
      <c r="B244" s="146"/>
      <c r="C244" s="147">
        <f t="shared" si="80"/>
        <v>32797.5</v>
      </c>
      <c r="D244" s="146"/>
      <c r="E244" s="148"/>
      <c r="F244" s="145">
        <v>4</v>
      </c>
      <c r="G244" s="145">
        <f t="shared" ref="G244:Z244" si="81">SUM(G245:G252)</f>
        <v>0</v>
      </c>
      <c r="H244" s="145">
        <f t="shared" si="81"/>
        <v>0</v>
      </c>
      <c r="I244" s="145">
        <f t="shared" si="81"/>
        <v>3636</v>
      </c>
      <c r="J244" s="145">
        <f t="shared" si="81"/>
        <v>805</v>
      </c>
      <c r="K244" s="145">
        <f t="shared" si="81"/>
        <v>2384</v>
      </c>
      <c r="L244" s="145">
        <f t="shared" si="81"/>
        <v>2802</v>
      </c>
      <c r="M244" s="145">
        <f t="shared" si="81"/>
        <v>0</v>
      </c>
      <c r="N244" s="145">
        <f t="shared" si="81"/>
        <v>2610</v>
      </c>
      <c r="O244" s="145">
        <f t="shared" si="81"/>
        <v>589.5</v>
      </c>
      <c r="P244" s="145">
        <f t="shared" si="81"/>
        <v>2306</v>
      </c>
      <c r="Q244" s="145">
        <f t="shared" si="81"/>
        <v>2354</v>
      </c>
      <c r="R244" s="145">
        <f t="shared" si="81"/>
        <v>2989</v>
      </c>
      <c r="S244" s="145">
        <f t="shared" si="81"/>
        <v>0</v>
      </c>
      <c r="T244" s="168">
        <f t="shared" si="81"/>
        <v>4209.5</v>
      </c>
      <c r="U244" s="145">
        <f t="shared" si="81"/>
        <v>2985.5</v>
      </c>
      <c r="V244" s="145">
        <f t="shared" si="81"/>
        <v>0</v>
      </c>
      <c r="W244" s="145">
        <f t="shared" si="81"/>
        <v>711</v>
      </c>
      <c r="X244" s="145">
        <f t="shared" si="81"/>
        <v>2265</v>
      </c>
      <c r="Y244" s="145">
        <f t="shared" si="81"/>
        <v>558</v>
      </c>
      <c r="Z244" s="145">
        <f t="shared" si="81"/>
        <v>1589</v>
      </c>
    </row>
    <row r="245" spans="1:26" s="132" customFormat="1" ht="22.8" hidden="1" x14ac:dyDescent="0.4">
      <c r="A245" s="132" t="s">
        <v>207</v>
      </c>
      <c r="B245" s="133"/>
      <c r="C245" s="27">
        <f t="shared" si="80"/>
        <v>22292</v>
      </c>
      <c r="D245" s="133"/>
      <c r="E245" s="138"/>
      <c r="F245" s="132">
        <v>2158</v>
      </c>
      <c r="G245" s="143"/>
      <c r="I245" s="132">
        <v>1160</v>
      </c>
      <c r="J245" s="132">
        <v>425</v>
      </c>
      <c r="K245" s="132">
        <v>2084</v>
      </c>
      <c r="L245" s="132">
        <v>2173</v>
      </c>
      <c r="N245" s="132">
        <v>2277</v>
      </c>
      <c r="O245" s="132">
        <v>450</v>
      </c>
      <c r="P245" s="132">
        <v>1375</v>
      </c>
      <c r="Q245" s="132">
        <v>1202</v>
      </c>
      <c r="R245" s="132">
        <v>2053</v>
      </c>
      <c r="T245" s="132">
        <v>2558</v>
      </c>
      <c r="U245" s="132">
        <v>1642</v>
      </c>
      <c r="W245" s="132">
        <v>546</v>
      </c>
      <c r="X245" s="132">
        <v>776</v>
      </c>
      <c r="Y245" s="132">
        <v>443</v>
      </c>
      <c r="Z245" s="132">
        <v>970</v>
      </c>
    </row>
    <row r="246" spans="1:26" s="132" customFormat="1" ht="22.8" hidden="1" x14ac:dyDescent="0.4">
      <c r="A246" s="132" t="s">
        <v>216</v>
      </c>
      <c r="B246" s="133"/>
      <c r="C246" s="27"/>
      <c r="D246" s="133"/>
      <c r="E246" s="138"/>
      <c r="G246" s="143"/>
      <c r="T246" s="132">
        <v>247</v>
      </c>
      <c r="X246" s="132">
        <v>136</v>
      </c>
    </row>
    <row r="247" spans="1:26" s="132" customFormat="1" ht="22.8" hidden="1" x14ac:dyDescent="0.4">
      <c r="A247" s="132" t="s">
        <v>208</v>
      </c>
      <c r="B247" s="133" t="s">
        <v>1</v>
      </c>
      <c r="C247" s="27">
        <f t="shared" si="80"/>
        <v>9443</v>
      </c>
      <c r="D247" s="133"/>
      <c r="E247" s="138"/>
      <c r="F247" s="132">
        <v>55</v>
      </c>
      <c r="G247" s="143"/>
      <c r="I247" s="132">
        <v>1755</v>
      </c>
      <c r="J247" s="132">
        <v>152</v>
      </c>
      <c r="K247" s="132">
        <v>300</v>
      </c>
      <c r="L247" s="132">
        <v>525</v>
      </c>
      <c r="N247" s="132">
        <v>173</v>
      </c>
      <c r="O247" s="132">
        <v>75.5</v>
      </c>
      <c r="P247" s="132">
        <v>842</v>
      </c>
      <c r="Q247" s="132">
        <v>934</v>
      </c>
      <c r="R247" s="132">
        <v>628</v>
      </c>
      <c r="T247" s="167">
        <v>1193.5</v>
      </c>
      <c r="U247" s="132">
        <v>1097</v>
      </c>
      <c r="X247" s="132">
        <v>1094</v>
      </c>
      <c r="Z247" s="132">
        <v>619</v>
      </c>
    </row>
    <row r="248" spans="1:26" s="132" customFormat="1" ht="22.8" hidden="1" x14ac:dyDescent="0.4">
      <c r="A248" s="132" t="s">
        <v>209</v>
      </c>
      <c r="B248" s="133"/>
      <c r="C248" s="27">
        <f t="shared" si="80"/>
        <v>1173</v>
      </c>
      <c r="D248" s="133"/>
      <c r="E248" s="138"/>
      <c r="G248" s="143"/>
      <c r="I248" s="132">
        <v>21</v>
      </c>
      <c r="J248" s="132">
        <v>228</v>
      </c>
      <c r="N248" s="132">
        <v>45</v>
      </c>
      <c r="O248" s="132">
        <v>64</v>
      </c>
      <c r="P248" s="132">
        <v>74</v>
      </c>
      <c r="Q248" s="132">
        <v>118</v>
      </c>
      <c r="T248" s="132">
        <v>138</v>
      </c>
      <c r="U248" s="132">
        <v>81</v>
      </c>
      <c r="W248" s="132">
        <v>145</v>
      </c>
      <c r="X248" s="132">
        <v>259</v>
      </c>
    </row>
    <row r="249" spans="1:26" s="132" customFormat="1" ht="22.8" hidden="1" x14ac:dyDescent="0.4">
      <c r="A249" s="132" t="s">
        <v>212</v>
      </c>
      <c r="B249" s="133"/>
      <c r="C249" s="27">
        <f t="shared" si="80"/>
        <v>455</v>
      </c>
      <c r="D249" s="133"/>
      <c r="E249" s="138"/>
      <c r="F249" s="132">
        <v>160</v>
      </c>
      <c r="G249" s="143"/>
      <c r="R249" s="132">
        <v>180</v>
      </c>
      <c r="Y249" s="132">
        <v>115</v>
      </c>
    </row>
    <row r="250" spans="1:26" s="132" customFormat="1" ht="22.8" hidden="1" x14ac:dyDescent="0.4">
      <c r="A250" s="132" t="s">
        <v>213</v>
      </c>
      <c r="B250" s="133"/>
      <c r="C250" s="27">
        <f t="shared" si="80"/>
        <v>169.5</v>
      </c>
      <c r="D250" s="133"/>
      <c r="E250" s="138"/>
      <c r="G250" s="143"/>
      <c r="L250" s="132">
        <v>84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211</v>
      </c>
      <c r="B251" s="133"/>
      <c r="C251" s="27">
        <f t="shared" si="80"/>
        <v>870</v>
      </c>
      <c r="D251" s="133"/>
      <c r="E251" s="138"/>
      <c r="G251" s="143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214</v>
      </c>
      <c r="B252" s="133"/>
      <c r="C252" s="27">
        <f t="shared" si="80"/>
        <v>381</v>
      </c>
      <c r="D252" s="133"/>
      <c r="E252" s="138"/>
      <c r="G252" s="143"/>
      <c r="L252" s="132">
        <v>20</v>
      </c>
      <c r="N252" s="132">
        <v>65</v>
      </c>
      <c r="P252" s="132">
        <v>15</v>
      </c>
      <c r="R252" s="132">
        <v>128</v>
      </c>
      <c r="T252" s="132">
        <v>73</v>
      </c>
      <c r="U252" s="132">
        <v>60</v>
      </c>
      <c r="W252" s="132">
        <v>20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2020-09-04T11:45:48Z</cp:lastPrinted>
  <dcterms:created xsi:type="dcterms:W3CDTF">2017-06-08T05:54:08Z</dcterms:created>
  <dcterms:modified xsi:type="dcterms:W3CDTF">2020-09-04T11:46:38Z</dcterms:modified>
</cp:coreProperties>
</file>