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esktop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  <fileRecoveryPr repairLoad="1"/>
</workbook>
</file>

<file path=xl/calcChain.xml><?xml version="1.0" encoding="utf-8"?>
<calcChain xmlns="http://schemas.openxmlformats.org/spreadsheetml/2006/main">
  <c r="T161" i="1" l="1"/>
  <c r="N140" i="1" l="1"/>
  <c r="N135" i="1"/>
  <c r="M161" i="1" l="1"/>
  <c r="C246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V244" i="1"/>
  <c r="W244" i="1"/>
  <c r="X244" i="1"/>
  <c r="Y244" i="1"/>
  <c r="Z244" i="1"/>
  <c r="C228" i="1" l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C248" i="1"/>
  <c r="C244" i="1" s="1"/>
  <c r="C250" i="1"/>
  <c r="C251" i="1"/>
  <c r="W140" i="1" l="1"/>
  <c r="X161" i="1" l="1"/>
  <c r="K140" i="1" l="1"/>
  <c r="T205" i="1" l="1"/>
  <c r="Q122" i="1" l="1"/>
  <c r="G99" i="1" l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D181" i="1"/>
  <c r="C181" i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C166" i="1"/>
  <c r="C168" i="1"/>
  <c r="C169" i="1"/>
  <c r="C171" i="1"/>
  <c r="C172" i="1"/>
  <c r="C174" i="1"/>
  <c r="C175" i="1"/>
  <c r="C176" i="1"/>
  <c r="C124" i="1" l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D161" i="1" s="1"/>
  <c r="K161" i="1"/>
  <c r="Q161" i="1"/>
  <c r="W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<sst xmlns="http://schemas.openxmlformats.org/spreadsheetml/2006/main" count="266" uniqueCount="217">
  <si>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</si>
  <si>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</si>
  <si>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</si>
  <si>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</si>
  <si>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</si>
  <si>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</si>
  <si>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</si>
  <si>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</si>
  <si>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</si>
  <si>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</si>
  <si>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</si>
  <si>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</si>
  <si>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</si>
  <si>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</si>
  <si>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</si>
  <si>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</si>
  <si>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</si>
  <si>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</si>
  <si>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</si>
  <si>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</si>
  <si>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</si>
  <si>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</si>
  <si>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</si>
  <si>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</si>
  <si>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</si>
  <si>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</si>
  <si>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</si>
  <si>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</si>
  <si>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</si>
  <si>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</si>
  <si>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</si>
  <si>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</si>
  <si>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</si>
  <si>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</si>
  <si>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</si>
  <si>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</si>
  <si>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</si>
  <si>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</si>
  <si>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</si>
  <si>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</si>
  <si>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</si>
  <si>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</si>
  <si>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</si>
  <si>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</si>
  <si>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</si>
  <si>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</si>
  <si>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</si>
  <si>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</si>
  <si>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</si>
  <si>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</si>
  <si>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</si>
  <si>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</si>
  <si>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</si>
  <si>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</si>
  <si>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</si>
  <si>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</si>
  <si>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</si>
  <si>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</si>
  <si>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</si>
  <si>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</si>
  <si>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</si>
  <si>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</si>
  <si>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</si>
  <si>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</si>
  <si>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</si>
  <si>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</si>
  <si>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</si>
  <si>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</si>
  <si>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</si>
  <si>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</si>
  <si>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</si>
  <si>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</si>
  <si>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</si>
  <si>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</si>
  <si>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</si>
  <si>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</si>
  <si>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</si>
  <si>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</si>
  <si>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</si>
  <si>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</si>
  <si>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</si>
  <si>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</si>
  <si>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</si>
  <si>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</si>
  <si>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</si>
  <si>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</si>
  <si>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</si>
  <si>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</si>
  <si>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</si>
  <si>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</si>
  <si>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</si>
  <si>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</si>
  <si>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</si>
  <si>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</si>
  <si>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</si>
  <si>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</si>
  <si>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</si>
  <si>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</si>
  <si>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</si>
  <si>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</si>
  <si>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</si>
  <si>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</si>
  <si>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</si>
  <si>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</si>
  <si>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</si>
  <si>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</si>
  <si>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</si>
  <si>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</si>
  <si>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</si>
  <si>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</si>
  <si>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</si>
  <si>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</si>
  <si>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</si>
  <si>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</si>
  <si>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</si>
  <si>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</si>
  <si>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</si>
  <si>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</si>
  <si>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</si>
  <si>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</si>
  <si>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</si>
  <si>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</si>
  <si>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</si>
  <si>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</si>
  <si>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</si>
  <si>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</si>
  <si>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</si>
  <si>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</si>
  <si>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</si>
  <si>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</si>
  <si>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</si>
  <si>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</si>
  <si>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</si>
  <si>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</si>
  <si>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</si>
  <si>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</si>
  <si>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</si>
  <si>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</si>
  <si>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</si>
  <si>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</si>
  <si>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</si>
  <si>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</si>
  <si>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</si>
  <si>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</si>
  <si>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</si>
  <si>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</si>
  <si>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</si>
  <si>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</si>
  <si>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</si>
  <si>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</si>
  <si>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</si>
  <si>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</si>
  <si>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</si>
  <si>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</si>
  <si>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</si>
  <si>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</si>
  <si>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</si>
  <si>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</si>
  <si>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</si>
  <si>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</si>
  <si>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</si>
  <si>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</si>
  <si>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</si>
  <si>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</si>
  <si>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</si>
  <si>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</si>
  <si>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</si>
  <si>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</si>
  <si>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</si>
  <si>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</si>
  <si>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</si>
  <si>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</si>
  <si>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</si>
  <si>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</si>
  <si>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</si>
  <si>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</si>
  <si>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</si>
  <si>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</si>
  <si>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</si>
  <si>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</si>
  <si>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</si>
  <si>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</si>
  <si>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</si>
  <si>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</si>
  <si>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</si>
  <si>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</si>
  <si>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</si>
  <si>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</si>
  <si>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</si>
  <si>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</si>
  <si>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</si>
  <si>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</si>
  <si>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</si>
  <si>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</si>
  <si>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</si>
  <si>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</si>
  <si>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</si>
  <si>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</si>
  <si>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</si>
  <si>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</si>
  <si>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</si>
  <si>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</si>
  <si>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</si>
  <si>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</si>
  <si>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</si>
  <si>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</si>
  <si>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</si>
  <si>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</si>
  <si>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</si>
  <si>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</si>
  <si>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</si>
  <si>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</si>
  <si>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</si>
  <si>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</si>
  <si>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</si>
  <si>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</si>
  <si>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9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</si>
</sst>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  <font>
      <b/>
      <i/>
      <sz val="17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3" fontId="24" fillId="0" borderId="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2"/>
  <sheetViews>
    <sheetView tabSelected="1" view="pageBreakPreview" topLeftCell="A2" zoomScale="70" zoomScaleNormal="70" zoomScaleSheetLayoutView="70" zoomScalePageLayoutView="82" workbookViewId="0">
      <pane xSplit="4" ySplit="5" topLeftCell="J7" activePane="bottomRight" state="frozen"/>
      <selection activeCell="A2" sqref="A2"/>
      <selection pane="topRight" activeCell="E2" sqref="E2"/>
      <selection pane="bottomLeft" activeCell="A7" sqref="A7"/>
      <selection pane="bottomRight" activeCell="C107" sqref="C107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8" t="s">
        <v>216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9" t="s">
        <v>3</v>
      </c>
      <c r="B4" s="162" t="s">
        <v>195</v>
      </c>
      <c r="C4" s="155" t="s">
        <v>196</v>
      </c>
      <c r="D4" s="155" t="s">
        <v>197</v>
      </c>
      <c r="E4" s="155" t="s">
        <v>203</v>
      </c>
      <c r="F4" s="165" t="s">
        <v>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</row>
    <row r="5" spans="1:27" s="2" customFormat="1" ht="87" customHeight="1" x14ac:dyDescent="0.3">
      <c r="A5" s="160"/>
      <c r="B5" s="163"/>
      <c r="C5" s="156"/>
      <c r="D5" s="156"/>
      <c r="E5" s="156"/>
      <c r="F5" s="153" t="s">
        <v>5</v>
      </c>
      <c r="G5" s="153" t="s">
        <v>6</v>
      </c>
      <c r="H5" s="153" t="s">
        <v>7</v>
      </c>
      <c r="I5" s="153" t="s">
        <v>8</v>
      </c>
      <c r="J5" s="153" t="s">
        <v>9</v>
      </c>
      <c r="K5" s="153" t="s">
        <v>10</v>
      </c>
      <c r="L5" s="153" t="s">
        <v>11</v>
      </c>
      <c r="M5" s="153" t="s">
        <v>12</v>
      </c>
      <c r="N5" s="153" t="s">
        <v>13</v>
      </c>
      <c r="O5" s="153" t="s">
        <v>14</v>
      </c>
      <c r="P5" s="153" t="s">
        <v>15</v>
      </c>
      <c r="Q5" s="153" t="s">
        <v>16</v>
      </c>
      <c r="R5" s="153" t="s">
        <v>17</v>
      </c>
      <c r="S5" s="153" t="s">
        <v>18</v>
      </c>
      <c r="T5" s="153" t="s">
        <v>19</v>
      </c>
      <c r="U5" s="153" t="s">
        <v>20</v>
      </c>
      <c r="V5" s="153" t="s">
        <v>21</v>
      </c>
      <c r="W5" s="153" t="s">
        <v>22</v>
      </c>
      <c r="X5" s="153" t="s">
        <v>23</v>
      </c>
      <c r="Y5" s="153" t="s">
        <v>24</v>
      </c>
      <c r="Z5" s="153" t="s">
        <v>25</v>
      </c>
    </row>
    <row r="6" spans="1:27" s="2" customFormat="1" ht="70.2" customHeight="1" thickBot="1" x14ac:dyDescent="0.35">
      <c r="A6" s="161"/>
      <c r="B6" s="164"/>
      <c r="C6" s="157"/>
      <c r="D6" s="157"/>
      <c r="E6" s="157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20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20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289701</v>
      </c>
      <c r="D99" s="15">
        <f>C99/B99</f>
        <v>1.0749732834624632</v>
      </c>
      <c r="E99" s="15"/>
      <c r="F99" s="10">
        <f>F93-F97-F98</f>
        <v>12488</v>
      </c>
      <c r="G99" s="10">
        <f t="shared" ref="G99:Z99" si="21">G93-G97-G98</f>
        <v>8189</v>
      </c>
      <c r="H99" s="10">
        <f t="shared" si="21"/>
        <v>17843</v>
      </c>
      <c r="I99" s="10">
        <f t="shared" si="21"/>
        <v>17974</v>
      </c>
      <c r="J99" s="10">
        <f t="shared" si="21"/>
        <v>8809</v>
      </c>
      <c r="K99" s="10">
        <f t="shared" si="21"/>
        <v>20108</v>
      </c>
      <c r="L99" s="10">
        <f t="shared" si="21"/>
        <v>13038</v>
      </c>
      <c r="M99" s="10">
        <f t="shared" si="21"/>
        <v>14988</v>
      </c>
      <c r="N99" s="10">
        <f t="shared" si="21"/>
        <v>15266</v>
      </c>
      <c r="O99" s="10">
        <f t="shared" si="21"/>
        <v>4358</v>
      </c>
      <c r="P99" s="10">
        <f t="shared" si="21"/>
        <v>9482</v>
      </c>
      <c r="Q99" s="10">
        <f t="shared" si="21"/>
        <v>14031</v>
      </c>
      <c r="R99" s="10">
        <f t="shared" si="21"/>
        <v>17653</v>
      </c>
      <c r="S99" s="10">
        <f t="shared" si="21"/>
        <v>16658</v>
      </c>
      <c r="T99" s="10">
        <f t="shared" si="21"/>
        <v>20579</v>
      </c>
      <c r="U99" s="10">
        <f t="shared" si="21"/>
        <v>13524</v>
      </c>
      <c r="V99" s="10">
        <f t="shared" si="21"/>
        <v>11507</v>
      </c>
      <c r="W99" s="10">
        <f t="shared" si="21"/>
        <v>5389</v>
      </c>
      <c r="X99" s="10">
        <f t="shared" si="21"/>
        <v>13504</v>
      </c>
      <c r="Y99" s="10">
        <f t="shared" si="21"/>
        <v>23514</v>
      </c>
      <c r="Z99" s="10">
        <f t="shared" si="21"/>
        <v>10799</v>
      </c>
    </row>
    <row r="100" spans="1:26" s="12" customFormat="1" ht="30" customHeight="1" x14ac:dyDescent="0.25">
      <c r="A100" s="32" t="s">
        <v>91</v>
      </c>
      <c r="B100" s="23">
        <v>247113</v>
      </c>
      <c r="C100" s="27">
        <f t="shared" si="20"/>
        <v>274874.5</v>
      </c>
      <c r="D100" s="15">
        <f>C100/B100</f>
        <v>1.1123433409007215</v>
      </c>
      <c r="E100" s="15"/>
      <c r="F100" s="39">
        <v>10988</v>
      </c>
      <c r="G100" s="39">
        <v>7539</v>
      </c>
      <c r="H100" s="39">
        <v>17838</v>
      </c>
      <c r="I100" s="39">
        <v>17122</v>
      </c>
      <c r="J100" s="39">
        <v>8677</v>
      </c>
      <c r="K100" s="39">
        <v>19128</v>
      </c>
      <c r="L100" s="39">
        <v>11743</v>
      </c>
      <c r="M100" s="39">
        <v>14763</v>
      </c>
      <c r="N100" s="39">
        <v>14570</v>
      </c>
      <c r="O100" s="39">
        <v>4194</v>
      </c>
      <c r="P100" s="39">
        <v>9224</v>
      </c>
      <c r="Q100" s="39">
        <v>13205</v>
      </c>
      <c r="R100" s="39">
        <v>16240</v>
      </c>
      <c r="S100" s="39">
        <v>15478</v>
      </c>
      <c r="T100" s="39">
        <v>18949</v>
      </c>
      <c r="U100" s="39">
        <v>12297.5</v>
      </c>
      <c r="V100" s="39">
        <v>11483</v>
      </c>
      <c r="W100" s="39">
        <v>5023</v>
      </c>
      <c r="X100" s="39">
        <v>12494</v>
      </c>
      <c r="Y100" s="39">
        <v>23399</v>
      </c>
      <c r="Z100" s="39">
        <v>10520</v>
      </c>
    </row>
    <row r="101" spans="1:26" s="12" customFormat="1" ht="30" customHeight="1" x14ac:dyDescent="0.25">
      <c r="A101" s="13" t="s">
        <v>183</v>
      </c>
      <c r="B101" s="29">
        <f t="shared" ref="B101:E101" si="22">B100/B99</f>
        <v>0.91694496393267433</v>
      </c>
      <c r="C101" s="29">
        <f t="shared" si="22"/>
        <v>0.94882137099975494</v>
      </c>
      <c r="D101" s="15"/>
      <c r="E101" s="29" t="e">
        <f t="shared" si="22"/>
        <v>#DIV/0!</v>
      </c>
      <c r="F101" s="29">
        <f>F100/F99</f>
        <v>0.87988468930172969</v>
      </c>
      <c r="G101" s="29">
        <f>G100/G99</f>
        <v>0.92062522896568566</v>
      </c>
      <c r="H101" s="29">
        <f t="shared" ref="H101:Z101" si="23">H100/H99</f>
        <v>0.99971977806422685</v>
      </c>
      <c r="I101" s="29">
        <f t="shared" si="23"/>
        <v>0.95259819739623897</v>
      </c>
      <c r="J101" s="29">
        <f t="shared" si="23"/>
        <v>0.98501532523555457</v>
      </c>
      <c r="K101" s="29">
        <f t="shared" si="23"/>
        <v>0.95126317883429479</v>
      </c>
      <c r="L101" s="29">
        <f t="shared" si="23"/>
        <v>0.90067495014572785</v>
      </c>
      <c r="M101" s="29">
        <f t="shared" si="23"/>
        <v>0.98498799039231388</v>
      </c>
      <c r="N101" s="29">
        <f t="shared" si="23"/>
        <v>0.95440848945368795</v>
      </c>
      <c r="O101" s="29">
        <f t="shared" si="23"/>
        <v>0.9623680587425425</v>
      </c>
      <c r="P101" s="29">
        <f t="shared" si="23"/>
        <v>0.97279055051676866</v>
      </c>
      <c r="Q101" s="29">
        <f t="shared" si="23"/>
        <v>0.94113035421566527</v>
      </c>
      <c r="R101" s="29">
        <f t="shared" si="23"/>
        <v>0.91995694782756476</v>
      </c>
      <c r="S101" s="29">
        <f t="shared" si="23"/>
        <v>0.92916316484571981</v>
      </c>
      <c r="T101" s="29">
        <f t="shared" si="23"/>
        <v>0.92079304145002183</v>
      </c>
      <c r="U101" s="29">
        <f t="shared" si="23"/>
        <v>0.90930937592428274</v>
      </c>
      <c r="V101" s="29">
        <f t="shared" si="23"/>
        <v>0.99791431302685318</v>
      </c>
      <c r="W101" s="29">
        <f t="shared" si="23"/>
        <v>0.93208387455928743</v>
      </c>
      <c r="X101" s="29">
        <f t="shared" si="23"/>
        <v>0.92520734597156395</v>
      </c>
      <c r="Y101" s="29">
        <f t="shared" si="23"/>
        <v>0.99510929658926595</v>
      </c>
      <c r="Z101" s="29">
        <f t="shared" si="23"/>
        <v>0.97416427446985832</v>
      </c>
    </row>
    <row r="102" spans="1:26" s="91" customFormat="1" ht="31.8" hidden="1" customHeight="1" x14ac:dyDescent="0.25">
      <c r="A102" s="89" t="s">
        <v>96</v>
      </c>
      <c r="B102" s="92">
        <f>B99-B100</f>
        <v>22383</v>
      </c>
      <c r="C102" s="143">
        <f t="shared" si="20"/>
        <v>14826.5</v>
      </c>
      <c r="D102" s="92"/>
      <c r="E102" s="92"/>
      <c r="F102" s="92">
        <f t="shared" ref="F102:Z102" si="24">F99-F100</f>
        <v>1500</v>
      </c>
      <c r="G102" s="92">
        <f t="shared" si="24"/>
        <v>650</v>
      </c>
      <c r="H102" s="92">
        <f t="shared" si="24"/>
        <v>5</v>
      </c>
      <c r="I102" s="92">
        <f t="shared" si="24"/>
        <v>852</v>
      </c>
      <c r="J102" s="92">
        <f t="shared" si="24"/>
        <v>132</v>
      </c>
      <c r="K102" s="92">
        <f t="shared" si="24"/>
        <v>980</v>
      </c>
      <c r="L102" s="92">
        <f t="shared" si="24"/>
        <v>1295</v>
      </c>
      <c r="M102" s="92">
        <f t="shared" si="24"/>
        <v>225</v>
      </c>
      <c r="N102" s="92">
        <f t="shared" si="24"/>
        <v>696</v>
      </c>
      <c r="O102" s="92">
        <f t="shared" si="24"/>
        <v>164</v>
      </c>
      <c r="P102" s="92">
        <f t="shared" si="24"/>
        <v>258</v>
      </c>
      <c r="Q102" s="92">
        <f t="shared" si="24"/>
        <v>826</v>
      </c>
      <c r="R102" s="92">
        <f t="shared" si="24"/>
        <v>1413</v>
      </c>
      <c r="S102" s="92">
        <f t="shared" si="24"/>
        <v>1180</v>
      </c>
      <c r="T102" s="92">
        <f t="shared" si="24"/>
        <v>1630</v>
      </c>
      <c r="U102" s="92">
        <f t="shared" si="24"/>
        <v>1226.5</v>
      </c>
      <c r="V102" s="92">
        <f t="shared" si="24"/>
        <v>24</v>
      </c>
      <c r="W102" s="92">
        <f t="shared" si="24"/>
        <v>366</v>
      </c>
      <c r="X102" s="92">
        <f t="shared" si="24"/>
        <v>1010</v>
      </c>
      <c r="Y102" s="92">
        <f t="shared" si="24"/>
        <v>115</v>
      </c>
      <c r="Z102" s="92">
        <f t="shared" si="24"/>
        <v>279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20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20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20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245779</v>
      </c>
      <c r="C107" s="27">
        <f t="shared" si="20"/>
        <v>274874.5</v>
      </c>
      <c r="D107" s="15">
        <f>C107/B107</f>
        <v>1.1183807404212727</v>
      </c>
      <c r="E107" s="15"/>
      <c r="F107" s="39">
        <v>10988</v>
      </c>
      <c r="G107" s="39">
        <v>7539</v>
      </c>
      <c r="H107" s="39">
        <v>17838</v>
      </c>
      <c r="I107" s="39">
        <v>17122</v>
      </c>
      <c r="J107" s="39">
        <v>8677</v>
      </c>
      <c r="K107" s="39">
        <v>19128</v>
      </c>
      <c r="L107" s="39">
        <v>11743</v>
      </c>
      <c r="M107" s="39">
        <v>14763</v>
      </c>
      <c r="N107" s="39">
        <v>14570</v>
      </c>
      <c r="O107" s="39">
        <v>4194</v>
      </c>
      <c r="P107" s="39">
        <v>9224</v>
      </c>
      <c r="Q107" s="39">
        <v>13205</v>
      </c>
      <c r="R107" s="39">
        <v>16240</v>
      </c>
      <c r="S107" s="39">
        <v>15478</v>
      </c>
      <c r="T107" s="39">
        <v>18949</v>
      </c>
      <c r="U107" s="39">
        <v>12297.5</v>
      </c>
      <c r="V107" s="39">
        <v>11483</v>
      </c>
      <c r="W107" s="39">
        <v>5023</v>
      </c>
      <c r="X107" s="39">
        <v>12494</v>
      </c>
      <c r="Y107" s="39">
        <v>23399</v>
      </c>
      <c r="Z107" s="39">
        <v>10520</v>
      </c>
    </row>
    <row r="108" spans="1:26" s="12" customFormat="1" ht="24" hidden="1" customHeight="1" x14ac:dyDescent="0.25">
      <c r="A108" s="13" t="s">
        <v>183</v>
      </c>
      <c r="B108" s="29">
        <f>B107/B99</f>
        <v>0.91199498322795147</v>
      </c>
      <c r="C108" s="27">
        <f t="shared" si="20"/>
        <v>19.909168425928854</v>
      </c>
      <c r="D108" s="29"/>
      <c r="E108" s="29"/>
      <c r="F108" s="29">
        <f t="shared" ref="F108:Z108" si="25">F107/F99</f>
        <v>0.87988468930172969</v>
      </c>
      <c r="G108" s="29">
        <f t="shared" si="25"/>
        <v>0.92062522896568566</v>
      </c>
      <c r="H108" s="29">
        <f t="shared" si="25"/>
        <v>0.99971977806422685</v>
      </c>
      <c r="I108" s="29">
        <f t="shared" si="25"/>
        <v>0.95259819739623897</v>
      </c>
      <c r="J108" s="29">
        <f t="shared" si="25"/>
        <v>0.98501532523555457</v>
      </c>
      <c r="K108" s="29">
        <f t="shared" si="25"/>
        <v>0.95126317883429479</v>
      </c>
      <c r="L108" s="29">
        <f t="shared" si="25"/>
        <v>0.90067495014572785</v>
      </c>
      <c r="M108" s="29">
        <f t="shared" si="25"/>
        <v>0.98498799039231388</v>
      </c>
      <c r="N108" s="29">
        <f t="shared" si="25"/>
        <v>0.95440848945368795</v>
      </c>
      <c r="O108" s="29">
        <f t="shared" si="25"/>
        <v>0.9623680587425425</v>
      </c>
      <c r="P108" s="29">
        <f t="shared" si="25"/>
        <v>0.97279055051676866</v>
      </c>
      <c r="Q108" s="29">
        <f t="shared" si="25"/>
        <v>0.94113035421566527</v>
      </c>
      <c r="R108" s="29">
        <f t="shared" si="25"/>
        <v>0.91995694782756476</v>
      </c>
      <c r="S108" s="29">
        <f t="shared" si="25"/>
        <v>0.92916316484571981</v>
      </c>
      <c r="T108" s="29">
        <f t="shared" si="25"/>
        <v>0.92079304145002183</v>
      </c>
      <c r="U108" s="29">
        <f t="shared" si="25"/>
        <v>0.90930937592428274</v>
      </c>
      <c r="V108" s="29">
        <f t="shared" si="25"/>
        <v>0.99791431302685318</v>
      </c>
      <c r="W108" s="29">
        <f t="shared" si="25"/>
        <v>0.93208387455928743</v>
      </c>
      <c r="X108" s="29">
        <f t="shared" si="25"/>
        <v>0.92520734597156395</v>
      </c>
      <c r="Y108" s="29">
        <f t="shared" si="25"/>
        <v>0.99510929658926595</v>
      </c>
      <c r="Z108" s="29">
        <f t="shared" si="25"/>
        <v>0.97416427446985832</v>
      </c>
    </row>
    <row r="109" spans="1:26" s="12" customFormat="1" ht="30" customHeight="1" x14ac:dyDescent="0.25">
      <c r="A109" s="11" t="s">
        <v>92</v>
      </c>
      <c r="B109" s="39">
        <v>116344</v>
      </c>
      <c r="C109" s="27">
        <f t="shared" si="20"/>
        <v>148038</v>
      </c>
      <c r="D109" s="15">
        <f t="shared" ref="D109:D114" si="26">C109/B109</f>
        <v>1.2724162827477137</v>
      </c>
      <c r="E109" s="15"/>
      <c r="F109" s="10">
        <v>7475</v>
      </c>
      <c r="G109" s="10">
        <v>3750</v>
      </c>
      <c r="H109" s="10">
        <v>8709</v>
      </c>
      <c r="I109" s="10">
        <v>8042</v>
      </c>
      <c r="J109" s="10">
        <v>4543</v>
      </c>
      <c r="K109" s="10">
        <v>10750</v>
      </c>
      <c r="L109" s="10">
        <v>5567</v>
      </c>
      <c r="M109" s="10">
        <v>7058</v>
      </c>
      <c r="N109" s="10">
        <v>8945</v>
      </c>
      <c r="O109" s="10">
        <v>1887</v>
      </c>
      <c r="P109" s="10">
        <v>4541</v>
      </c>
      <c r="Q109" s="10">
        <v>6596</v>
      </c>
      <c r="R109" s="10">
        <v>10229</v>
      </c>
      <c r="S109" s="10">
        <v>8882</v>
      </c>
      <c r="T109" s="10">
        <v>10541</v>
      </c>
      <c r="U109" s="10">
        <v>6410</v>
      </c>
      <c r="V109" s="10">
        <v>6550</v>
      </c>
      <c r="W109" s="10">
        <v>3114</v>
      </c>
      <c r="X109" s="10">
        <v>6570</v>
      </c>
      <c r="Y109" s="10">
        <v>13599</v>
      </c>
      <c r="Z109" s="10">
        <v>4280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20"/>
        <v>7896.4</v>
      </c>
      <c r="D110" s="15">
        <f t="shared" si="26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101813</v>
      </c>
      <c r="C111" s="27">
        <f t="shared" si="20"/>
        <v>97878</v>
      </c>
      <c r="D111" s="15">
        <f t="shared" si="26"/>
        <v>0.96135071159871532</v>
      </c>
      <c r="E111" s="15"/>
      <c r="F111" s="10">
        <v>2087</v>
      </c>
      <c r="G111" s="10">
        <v>2601</v>
      </c>
      <c r="H111" s="10">
        <v>7214</v>
      </c>
      <c r="I111" s="10">
        <v>7610</v>
      </c>
      <c r="J111" s="10">
        <v>2442</v>
      </c>
      <c r="K111" s="10">
        <v>6505</v>
      </c>
      <c r="L111" s="10">
        <v>3107</v>
      </c>
      <c r="M111" s="10">
        <v>5119</v>
      </c>
      <c r="N111" s="10">
        <v>5096</v>
      </c>
      <c r="O111" s="10">
        <v>1497</v>
      </c>
      <c r="P111" s="10">
        <v>4187</v>
      </c>
      <c r="Q111" s="10">
        <v>5190</v>
      </c>
      <c r="R111" s="10">
        <v>4909</v>
      </c>
      <c r="S111" s="10">
        <v>8398</v>
      </c>
      <c r="T111" s="10">
        <v>6803</v>
      </c>
      <c r="U111" s="10">
        <v>4743</v>
      </c>
      <c r="V111" s="10">
        <v>3974</v>
      </c>
      <c r="W111" s="10">
        <v>1455</v>
      </c>
      <c r="X111" s="10">
        <v>3800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20"/>
        <v>90</v>
      </c>
      <c r="D112" s="15"/>
      <c r="E112" s="15"/>
      <c r="F112" s="24"/>
      <c r="G112" s="24"/>
      <c r="H112" s="24">
        <v>90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6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646415</v>
      </c>
      <c r="C114" s="27">
        <f t="shared" si="20"/>
        <v>879428</v>
      </c>
      <c r="D114" s="15">
        <f t="shared" si="26"/>
        <v>1.3604696673189824</v>
      </c>
      <c r="E114" s="15"/>
      <c r="F114" s="39">
        <v>36500</v>
      </c>
      <c r="G114" s="39">
        <v>21109</v>
      </c>
      <c r="H114" s="39">
        <v>61841</v>
      </c>
      <c r="I114" s="39">
        <v>53636</v>
      </c>
      <c r="J114" s="39">
        <v>23551</v>
      </c>
      <c r="K114" s="39">
        <v>67937</v>
      </c>
      <c r="L114" s="39">
        <v>35829</v>
      </c>
      <c r="M114" s="39">
        <v>44154</v>
      </c>
      <c r="N114" s="39">
        <v>50498</v>
      </c>
      <c r="O114" s="39">
        <v>11515</v>
      </c>
      <c r="P114" s="39">
        <v>27958</v>
      </c>
      <c r="Q114" s="39">
        <v>39417</v>
      </c>
      <c r="R114" s="39">
        <v>51968</v>
      </c>
      <c r="S114" s="39">
        <v>49118</v>
      </c>
      <c r="T114" s="39">
        <v>68544</v>
      </c>
      <c r="U114" s="39">
        <v>38259</v>
      </c>
      <c r="V114" s="39">
        <v>34022</v>
      </c>
      <c r="W114" s="39">
        <v>11924</v>
      </c>
      <c r="X114" s="39">
        <v>41544</v>
      </c>
      <c r="Y114" s="39">
        <v>80350</v>
      </c>
      <c r="Z114" s="39">
        <v>29754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7">F114/F113</f>
        <v>#DIV/0!</v>
      </c>
      <c r="G115" s="30" t="e">
        <f t="shared" si="27"/>
        <v>#DIV/0!</v>
      </c>
      <c r="H115" s="30" t="e">
        <f t="shared" si="27"/>
        <v>#DIV/0!</v>
      </c>
      <c r="I115" s="30" t="e">
        <f t="shared" si="27"/>
        <v>#DIV/0!</v>
      </c>
      <c r="J115" s="30" t="e">
        <f t="shared" si="27"/>
        <v>#DIV/0!</v>
      </c>
      <c r="K115" s="30" t="e">
        <f t="shared" si="27"/>
        <v>#DIV/0!</v>
      </c>
      <c r="L115" s="30" t="e">
        <f t="shared" si="27"/>
        <v>#DIV/0!</v>
      </c>
      <c r="M115" s="30" t="e">
        <f t="shared" si="27"/>
        <v>#DIV/0!</v>
      </c>
      <c r="N115" s="30" t="e">
        <f t="shared" si="27"/>
        <v>#DIV/0!</v>
      </c>
      <c r="O115" s="30" t="e">
        <f t="shared" si="27"/>
        <v>#DIV/0!</v>
      </c>
      <c r="P115" s="30" t="e">
        <f t="shared" si="27"/>
        <v>#DIV/0!</v>
      </c>
      <c r="Q115" s="30" t="e">
        <f t="shared" si="27"/>
        <v>#DIV/0!</v>
      </c>
      <c r="R115" s="30" t="e">
        <f t="shared" si="27"/>
        <v>#DIV/0!</v>
      </c>
      <c r="S115" s="30" t="e">
        <f t="shared" si="27"/>
        <v>#DIV/0!</v>
      </c>
      <c r="T115" s="30" t="e">
        <f t="shared" si="27"/>
        <v>#DIV/0!</v>
      </c>
      <c r="U115" s="30" t="e">
        <f t="shared" si="27"/>
        <v>#DIV/0!</v>
      </c>
      <c r="V115" s="30" t="e">
        <f t="shared" si="27"/>
        <v>#DIV/0!</v>
      </c>
      <c r="W115" s="30" t="e">
        <f t="shared" si="27"/>
        <v>#DIV/0!</v>
      </c>
      <c r="X115" s="30" t="e">
        <f t="shared" si="27"/>
        <v>#DIV/0!</v>
      </c>
      <c r="Y115" s="30" t="e">
        <f t="shared" si="27"/>
        <v>#DIV/0!</v>
      </c>
      <c r="Z115" s="30" t="e">
        <f t="shared" si="27"/>
        <v>#DIV/0!</v>
      </c>
    </row>
    <row r="116" spans="1:26" s="12" customFormat="1" ht="30" customHeight="1" x14ac:dyDescent="0.25">
      <c r="A116" s="11" t="s">
        <v>92</v>
      </c>
      <c r="B116" s="26">
        <v>304170</v>
      </c>
      <c r="C116" s="27">
        <f t="shared" si="20"/>
        <v>502768</v>
      </c>
      <c r="D116" s="15">
        <f t="shared" ref="D116:D128" si="28">C116/B116</f>
        <v>1.6529177762435481</v>
      </c>
      <c r="E116" s="15"/>
      <c r="F116" s="10">
        <v>25280</v>
      </c>
      <c r="G116" s="10">
        <v>10500</v>
      </c>
      <c r="H116" s="10">
        <v>33244</v>
      </c>
      <c r="I116" s="10">
        <v>27200</v>
      </c>
      <c r="J116" s="10">
        <v>13702</v>
      </c>
      <c r="K116" s="10">
        <v>38192</v>
      </c>
      <c r="L116" s="10">
        <v>17179</v>
      </c>
      <c r="M116" s="10">
        <v>22233</v>
      </c>
      <c r="N116" s="10">
        <v>33573</v>
      </c>
      <c r="O116" s="10">
        <v>5465</v>
      </c>
      <c r="P116" s="10">
        <v>14450</v>
      </c>
      <c r="Q116" s="10">
        <v>21628</v>
      </c>
      <c r="R116" s="10">
        <v>36237</v>
      </c>
      <c r="S116" s="10">
        <v>31087</v>
      </c>
      <c r="T116" s="10">
        <v>42624</v>
      </c>
      <c r="U116" s="10">
        <v>21351</v>
      </c>
      <c r="V116" s="10">
        <v>21113</v>
      </c>
      <c r="W116" s="10">
        <v>8633</v>
      </c>
      <c r="X116" s="10">
        <v>22243</v>
      </c>
      <c r="Y116" s="10">
        <v>44850</v>
      </c>
      <c r="Z116" s="10">
        <v>11984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20"/>
        <v>23741</v>
      </c>
      <c r="D117" s="15">
        <f t="shared" si="28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273242</v>
      </c>
      <c r="C118" s="27">
        <f t="shared" si="20"/>
        <v>285878</v>
      </c>
      <c r="D118" s="15">
        <f t="shared" si="28"/>
        <v>1.0462447207969492</v>
      </c>
      <c r="E118" s="15"/>
      <c r="F118" s="10">
        <v>5844</v>
      </c>
      <c r="G118" s="10">
        <v>7803</v>
      </c>
      <c r="H118" s="10">
        <v>23727</v>
      </c>
      <c r="I118" s="10">
        <v>22516</v>
      </c>
      <c r="J118" s="10">
        <v>6216</v>
      </c>
      <c r="K118" s="10">
        <v>23248</v>
      </c>
      <c r="L118" s="10">
        <v>9203</v>
      </c>
      <c r="M118" s="10">
        <v>15068</v>
      </c>
      <c r="N118" s="10">
        <v>15280</v>
      </c>
      <c r="O118" s="10">
        <v>4080</v>
      </c>
      <c r="P118" s="10">
        <v>12469</v>
      </c>
      <c r="Q118" s="10">
        <v>13924</v>
      </c>
      <c r="R118" s="10">
        <v>12860</v>
      </c>
      <c r="S118" s="10">
        <v>15114</v>
      </c>
      <c r="T118" s="10">
        <v>21678</v>
      </c>
      <c r="U118" s="10">
        <v>13535</v>
      </c>
      <c r="V118" s="10">
        <v>11167</v>
      </c>
      <c r="W118" s="10">
        <v>2588</v>
      </c>
      <c r="X118" s="10">
        <v>11978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20"/>
        <v>90</v>
      </c>
      <c r="D119" s="15"/>
      <c r="E119" s="15"/>
      <c r="F119" s="24"/>
      <c r="G119" s="24"/>
      <c r="H119" s="51">
        <v>90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9">B114/B107*10</f>
        <v>26.300660349338226</v>
      </c>
      <c r="C120" s="53">
        <f t="shared" ref="C120:Z120" si="30">C114/C107*10</f>
        <v>31.993800807277502</v>
      </c>
      <c r="D120" s="15">
        <f t="shared" si="28"/>
        <v>1.2164637838867998</v>
      </c>
      <c r="E120" s="53" t="e">
        <f t="shared" si="30"/>
        <v>#DIV/0!</v>
      </c>
      <c r="F120" s="54">
        <f t="shared" ref="F120:G120" si="31">F114/F107*10</f>
        <v>33.218056061157625</v>
      </c>
      <c r="G120" s="54">
        <f t="shared" si="31"/>
        <v>27.999734712826637</v>
      </c>
      <c r="H120" s="54">
        <f t="shared" si="30"/>
        <v>34.668124229173671</v>
      </c>
      <c r="I120" s="54">
        <f t="shared" si="30"/>
        <v>31.325779698633337</v>
      </c>
      <c r="J120" s="54">
        <f t="shared" si="30"/>
        <v>27.141869309669243</v>
      </c>
      <c r="K120" s="54">
        <f t="shared" si="30"/>
        <v>35.517043078209952</v>
      </c>
      <c r="L120" s="54">
        <f t="shared" si="30"/>
        <v>30.51094268926169</v>
      </c>
      <c r="M120" s="54">
        <f t="shared" si="30"/>
        <v>29.908555171713065</v>
      </c>
      <c r="N120" s="54">
        <f t="shared" si="30"/>
        <v>34.658888126286897</v>
      </c>
      <c r="O120" s="54">
        <f t="shared" si="30"/>
        <v>27.455889365760608</v>
      </c>
      <c r="P120" s="54">
        <f t="shared" si="30"/>
        <v>30.310060711188203</v>
      </c>
      <c r="Q120" s="54">
        <f t="shared" si="30"/>
        <v>29.850056796667928</v>
      </c>
      <c r="R120" s="54">
        <f t="shared" si="30"/>
        <v>32</v>
      </c>
      <c r="S120" s="54">
        <f t="shared" si="30"/>
        <v>31.734074169789377</v>
      </c>
      <c r="T120" s="54">
        <f t="shared" si="30"/>
        <v>36.172885112670855</v>
      </c>
      <c r="U120" s="54">
        <f t="shared" si="30"/>
        <v>31.111201463712135</v>
      </c>
      <c r="V120" s="54">
        <f t="shared" si="30"/>
        <v>29.628145954889838</v>
      </c>
      <c r="W120" s="54">
        <f t="shared" si="30"/>
        <v>23.738801513040016</v>
      </c>
      <c r="X120" s="54">
        <f>X114/X107*10</f>
        <v>33.251160557067394</v>
      </c>
      <c r="Y120" s="54">
        <f>Y114/Y107*10</f>
        <v>34.33907431941536</v>
      </c>
      <c r="Z120" s="54">
        <f t="shared" si="30"/>
        <v>28.283269961977187</v>
      </c>
    </row>
    <row r="121" spans="1:26" s="12" customFormat="1" ht="30" customHeight="1" x14ac:dyDescent="0.25">
      <c r="A121" s="11" t="s">
        <v>92</v>
      </c>
      <c r="B121" s="54">
        <f t="shared" ref="B121:B122" si="32">B116/B109*10</f>
        <v>26.144021178573883</v>
      </c>
      <c r="C121" s="53">
        <f t="shared" ref="C121:P122" si="33">C116/C109*10</f>
        <v>33.962090814520593</v>
      </c>
      <c r="D121" s="15">
        <f t="shared" si="28"/>
        <v>1.299038529021463</v>
      </c>
      <c r="E121" s="53" t="e">
        <f t="shared" si="33"/>
        <v>#DIV/0!</v>
      </c>
      <c r="F121" s="54">
        <f t="shared" si="33"/>
        <v>33.819397993311036</v>
      </c>
      <c r="G121" s="54">
        <f t="shared" ref="G121" si="34">G116/G109*10</f>
        <v>28</v>
      </c>
      <c r="H121" s="54">
        <f t="shared" si="33"/>
        <v>38.172005970834768</v>
      </c>
      <c r="I121" s="54">
        <f t="shared" si="33"/>
        <v>33.822432230788365</v>
      </c>
      <c r="J121" s="54">
        <f t="shared" si="33"/>
        <v>30.160686770856266</v>
      </c>
      <c r="K121" s="54">
        <f t="shared" si="33"/>
        <v>35.527441860465117</v>
      </c>
      <c r="L121" s="54">
        <f t="shared" si="33"/>
        <v>30.858631219687442</v>
      </c>
      <c r="M121" s="54">
        <f t="shared" si="33"/>
        <v>31.500425049589118</v>
      </c>
      <c r="N121" s="54">
        <f t="shared" si="33"/>
        <v>37.532699832308552</v>
      </c>
      <c r="O121" s="54">
        <f t="shared" si="33"/>
        <v>28.961314255431901</v>
      </c>
      <c r="P121" s="54">
        <f t="shared" si="33"/>
        <v>31.821184761065844</v>
      </c>
      <c r="Q121" s="54">
        <f t="shared" ref="Q121:T121" si="35">Q116/Q109*10</f>
        <v>32.789569436021829</v>
      </c>
      <c r="R121" s="54">
        <f t="shared" si="35"/>
        <v>35.425750317724116</v>
      </c>
      <c r="S121" s="54">
        <f t="shared" si="35"/>
        <v>35</v>
      </c>
      <c r="T121" s="54">
        <f t="shared" si="35"/>
        <v>40.436391234228253</v>
      </c>
      <c r="U121" s="54">
        <f t="shared" ref="U121:Z122" si="36">U116/U109*10</f>
        <v>33.308892355694226</v>
      </c>
      <c r="V121" s="54">
        <f t="shared" si="36"/>
        <v>32.233587786259541</v>
      </c>
      <c r="W121" s="54">
        <f t="shared" si="36"/>
        <v>27.723185613359025</v>
      </c>
      <c r="X121" s="54">
        <f t="shared" si="36"/>
        <v>33.855403348554034</v>
      </c>
      <c r="Y121" s="54">
        <f t="shared" si="36"/>
        <v>32.98036620339731</v>
      </c>
      <c r="Z121" s="54">
        <f t="shared" si="36"/>
        <v>28</v>
      </c>
    </row>
    <row r="122" spans="1:26" s="12" customFormat="1" ht="30" hidden="1" customHeight="1" x14ac:dyDescent="0.25">
      <c r="A122" s="11" t="s">
        <v>93</v>
      </c>
      <c r="B122" s="54">
        <f t="shared" si="32"/>
        <v>23.71311265075699</v>
      </c>
      <c r="C122" s="53">
        <f>C117/C110*10</f>
        <v>30.065599513702452</v>
      </c>
      <c r="D122" s="15">
        <f t="shared" si="28"/>
        <v>1.2678892036024074</v>
      </c>
      <c r="E122" s="54" t="e">
        <f t="shared" ref="E122:M122" si="37">E117/E110*10</f>
        <v>#DIV/0!</v>
      </c>
      <c r="F122" s="54">
        <f t="shared" si="37"/>
        <v>39</v>
      </c>
      <c r="G122" s="54">
        <f t="shared" si="37"/>
        <v>24.993514915693904</v>
      </c>
      <c r="H122" s="54"/>
      <c r="I122" s="54">
        <f t="shared" si="37"/>
        <v>38.981132075471699</v>
      </c>
      <c r="J122" s="54">
        <f t="shared" si="37"/>
        <v>35.337423312883438</v>
      </c>
      <c r="K122" s="54">
        <f t="shared" si="37"/>
        <v>36.191446028513241</v>
      </c>
      <c r="L122" s="54">
        <f t="shared" si="37"/>
        <v>29.872018615474115</v>
      </c>
      <c r="M122" s="54">
        <f t="shared" si="37"/>
        <v>32.114164904862584</v>
      </c>
      <c r="N122" s="54">
        <f t="shared" si="33"/>
        <v>25</v>
      </c>
      <c r="O122" s="54"/>
      <c r="P122" s="54"/>
      <c r="Q122" s="54">
        <f t="shared" ref="Q122:U122" si="38">Q117/Q110*10</f>
        <v>14.285714285714286</v>
      </c>
      <c r="R122" s="54"/>
      <c r="S122" s="54">
        <f t="shared" si="38"/>
        <v>24.642857142857146</v>
      </c>
      <c r="T122" s="54">
        <f t="shared" si="38"/>
        <v>28.170289855072465</v>
      </c>
      <c r="U122" s="54">
        <f t="shared" si="38"/>
        <v>22.460317460317462</v>
      </c>
      <c r="V122" s="54"/>
      <c r="W122" s="54"/>
      <c r="X122" s="54">
        <f t="shared" si="36"/>
        <v>32.619542619542621</v>
      </c>
      <c r="Y122" s="54">
        <f t="shared" si="36"/>
        <v>29.513227513227513</v>
      </c>
      <c r="Z122" s="54">
        <f t="shared" si="36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3" si="39">B118/B111*10</f>
        <v>26.837633701000854</v>
      </c>
      <c r="C123" s="53">
        <f t="shared" si="39"/>
        <v>29.207584952696216</v>
      </c>
      <c r="D123" s="15">
        <f t="shared" si="28"/>
        <v>1.0883070123878686</v>
      </c>
      <c r="E123" s="53" t="e">
        <f t="shared" si="39"/>
        <v>#DIV/0!</v>
      </c>
      <c r="F123" s="54">
        <f t="shared" si="39"/>
        <v>28.001916626736943</v>
      </c>
      <c r="G123" s="54">
        <f t="shared" si="39"/>
        <v>30</v>
      </c>
      <c r="H123" s="54">
        <f t="shared" si="39"/>
        <v>32.890213473800941</v>
      </c>
      <c r="I123" s="54">
        <f t="shared" si="39"/>
        <v>29.587385019710908</v>
      </c>
      <c r="J123" s="54">
        <f t="shared" si="39"/>
        <v>25.454545454545453</v>
      </c>
      <c r="K123" s="54">
        <f t="shared" si="39"/>
        <v>35.738662567255957</v>
      </c>
      <c r="L123" s="54">
        <f t="shared" si="39"/>
        <v>29.620212423559703</v>
      </c>
      <c r="M123" s="54">
        <f t="shared" si="39"/>
        <v>29.435436608712639</v>
      </c>
      <c r="N123" s="54">
        <f t="shared" si="39"/>
        <v>29.984301412872838</v>
      </c>
      <c r="O123" s="54">
        <f t="shared" si="39"/>
        <v>27.254509018036075</v>
      </c>
      <c r="P123" s="54">
        <f t="shared" si="39"/>
        <v>29.78027227131598</v>
      </c>
      <c r="Q123" s="54">
        <f t="shared" si="39"/>
        <v>26.828516377649329</v>
      </c>
      <c r="R123" s="54">
        <f t="shared" si="39"/>
        <v>26.196781421878185</v>
      </c>
      <c r="S123" s="54">
        <f t="shared" si="39"/>
        <v>17.997142176708742</v>
      </c>
      <c r="T123" s="54">
        <f t="shared" si="39"/>
        <v>31.865353520505657</v>
      </c>
      <c r="U123" s="54">
        <f t="shared" si="39"/>
        <v>28.536791060510225</v>
      </c>
      <c r="V123" s="54">
        <f t="shared" si="39"/>
        <v>28.100150981378963</v>
      </c>
      <c r="W123" s="54">
        <f t="shared" si="39"/>
        <v>17.786941580756015</v>
      </c>
      <c r="X123" s="54">
        <f t="shared" si="39"/>
        <v>31.521052631578947</v>
      </c>
      <c r="Y123" s="54">
        <f t="shared" si="39"/>
        <v>37.923531240285982</v>
      </c>
      <c r="Z123" s="54">
        <f t="shared" si="39"/>
        <v>28.000849798172936</v>
      </c>
    </row>
    <row r="124" spans="1:26" s="12" customFormat="1" ht="30" customHeight="1" x14ac:dyDescent="0.25">
      <c r="A124" s="11" t="s">
        <v>95</v>
      </c>
      <c r="B124" s="54"/>
      <c r="C124" s="54">
        <f t="shared" ref="C124" si="40">C119/C112*10</f>
        <v>10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 t="e">
        <f t="shared" si="28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 t="e">
        <f t="shared" si="28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15" t="e">
        <f t="shared" si="28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20"/>
        <v>11207.5</v>
      </c>
      <c r="D128" s="15">
        <f t="shared" si="28"/>
        <v>3.645901106050748</v>
      </c>
      <c r="E128" s="15"/>
      <c r="F128" s="51">
        <f>(F107-F227)</f>
        <v>430</v>
      </c>
      <c r="G128" s="51">
        <f t="shared" ref="G128:Z128" si="41">(G107-G227)</f>
        <v>371</v>
      </c>
      <c r="H128" s="51">
        <f t="shared" si="41"/>
        <v>259</v>
      </c>
      <c r="I128" s="51">
        <f t="shared" si="41"/>
        <v>1248</v>
      </c>
      <c r="J128" s="51">
        <f t="shared" si="41"/>
        <v>417</v>
      </c>
      <c r="K128" s="51">
        <f t="shared" si="41"/>
        <v>295</v>
      </c>
      <c r="L128" s="51">
        <f t="shared" si="41"/>
        <v>425</v>
      </c>
      <c r="M128" s="51">
        <f t="shared" si="41"/>
        <v>546</v>
      </c>
      <c r="N128" s="51">
        <f t="shared" si="41"/>
        <v>835</v>
      </c>
      <c r="O128" s="51">
        <f t="shared" si="41"/>
        <v>185</v>
      </c>
      <c r="P128" s="51">
        <f t="shared" si="41"/>
        <v>1504</v>
      </c>
      <c r="Q128" s="51">
        <f t="shared" si="41"/>
        <v>519</v>
      </c>
      <c r="R128" s="51">
        <f t="shared" si="41"/>
        <v>606</v>
      </c>
      <c r="S128" s="51">
        <f t="shared" si="41"/>
        <v>1151</v>
      </c>
      <c r="T128" s="51">
        <f t="shared" si="41"/>
        <v>952</v>
      </c>
      <c r="U128" s="51">
        <f t="shared" si="41"/>
        <v>272.5</v>
      </c>
      <c r="V128" s="51">
        <f t="shared" si="41"/>
        <v>0</v>
      </c>
      <c r="W128" s="51">
        <f t="shared" si="41"/>
        <v>182</v>
      </c>
      <c r="X128" s="51">
        <f t="shared" si="41"/>
        <v>750</v>
      </c>
      <c r="Y128" s="51">
        <f t="shared" si="41"/>
        <v>0</v>
      </c>
      <c r="Z128" s="51">
        <f t="shared" si="41"/>
        <v>260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20"/>
        <v>484</v>
      </c>
      <c r="D129" s="15">
        <f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2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2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2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20"/>
        <v>5004.7999999999993</v>
      </c>
      <c r="D133" s="15">
        <f t="shared" si="42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1333</v>
      </c>
      <c r="C134" s="27">
        <f>SUM(F134:Z134)</f>
        <v>805.5</v>
      </c>
      <c r="D134" s="15">
        <f>C134/B134</f>
        <v>0.60427606901725428</v>
      </c>
      <c r="E134" s="15"/>
      <c r="F134" s="39">
        <v>66</v>
      </c>
      <c r="G134" s="39"/>
      <c r="H134" s="39">
        <v>200</v>
      </c>
      <c r="I134" s="39">
        <v>23</v>
      </c>
      <c r="J134" s="39">
        <v>10</v>
      </c>
      <c r="K134" s="39">
        <v>70</v>
      </c>
      <c r="L134" s="39">
        <v>115</v>
      </c>
      <c r="M134" s="39">
        <v>69</v>
      </c>
      <c r="N134" s="39">
        <v>17.5</v>
      </c>
      <c r="O134" s="39">
        <v>5</v>
      </c>
      <c r="P134" s="39"/>
      <c r="Q134" s="39">
        <v>2</v>
      </c>
      <c r="R134" s="39">
        <v>10</v>
      </c>
      <c r="S134" s="39">
        <v>32</v>
      </c>
      <c r="T134" s="39">
        <v>10</v>
      </c>
      <c r="U134" s="39">
        <v>9</v>
      </c>
      <c r="V134" s="39">
        <v>55</v>
      </c>
      <c r="W134" s="39">
        <v>3</v>
      </c>
      <c r="X134" s="39">
        <v>15</v>
      </c>
      <c r="Y134" s="39">
        <v>94</v>
      </c>
      <c r="Z134" s="39"/>
    </row>
    <row r="135" spans="1:27" s="12" customFormat="1" ht="25.2" customHeight="1" x14ac:dyDescent="0.25">
      <c r="A135" s="13" t="s">
        <v>187</v>
      </c>
      <c r="B135" s="33">
        <f>B134/B133</f>
        <v>0.20831379903109862</v>
      </c>
      <c r="C135" s="33">
        <f>C134/C133</f>
        <v>0.16094549232736574</v>
      </c>
      <c r="D135" s="15"/>
      <c r="E135" s="15"/>
      <c r="F135" s="35">
        <f t="shared" ref="F135:Y135" si="43">F134/F133</f>
        <v>0.62737642585551334</v>
      </c>
      <c r="G135" s="35"/>
      <c r="H135" s="35">
        <f t="shared" si="43"/>
        <v>0.27735404243516848</v>
      </c>
      <c r="I135" s="35">
        <f t="shared" si="43"/>
        <v>6.5527065527065526E-2</v>
      </c>
      <c r="J135" s="35">
        <f t="shared" si="43"/>
        <v>0.16393442622950818</v>
      </c>
      <c r="K135" s="35">
        <f t="shared" si="43"/>
        <v>0.68359375</v>
      </c>
      <c r="L135" s="35">
        <f t="shared" si="43"/>
        <v>0.15572105619498985</v>
      </c>
      <c r="M135" s="35">
        <f t="shared" si="43"/>
        <v>8.8620601078859496E-2</v>
      </c>
      <c r="N135" s="35">
        <f t="shared" si="43"/>
        <v>6.9444444444444448E-2</v>
      </c>
      <c r="O135" s="35">
        <f t="shared" si="43"/>
        <v>0.3546099290780142</v>
      </c>
      <c r="P135" s="35"/>
      <c r="Q135" s="35">
        <f t="shared" si="43"/>
        <v>9.8619329388560158E-3</v>
      </c>
      <c r="R135" s="35">
        <f t="shared" si="43"/>
        <v>0.14925373134328357</v>
      </c>
      <c r="S135" s="35">
        <f t="shared" si="43"/>
        <v>8.2644628099173556E-2</v>
      </c>
      <c r="T135" s="35">
        <f t="shared" si="43"/>
        <v>6.3856960408684549E-2</v>
      </c>
      <c r="U135" s="35">
        <f t="shared" si="43"/>
        <v>0.17786561264822134</v>
      </c>
      <c r="V135" s="35">
        <f t="shared" si="43"/>
        <v>0.45833333333333331</v>
      </c>
      <c r="W135" s="35">
        <f t="shared" si="43"/>
        <v>0.43478260869565216</v>
      </c>
      <c r="X135" s="35">
        <f t="shared" si="43"/>
        <v>6.0630557801131767E-2</v>
      </c>
      <c r="Y135" s="35">
        <f t="shared" si="43"/>
        <v>0.22815533980582525</v>
      </c>
      <c r="Z135" s="35"/>
    </row>
    <row r="136" spans="1:27" s="91" customFormat="1" ht="9" hidden="1" customHeight="1" x14ac:dyDescent="0.25">
      <c r="A136" s="89" t="s">
        <v>96</v>
      </c>
      <c r="B136" s="90">
        <f>B133-B134</f>
        <v>5066</v>
      </c>
      <c r="C136" s="27">
        <f t="shared" ref="C136:C139" si="44">SUM(F136:Z136)</f>
        <v>4199.3</v>
      </c>
      <c r="D136" s="90"/>
      <c r="E136" s="90"/>
      <c r="F136" s="90">
        <f t="shared" ref="F136:Z136" si="45">F133-F134</f>
        <v>39.200000000000003</v>
      </c>
      <c r="G136" s="90">
        <f t="shared" si="45"/>
        <v>149.19999999999999</v>
      </c>
      <c r="H136" s="90">
        <f t="shared" si="45"/>
        <v>521.1</v>
      </c>
      <c r="I136" s="90">
        <f t="shared" si="45"/>
        <v>328</v>
      </c>
      <c r="J136" s="90">
        <f t="shared" si="45"/>
        <v>51</v>
      </c>
      <c r="K136" s="90">
        <f t="shared" si="45"/>
        <v>32.400000000000006</v>
      </c>
      <c r="L136" s="90">
        <f t="shared" si="45"/>
        <v>623.5</v>
      </c>
      <c r="M136" s="90">
        <f t="shared" si="45"/>
        <v>709.6</v>
      </c>
      <c r="N136" s="90">
        <f t="shared" si="45"/>
        <v>234.5</v>
      </c>
      <c r="O136" s="90">
        <f t="shared" si="45"/>
        <v>9.1</v>
      </c>
      <c r="P136" s="90">
        <f t="shared" si="45"/>
        <v>79</v>
      </c>
      <c r="Q136" s="90">
        <f t="shared" si="45"/>
        <v>200.8</v>
      </c>
      <c r="R136" s="90">
        <f t="shared" si="45"/>
        <v>57</v>
      </c>
      <c r="S136" s="90">
        <f t="shared" si="45"/>
        <v>355.2</v>
      </c>
      <c r="T136" s="90">
        <f t="shared" si="45"/>
        <v>146.6</v>
      </c>
      <c r="U136" s="90">
        <f t="shared" si="45"/>
        <v>41.6</v>
      </c>
      <c r="V136" s="90">
        <f t="shared" si="45"/>
        <v>65</v>
      </c>
      <c r="W136" s="90">
        <f t="shared" si="45"/>
        <v>3.9000000000000004</v>
      </c>
      <c r="X136" s="90">
        <f t="shared" si="45"/>
        <v>232.4</v>
      </c>
      <c r="Y136" s="90">
        <f t="shared" si="45"/>
        <v>318</v>
      </c>
      <c r="Z136" s="90">
        <f t="shared" si="45"/>
        <v>2.2000000000000002</v>
      </c>
    </row>
    <row r="137" spans="1:27" s="12" customFormat="1" ht="5.4" hidden="1" customHeight="1" x14ac:dyDescent="0.25">
      <c r="A137" s="13" t="s">
        <v>190</v>
      </c>
      <c r="B137" s="39"/>
      <c r="C137" s="27">
        <f t="shared" si="44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33113</v>
      </c>
      <c r="C138" s="27">
        <f>SUM(F138:Z138)</f>
        <v>15272.5</v>
      </c>
      <c r="D138" s="15">
        <f>C138/B138</f>
        <v>0.46122368858152385</v>
      </c>
      <c r="E138" s="15"/>
      <c r="F138" s="39">
        <v>721</v>
      </c>
      <c r="G138" s="39"/>
      <c r="H138" s="39">
        <v>3200</v>
      </c>
      <c r="I138" s="39">
        <v>445</v>
      </c>
      <c r="J138" s="39">
        <v>150</v>
      </c>
      <c r="K138" s="39">
        <v>1365</v>
      </c>
      <c r="L138" s="39">
        <v>2598</v>
      </c>
      <c r="M138" s="39">
        <v>1930</v>
      </c>
      <c r="N138" s="39">
        <v>260</v>
      </c>
      <c r="O138" s="39">
        <v>73</v>
      </c>
      <c r="P138" s="39"/>
      <c r="Q138" s="39">
        <v>32</v>
      </c>
      <c r="R138" s="39">
        <v>204</v>
      </c>
      <c r="S138" s="39">
        <v>640</v>
      </c>
      <c r="T138" s="39">
        <v>200</v>
      </c>
      <c r="U138" s="39">
        <v>168</v>
      </c>
      <c r="V138" s="39">
        <v>951.5</v>
      </c>
      <c r="W138" s="39">
        <v>36</v>
      </c>
      <c r="X138" s="39">
        <v>339</v>
      </c>
      <c r="Y138" s="39">
        <v>1960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4"/>
        <v>#DIV/0!</v>
      </c>
      <c r="D139" s="15"/>
      <c r="E139" s="15"/>
      <c r="F139" s="29" t="e">
        <f t="shared" ref="F139:Z139" si="46">F138/F137</f>
        <v>#DIV/0!</v>
      </c>
      <c r="G139" s="29" t="e">
        <f t="shared" si="46"/>
        <v>#DIV/0!</v>
      </c>
      <c r="H139" s="29" t="e">
        <f t="shared" si="46"/>
        <v>#DIV/0!</v>
      </c>
      <c r="I139" s="29" t="e">
        <f t="shared" si="46"/>
        <v>#DIV/0!</v>
      </c>
      <c r="J139" s="29" t="e">
        <f t="shared" si="46"/>
        <v>#DIV/0!</v>
      </c>
      <c r="K139" s="29" t="e">
        <f t="shared" si="46"/>
        <v>#DIV/0!</v>
      </c>
      <c r="L139" s="29" t="e">
        <f t="shared" si="46"/>
        <v>#DIV/0!</v>
      </c>
      <c r="M139" s="29" t="e">
        <f t="shared" si="46"/>
        <v>#DIV/0!</v>
      </c>
      <c r="N139" s="29" t="e">
        <f t="shared" si="46"/>
        <v>#DIV/0!</v>
      </c>
      <c r="O139" s="29" t="e">
        <f t="shared" si="46"/>
        <v>#DIV/0!</v>
      </c>
      <c r="P139" s="29" t="e">
        <f t="shared" si="46"/>
        <v>#DIV/0!</v>
      </c>
      <c r="Q139" s="29" t="e">
        <f t="shared" si="46"/>
        <v>#DIV/0!</v>
      </c>
      <c r="R139" s="29" t="e">
        <f t="shared" si="46"/>
        <v>#DIV/0!</v>
      </c>
      <c r="S139" s="29" t="e">
        <f t="shared" si="46"/>
        <v>#DIV/0!</v>
      </c>
      <c r="T139" s="29" t="e">
        <f t="shared" si="46"/>
        <v>#DIV/0!</v>
      </c>
      <c r="U139" s="29" t="e">
        <f t="shared" si="46"/>
        <v>#DIV/0!</v>
      </c>
      <c r="V139" s="29" t="e">
        <f t="shared" si="46"/>
        <v>#DIV/0!</v>
      </c>
      <c r="W139" s="29" t="e">
        <f t="shared" si="46"/>
        <v>#DIV/0!</v>
      </c>
      <c r="X139" s="29" t="e">
        <f t="shared" si="46"/>
        <v>#DIV/0!</v>
      </c>
      <c r="Y139" s="29" t="e">
        <f t="shared" si="46"/>
        <v>#DIV/0!</v>
      </c>
      <c r="Z139" s="29" t="e">
        <f t="shared" si="4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248.40960240060014</v>
      </c>
      <c r="C140" s="53">
        <f>C138/C134*10</f>
        <v>189.60273122284295</v>
      </c>
      <c r="D140" s="15">
        <f>C140/B140</f>
        <v>0.76326651381647592</v>
      </c>
      <c r="E140" s="15"/>
      <c r="F140" s="58">
        <f t="shared" ref="F140:I140" si="47">F138/F134*10</f>
        <v>109.24242424242424</v>
      </c>
      <c r="G140" s="58"/>
      <c r="H140" s="58">
        <f t="shared" si="47"/>
        <v>160</v>
      </c>
      <c r="I140" s="58">
        <f t="shared" si="47"/>
        <v>193.47826086956525</v>
      </c>
      <c r="J140" s="58">
        <f t="shared" ref="J140:O140" si="48">J138/J134*10</f>
        <v>150</v>
      </c>
      <c r="K140" s="58">
        <f t="shared" si="48"/>
        <v>195</v>
      </c>
      <c r="L140" s="58">
        <f t="shared" si="48"/>
        <v>225.91304347826085</v>
      </c>
      <c r="M140" s="58">
        <f t="shared" si="48"/>
        <v>279.71014492753625</v>
      </c>
      <c r="N140" s="58">
        <f t="shared" si="48"/>
        <v>148.57142857142858</v>
      </c>
      <c r="O140" s="58">
        <f t="shared" si="48"/>
        <v>146</v>
      </c>
      <c r="P140" s="58"/>
      <c r="Q140" s="58">
        <f>Q138/Q134*10</f>
        <v>160</v>
      </c>
      <c r="R140" s="58">
        <f>R138/R134*10</f>
        <v>204</v>
      </c>
      <c r="S140" s="58">
        <f>S138/S134*10</f>
        <v>200</v>
      </c>
      <c r="T140" s="58">
        <f>T138/T134*10</f>
        <v>200</v>
      </c>
      <c r="U140" s="58">
        <f t="shared" ref="U140:X140" si="49">U138/U134*10</f>
        <v>186.66666666666669</v>
      </c>
      <c r="V140" s="58">
        <f t="shared" si="49"/>
        <v>173</v>
      </c>
      <c r="W140" s="58">
        <f t="shared" si="49"/>
        <v>120</v>
      </c>
      <c r="X140" s="58">
        <f t="shared" si="49"/>
        <v>226</v>
      </c>
      <c r="Y140" s="58">
        <f>Y138/Y134*10</f>
        <v>208.51063829787233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50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50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 t="shared" si="50"/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98</v>
      </c>
      <c r="C144" s="27">
        <f>SUM(F144:Z144)</f>
        <v>89.3</v>
      </c>
      <c r="D144" s="15">
        <f>C144/B144</f>
        <v>0.9112244897959183</v>
      </c>
      <c r="E144" s="15"/>
      <c r="F144" s="107">
        <v>1</v>
      </c>
      <c r="G144" s="39">
        <v>13</v>
      </c>
      <c r="H144" s="39">
        <v>10</v>
      </c>
      <c r="I144" s="107">
        <v>0.3</v>
      </c>
      <c r="J144" s="39">
        <v>2</v>
      </c>
      <c r="K144" s="39">
        <v>4</v>
      </c>
      <c r="L144" s="107">
        <v>34.5</v>
      </c>
      <c r="M144" s="39">
        <v>3.5</v>
      </c>
      <c r="N144" s="39">
        <v>2.5</v>
      </c>
      <c r="O144" s="39">
        <v>3</v>
      </c>
      <c r="P144" s="39"/>
      <c r="Q144" s="39">
        <v>11</v>
      </c>
      <c r="R144" s="39"/>
      <c r="S144" s="39"/>
      <c r="T144" s="39"/>
      <c r="U144" s="39">
        <v>1.5</v>
      </c>
      <c r="V144" s="39"/>
      <c r="W144" s="39"/>
      <c r="X144" s="39">
        <v>3</v>
      </c>
      <c r="Y144" s="39"/>
      <c r="Z144" s="39"/>
    </row>
    <row r="145" spans="1:26" s="12" customFormat="1" ht="27" customHeight="1" x14ac:dyDescent="0.25">
      <c r="A145" s="13" t="s">
        <v>187</v>
      </c>
      <c r="B145" s="33">
        <f>B144/B143</f>
        <v>0.10208333333333333</v>
      </c>
      <c r="C145" s="33">
        <f>C144/C143</f>
        <v>9.7552982302818433E-2</v>
      </c>
      <c r="D145" s="15"/>
      <c r="E145" s="15"/>
      <c r="F145" s="29">
        <f>F144/F143</f>
        <v>6.0975609756097567E-2</v>
      </c>
      <c r="G145" s="29">
        <f t="shared" ref="G145:Z145" si="51">G144/G143</f>
        <v>0.11016949152542373</v>
      </c>
      <c r="H145" s="29">
        <f t="shared" si="51"/>
        <v>8.2236842105263164E-2</v>
      </c>
      <c r="I145" s="29">
        <f t="shared" si="51"/>
        <v>5.2631578947368418E-2</v>
      </c>
      <c r="J145" s="29">
        <f t="shared" si="51"/>
        <v>0.17857142857142858</v>
      </c>
      <c r="K145" s="29">
        <f t="shared" si="51"/>
        <v>0.25157232704402516</v>
      </c>
      <c r="L145" s="29">
        <f t="shared" si="51"/>
        <v>0.32093023255813952</v>
      </c>
      <c r="M145" s="29">
        <f t="shared" si="51"/>
        <v>4.4642857142857137E-2</v>
      </c>
      <c r="N145" s="29">
        <f t="shared" si="51"/>
        <v>3.987240829346092E-2</v>
      </c>
      <c r="O145" s="29">
        <f t="shared" si="51"/>
        <v>0.26315789473684209</v>
      </c>
      <c r="P145" s="29">
        <f t="shared" si="51"/>
        <v>0</v>
      </c>
      <c r="Q145" s="29">
        <f t="shared" si="51"/>
        <v>0.11099899091826439</v>
      </c>
      <c r="R145" s="29"/>
      <c r="S145" s="29">
        <f t="shared" si="51"/>
        <v>0</v>
      </c>
      <c r="T145" s="29">
        <f t="shared" si="51"/>
        <v>0</v>
      </c>
      <c r="U145" s="29">
        <f t="shared" si="51"/>
        <v>9.8039215686274508E-2</v>
      </c>
      <c r="V145" s="29"/>
      <c r="W145" s="29">
        <f t="shared" si="51"/>
        <v>0</v>
      </c>
      <c r="X145" s="29">
        <f t="shared" si="51"/>
        <v>3.4642032332563515E-2</v>
      </c>
      <c r="Y145" s="29">
        <f t="shared" si="51"/>
        <v>0</v>
      </c>
      <c r="Z145" s="29">
        <f t="shared" si="51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2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3705</v>
      </c>
      <c r="C147" s="27">
        <f t="shared" si="52"/>
        <v>3608.9</v>
      </c>
      <c r="D147" s="15">
        <f>C147/B147</f>
        <v>0.9740620782726046</v>
      </c>
      <c r="E147" s="15"/>
      <c r="F147" s="39">
        <v>25.9</v>
      </c>
      <c r="G147" s="39">
        <v>390</v>
      </c>
      <c r="H147" s="39">
        <v>240</v>
      </c>
      <c r="I147" s="39">
        <v>21</v>
      </c>
      <c r="J147" s="39">
        <v>13</v>
      </c>
      <c r="K147" s="39">
        <v>104</v>
      </c>
      <c r="L147" s="39">
        <v>2083</v>
      </c>
      <c r="M147" s="39">
        <v>105</v>
      </c>
      <c r="N147" s="39">
        <v>65</v>
      </c>
      <c r="O147" s="39">
        <v>7</v>
      </c>
      <c r="P147" s="39"/>
      <c r="Q147" s="39">
        <v>420</v>
      </c>
      <c r="R147" s="39"/>
      <c r="S147" s="39"/>
      <c r="T147" s="39"/>
      <c r="U147" s="39">
        <v>75</v>
      </c>
      <c r="V147" s="39"/>
      <c r="W147" s="39"/>
      <c r="X147" s="39">
        <v>60</v>
      </c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3">F147/F146</f>
        <v>#DIV/0!</v>
      </c>
      <c r="G148" s="30" t="e">
        <f t="shared" si="53"/>
        <v>#DIV/0!</v>
      </c>
      <c r="H148" s="30" t="e">
        <f t="shared" si="53"/>
        <v>#DIV/0!</v>
      </c>
      <c r="I148" s="30" t="e">
        <f t="shared" si="53"/>
        <v>#DIV/0!</v>
      </c>
      <c r="J148" s="30" t="e">
        <f t="shared" si="53"/>
        <v>#DIV/0!</v>
      </c>
      <c r="K148" s="30" t="e">
        <f t="shared" si="53"/>
        <v>#DIV/0!</v>
      </c>
      <c r="L148" s="30" t="e">
        <f t="shared" si="53"/>
        <v>#DIV/0!</v>
      </c>
      <c r="M148" s="30" t="e">
        <f t="shared" si="53"/>
        <v>#DIV/0!</v>
      </c>
      <c r="N148" s="30" t="e">
        <f t="shared" si="53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378.0612244897959</v>
      </c>
      <c r="C149" s="60">
        <f>C147/C144*10</f>
        <v>404.13213885778276</v>
      </c>
      <c r="D149" s="15">
        <f t="shared" ref="D149:D164" si="54">C149/B149</f>
        <v>1.0689595035914363</v>
      </c>
      <c r="E149" s="15"/>
      <c r="F149" s="58">
        <f t="shared" ref="F149:H149" si="55">F147/F144*10</f>
        <v>259</v>
      </c>
      <c r="G149" s="58">
        <f t="shared" si="55"/>
        <v>300</v>
      </c>
      <c r="H149" s="58">
        <f t="shared" si="55"/>
        <v>240</v>
      </c>
      <c r="I149" s="58">
        <f t="shared" ref="I149:N149" si="56">I147/I144*10</f>
        <v>700</v>
      </c>
      <c r="J149" s="58">
        <f t="shared" si="56"/>
        <v>65</v>
      </c>
      <c r="K149" s="58">
        <f t="shared" si="56"/>
        <v>260</v>
      </c>
      <c r="L149" s="58">
        <f t="shared" si="56"/>
        <v>603.768115942029</v>
      </c>
      <c r="M149" s="58">
        <f t="shared" si="56"/>
        <v>300</v>
      </c>
      <c r="N149" s="58">
        <f t="shared" si="56"/>
        <v>260</v>
      </c>
      <c r="O149" s="58">
        <f t="shared" ref="O149:U149" si="57">O147/O144*10</f>
        <v>23.333333333333336</v>
      </c>
      <c r="P149" s="58"/>
      <c r="Q149" s="58">
        <f t="shared" si="57"/>
        <v>381.81818181818181</v>
      </c>
      <c r="R149" s="58"/>
      <c r="S149" s="58"/>
      <c r="T149" s="58"/>
      <c r="U149" s="58">
        <f t="shared" si="57"/>
        <v>500</v>
      </c>
      <c r="V149" s="58"/>
      <c r="W149" s="58"/>
      <c r="X149" s="58">
        <f>X147/X144*10</f>
        <v>200</v>
      </c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486</v>
      </c>
      <c r="D150" s="15">
        <f t="shared" si="54"/>
        <v>1.0896860986547086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4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4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38.5</v>
      </c>
      <c r="C153" s="53">
        <f t="shared" si="20"/>
        <v>42.2</v>
      </c>
      <c r="D153" s="15">
        <f t="shared" si="54"/>
        <v>1.0961038961038962</v>
      </c>
      <c r="E153" s="15"/>
      <c r="F153" s="38"/>
      <c r="G153" s="37"/>
      <c r="H153" s="58"/>
      <c r="I153" s="37">
        <v>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19</v>
      </c>
      <c r="T153" s="61">
        <v>3.2</v>
      </c>
      <c r="U153" s="37"/>
      <c r="V153" s="37"/>
      <c r="W153" s="37"/>
      <c r="X153" s="37">
        <v>15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70.7</v>
      </c>
      <c r="C154" s="53">
        <f t="shared" si="20"/>
        <v>75.349999999999994</v>
      </c>
      <c r="D154" s="15">
        <f t="shared" si="54"/>
        <v>1.0657708628005655</v>
      </c>
      <c r="E154" s="15"/>
      <c r="F154" s="38"/>
      <c r="G154" s="37"/>
      <c r="H154" s="37"/>
      <c r="I154" s="37">
        <v>10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31.35</v>
      </c>
      <c r="T154" s="61">
        <v>3</v>
      </c>
      <c r="U154" s="37"/>
      <c r="V154" s="37"/>
      <c r="W154" s="37"/>
      <c r="X154" s="61">
        <v>31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18.363636363636363</v>
      </c>
      <c r="C155" s="60">
        <f>C154/C153*10</f>
        <v>17.855450236966821</v>
      </c>
      <c r="D155" s="15">
        <f t="shared" si="54"/>
        <v>0.9723264980526487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16.5</v>
      </c>
      <c r="T155" s="58">
        <f>T154/T153*10</f>
        <v>9.375</v>
      </c>
      <c r="U155" s="58"/>
      <c r="V155" s="58"/>
      <c r="W155" s="58"/>
      <c r="X155" s="58">
        <f>X154/X153*10</f>
        <v>20.666666666666668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4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8">SUM(F157:Z157)</f>
        <v>0</v>
      </c>
      <c r="D157" s="15" t="e">
        <f t="shared" si="54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8"/>
        <v>#DIV/0!</v>
      </c>
      <c r="D158" s="15" t="e">
        <f t="shared" si="54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2332</v>
      </c>
      <c r="C159" s="27">
        <f t="shared" si="58"/>
        <v>1267</v>
      </c>
      <c r="D159" s="15">
        <f t="shared" si="54"/>
        <v>0.54331046312178388</v>
      </c>
      <c r="E159" s="15"/>
      <c r="F159" s="37"/>
      <c r="G159" s="37"/>
      <c r="H159" s="37"/>
      <c r="I159" s="37"/>
      <c r="J159" s="37"/>
      <c r="K159" s="37">
        <v>120</v>
      </c>
      <c r="L159" s="37"/>
      <c r="M159" s="37">
        <v>60</v>
      </c>
      <c r="N159" s="37"/>
      <c r="O159" s="37"/>
      <c r="P159" s="37"/>
      <c r="Q159" s="37">
        <v>210</v>
      </c>
      <c r="R159" s="37">
        <v>150</v>
      </c>
      <c r="S159" s="37"/>
      <c r="T159" s="37">
        <v>80</v>
      </c>
      <c r="U159" s="37"/>
      <c r="V159" s="37"/>
      <c r="W159" s="37">
        <v>220</v>
      </c>
      <c r="X159" s="37">
        <v>327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1581</v>
      </c>
      <c r="C160" s="27">
        <f t="shared" si="58"/>
        <v>1418</v>
      </c>
      <c r="D160" s="15">
        <f t="shared" si="54"/>
        <v>0.89690069576217579</v>
      </c>
      <c r="E160" s="15"/>
      <c r="F160" s="37"/>
      <c r="G160" s="35"/>
      <c r="H160" s="58"/>
      <c r="I160" s="26"/>
      <c r="J160" s="26"/>
      <c r="K160" s="26">
        <v>108</v>
      </c>
      <c r="L160" s="26"/>
      <c r="M160" s="38">
        <v>90</v>
      </c>
      <c r="N160" s="38"/>
      <c r="O160" s="35"/>
      <c r="P160" s="35"/>
      <c r="Q160" s="38">
        <v>190</v>
      </c>
      <c r="R160" s="38">
        <v>300</v>
      </c>
      <c r="S160" s="38"/>
      <c r="T160" s="38">
        <v>80</v>
      </c>
      <c r="U160" s="38"/>
      <c r="V160" s="38"/>
      <c r="W160" s="38">
        <v>220</v>
      </c>
      <c r="X160" s="38">
        <v>330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6.7795883361921092</v>
      </c>
      <c r="C161" s="53">
        <f>C160/C159*10</f>
        <v>11.191791633780584</v>
      </c>
      <c r="D161" s="15">
        <f t="shared" si="54"/>
        <v>1.6508069633128604</v>
      </c>
      <c r="E161" s="15"/>
      <c r="F161" s="54"/>
      <c r="G161" s="54"/>
      <c r="H161" s="54"/>
      <c r="I161" s="54"/>
      <c r="J161" s="54"/>
      <c r="K161" s="54">
        <f t="shared" ref="K161:M161" si="59">K160/K159*10</f>
        <v>9</v>
      </c>
      <c r="L161" s="54"/>
      <c r="M161" s="54">
        <f t="shared" si="59"/>
        <v>15</v>
      </c>
      <c r="N161" s="54"/>
      <c r="O161" s="26"/>
      <c r="P161" s="26"/>
      <c r="Q161" s="54">
        <f>Q160/Q159*10</f>
        <v>9.0476190476190474</v>
      </c>
      <c r="R161" s="54">
        <f t="shared" ref="R161" si="60">R160/R159*10</f>
        <v>20</v>
      </c>
      <c r="S161" s="54"/>
      <c r="T161" s="54">
        <f t="shared" ref="T161" si="61">T160/T159*10</f>
        <v>10</v>
      </c>
      <c r="U161" s="54"/>
      <c r="V161" s="54"/>
      <c r="W161" s="54">
        <f t="shared" ref="W161:Y161" si="62">W160/W159*10</f>
        <v>10</v>
      </c>
      <c r="X161" s="54">
        <f t="shared" si="62"/>
        <v>10.091743119266054</v>
      </c>
      <c r="Y161" s="54">
        <f t="shared" si="62"/>
        <v>10</v>
      </c>
      <c r="Z161" s="26"/>
    </row>
    <row r="162" spans="1:26" s="12" customFormat="1" ht="30" customHeight="1" x14ac:dyDescent="0.25">
      <c r="A162" s="55" t="s">
        <v>185</v>
      </c>
      <c r="B162" s="27">
        <v>7260</v>
      </c>
      <c r="C162" s="27">
        <f t="shared" si="58"/>
        <v>2723</v>
      </c>
      <c r="D162" s="15">
        <f t="shared" si="54"/>
        <v>0.37506887052341598</v>
      </c>
      <c r="E162" s="15"/>
      <c r="F162" s="37"/>
      <c r="G162" s="37"/>
      <c r="H162" s="37"/>
      <c r="I162" s="37">
        <v>534</v>
      </c>
      <c r="J162" s="37">
        <v>254</v>
      </c>
      <c r="K162" s="37">
        <v>950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6629</v>
      </c>
      <c r="C163" s="27">
        <f t="shared" si="58"/>
        <v>2715</v>
      </c>
      <c r="D163" s="15">
        <f t="shared" si="54"/>
        <v>0.40956403680796499</v>
      </c>
      <c r="E163" s="15"/>
      <c r="F163" s="37"/>
      <c r="G163" s="35"/>
      <c r="H163" s="58"/>
      <c r="I163" s="26">
        <v>573</v>
      </c>
      <c r="J163" s="26">
        <v>255</v>
      </c>
      <c r="K163" s="26">
        <v>817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 t="shared" ref="B164:E164" si="63">B163/B162*10</f>
        <v>9.1308539944903586</v>
      </c>
      <c r="C164" s="53">
        <f t="shared" si="63"/>
        <v>9.9706206390011012</v>
      </c>
      <c r="D164" s="15">
        <f t="shared" si="54"/>
        <v>1.091970219326414</v>
      </c>
      <c r="E164" s="54" t="e">
        <f t="shared" si="63"/>
        <v>#DIV/0!</v>
      </c>
      <c r="F164" s="54"/>
      <c r="G164" s="54"/>
      <c r="H164" s="54"/>
      <c r="I164" s="54">
        <f>I163/I162*10</f>
        <v>10.730337078651687</v>
      </c>
      <c r="J164" s="54">
        <f>J163/J162*10</f>
        <v>10.039370078740157</v>
      </c>
      <c r="K164" s="54">
        <f>K163/K162*10</f>
        <v>8.6</v>
      </c>
      <c r="L164" s="54">
        <f>L163/L162*10</f>
        <v>10.236220472440944</v>
      </c>
      <c r="M164" s="54"/>
      <c r="N164" s="54">
        <f t="shared" ref="N164" si="64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8"/>
        <v>165</v>
      </c>
      <c r="D165" s="15">
        <f t="shared" ref="D165:D170" si="65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8"/>
        <v>104</v>
      </c>
      <c r="D166" s="15">
        <f t="shared" si="65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8"/>
        <v>11.304347826086957</v>
      </c>
      <c r="D167" s="15">
        <f t="shared" si="65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8"/>
        <v>0</v>
      </c>
      <c r="D168" s="15" t="e">
        <f t="shared" si="65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8"/>
        <v>0</v>
      </c>
      <c r="D169" s="15" t="e">
        <f t="shared" si="65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8"/>
        <v>#DIV/0!</v>
      </c>
      <c r="D170" s="15" t="e">
        <f t="shared" si="65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8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8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8"/>
        <v>#DIV/0!</v>
      </c>
      <c r="D173" s="15" t="e">
        <f t="shared" ref="D173:D181" si="66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/>
      <c r="C174" s="27">
        <f t="shared" si="58"/>
        <v>359</v>
      </c>
      <c r="D174" s="15"/>
      <c r="E174" s="15"/>
      <c r="F174" s="37"/>
      <c r="G174" s="37"/>
      <c r="H174" s="37"/>
      <c r="I174" s="37"/>
      <c r="J174" s="37"/>
      <c r="K174" s="37">
        <v>140</v>
      </c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>
        <v>95</v>
      </c>
      <c r="Z174" s="37">
        <v>124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58"/>
        <v>0</v>
      </c>
      <c r="D175" s="15" t="e">
        <f t="shared" si="66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8"/>
        <v>0</v>
      </c>
      <c r="D176" s="15" t="e">
        <f t="shared" si="66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6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90578</v>
      </c>
      <c r="C178" s="27">
        <f>SUM(F178:Z178)</f>
        <v>91905</v>
      </c>
      <c r="D178" s="15">
        <f t="shared" si="66"/>
        <v>1.0146503565987326</v>
      </c>
      <c r="E178" s="15"/>
      <c r="F178" s="39">
        <v>6164</v>
      </c>
      <c r="G178" s="39">
        <v>2800</v>
      </c>
      <c r="H178" s="39">
        <v>5500</v>
      </c>
      <c r="I178" s="39">
        <v>5211</v>
      </c>
      <c r="J178" s="39">
        <v>2817</v>
      </c>
      <c r="K178" s="39">
        <v>5940</v>
      </c>
      <c r="L178" s="39">
        <v>3030</v>
      </c>
      <c r="M178" s="39">
        <v>4552</v>
      </c>
      <c r="N178" s="39">
        <v>4750</v>
      </c>
      <c r="O178" s="39">
        <v>1526</v>
      </c>
      <c r="P178" s="39">
        <v>2341</v>
      </c>
      <c r="Q178" s="39">
        <v>5607</v>
      </c>
      <c r="R178" s="39">
        <v>6100</v>
      </c>
      <c r="S178" s="39">
        <v>4596</v>
      </c>
      <c r="T178" s="39">
        <v>6950</v>
      </c>
      <c r="U178" s="39">
        <v>4100</v>
      </c>
      <c r="V178" s="39">
        <v>2450</v>
      </c>
      <c r="W178" s="39">
        <v>2430</v>
      </c>
      <c r="X178" s="39">
        <v>5800</v>
      </c>
      <c r="Y178" s="39">
        <v>6901</v>
      </c>
      <c r="Z178" s="39">
        <v>2340</v>
      </c>
    </row>
    <row r="179" spans="1:26" s="50" customFormat="1" ht="30" customHeight="1" x14ac:dyDescent="0.25">
      <c r="A179" s="13" t="s">
        <v>123</v>
      </c>
      <c r="B179" s="9">
        <f>B178/B177</f>
        <v>0.862647619047619</v>
      </c>
      <c r="C179" s="9">
        <f>C178/C177</f>
        <v>0.87528571428571433</v>
      </c>
      <c r="D179" s="15">
        <f t="shared" si="66"/>
        <v>1.0146503565987326</v>
      </c>
      <c r="E179" s="9"/>
      <c r="F179" s="30">
        <f>F178/F177</f>
        <v>0.82771585873506115</v>
      </c>
      <c r="G179" s="30">
        <f t="shared" ref="G179:Z179" si="67">G178/G177</f>
        <v>0.68526676456191871</v>
      </c>
      <c r="H179" s="30">
        <f t="shared" si="67"/>
        <v>1.0009099181073704</v>
      </c>
      <c r="I179" s="30">
        <f t="shared" si="67"/>
        <v>0.7729160486502521</v>
      </c>
      <c r="J179" s="30">
        <f t="shared" si="67"/>
        <v>0.83565707505191333</v>
      </c>
      <c r="K179" s="30">
        <f t="shared" si="67"/>
        <v>1.0013486176668915</v>
      </c>
      <c r="L179" s="30">
        <f t="shared" si="67"/>
        <v>0.7048150732728542</v>
      </c>
      <c r="M179" s="30">
        <f t="shared" si="67"/>
        <v>0.90120768164719856</v>
      </c>
      <c r="N179" s="30">
        <f t="shared" si="67"/>
        <v>1.0506525105065252</v>
      </c>
      <c r="O179" s="30">
        <f t="shared" si="67"/>
        <v>0.68461193360251238</v>
      </c>
      <c r="P179" s="30">
        <f t="shared" si="67"/>
        <v>0.75540496934494994</v>
      </c>
      <c r="Q179" s="30">
        <f t="shared" si="67"/>
        <v>0.79498085920884731</v>
      </c>
      <c r="R179" s="30">
        <f t="shared" si="67"/>
        <v>0.80762610883092811</v>
      </c>
      <c r="S179" s="30">
        <f t="shared" si="67"/>
        <v>0.89958896065766292</v>
      </c>
      <c r="T179" s="30">
        <f t="shared" si="67"/>
        <v>0.90695550045674023</v>
      </c>
      <c r="U179" s="30">
        <f t="shared" si="67"/>
        <v>1.003671970624235</v>
      </c>
      <c r="V179" s="30">
        <f t="shared" si="67"/>
        <v>0.74400242939568784</v>
      </c>
      <c r="W179" s="30">
        <f t="shared" si="67"/>
        <v>1.1419172932330828</v>
      </c>
      <c r="X179" s="30">
        <f t="shared" si="67"/>
        <v>0.95144356955380582</v>
      </c>
      <c r="Y179" s="30">
        <f t="shared" si="67"/>
        <v>1</v>
      </c>
      <c r="Z179" s="30">
        <f t="shared" si="67"/>
        <v>0.82191780821917804</v>
      </c>
    </row>
    <row r="180" spans="1:26" s="12" customFormat="1" ht="30" customHeight="1" x14ac:dyDescent="0.25">
      <c r="A180" s="32" t="s">
        <v>124</v>
      </c>
      <c r="B180" s="23">
        <v>50594</v>
      </c>
      <c r="C180" s="27">
        <f>SUM(F180:Z180)</f>
        <v>53969</v>
      </c>
      <c r="D180" s="15">
        <f t="shared" si="66"/>
        <v>1.0667075147250662</v>
      </c>
      <c r="E180" s="15"/>
      <c r="F180" s="10">
        <v>305</v>
      </c>
      <c r="G180" s="10">
        <v>440</v>
      </c>
      <c r="H180" s="10">
        <v>7380</v>
      </c>
      <c r="I180" s="10">
        <v>2340</v>
      </c>
      <c r="J180" s="10">
        <v>1193</v>
      </c>
      <c r="K180" s="10">
        <v>5650</v>
      </c>
      <c r="L180" s="10">
        <v>4492</v>
      </c>
      <c r="M180" s="10">
        <v>5291</v>
      </c>
      <c r="N180" s="10">
        <v>100</v>
      </c>
      <c r="O180" s="10">
        <v>260</v>
      </c>
      <c r="P180" s="10">
        <v>297</v>
      </c>
      <c r="Q180" s="10">
        <v>1250</v>
      </c>
      <c r="R180" s="10">
        <v>6692</v>
      </c>
      <c r="S180" s="10">
        <v>198</v>
      </c>
      <c r="T180" s="10">
        <v>2590</v>
      </c>
      <c r="U180" s="10">
        <v>1013</v>
      </c>
      <c r="V180" s="10">
        <v>1021</v>
      </c>
      <c r="W180" s="10">
        <v>1559</v>
      </c>
      <c r="X180" s="10"/>
      <c r="Y180" s="10">
        <v>9740</v>
      </c>
      <c r="Z180" s="10">
        <v>2158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6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65166</v>
      </c>
      <c r="C182" s="27">
        <f>SUM(F182:Z182)</f>
        <v>80546</v>
      </c>
      <c r="D182" s="15">
        <f>C182/B182</f>
        <v>1.2360126446306356</v>
      </c>
      <c r="E182" s="15"/>
      <c r="F182" s="39">
        <v>4300</v>
      </c>
      <c r="G182" s="39">
        <v>2780</v>
      </c>
      <c r="H182" s="39">
        <v>4110</v>
      </c>
      <c r="I182" s="39">
        <v>4950</v>
      </c>
      <c r="J182" s="39">
        <v>2348</v>
      </c>
      <c r="K182" s="39">
        <v>5726</v>
      </c>
      <c r="L182" s="39">
        <v>2675</v>
      </c>
      <c r="M182" s="39">
        <v>2823</v>
      </c>
      <c r="N182" s="39">
        <v>4323</v>
      </c>
      <c r="O182" s="39">
        <v>1257</v>
      </c>
      <c r="P182" s="39">
        <v>1600</v>
      </c>
      <c r="Q182" s="39">
        <v>5081</v>
      </c>
      <c r="R182" s="39">
        <v>5690</v>
      </c>
      <c r="S182" s="39">
        <v>3510</v>
      </c>
      <c r="T182" s="39">
        <v>6900</v>
      </c>
      <c r="U182" s="39">
        <v>4052</v>
      </c>
      <c r="V182" s="39">
        <v>2350</v>
      </c>
      <c r="W182" s="39">
        <v>2235</v>
      </c>
      <c r="X182" s="39">
        <v>5356</v>
      </c>
      <c r="Y182" s="39">
        <v>6270</v>
      </c>
      <c r="Z182" s="39">
        <v>2210</v>
      </c>
    </row>
    <row r="183" spans="1:26" s="12" customFormat="1" ht="30" customHeight="1" x14ac:dyDescent="0.25">
      <c r="A183" s="13" t="s">
        <v>52</v>
      </c>
      <c r="B183" s="87">
        <f>B182/B181</f>
        <v>0.62062857142857142</v>
      </c>
      <c r="C183" s="87">
        <f>C182/C181</f>
        <v>0.76710476190476196</v>
      </c>
      <c r="D183" s="15"/>
      <c r="E183" s="15"/>
      <c r="F183" s="16">
        <f>F182/F181</f>
        <v>0.57741372364710619</v>
      </c>
      <c r="G183" s="16">
        <f t="shared" ref="G183:Z183" si="68">G182/G181</f>
        <v>0.68037200195790504</v>
      </c>
      <c r="H183" s="16">
        <f t="shared" si="68"/>
        <v>0.74795268425841677</v>
      </c>
      <c r="I183" s="16">
        <f t="shared" si="68"/>
        <v>0.73420350044497185</v>
      </c>
      <c r="J183" s="16">
        <f t="shared" si="68"/>
        <v>0.69652921981607829</v>
      </c>
      <c r="K183" s="16">
        <f t="shared" si="68"/>
        <v>0.96527309507754555</v>
      </c>
      <c r="L183" s="16">
        <f t="shared" si="68"/>
        <v>0.62223772970458247</v>
      </c>
      <c r="M183" s="16">
        <f t="shared" si="68"/>
        <v>0.55889922787566815</v>
      </c>
      <c r="N183" s="16">
        <f t="shared" si="68"/>
        <v>0.95620437956204385</v>
      </c>
      <c r="O183" s="16">
        <f t="shared" si="68"/>
        <v>0.56393001345895022</v>
      </c>
      <c r="P183" s="16">
        <f t="shared" si="68"/>
        <v>0.51629557921910296</v>
      </c>
      <c r="Q183" s="16">
        <f t="shared" si="68"/>
        <v>0.72040266553239751</v>
      </c>
      <c r="R183" s="16">
        <f t="shared" si="68"/>
        <v>0.75334304249966899</v>
      </c>
      <c r="S183" s="16">
        <f t="shared" si="68"/>
        <v>0.68702290076335881</v>
      </c>
      <c r="T183" s="16">
        <f t="shared" si="68"/>
        <v>0.90043064074122403</v>
      </c>
      <c r="U183" s="16">
        <f t="shared" si="68"/>
        <v>0.99192166462668296</v>
      </c>
      <c r="V183" s="16">
        <f t="shared" si="68"/>
        <v>0.71363498329790465</v>
      </c>
      <c r="W183" s="16">
        <f t="shared" si="68"/>
        <v>1.050281954887218</v>
      </c>
      <c r="X183" s="16">
        <f t="shared" si="68"/>
        <v>0.87860892388451439</v>
      </c>
      <c r="Y183" s="16">
        <f t="shared" si="68"/>
        <v>0.90856397623532825</v>
      </c>
      <c r="Z183" s="16">
        <f t="shared" si="68"/>
        <v>0.77625570776255703</v>
      </c>
    </row>
    <row r="184" spans="1:26" s="12" customFormat="1" ht="30" customHeight="1" x14ac:dyDescent="0.25">
      <c r="A184" s="11" t="s">
        <v>127</v>
      </c>
      <c r="B184" s="26">
        <v>57837</v>
      </c>
      <c r="C184" s="26">
        <f>SUM(F184:Z184)</f>
        <v>68475</v>
      </c>
      <c r="D184" s="15">
        <f t="shared" ref="D184:D192" si="69">C184/B184</f>
        <v>1.1839307017998859</v>
      </c>
      <c r="E184" s="15"/>
      <c r="F184" s="10">
        <v>4120</v>
      </c>
      <c r="G184" s="10">
        <v>2283</v>
      </c>
      <c r="H184" s="10">
        <v>4080</v>
      </c>
      <c r="I184" s="10">
        <v>4640</v>
      </c>
      <c r="J184" s="10">
        <v>2248</v>
      </c>
      <c r="K184" s="10">
        <v>4726</v>
      </c>
      <c r="L184" s="10">
        <v>1115</v>
      </c>
      <c r="M184" s="10">
        <v>2513</v>
      </c>
      <c r="N184" s="10">
        <v>4253</v>
      </c>
      <c r="O184" s="10">
        <v>1180</v>
      </c>
      <c r="P184" s="10">
        <v>1350</v>
      </c>
      <c r="Q184" s="10">
        <v>4839</v>
      </c>
      <c r="R184" s="10">
        <v>5650</v>
      </c>
      <c r="S184" s="10">
        <v>330</v>
      </c>
      <c r="T184" s="10">
        <v>6083</v>
      </c>
      <c r="U184" s="10">
        <v>3992</v>
      </c>
      <c r="V184" s="10">
        <v>2350</v>
      </c>
      <c r="W184" s="10">
        <v>2235</v>
      </c>
      <c r="X184" s="10">
        <v>4352</v>
      </c>
      <c r="Y184" s="10">
        <v>4522</v>
      </c>
      <c r="Z184" s="10">
        <v>1614</v>
      </c>
    </row>
    <row r="185" spans="1:26" s="12" customFormat="1" ht="30" customHeight="1" x14ac:dyDescent="0.25">
      <c r="A185" s="11" t="s">
        <v>128</v>
      </c>
      <c r="B185" s="26">
        <v>5258</v>
      </c>
      <c r="C185" s="26">
        <f>SUM(F185:Z185)</f>
        <v>8366</v>
      </c>
      <c r="D185" s="15">
        <f t="shared" si="69"/>
        <v>1.5910992772917458</v>
      </c>
      <c r="E185" s="15"/>
      <c r="F185" s="10">
        <v>180</v>
      </c>
      <c r="G185" s="10">
        <v>336</v>
      </c>
      <c r="H185" s="10">
        <v>30</v>
      </c>
      <c r="I185" s="10">
        <v>310</v>
      </c>
      <c r="J185" s="10">
        <v>100</v>
      </c>
      <c r="K185" s="10">
        <v>1000</v>
      </c>
      <c r="L185" s="10">
        <v>1520</v>
      </c>
      <c r="M185" s="10">
        <v>314</v>
      </c>
      <c r="N185" s="10">
        <v>70</v>
      </c>
      <c r="O185" s="10">
        <v>77</v>
      </c>
      <c r="P185" s="10">
        <v>250</v>
      </c>
      <c r="Q185" s="10"/>
      <c r="R185" s="10">
        <v>40</v>
      </c>
      <c r="S185" s="10">
        <v>210</v>
      </c>
      <c r="T185" s="10">
        <v>817</v>
      </c>
      <c r="U185" s="10">
        <v>60</v>
      </c>
      <c r="V185" s="10"/>
      <c r="W185" s="10"/>
      <c r="X185" s="10">
        <v>1004</v>
      </c>
      <c r="Y185" s="10">
        <v>1528</v>
      </c>
      <c r="Z185" s="10">
        <v>520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9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9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9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9"/>
        <v>1.0357669719494327</v>
      </c>
      <c r="E189" s="15"/>
      <c r="F189" s="73">
        <f t="shared" ref="F189:Z189" si="70">F188/F187</f>
        <v>1</v>
      </c>
      <c r="G189" s="73">
        <f t="shared" si="70"/>
        <v>1</v>
      </c>
      <c r="H189" s="73">
        <f t="shared" si="70"/>
        <v>0.94922737306843263</v>
      </c>
      <c r="I189" s="73">
        <f t="shared" si="70"/>
        <v>1</v>
      </c>
      <c r="J189" s="73">
        <f t="shared" si="70"/>
        <v>1</v>
      </c>
      <c r="K189" s="73">
        <f t="shared" si="70"/>
        <v>0.97792541791684529</v>
      </c>
      <c r="L189" s="73">
        <f t="shared" si="70"/>
        <v>0.93088235294117649</v>
      </c>
      <c r="M189" s="73">
        <f t="shared" si="70"/>
        <v>0.96925900435879786</v>
      </c>
      <c r="N189" s="73">
        <f t="shared" si="70"/>
        <v>0.91349480968858132</v>
      </c>
      <c r="O189" s="73">
        <f t="shared" si="70"/>
        <v>1</v>
      </c>
      <c r="P189" s="73">
        <f t="shared" si="70"/>
        <v>1</v>
      </c>
      <c r="Q189" s="73">
        <f t="shared" si="70"/>
        <v>1</v>
      </c>
      <c r="R189" s="73">
        <f t="shared" si="70"/>
        <v>1</v>
      </c>
      <c r="S189" s="73">
        <f t="shared" si="70"/>
        <v>0.87258371903076504</v>
      </c>
      <c r="T189" s="73">
        <f t="shared" si="70"/>
        <v>1</v>
      </c>
      <c r="U189" s="73">
        <f t="shared" si="70"/>
        <v>0.95635430038510916</v>
      </c>
      <c r="V189" s="73">
        <f t="shared" si="70"/>
        <v>0.84951456310679607</v>
      </c>
      <c r="W189" s="73">
        <f t="shared" si="70"/>
        <v>1</v>
      </c>
      <c r="X189" s="73">
        <f t="shared" si="70"/>
        <v>1.0254816656308265</v>
      </c>
      <c r="Y189" s="73">
        <f t="shared" si="70"/>
        <v>0.87535121328224774</v>
      </c>
      <c r="Z189" s="73">
        <f t="shared" si="70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9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9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9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93306</v>
      </c>
      <c r="C194" s="27">
        <f>SUM(F194:Z194)</f>
        <v>118850.5</v>
      </c>
      <c r="D194" s="9">
        <f>C194/B194</f>
        <v>1.2737712472938503</v>
      </c>
      <c r="E194" s="9"/>
      <c r="F194" s="26">
        <v>2164</v>
      </c>
      <c r="G194" s="26">
        <v>2569</v>
      </c>
      <c r="H194" s="26">
        <v>13620</v>
      </c>
      <c r="I194" s="26">
        <v>8128</v>
      </c>
      <c r="J194" s="26">
        <v>6548</v>
      </c>
      <c r="K194" s="26">
        <v>7960</v>
      </c>
      <c r="L194" s="26">
        <v>4298</v>
      </c>
      <c r="M194" s="26">
        <v>9999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4723</v>
      </c>
      <c r="V194" s="26">
        <v>2250</v>
      </c>
      <c r="W194" s="26">
        <v>922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41987.700000000004</v>
      </c>
      <c r="C196" s="27">
        <f>C194*0.45</f>
        <v>53482.724999999999</v>
      </c>
      <c r="D196" s="27">
        <f t="shared" ref="D196:Z196" si="71">D194*0.45</f>
        <v>0.57319706128223269</v>
      </c>
      <c r="E196" s="27">
        <f t="shared" si="71"/>
        <v>0</v>
      </c>
      <c r="F196" s="26">
        <f t="shared" si="71"/>
        <v>973.80000000000007</v>
      </c>
      <c r="G196" s="26">
        <f t="shared" si="71"/>
        <v>1156.05</v>
      </c>
      <c r="H196" s="26">
        <f t="shared" si="71"/>
        <v>6129</v>
      </c>
      <c r="I196" s="26">
        <f t="shared" si="71"/>
        <v>3657.6</v>
      </c>
      <c r="J196" s="26">
        <f t="shared" si="71"/>
        <v>2946.6</v>
      </c>
      <c r="K196" s="26">
        <f t="shared" si="71"/>
        <v>3582</v>
      </c>
      <c r="L196" s="26">
        <f t="shared" si="71"/>
        <v>1934.1000000000001</v>
      </c>
      <c r="M196" s="26">
        <f t="shared" si="71"/>
        <v>4499.55</v>
      </c>
      <c r="N196" s="26">
        <f t="shared" si="71"/>
        <v>1921.2750000000001</v>
      </c>
      <c r="O196" s="26">
        <f t="shared" si="71"/>
        <v>1440</v>
      </c>
      <c r="P196" s="26">
        <f t="shared" si="71"/>
        <v>1767.6000000000001</v>
      </c>
      <c r="Q196" s="26">
        <f t="shared" si="71"/>
        <v>2603.25</v>
      </c>
      <c r="R196" s="26">
        <f t="shared" si="71"/>
        <v>3636.4500000000003</v>
      </c>
      <c r="S196" s="26">
        <f t="shared" si="71"/>
        <v>1234.8</v>
      </c>
      <c r="T196" s="26">
        <f t="shared" si="71"/>
        <v>2097.9</v>
      </c>
      <c r="U196" s="26">
        <f t="shared" si="71"/>
        <v>2125.35</v>
      </c>
      <c r="V196" s="26">
        <f t="shared" si="71"/>
        <v>1012.5</v>
      </c>
      <c r="W196" s="26">
        <f t="shared" si="71"/>
        <v>414.90000000000003</v>
      </c>
      <c r="X196" s="26">
        <f t="shared" si="71"/>
        <v>2077.2000000000003</v>
      </c>
      <c r="Y196" s="26">
        <f t="shared" si="71"/>
        <v>4415.4000000000005</v>
      </c>
      <c r="Z196" s="26">
        <f t="shared" si="71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0.86332093488036421</v>
      </c>
      <c r="C197" s="52">
        <f>C194/C195</f>
        <v>1.2506761093981837</v>
      </c>
      <c r="D197" s="9"/>
      <c r="E197" s="9"/>
      <c r="F197" s="73">
        <f t="shared" ref="F197:Z197" si="72">F194/F195</f>
        <v>1.5715323166303559</v>
      </c>
      <c r="G197" s="73">
        <f t="shared" si="72"/>
        <v>1.0955223880597016</v>
      </c>
      <c r="H197" s="73">
        <f t="shared" si="72"/>
        <v>1.4576198630136987</v>
      </c>
      <c r="I197" s="73">
        <f t="shared" si="72"/>
        <v>0.93243088218423764</v>
      </c>
      <c r="J197" s="73">
        <f t="shared" si="72"/>
        <v>1.4932725199543899</v>
      </c>
      <c r="K197" s="73">
        <f t="shared" si="72"/>
        <v>1.7831541218637992</v>
      </c>
      <c r="L197" s="73">
        <f t="shared" si="72"/>
        <v>1.8525862068965517</v>
      </c>
      <c r="M197" s="73">
        <f t="shared" si="72"/>
        <v>1.0073544227281885</v>
      </c>
      <c r="N197" s="73">
        <f t="shared" si="72"/>
        <v>1.0433773216031281</v>
      </c>
      <c r="O197" s="73">
        <f t="shared" si="72"/>
        <v>1.0161956176563989</v>
      </c>
      <c r="P197" s="73">
        <f t="shared" si="72"/>
        <v>1.4237042406669083</v>
      </c>
      <c r="Q197" s="73">
        <f t="shared" si="72"/>
        <v>1.0010382419103652</v>
      </c>
      <c r="R197" s="73">
        <f t="shared" si="72"/>
        <v>1.7230277185501066</v>
      </c>
      <c r="S197" s="73">
        <f t="shared" si="72"/>
        <v>1</v>
      </c>
      <c r="T197" s="73">
        <f t="shared" si="72"/>
        <v>1.0387700534759359</v>
      </c>
      <c r="U197" s="73">
        <f t="shared" si="72"/>
        <v>0.94649298597194387</v>
      </c>
      <c r="V197" s="73">
        <f t="shared" si="72"/>
        <v>1.3595166163141994</v>
      </c>
      <c r="W197" s="73">
        <f t="shared" si="72"/>
        <v>2.0263736263736263</v>
      </c>
      <c r="X197" s="73">
        <f t="shared" si="72"/>
        <v>1.3310265282583622</v>
      </c>
      <c r="Y197" s="73">
        <f t="shared" si="72"/>
        <v>1.8478342749529191</v>
      </c>
      <c r="Z197" s="73">
        <f t="shared" si="72"/>
        <v>1</v>
      </c>
    </row>
    <row r="198" spans="1:36" s="63" customFormat="1" ht="30" customHeight="1" outlineLevel="1" x14ac:dyDescent="0.25">
      <c r="A198" s="55" t="s">
        <v>139</v>
      </c>
      <c r="B198" s="23">
        <v>274517</v>
      </c>
      <c r="C198" s="27">
        <f>SUM(F198:Z198)</f>
        <v>315288</v>
      </c>
      <c r="D198" s="9">
        <f>C198/B198</f>
        <v>1.1485190352510044</v>
      </c>
      <c r="E198" s="9"/>
      <c r="F198" s="26">
        <v>320</v>
      </c>
      <c r="G198" s="26">
        <v>9000</v>
      </c>
      <c r="H198" s="26">
        <v>23800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18958</v>
      </c>
      <c r="N198" s="26">
        <v>10109</v>
      </c>
      <c r="O198" s="26">
        <v>14200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47865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82355.099999999991</v>
      </c>
      <c r="C200" s="27">
        <f>C198*0.3</f>
        <v>94586.4</v>
      </c>
      <c r="D200" s="27">
        <f t="shared" ref="D200:Z200" si="73">D198*0.3</f>
        <v>0.34455571057530132</v>
      </c>
      <c r="E200" s="27">
        <f t="shared" si="73"/>
        <v>0</v>
      </c>
      <c r="F200" s="26">
        <f t="shared" si="73"/>
        <v>96</v>
      </c>
      <c r="G200" s="26">
        <f t="shared" si="73"/>
        <v>2700</v>
      </c>
      <c r="H200" s="26">
        <f t="shared" si="73"/>
        <v>7140</v>
      </c>
      <c r="I200" s="26">
        <f t="shared" si="73"/>
        <v>6052.8</v>
      </c>
      <c r="J200" s="26">
        <f t="shared" si="73"/>
        <v>1946.1</v>
      </c>
      <c r="K200" s="26">
        <f t="shared" si="73"/>
        <v>5085</v>
      </c>
      <c r="L200" s="26">
        <f t="shared" si="73"/>
        <v>627</v>
      </c>
      <c r="M200" s="26">
        <f t="shared" si="73"/>
        <v>5687.4</v>
      </c>
      <c r="N200" s="26">
        <f t="shared" si="73"/>
        <v>3032.7</v>
      </c>
      <c r="O200" s="26">
        <f t="shared" si="73"/>
        <v>4260</v>
      </c>
      <c r="P200" s="26">
        <f t="shared" si="73"/>
        <v>2294.6999999999998</v>
      </c>
      <c r="Q200" s="26">
        <f t="shared" si="73"/>
        <v>8142</v>
      </c>
      <c r="R200" s="26">
        <f t="shared" si="73"/>
        <v>1245</v>
      </c>
      <c r="S200" s="26">
        <f t="shared" si="73"/>
        <v>2100</v>
      </c>
      <c r="T200" s="26">
        <f t="shared" si="73"/>
        <v>2610</v>
      </c>
      <c r="U200" s="26">
        <f t="shared" si="73"/>
        <v>14359.5</v>
      </c>
      <c r="V200" s="26">
        <f t="shared" si="73"/>
        <v>870</v>
      </c>
      <c r="W200" s="26">
        <f t="shared" si="73"/>
        <v>450</v>
      </c>
      <c r="X200" s="26">
        <f t="shared" si="73"/>
        <v>5415.9</v>
      </c>
      <c r="Y200" s="26">
        <f t="shared" si="73"/>
        <v>15012.3</v>
      </c>
      <c r="Z200" s="26">
        <f t="shared" si="73"/>
        <v>5460</v>
      </c>
    </row>
    <row r="201" spans="1:36" s="63" customFormat="1" ht="30" customHeight="1" collapsed="1" x14ac:dyDescent="0.25">
      <c r="A201" s="13" t="s">
        <v>138</v>
      </c>
      <c r="B201" s="9">
        <f>B198/B199</f>
        <v>1.1350760185074158</v>
      </c>
      <c r="C201" s="9">
        <f>C198/C199</f>
        <v>1.2030403394435203</v>
      </c>
      <c r="D201" s="9"/>
      <c r="E201" s="9"/>
      <c r="F201" s="30">
        <f t="shared" ref="F201:Z201" si="74">F198/F199</f>
        <v>9.682299546142209E-2</v>
      </c>
      <c r="G201" s="30">
        <f t="shared" si="74"/>
        <v>1.4328928514567745</v>
      </c>
      <c r="H201" s="30">
        <f t="shared" si="74"/>
        <v>1.2350163458045769</v>
      </c>
      <c r="I201" s="30">
        <f t="shared" si="74"/>
        <v>1.1676601655188379</v>
      </c>
      <c r="J201" s="30">
        <f t="shared" si="74"/>
        <v>0.86297725156312355</v>
      </c>
      <c r="K201" s="30">
        <f t="shared" si="74"/>
        <v>1.1076259556949617</v>
      </c>
      <c r="L201" s="30">
        <f t="shared" si="74"/>
        <v>1.9227230910763569</v>
      </c>
      <c r="M201" s="30">
        <f t="shared" si="74"/>
        <v>1.0057294429708223</v>
      </c>
      <c r="N201" s="30">
        <f t="shared" si="74"/>
        <v>0.96074890705189131</v>
      </c>
      <c r="O201" s="30">
        <f t="shared" si="74"/>
        <v>1.2884493240177843</v>
      </c>
      <c r="P201" s="30">
        <f t="shared" si="74"/>
        <v>1.0079061799973645</v>
      </c>
      <c r="Q201" s="30">
        <f t="shared" si="74"/>
        <v>1.3417045679256476</v>
      </c>
      <c r="R201" s="30">
        <f t="shared" si="74"/>
        <v>0.98809523809523814</v>
      </c>
      <c r="S201" s="30">
        <f t="shared" si="74"/>
        <v>1.308411214953271</v>
      </c>
      <c r="T201" s="30">
        <f t="shared" si="74"/>
        <v>0.89478556001234189</v>
      </c>
      <c r="U201" s="30">
        <f t="shared" si="74"/>
        <v>1.3702728235664596</v>
      </c>
      <c r="V201" s="30">
        <f t="shared" si="74"/>
        <v>1.1679420056383407</v>
      </c>
      <c r="W201" s="30">
        <f t="shared" si="74"/>
        <v>1.0141987829614605</v>
      </c>
      <c r="X201" s="30">
        <f t="shared" si="74"/>
        <v>1.4871900486036742</v>
      </c>
      <c r="Y201" s="30">
        <f t="shared" si="74"/>
        <v>1.5339177880636361</v>
      </c>
      <c r="Z201" s="30">
        <f t="shared" si="74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50251</v>
      </c>
      <c r="C202" s="27">
        <f>SUM(F202:Z202)</f>
        <v>40392</v>
      </c>
      <c r="D202" s="9">
        <f>C202/B202</f>
        <v>0.80380489940498701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2500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>
        <v>3100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9547.69</v>
      </c>
      <c r="C204" s="27">
        <f>C202*0.19</f>
        <v>7674.4800000000005</v>
      </c>
      <c r="D204" s="27">
        <f t="shared" ref="D204:E204" si="75">D202*0.19</f>
        <v>0.15272293088694752</v>
      </c>
      <c r="E204" s="27">
        <f t="shared" si="75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6">L202*0.19</f>
        <v>408.5</v>
      </c>
      <c r="M204" s="26">
        <f t="shared" si="76"/>
        <v>593.75</v>
      </c>
      <c r="N204" s="26"/>
      <c r="O204" s="26">
        <f t="shared" si="76"/>
        <v>779</v>
      </c>
      <c r="P204" s="26">
        <f t="shared" si="76"/>
        <v>870.58</v>
      </c>
      <c r="Q204" s="26">
        <f t="shared" si="76"/>
        <v>617.5</v>
      </c>
      <c r="R204" s="26"/>
      <c r="S204" s="26"/>
      <c r="T204" s="26"/>
      <c r="U204" s="26"/>
      <c r="V204" s="26"/>
      <c r="W204" s="26"/>
      <c r="X204" s="26">
        <f t="shared" ref="X204" si="77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f>B202/B203</f>
        <v>0.20245275189254303</v>
      </c>
      <c r="C205" s="9">
        <f>C202/C203</f>
        <v>0.12356374582430894</v>
      </c>
      <c r="D205" s="9"/>
      <c r="E205" s="9"/>
      <c r="F205" s="30"/>
      <c r="G205" s="30">
        <f t="shared" ref="G205:K205" si="78">G202/H203</f>
        <v>5.7079797556984661E-2</v>
      </c>
      <c r="H205" s="30"/>
      <c r="I205" s="30">
        <f t="shared" si="78"/>
        <v>0.11609682475184303</v>
      </c>
      <c r="J205" s="30">
        <f t="shared" si="78"/>
        <v>2.3291509828523629</v>
      </c>
      <c r="K205" s="30">
        <f t="shared" si="78"/>
        <v>1.379690949227373</v>
      </c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Z205" si="79">O202/O203</f>
        <v>0.34722222222222221</v>
      </c>
      <c r="P205" s="30">
        <f t="shared" si="79"/>
        <v>0.33210118141624989</v>
      </c>
      <c r="Q205" s="30">
        <f t="shared" si="79"/>
        <v>0.16869971450817545</v>
      </c>
      <c r="R205" s="30"/>
      <c r="S205" s="30"/>
      <c r="T205" s="30">
        <f t="shared" si="79"/>
        <v>0.1738200294156973</v>
      </c>
      <c r="U205" s="30"/>
      <c r="V205" s="30"/>
      <c r="W205" s="30"/>
      <c r="X205" s="30">
        <f t="shared" si="79"/>
        <v>8.4345686606181761E-2</v>
      </c>
      <c r="Y205" s="30"/>
      <c r="Z205" s="30">
        <f t="shared" si="79"/>
        <v>0.16531569965870307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156020.80499999999</v>
      </c>
      <c r="D211" s="9">
        <f>C211/B211</f>
        <v>1.3792747838540285</v>
      </c>
      <c r="E211" s="9"/>
      <c r="F211" s="26">
        <f>F209+F207+F204+F200+F196</f>
        <v>1069.8000000000002</v>
      </c>
      <c r="G211" s="26">
        <f t="shared" ref="G211:Z211" si="80">G209+G207+G204+G200+G196</f>
        <v>3856.05</v>
      </c>
      <c r="H211" s="26">
        <f t="shared" si="80"/>
        <v>13269</v>
      </c>
      <c r="I211" s="26">
        <f t="shared" si="80"/>
        <v>10090.4</v>
      </c>
      <c r="J211" s="26">
        <f t="shared" si="80"/>
        <v>7008.92</v>
      </c>
      <c r="K211" s="26">
        <f t="shared" si="80"/>
        <v>8667</v>
      </c>
      <c r="L211" s="26">
        <f t="shared" si="80"/>
        <v>2969.6000000000004</v>
      </c>
      <c r="M211" s="26">
        <f t="shared" si="80"/>
        <v>10780.7</v>
      </c>
      <c r="N211" s="26">
        <f t="shared" si="80"/>
        <v>4953.9750000000004</v>
      </c>
      <c r="O211" s="26">
        <f t="shared" si="80"/>
        <v>6479</v>
      </c>
      <c r="P211" s="26">
        <f t="shared" si="80"/>
        <v>4932.88</v>
      </c>
      <c r="Q211" s="26">
        <f t="shared" si="80"/>
        <v>11362.75</v>
      </c>
      <c r="R211" s="26">
        <f t="shared" si="80"/>
        <v>4881.4500000000007</v>
      </c>
      <c r="S211" s="26">
        <f t="shared" si="80"/>
        <v>3334.8</v>
      </c>
      <c r="T211" s="26">
        <f t="shared" si="80"/>
        <v>4707.8999999999996</v>
      </c>
      <c r="U211" s="26">
        <f t="shared" si="80"/>
        <v>16484.849999999999</v>
      </c>
      <c r="V211" s="26">
        <f t="shared" si="80"/>
        <v>1882.5</v>
      </c>
      <c r="W211" s="26">
        <f t="shared" si="80"/>
        <v>864.90000000000009</v>
      </c>
      <c r="X211" s="26">
        <f t="shared" si="80"/>
        <v>7701.5300000000007</v>
      </c>
      <c r="Y211" s="26">
        <f t="shared" si="80"/>
        <v>19427.7</v>
      </c>
      <c r="Z211" s="26">
        <f t="shared" si="80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23.115220676474507</v>
      </c>
      <c r="D213" s="9">
        <f>C213/B213</f>
        <v>1.1113086863689667</v>
      </c>
      <c r="E213" s="9"/>
      <c r="F213" s="54">
        <f>F211/F212*10</f>
        <v>17.254838709677422</v>
      </c>
      <c r="G213" s="54">
        <f t="shared" ref="G213:Z213" si="81">G211/G212*10</f>
        <v>20.467356687898089</v>
      </c>
      <c r="H213" s="54">
        <f t="shared" si="81"/>
        <v>25.245433789954337</v>
      </c>
      <c r="I213" s="54">
        <f t="shared" si="81"/>
        <v>16.274838709677418</v>
      </c>
      <c r="J213" s="54">
        <f t="shared" si="81"/>
        <v>24.863142958495921</v>
      </c>
      <c r="K213" s="54">
        <f t="shared" si="81"/>
        <v>30.209132101777627</v>
      </c>
      <c r="L213" s="54">
        <f t="shared" si="81"/>
        <v>45.546012269938657</v>
      </c>
      <c r="M213" s="54">
        <f t="shared" si="81"/>
        <v>16.895000783576243</v>
      </c>
      <c r="N213" s="54">
        <f t="shared" si="81"/>
        <v>18.836406844106467</v>
      </c>
      <c r="O213" s="54">
        <f t="shared" si="81"/>
        <v>27.430143945808638</v>
      </c>
      <c r="P213" s="54">
        <f t="shared" si="81"/>
        <v>23.830338164251209</v>
      </c>
      <c r="Q213" s="54">
        <f t="shared" si="81"/>
        <v>26.211649365628602</v>
      </c>
      <c r="R213" s="54">
        <f t="shared" si="81"/>
        <v>25.437467430953625</v>
      </c>
      <c r="S213" s="54">
        <f t="shared" si="81"/>
        <v>27.002429149797571</v>
      </c>
      <c r="T213" s="54">
        <f t="shared" si="81"/>
        <v>20.979946524064168</v>
      </c>
      <c r="U213" s="54">
        <f t="shared" si="81"/>
        <v>22.023847695390781</v>
      </c>
      <c r="V213" s="54">
        <f t="shared" si="81"/>
        <v>20.220193340494092</v>
      </c>
      <c r="W213" s="54">
        <f t="shared" si="81"/>
        <v>25.363636363636367</v>
      </c>
      <c r="X213" s="54">
        <f t="shared" si="81"/>
        <v>29.609880815071129</v>
      </c>
      <c r="Y213" s="54">
        <f t="shared" si="81"/>
        <v>24.777069251370996</v>
      </c>
      <c r="Z213" s="54">
        <f t="shared" si="81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20.399999999999999" hidden="1" customHeight="1" x14ac:dyDescent="0.3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82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82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82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82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82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82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82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82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82"/>
        <v>0</v>
      </c>
      <c r="F236" s="65"/>
    </row>
    <row r="237" spans="1:26" ht="16.8" hidden="1" customHeight="1" x14ac:dyDescent="0.3">
      <c r="C237" s="27">
        <f t="shared" si="82"/>
        <v>0</v>
      </c>
      <c r="F237" s="65"/>
    </row>
    <row r="238" spans="1:26" ht="13.8" hidden="1" customHeight="1" x14ac:dyDescent="0.3">
      <c r="C238" s="27">
        <f t="shared" si="82"/>
        <v>0</v>
      </c>
      <c r="F238" s="65"/>
    </row>
    <row r="239" spans="1:26" ht="16.8" hidden="1" customHeight="1" x14ac:dyDescent="0.3">
      <c r="C239" s="27">
        <f t="shared" si="82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82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82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82"/>
        <v>131</v>
      </c>
      <c r="D243" s="133"/>
      <c r="E243" s="138"/>
      <c r="F243" s="132">
        <v>1</v>
      </c>
      <c r="G243" s="142">
        <v>6</v>
      </c>
      <c r="H243" s="132">
        <v>5</v>
      </c>
      <c r="I243" s="132">
        <v>6</v>
      </c>
      <c r="J243" s="132">
        <v>3</v>
      </c>
      <c r="K243" s="132">
        <v>10</v>
      </c>
      <c r="L243" s="132">
        <v>8</v>
      </c>
      <c r="M243" s="132">
        <v>2</v>
      </c>
      <c r="N243" s="132">
        <v>14</v>
      </c>
      <c r="O243" s="132">
        <v>4</v>
      </c>
      <c r="P243" s="132">
        <v>11</v>
      </c>
      <c r="Q243" s="132">
        <v>9</v>
      </c>
      <c r="R243" s="132">
        <v>6</v>
      </c>
      <c r="S243" s="132">
        <v>11</v>
      </c>
      <c r="T243" s="132">
        <v>12</v>
      </c>
      <c r="U243" s="132">
        <v>8</v>
      </c>
      <c r="V243" s="132">
        <v>1</v>
      </c>
      <c r="W243" s="132">
        <v>4</v>
      </c>
      <c r="X243" s="132">
        <v>6</v>
      </c>
      <c r="Y243" s="132">
        <v>1</v>
      </c>
      <c r="Z243" s="132">
        <v>3</v>
      </c>
    </row>
    <row r="244" spans="1:26" s="144" customFormat="1" ht="22.8" hidden="1" x14ac:dyDescent="0.4">
      <c r="A244" s="144" t="s">
        <v>214</v>
      </c>
      <c r="B244" s="145"/>
      <c r="C244" s="146">
        <f>SUM(C245:C252)</f>
        <v>14826.5</v>
      </c>
      <c r="D244" s="145"/>
      <c r="E244" s="147"/>
      <c r="F244" s="144">
        <f t="shared" ref="F244:Z244" si="83">SUM(F245:F252)</f>
        <v>1500</v>
      </c>
      <c r="G244" s="144">
        <f t="shared" si="83"/>
        <v>920</v>
      </c>
      <c r="H244" s="144">
        <f t="shared" si="83"/>
        <v>264</v>
      </c>
      <c r="I244" s="144">
        <f t="shared" si="83"/>
        <v>980</v>
      </c>
      <c r="J244" s="144">
        <f t="shared" si="83"/>
        <v>128</v>
      </c>
      <c r="K244" s="144">
        <f t="shared" si="83"/>
        <v>2384</v>
      </c>
      <c r="L244" s="144">
        <f t="shared" si="83"/>
        <v>1313</v>
      </c>
      <c r="M244" s="144">
        <f t="shared" si="83"/>
        <v>136</v>
      </c>
      <c r="N244" s="144">
        <f t="shared" si="83"/>
        <v>2610</v>
      </c>
      <c r="O244" s="144">
        <f t="shared" si="83"/>
        <v>194</v>
      </c>
      <c r="P244" s="144">
        <f t="shared" si="83"/>
        <v>2306</v>
      </c>
      <c r="Q244" s="144">
        <f t="shared" si="83"/>
        <v>1068</v>
      </c>
      <c r="R244" s="144">
        <f t="shared" si="83"/>
        <v>1413</v>
      </c>
      <c r="S244" s="144">
        <f t="shared" si="83"/>
        <v>0</v>
      </c>
      <c r="T244" s="149">
        <f t="shared" si="83"/>
        <v>1948.4</v>
      </c>
      <c r="U244" s="144">
        <f t="shared" si="83"/>
        <v>1366.5</v>
      </c>
      <c r="V244" s="144">
        <f t="shared" si="83"/>
        <v>110</v>
      </c>
      <c r="W244" s="144">
        <f t="shared" si="83"/>
        <v>387</v>
      </c>
      <c r="X244" s="144">
        <f t="shared" si="83"/>
        <v>2265</v>
      </c>
      <c r="Y244" s="144">
        <f t="shared" si="83"/>
        <v>115</v>
      </c>
      <c r="Z244" s="144">
        <f t="shared" si="83"/>
        <v>278</v>
      </c>
    </row>
    <row r="245" spans="1:26" s="132" customFormat="1" ht="22.8" hidden="1" x14ac:dyDescent="0.4">
      <c r="A245" s="132" t="s">
        <v>206</v>
      </c>
      <c r="B245" s="133"/>
      <c r="C245" s="27">
        <v>9162</v>
      </c>
      <c r="D245" s="133"/>
      <c r="E245" s="138"/>
      <c r="F245" s="132">
        <v>1340</v>
      </c>
      <c r="G245" s="142">
        <v>920</v>
      </c>
      <c r="H245" s="132">
        <v>250</v>
      </c>
      <c r="I245" s="132">
        <v>23</v>
      </c>
      <c r="J245" s="132">
        <v>70</v>
      </c>
      <c r="K245" s="132">
        <v>2084</v>
      </c>
      <c r="L245" s="132">
        <v>963</v>
      </c>
      <c r="N245" s="132">
        <v>2277</v>
      </c>
      <c r="O245" s="132">
        <v>151</v>
      </c>
      <c r="P245" s="132">
        <v>1375</v>
      </c>
      <c r="Q245" s="132">
        <v>540</v>
      </c>
      <c r="R245" s="132">
        <v>910</v>
      </c>
      <c r="T245" s="132">
        <v>969.9</v>
      </c>
      <c r="U245" s="132">
        <v>630</v>
      </c>
      <c r="V245" s="132">
        <v>80</v>
      </c>
      <c r="W245" s="132">
        <v>235</v>
      </c>
      <c r="X245" s="132">
        <v>776</v>
      </c>
      <c r="Z245" s="132">
        <v>278</v>
      </c>
    </row>
    <row r="246" spans="1:26" s="132" customFormat="1" ht="22.8" hidden="1" x14ac:dyDescent="0.4">
      <c r="A246" s="132" t="s">
        <v>215</v>
      </c>
      <c r="B246" s="133"/>
      <c r="C246" s="27">
        <f t="shared" si="82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v>3150</v>
      </c>
      <c r="D247" s="133"/>
      <c r="E247" s="138"/>
      <c r="G247" s="142"/>
      <c r="H247" s="132">
        <v>14</v>
      </c>
      <c r="I247" s="132">
        <v>257</v>
      </c>
      <c r="J247" s="132">
        <v>30</v>
      </c>
      <c r="K247" s="132">
        <v>300</v>
      </c>
      <c r="L247" s="132">
        <v>256</v>
      </c>
      <c r="N247" s="132">
        <v>173</v>
      </c>
      <c r="O247" s="132">
        <v>16</v>
      </c>
      <c r="P247" s="132">
        <v>842</v>
      </c>
      <c r="Q247" s="132">
        <v>348</v>
      </c>
      <c r="R247" s="132">
        <v>260</v>
      </c>
      <c r="T247" s="148">
        <v>833.5</v>
      </c>
      <c r="U247" s="132">
        <v>570</v>
      </c>
      <c r="W247" s="132">
        <v>102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82"/>
        <v>657</v>
      </c>
      <c r="D248" s="133"/>
      <c r="E248" s="138"/>
      <c r="G248" s="142"/>
      <c r="J248" s="132">
        <v>28</v>
      </c>
      <c r="N248" s="132">
        <v>45</v>
      </c>
      <c r="P248" s="132">
        <v>74</v>
      </c>
      <c r="Q248" s="132">
        <v>80</v>
      </c>
      <c r="T248" s="132">
        <v>100</v>
      </c>
      <c r="U248" s="132">
        <v>21</v>
      </c>
      <c r="W248" s="132">
        <v>50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v>400</v>
      </c>
      <c r="D249" s="133"/>
      <c r="E249" s="138"/>
      <c r="F249" s="132">
        <v>160</v>
      </c>
      <c r="G249" s="142"/>
      <c r="R249" s="132">
        <v>180</v>
      </c>
      <c r="V249" s="132">
        <v>30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82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82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v>200</v>
      </c>
      <c r="D252" s="133"/>
      <c r="E252" s="138"/>
      <c r="G252" s="142"/>
      <c r="L252" s="132">
        <v>10</v>
      </c>
      <c r="M252" s="132">
        <v>54</v>
      </c>
      <c r="N252" s="132">
        <v>65</v>
      </c>
      <c r="O252" s="132">
        <v>27</v>
      </c>
      <c r="P252" s="132">
        <v>15</v>
      </c>
      <c r="R252" s="132">
        <v>63</v>
      </c>
      <c r="T252" s="132">
        <v>45</v>
      </c>
      <c r="U252" s="132">
        <v>40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2020-09-09T11:36:36Z</cp:lastPrinted>
  <dcterms:created xsi:type="dcterms:W3CDTF">2017-06-08T05:54:08Z</dcterms:created>
  <dcterms:modified xsi:type="dcterms:W3CDTF">2020-09-09T11:52:21Z</dcterms:modified>
</cp:coreProperties>
</file>