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9 сентября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оперативка!$A$1:$AB$225</definedName>
  </definedNames>
  <calcPr calcId="152511"/>
</workbook>
</file>

<file path=xl/calcChain.xml><?xml version="1.0" encoding="utf-8"?>
<calcChain xmlns="http://schemas.openxmlformats.org/spreadsheetml/2006/main">
  <c r="G140" i="1" l="1"/>
  <c r="G135" i="1"/>
  <c r="Y149" i="1" l="1"/>
  <c r="L161" i="1" l="1"/>
  <c r="F161" i="1"/>
  <c r="V124" i="1" l="1"/>
  <c r="T161" i="1" l="1"/>
  <c r="N140" i="1" l="1"/>
  <c r="N135" i="1"/>
  <c r="M161" i="1" l="1"/>
  <c r="C246" i="1" l="1"/>
  <c r="J140" i="1" l="1"/>
  <c r="J135" i="1"/>
  <c r="H149" i="1"/>
  <c r="T140" i="1" l="1"/>
  <c r="T135" i="1"/>
  <c r="X140" i="1" l="1"/>
  <c r="X135" i="1"/>
  <c r="R135" i="1"/>
  <c r="R140" i="1"/>
  <c r="Z205" i="1" l="1"/>
  <c r="C109" i="1" l="1"/>
  <c r="O244" i="1" l="1"/>
  <c r="O140" i="1"/>
  <c r="B205" i="1" l="1"/>
  <c r="B197" i="1"/>
  <c r="B201" i="1"/>
  <c r="F244" i="1" l="1"/>
  <c r="G244" i="1"/>
  <c r="X149" i="1" l="1"/>
  <c r="H244" i="1" l="1"/>
  <c r="I244" i="1"/>
  <c r="J244" i="1"/>
  <c r="K244" i="1"/>
  <c r="L244" i="1"/>
  <c r="M244" i="1"/>
  <c r="N244" i="1"/>
  <c r="P244" i="1"/>
  <c r="Q244" i="1"/>
  <c r="R244" i="1"/>
  <c r="S244" i="1"/>
  <c r="T244" i="1"/>
  <c r="U244" i="1"/>
  <c r="W244" i="1"/>
  <c r="X244" i="1"/>
  <c r="Y244" i="1"/>
  <c r="Z244" i="1"/>
  <c r="C228" i="1" l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3" i="1"/>
  <c r="C248" i="1"/>
  <c r="C250" i="1"/>
  <c r="C251" i="1"/>
  <c r="C244" i="1" l="1"/>
  <c r="W140" i="1"/>
  <c r="X161" i="1" l="1"/>
  <c r="K140" i="1" l="1"/>
  <c r="T205" i="1" l="1"/>
  <c r="Q122" i="1" l="1"/>
  <c r="G99" i="1" l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F99" i="1"/>
  <c r="S197" i="1" l="1"/>
  <c r="T197" i="1"/>
  <c r="R161" i="1" l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F120" i="1" l="1"/>
  <c r="C143" i="1" l="1"/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F123" i="1"/>
  <c r="I140" i="1" l="1"/>
  <c r="V140" i="1"/>
  <c r="K205" i="1" l="1"/>
  <c r="X122" i="1"/>
  <c r="U122" i="1"/>
  <c r="S122" i="1"/>
  <c r="F122" i="1"/>
  <c r="G122" i="1"/>
  <c r="I122" i="1"/>
  <c r="J122" i="1"/>
  <c r="K122" i="1"/>
  <c r="U140" i="1" l="1"/>
  <c r="N164" i="1" l="1"/>
  <c r="L164" i="1"/>
  <c r="I164" i="1"/>
  <c r="I149" i="1"/>
  <c r="V148" i="1" l="1"/>
  <c r="U149" i="1" l="1"/>
  <c r="M149" i="1" l="1"/>
  <c r="O149" i="1" l="1"/>
  <c r="G149" i="1" l="1"/>
  <c r="G123" i="1" l="1"/>
  <c r="H140" i="1" l="1"/>
  <c r="N122" i="1" l="1"/>
  <c r="K149" i="1" l="1"/>
  <c r="J164" i="1" l="1"/>
  <c r="M140" i="1" l="1"/>
  <c r="B183" i="1"/>
  <c r="D181" i="1"/>
  <c r="C181" i="1"/>
  <c r="B164" i="1" l="1"/>
  <c r="S140" i="1" l="1"/>
  <c r="W101" i="1" l="1"/>
  <c r="K101" i="1" l="1"/>
  <c r="X120" i="1" l="1"/>
  <c r="F140" i="1" l="1"/>
  <c r="F149" i="1"/>
  <c r="Q149" i="1" l="1"/>
  <c r="P101" i="1" l="1"/>
  <c r="B179" i="1" l="1"/>
  <c r="D141" i="1"/>
  <c r="D142" i="1"/>
  <c r="D143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M122" i="1" l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X121" i="1" l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B122" i="1" l="1"/>
  <c r="S121" i="1" l="1"/>
  <c r="S120" i="1"/>
  <c r="T120" i="1"/>
  <c r="V120" i="1"/>
  <c r="Z121" i="1" l="1"/>
  <c r="Z122" i="1"/>
  <c r="Z120" i="1"/>
  <c r="C137" i="1" l="1"/>
  <c r="C134" i="1"/>
  <c r="C140" i="1" l="1"/>
  <c r="E122" i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5" i="1" s="1"/>
  <c r="C149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3" i="1"/>
  <c r="C114" i="1"/>
  <c r="C116" i="1"/>
  <c r="C117" i="1"/>
  <c r="C118" i="1"/>
  <c r="D118" i="1" s="1"/>
  <c r="C119" i="1"/>
  <c r="C125" i="1"/>
  <c r="D125" i="1" s="1"/>
  <c r="C126" i="1"/>
  <c r="D126" i="1" s="1"/>
  <c r="C128" i="1"/>
  <c r="D128" i="1" s="1"/>
  <c r="C129" i="1"/>
  <c r="C130" i="1"/>
  <c r="D130" i="1" s="1"/>
  <c r="C131" i="1"/>
  <c r="D131" i="1" s="1"/>
  <c r="C132" i="1"/>
  <c r="D132" i="1" s="1"/>
  <c r="C133" i="1"/>
  <c r="C150" i="1"/>
  <c r="C151" i="1"/>
  <c r="C153" i="1"/>
  <c r="C154" i="1"/>
  <c r="C156" i="1"/>
  <c r="C157" i="1"/>
  <c r="C159" i="1"/>
  <c r="C160" i="1"/>
  <c r="C162" i="1"/>
  <c r="D162" i="1" s="1"/>
  <c r="C163" i="1"/>
  <c r="D163" i="1" s="1"/>
  <c r="C165" i="1"/>
  <c r="C166" i="1"/>
  <c r="C168" i="1"/>
  <c r="C169" i="1"/>
  <c r="C171" i="1"/>
  <c r="C172" i="1"/>
  <c r="C174" i="1"/>
  <c r="C175" i="1"/>
  <c r="C176" i="1"/>
  <c r="C124" i="1" l="1"/>
  <c r="D133" i="1"/>
  <c r="C135" i="1"/>
  <c r="C155" i="1"/>
  <c r="C161" i="1"/>
  <c r="C101" i="1"/>
  <c r="C164" i="1"/>
  <c r="D164" i="1" s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I211" i="1" s="1"/>
  <c r="I213" i="1" s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I127" i="1"/>
  <c r="C127" i="1" s="1"/>
  <c r="D127" i="1" s="1"/>
  <c r="N127" i="1"/>
  <c r="Q127" i="1"/>
  <c r="S127" i="1"/>
  <c r="U127" i="1"/>
  <c r="Y127" i="1"/>
  <c r="D129" i="1"/>
  <c r="B135" i="1"/>
  <c r="F135" i="1"/>
  <c r="H135" i="1"/>
  <c r="I135" i="1"/>
  <c r="K135" i="1"/>
  <c r="L135" i="1"/>
  <c r="M135" i="1"/>
  <c r="O135" i="1"/>
  <c r="Q135" i="1"/>
  <c r="S135" i="1"/>
  <c r="U135" i="1"/>
  <c r="V135" i="1"/>
  <c r="W135" i="1"/>
  <c r="Y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Q145" i="1"/>
  <c r="S145" i="1"/>
  <c r="T145" i="1"/>
  <c r="U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D161" i="1" s="1"/>
  <c r="K161" i="1"/>
  <c r="Q161" i="1"/>
  <c r="W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08" i="1" l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73" i="1"/>
  <c r="D155" i="1"/>
  <c r="C205" i="1"/>
  <c r="C204" i="1"/>
  <c r="C201" i="1"/>
  <c r="C197" i="1"/>
  <c r="D170" i="1"/>
  <c r="C83" i="1"/>
  <c r="D149" i="1"/>
  <c r="C189" i="1"/>
  <c r="D189" i="1" s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27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<sst xmlns="http://schemas.openxmlformats.org/spreadsheetml/2006/main" count="266" uniqueCount="217">
  <si>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</si>
  <si>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</si>
  <si>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</si>
  <si>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</si>
  <si>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</si>
  <si>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</si>
  <si>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</si>
  <si>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</si>
  <si>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</si>
  <si>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</si>
  <si>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</si>
  <si>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</si>
  <si>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</si>
  <si>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</si>
  <si>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</si>
  <si>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</si>
  <si>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</si>
  <si>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</si>
  <si>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</si>
  <si>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</si>
  <si>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</si>
  <si>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</si>
  <si>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</si>
  <si>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</si>
  <si>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</si>
  <si>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</si>
  <si>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</si>
  <si>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</si>
  <si>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</si>
  <si>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</si>
  <si>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</si>
  <si>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</si>
  <si>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</si>
  <si>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</si>
  <si>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</si>
  <si>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</si>
  <si>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</si>
  <si>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</si>
  <si>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</si>
  <si>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</si>
  <si>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</si>
  <si>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</si>
  <si>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</si>
  <si>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</si>
  <si>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</si>
  <si>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</si>
  <si>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</si>
  <si>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</si>
  <si>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</si>
  <si>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</si>
  <si>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</si>
  <si>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</si>
  <si>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</si>
  <si>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</si>
  <si>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</si>
  <si>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</si>
  <si>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</si>
  <si>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</si>
  <si>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</si>
  <si>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</si>
  <si>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</si>
  <si>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</si>
  <si>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</si>
  <si>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</si>
  <si>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</si>
  <si>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</si>
  <si>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</si>
  <si>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</si>
  <si>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</si>
  <si>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</si>
  <si>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</si>
  <si>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</si>
  <si>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</si>
  <si>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</si>
  <si>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</si>
  <si>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</si>
  <si>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</si>
  <si>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</si>
  <si>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</si>
  <si>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</si>
  <si>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</si>
  <si>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</si>
  <si>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</si>
  <si>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</si>
  <si>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</si>
  <si>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</si>
  <si>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</si>
  <si>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</si>
  <si>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</si>
  <si>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</si>
  <si>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</si>
  <si>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</si>
  <si>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</si>
  <si>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</si>
  <si>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</si>
  <si>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</si>
  <si>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</si>
  <si>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</si>
  <si>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</si>
  <si>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</si>
  <si>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</si>
  <si>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</si>
  <si>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</si>
  <si>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</si>
  <si>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</si>
  <si>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</si>
  <si>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</si>
  <si>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</si>
  <si>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</si>
  <si>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</si>
  <si>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</si>
  <si>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</si>
  <si>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</si>
  <si>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</si>
  <si>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</si>
  <si>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</si>
  <si>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</si>
  <si>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</si>
  <si>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</si>
  <si>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</si>
  <si>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</si>
  <si>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</si>
  <si>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</si>
  <si>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</si>
  <si>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</si>
  <si>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</si>
  <si>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</si>
  <si>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</si>
  <si>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</si>
  <si>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</si>
  <si>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</si>
  <si>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</si>
  <si>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</si>
  <si>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</si>
  <si>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</si>
  <si>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</si>
  <si>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</si>
  <si>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</si>
  <si>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</si>
  <si>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</si>
  <si>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</si>
  <si>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</si>
  <si>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</si>
  <si>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</si>
  <si>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</si>
  <si>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</si>
  <si>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</si>
  <si>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</si>
  <si>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</si>
  <si>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</si>
  <si>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</si>
  <si>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</si>
  <si>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</si>
  <si>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</si>
  <si>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</si>
  <si>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</si>
  <si>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</si>
  <si>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</si>
  <si>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</si>
  <si>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</si>
  <si>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</si>
  <si>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</si>
  <si>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</si>
  <si>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</si>
  <si>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</si>
  <si>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</si>
  <si>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</si>
  <si>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</si>
  <si>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</si>
  <si>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</si>
  <si>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</si>
  <si>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</si>
  <si>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</si>
  <si>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</si>
  <si>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</si>
  <si>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</si>
  <si>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</si>
  <si>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</si>
  <si>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</si>
  <si>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</si>
  <si>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</si>
  <si>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</si>
  <si>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</si>
  <si>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</si>
  <si>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</si>
  <si>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</si>
  <si>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</si>
  <si>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</si>
  <si>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</si>
  <si>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</si>
  <si>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</si>
  <si>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</si>
  <si>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</si>
  <si>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</si>
  <si>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</si>
  <si>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</si>
  <si>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</si>
  <si>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</si>
  <si>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</si>
  <si>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</si>
  <si>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</si>
  <si>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</si>
  <si>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</si>
  <si>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</si>
  <si>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</si>
  <si>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</si>
  <si>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</si>
  <si>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</si>
  <si>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</si>
  <si>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</si>
  <si>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</si>
  <si>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</si>
  <si>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</si>
  <si>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</si>
  <si>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</si>
  <si>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</si>
  <si>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Информация о сельскохозяйственных работах по состоянию на 11 сентября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</si>
</sst>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  <font>
      <b/>
      <i/>
      <sz val="17"/>
      <color theme="9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3" fontId="24" fillId="0" borderId="3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3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A258" sqref="A258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56" t="s">
        <v>216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57" t="s">
        <v>3</v>
      </c>
      <c r="B4" s="160" t="s">
        <v>195</v>
      </c>
      <c r="C4" s="153" t="s">
        <v>196</v>
      </c>
      <c r="D4" s="153" t="s">
        <v>197</v>
      </c>
      <c r="E4" s="153" t="s">
        <v>203</v>
      </c>
      <c r="F4" s="163" t="s">
        <v>4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5"/>
    </row>
    <row r="5" spans="1:27" s="2" customFormat="1" ht="87" customHeight="1" x14ac:dyDescent="0.3">
      <c r="A5" s="158"/>
      <c r="B5" s="161"/>
      <c r="C5" s="154"/>
      <c r="D5" s="154"/>
      <c r="E5" s="154"/>
      <c r="F5" s="166" t="s">
        <v>5</v>
      </c>
      <c r="G5" s="166" t="s">
        <v>6</v>
      </c>
      <c r="H5" s="166" t="s">
        <v>7</v>
      </c>
      <c r="I5" s="166" t="s">
        <v>8</v>
      </c>
      <c r="J5" s="166" t="s">
        <v>9</v>
      </c>
      <c r="K5" s="166" t="s">
        <v>10</v>
      </c>
      <c r="L5" s="166" t="s">
        <v>11</v>
      </c>
      <c r="M5" s="166" t="s">
        <v>12</v>
      </c>
      <c r="N5" s="166" t="s">
        <v>13</v>
      </c>
      <c r="O5" s="166" t="s">
        <v>14</v>
      </c>
      <c r="P5" s="166" t="s">
        <v>15</v>
      </c>
      <c r="Q5" s="166" t="s">
        <v>16</v>
      </c>
      <c r="R5" s="166" t="s">
        <v>17</v>
      </c>
      <c r="S5" s="166" t="s">
        <v>18</v>
      </c>
      <c r="T5" s="166" t="s">
        <v>19</v>
      </c>
      <c r="U5" s="166" t="s">
        <v>20</v>
      </c>
      <c r="V5" s="166" t="s">
        <v>21</v>
      </c>
      <c r="W5" s="166" t="s">
        <v>22</v>
      </c>
      <c r="X5" s="166" t="s">
        <v>23</v>
      </c>
      <c r="Y5" s="166" t="s">
        <v>24</v>
      </c>
      <c r="Z5" s="166" t="s">
        <v>25</v>
      </c>
    </row>
    <row r="6" spans="1:27" s="2" customFormat="1" ht="70.2" customHeight="1" thickBot="1" x14ac:dyDescent="0.35">
      <c r="A6" s="159"/>
      <c r="B6" s="162"/>
      <c r="C6" s="155"/>
      <c r="D6" s="155"/>
      <c r="E6" s="155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56" si="20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30</v>
      </c>
      <c r="D97" s="15"/>
      <c r="E97" s="15"/>
      <c r="F97" s="10"/>
      <c r="G97" s="10"/>
      <c r="H97" s="10"/>
      <c r="I97" s="10">
        <v>30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20"/>
        <v>1762</v>
      </c>
      <c r="D98" s="15"/>
      <c r="E98" s="15"/>
      <c r="F98" s="10"/>
      <c r="G98" s="10"/>
      <c r="H98" s="10"/>
      <c r="I98" s="10">
        <v>104</v>
      </c>
      <c r="J98" s="10"/>
      <c r="K98" s="10"/>
      <c r="L98" s="10"/>
      <c r="M98" s="10">
        <v>571</v>
      </c>
      <c r="N98" s="10"/>
      <c r="O98" s="10"/>
      <c r="P98" s="10"/>
      <c r="Q98" s="10"/>
      <c r="R98" s="10">
        <v>747</v>
      </c>
      <c r="S98" s="10"/>
      <c r="T98" s="10"/>
      <c r="U98" s="10">
        <v>340</v>
      </c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269496</v>
      </c>
      <c r="C99" s="27">
        <f t="shared" si="20"/>
        <v>289701</v>
      </c>
      <c r="D99" s="15">
        <f>C99/B99</f>
        <v>1.0749732834624632</v>
      </c>
      <c r="E99" s="15"/>
      <c r="F99" s="10">
        <f>F93-F97-F98</f>
        <v>12488</v>
      </c>
      <c r="G99" s="10">
        <f t="shared" ref="G99:Z99" si="21">G93-G97-G98</f>
        <v>8189</v>
      </c>
      <c r="H99" s="10">
        <f t="shared" si="21"/>
        <v>17843</v>
      </c>
      <c r="I99" s="10">
        <f t="shared" si="21"/>
        <v>17974</v>
      </c>
      <c r="J99" s="10">
        <f t="shared" si="21"/>
        <v>8809</v>
      </c>
      <c r="K99" s="10">
        <f t="shared" si="21"/>
        <v>20108</v>
      </c>
      <c r="L99" s="10">
        <f t="shared" si="21"/>
        <v>13038</v>
      </c>
      <c r="M99" s="10">
        <f t="shared" si="21"/>
        <v>14988</v>
      </c>
      <c r="N99" s="10">
        <f t="shared" si="21"/>
        <v>15266</v>
      </c>
      <c r="O99" s="10">
        <f t="shared" si="21"/>
        <v>4358</v>
      </c>
      <c r="P99" s="10">
        <f t="shared" si="21"/>
        <v>9482</v>
      </c>
      <c r="Q99" s="10">
        <f t="shared" si="21"/>
        <v>14031</v>
      </c>
      <c r="R99" s="10">
        <f t="shared" si="21"/>
        <v>17653</v>
      </c>
      <c r="S99" s="10">
        <f t="shared" si="21"/>
        <v>16658</v>
      </c>
      <c r="T99" s="10">
        <f t="shared" si="21"/>
        <v>20579</v>
      </c>
      <c r="U99" s="10">
        <f t="shared" si="21"/>
        <v>13524</v>
      </c>
      <c r="V99" s="10">
        <f t="shared" si="21"/>
        <v>11507</v>
      </c>
      <c r="W99" s="10">
        <f t="shared" si="21"/>
        <v>5389</v>
      </c>
      <c r="X99" s="10">
        <f t="shared" si="21"/>
        <v>13504</v>
      </c>
      <c r="Y99" s="10">
        <f t="shared" si="21"/>
        <v>23514</v>
      </c>
      <c r="Z99" s="10">
        <f t="shared" si="21"/>
        <v>10799</v>
      </c>
    </row>
    <row r="100" spans="1:26" s="12" customFormat="1" ht="30" customHeight="1" x14ac:dyDescent="0.25">
      <c r="A100" s="32" t="s">
        <v>91</v>
      </c>
      <c r="B100" s="23">
        <v>252287</v>
      </c>
      <c r="C100" s="27">
        <f t="shared" si="20"/>
        <v>280247</v>
      </c>
      <c r="D100" s="15">
        <f>C100/B100</f>
        <v>1.1108261622675761</v>
      </c>
      <c r="E100" s="15"/>
      <c r="F100" s="39">
        <v>11563</v>
      </c>
      <c r="G100" s="39">
        <v>7850</v>
      </c>
      <c r="H100" s="39">
        <v>17838</v>
      </c>
      <c r="I100" s="39">
        <v>17245</v>
      </c>
      <c r="J100" s="39">
        <v>8785</v>
      </c>
      <c r="K100" s="39">
        <v>19617</v>
      </c>
      <c r="L100" s="39">
        <v>12081</v>
      </c>
      <c r="M100" s="39">
        <v>14979</v>
      </c>
      <c r="N100" s="39">
        <v>14992</v>
      </c>
      <c r="O100" s="39">
        <v>4299</v>
      </c>
      <c r="P100" s="39">
        <v>9482</v>
      </c>
      <c r="Q100" s="39">
        <v>13518</v>
      </c>
      <c r="R100" s="39">
        <v>16798</v>
      </c>
      <c r="S100" s="39">
        <v>15871</v>
      </c>
      <c r="T100" s="39">
        <v>19262</v>
      </c>
      <c r="U100" s="39">
        <v>12625</v>
      </c>
      <c r="V100" s="39">
        <v>11507</v>
      </c>
      <c r="W100" s="39">
        <v>5113</v>
      </c>
      <c r="X100" s="39">
        <v>12843</v>
      </c>
      <c r="Y100" s="39">
        <v>23399</v>
      </c>
      <c r="Z100" s="39">
        <v>10580</v>
      </c>
    </row>
    <row r="101" spans="1:26" s="12" customFormat="1" ht="30" customHeight="1" x14ac:dyDescent="0.25">
      <c r="A101" s="13" t="s">
        <v>183</v>
      </c>
      <c r="B101" s="29">
        <f t="shared" ref="B101:E101" si="22">B100/B99</f>
        <v>0.93614376465698934</v>
      </c>
      <c r="C101" s="29">
        <f t="shared" si="22"/>
        <v>0.96736635358524825</v>
      </c>
      <c r="D101" s="15"/>
      <c r="E101" s="29" t="e">
        <f t="shared" si="22"/>
        <v>#DIV/0!</v>
      </c>
      <c r="F101" s="29">
        <f>F100/F99</f>
        <v>0.92592889173606663</v>
      </c>
      <c r="G101" s="29">
        <f>G100/G99</f>
        <v>0.95860300402979604</v>
      </c>
      <c r="H101" s="29">
        <f t="shared" ref="H101:Z101" si="23">H100/H99</f>
        <v>0.99971977806422685</v>
      </c>
      <c r="I101" s="29">
        <f t="shared" si="23"/>
        <v>0.95944141537776784</v>
      </c>
      <c r="J101" s="29">
        <f t="shared" si="23"/>
        <v>0.99727551367919176</v>
      </c>
      <c r="K101" s="29">
        <f t="shared" si="23"/>
        <v>0.97558185796697827</v>
      </c>
      <c r="L101" s="29">
        <f t="shared" si="23"/>
        <v>0.92659917165209393</v>
      </c>
      <c r="M101" s="29">
        <f t="shared" si="23"/>
        <v>0.99939951961569251</v>
      </c>
      <c r="N101" s="29">
        <f t="shared" si="23"/>
        <v>0.98205161797458407</v>
      </c>
      <c r="O101" s="29">
        <f t="shared" si="23"/>
        <v>0.98646167966957321</v>
      </c>
      <c r="P101" s="29">
        <f t="shared" si="23"/>
        <v>1</v>
      </c>
      <c r="Q101" s="29">
        <f t="shared" si="23"/>
        <v>0.96343810134701735</v>
      </c>
      <c r="R101" s="29">
        <f t="shared" si="23"/>
        <v>0.95156630601030989</v>
      </c>
      <c r="S101" s="29">
        <f t="shared" si="23"/>
        <v>0.95275543282506903</v>
      </c>
      <c r="T101" s="29">
        <f t="shared" si="23"/>
        <v>0.93600272122066186</v>
      </c>
      <c r="U101" s="29">
        <f t="shared" si="23"/>
        <v>0.93352558414670217</v>
      </c>
      <c r="V101" s="29">
        <f t="shared" si="23"/>
        <v>1</v>
      </c>
      <c r="W101" s="29">
        <f t="shared" si="23"/>
        <v>0.94878456114306919</v>
      </c>
      <c r="X101" s="29">
        <f t="shared" si="23"/>
        <v>0.95105154028436023</v>
      </c>
      <c r="Y101" s="29">
        <f t="shared" si="23"/>
        <v>0.99510929658926595</v>
      </c>
      <c r="Z101" s="29">
        <f t="shared" si="23"/>
        <v>0.97972034447634038</v>
      </c>
    </row>
    <row r="102" spans="1:26" s="91" customFormat="1" ht="31.8" hidden="1" customHeight="1" x14ac:dyDescent="0.25">
      <c r="A102" s="89" t="s">
        <v>96</v>
      </c>
      <c r="B102" s="92">
        <f>B99-B100</f>
        <v>17209</v>
      </c>
      <c r="C102" s="143">
        <f t="shared" si="20"/>
        <v>9454</v>
      </c>
      <c r="D102" s="92"/>
      <c r="E102" s="92"/>
      <c r="F102" s="92">
        <f t="shared" ref="F102:Z102" si="24">F99-F100</f>
        <v>925</v>
      </c>
      <c r="G102" s="92">
        <f t="shared" si="24"/>
        <v>339</v>
      </c>
      <c r="H102" s="92">
        <f t="shared" si="24"/>
        <v>5</v>
      </c>
      <c r="I102" s="92">
        <f t="shared" si="24"/>
        <v>729</v>
      </c>
      <c r="J102" s="92">
        <f t="shared" si="24"/>
        <v>24</v>
      </c>
      <c r="K102" s="92">
        <f t="shared" si="24"/>
        <v>491</v>
      </c>
      <c r="L102" s="92">
        <f t="shared" si="24"/>
        <v>957</v>
      </c>
      <c r="M102" s="92">
        <f t="shared" si="24"/>
        <v>9</v>
      </c>
      <c r="N102" s="92">
        <f t="shared" si="24"/>
        <v>274</v>
      </c>
      <c r="O102" s="92">
        <f t="shared" si="24"/>
        <v>59</v>
      </c>
      <c r="P102" s="92">
        <f t="shared" si="24"/>
        <v>0</v>
      </c>
      <c r="Q102" s="92">
        <f t="shared" si="24"/>
        <v>513</v>
      </c>
      <c r="R102" s="92">
        <f t="shared" si="24"/>
        <v>855</v>
      </c>
      <c r="S102" s="92">
        <f t="shared" si="24"/>
        <v>787</v>
      </c>
      <c r="T102" s="92">
        <f t="shared" si="24"/>
        <v>1317</v>
      </c>
      <c r="U102" s="92">
        <f t="shared" si="24"/>
        <v>899</v>
      </c>
      <c r="V102" s="92">
        <f t="shared" si="24"/>
        <v>0</v>
      </c>
      <c r="W102" s="92">
        <f t="shared" si="24"/>
        <v>276</v>
      </c>
      <c r="X102" s="92">
        <f t="shared" si="24"/>
        <v>661</v>
      </c>
      <c r="Y102" s="92">
        <f t="shared" si="24"/>
        <v>115</v>
      </c>
      <c r="Z102" s="92">
        <f t="shared" si="24"/>
        <v>219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20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20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20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250790</v>
      </c>
      <c r="C107" s="27">
        <f t="shared" si="20"/>
        <v>280247</v>
      </c>
      <c r="D107" s="15">
        <f>C107/B107</f>
        <v>1.1174568363969855</v>
      </c>
      <c r="E107" s="15"/>
      <c r="F107" s="39">
        <v>11563</v>
      </c>
      <c r="G107" s="39">
        <v>7850</v>
      </c>
      <c r="H107" s="39">
        <v>17838</v>
      </c>
      <c r="I107" s="39">
        <v>17245</v>
      </c>
      <c r="J107" s="39">
        <v>8785</v>
      </c>
      <c r="K107" s="39">
        <v>19617</v>
      </c>
      <c r="L107" s="39">
        <v>12081</v>
      </c>
      <c r="M107" s="39">
        <v>14979</v>
      </c>
      <c r="N107" s="39">
        <v>14992</v>
      </c>
      <c r="O107" s="39">
        <v>4299</v>
      </c>
      <c r="P107" s="39">
        <v>9482</v>
      </c>
      <c r="Q107" s="39">
        <v>13518</v>
      </c>
      <c r="R107" s="39">
        <v>16798</v>
      </c>
      <c r="S107" s="39">
        <v>15871</v>
      </c>
      <c r="T107" s="39">
        <v>19262</v>
      </c>
      <c r="U107" s="39">
        <v>12625</v>
      </c>
      <c r="V107" s="39">
        <v>11507</v>
      </c>
      <c r="W107" s="39">
        <v>5113</v>
      </c>
      <c r="X107" s="39">
        <v>12843</v>
      </c>
      <c r="Y107" s="39">
        <v>23399</v>
      </c>
      <c r="Z107" s="39">
        <v>10580</v>
      </c>
    </row>
    <row r="108" spans="1:26" s="12" customFormat="1" ht="24" hidden="1" customHeight="1" x14ac:dyDescent="0.25">
      <c r="A108" s="13" t="s">
        <v>183</v>
      </c>
      <c r="B108" s="29">
        <f>B107/B99</f>
        <v>0.93058895122747642</v>
      </c>
      <c r="C108" s="27">
        <f t="shared" si="20"/>
        <v>20.323016337808767</v>
      </c>
      <c r="D108" s="29"/>
      <c r="E108" s="29"/>
      <c r="F108" s="29">
        <f t="shared" ref="F108:Z108" si="25">F107/F99</f>
        <v>0.92592889173606663</v>
      </c>
      <c r="G108" s="29">
        <f t="shared" si="25"/>
        <v>0.95860300402979604</v>
      </c>
      <c r="H108" s="29">
        <f t="shared" si="25"/>
        <v>0.99971977806422685</v>
      </c>
      <c r="I108" s="29">
        <f t="shared" si="25"/>
        <v>0.95944141537776784</v>
      </c>
      <c r="J108" s="29">
        <f t="shared" si="25"/>
        <v>0.99727551367919176</v>
      </c>
      <c r="K108" s="29">
        <f t="shared" si="25"/>
        <v>0.97558185796697827</v>
      </c>
      <c r="L108" s="29">
        <f t="shared" si="25"/>
        <v>0.92659917165209393</v>
      </c>
      <c r="M108" s="29">
        <f t="shared" si="25"/>
        <v>0.99939951961569251</v>
      </c>
      <c r="N108" s="29">
        <f t="shared" si="25"/>
        <v>0.98205161797458407</v>
      </c>
      <c r="O108" s="29">
        <f t="shared" si="25"/>
        <v>0.98646167966957321</v>
      </c>
      <c r="P108" s="29">
        <f t="shared" si="25"/>
        <v>1</v>
      </c>
      <c r="Q108" s="29">
        <f t="shared" si="25"/>
        <v>0.96343810134701735</v>
      </c>
      <c r="R108" s="29">
        <f t="shared" si="25"/>
        <v>0.95156630601030989</v>
      </c>
      <c r="S108" s="29">
        <f t="shared" si="25"/>
        <v>0.95275543282506903</v>
      </c>
      <c r="T108" s="29">
        <f t="shared" si="25"/>
        <v>0.93600272122066186</v>
      </c>
      <c r="U108" s="29">
        <f t="shared" si="25"/>
        <v>0.93352558414670217</v>
      </c>
      <c r="V108" s="29">
        <f t="shared" si="25"/>
        <v>1</v>
      </c>
      <c r="W108" s="29">
        <f t="shared" si="25"/>
        <v>0.94878456114306919</v>
      </c>
      <c r="X108" s="29">
        <f t="shared" si="25"/>
        <v>0.95105154028436023</v>
      </c>
      <c r="Y108" s="29">
        <f t="shared" si="25"/>
        <v>0.99510929658926595</v>
      </c>
      <c r="Z108" s="29">
        <f t="shared" si="25"/>
        <v>0.97972034447634038</v>
      </c>
    </row>
    <row r="109" spans="1:26" s="12" customFormat="1" ht="30" customHeight="1" x14ac:dyDescent="0.25">
      <c r="A109" s="11" t="s">
        <v>92</v>
      </c>
      <c r="B109" s="39">
        <v>119578</v>
      </c>
      <c r="C109" s="27">
        <f t="shared" si="20"/>
        <v>152245.5</v>
      </c>
      <c r="D109" s="15">
        <f t="shared" ref="D109:D114" si="26">C109/B109</f>
        <v>1.2731898844269012</v>
      </c>
      <c r="E109" s="15"/>
      <c r="F109" s="10">
        <v>8050</v>
      </c>
      <c r="G109" s="10">
        <v>4061</v>
      </c>
      <c r="H109" s="10">
        <v>8709</v>
      </c>
      <c r="I109" s="10">
        <v>8375</v>
      </c>
      <c r="J109" s="10">
        <v>4612.5</v>
      </c>
      <c r="K109" s="10">
        <v>11089</v>
      </c>
      <c r="L109" s="10">
        <v>5885</v>
      </c>
      <c r="M109" s="10">
        <v>7230</v>
      </c>
      <c r="N109" s="10">
        <v>9312</v>
      </c>
      <c r="O109" s="10">
        <v>1992</v>
      </c>
      <c r="P109" s="10">
        <v>4765</v>
      </c>
      <c r="Q109" s="10">
        <v>6746</v>
      </c>
      <c r="R109" s="10">
        <v>10331</v>
      </c>
      <c r="S109" s="10">
        <v>9131</v>
      </c>
      <c r="T109" s="10">
        <v>10626</v>
      </c>
      <c r="U109" s="10">
        <v>6728</v>
      </c>
      <c r="V109" s="10">
        <v>6920</v>
      </c>
      <c r="W109" s="10">
        <v>3174</v>
      </c>
      <c r="X109" s="10">
        <v>6570</v>
      </c>
      <c r="Y109" s="10">
        <v>13599</v>
      </c>
      <c r="Z109" s="10">
        <v>4340</v>
      </c>
    </row>
    <row r="110" spans="1:26" s="12" customFormat="1" ht="30" hidden="1" customHeight="1" x14ac:dyDescent="0.25">
      <c r="A110" s="11" t="s">
        <v>93</v>
      </c>
      <c r="B110" s="39">
        <v>3897</v>
      </c>
      <c r="C110" s="27">
        <f t="shared" si="20"/>
        <v>7896.4</v>
      </c>
      <c r="D110" s="15">
        <f t="shared" si="26"/>
        <v>2.0262766230433664</v>
      </c>
      <c r="E110" s="15"/>
      <c r="F110" s="10">
        <v>50</v>
      </c>
      <c r="G110" s="10">
        <v>771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12</v>
      </c>
      <c r="O110" s="10"/>
      <c r="P110" s="10"/>
      <c r="Q110" s="10">
        <v>1.4</v>
      </c>
      <c r="R110" s="10"/>
      <c r="S110" s="10">
        <v>280</v>
      </c>
      <c r="T110" s="10">
        <v>1104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103074</v>
      </c>
      <c r="C111" s="27">
        <f t="shared" si="20"/>
        <v>96222</v>
      </c>
      <c r="D111" s="15">
        <f t="shared" si="26"/>
        <v>0.9335234879795099</v>
      </c>
      <c r="E111" s="15"/>
      <c r="F111" s="10">
        <v>2087</v>
      </c>
      <c r="G111" s="10">
        <v>2601</v>
      </c>
      <c r="H111" s="10">
        <v>7214</v>
      </c>
      <c r="I111" s="10">
        <v>7725</v>
      </c>
      <c r="J111" s="10">
        <v>2462</v>
      </c>
      <c r="K111" s="10">
        <v>6691</v>
      </c>
      <c r="L111" s="10">
        <v>3127</v>
      </c>
      <c r="M111" s="10">
        <v>5119</v>
      </c>
      <c r="N111" s="10">
        <v>5096</v>
      </c>
      <c r="O111" s="10">
        <v>1497</v>
      </c>
      <c r="P111" s="10">
        <v>4211</v>
      </c>
      <c r="Q111" s="10">
        <v>5338</v>
      </c>
      <c r="R111" s="10">
        <v>5239</v>
      </c>
      <c r="S111" s="10">
        <v>5552</v>
      </c>
      <c r="T111" s="10">
        <v>7031</v>
      </c>
      <c r="U111" s="10">
        <v>4752</v>
      </c>
      <c r="V111" s="10">
        <v>3974</v>
      </c>
      <c r="W111" s="10">
        <v>1485</v>
      </c>
      <c r="X111" s="10">
        <v>3880</v>
      </c>
      <c r="Y111" s="10">
        <v>6434</v>
      </c>
      <c r="Z111" s="10">
        <v>4707</v>
      </c>
    </row>
    <row r="112" spans="1:26" s="12" customFormat="1" ht="30" customHeight="1" x14ac:dyDescent="0.25">
      <c r="A112" s="11" t="s">
        <v>95</v>
      </c>
      <c r="B112" s="39"/>
      <c r="C112" s="27">
        <f t="shared" si="20"/>
        <v>120</v>
      </c>
      <c r="D112" s="15"/>
      <c r="E112" s="15"/>
      <c r="F112" s="24"/>
      <c r="G112" s="24"/>
      <c r="H112" s="24">
        <v>90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>
        <v>30</v>
      </c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6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661004</v>
      </c>
      <c r="C114" s="27">
        <f t="shared" si="20"/>
        <v>898631</v>
      </c>
      <c r="D114" s="15">
        <f t="shared" si="26"/>
        <v>1.3594940423961126</v>
      </c>
      <c r="E114" s="15"/>
      <c r="F114" s="39">
        <v>37562</v>
      </c>
      <c r="G114" s="39">
        <v>21980</v>
      </c>
      <c r="H114" s="39">
        <v>61841</v>
      </c>
      <c r="I114" s="39">
        <v>53813</v>
      </c>
      <c r="J114" s="39">
        <v>23603</v>
      </c>
      <c r="K114" s="39">
        <v>69640</v>
      </c>
      <c r="L114" s="39">
        <v>36749</v>
      </c>
      <c r="M114" s="39">
        <v>44252</v>
      </c>
      <c r="N114" s="39">
        <v>55273</v>
      </c>
      <c r="O114" s="39">
        <v>11965</v>
      </c>
      <c r="P114" s="39">
        <v>29831</v>
      </c>
      <c r="Q114" s="39">
        <v>40288</v>
      </c>
      <c r="R114" s="39">
        <v>53753</v>
      </c>
      <c r="S114" s="39">
        <v>50787</v>
      </c>
      <c r="T114" s="39">
        <v>69053</v>
      </c>
      <c r="U114" s="39">
        <v>39079</v>
      </c>
      <c r="V114" s="39">
        <v>34222</v>
      </c>
      <c r="W114" s="39">
        <v>12031</v>
      </c>
      <c r="X114" s="39">
        <v>42639</v>
      </c>
      <c r="Y114" s="39">
        <v>80350</v>
      </c>
      <c r="Z114" s="39">
        <v>29920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7">F114/F113</f>
        <v>#DIV/0!</v>
      </c>
      <c r="G115" s="30" t="e">
        <f t="shared" si="27"/>
        <v>#DIV/0!</v>
      </c>
      <c r="H115" s="30" t="e">
        <f t="shared" si="27"/>
        <v>#DIV/0!</v>
      </c>
      <c r="I115" s="30" t="e">
        <f t="shared" si="27"/>
        <v>#DIV/0!</v>
      </c>
      <c r="J115" s="30" t="e">
        <f t="shared" si="27"/>
        <v>#DIV/0!</v>
      </c>
      <c r="K115" s="30" t="e">
        <f t="shared" si="27"/>
        <v>#DIV/0!</v>
      </c>
      <c r="L115" s="30" t="e">
        <f t="shared" si="27"/>
        <v>#DIV/0!</v>
      </c>
      <c r="M115" s="30" t="e">
        <f t="shared" si="27"/>
        <v>#DIV/0!</v>
      </c>
      <c r="N115" s="30" t="e">
        <f t="shared" si="27"/>
        <v>#DIV/0!</v>
      </c>
      <c r="O115" s="30" t="e">
        <f t="shared" si="27"/>
        <v>#DIV/0!</v>
      </c>
      <c r="P115" s="30" t="e">
        <f t="shared" si="27"/>
        <v>#DIV/0!</v>
      </c>
      <c r="Q115" s="30" t="e">
        <f t="shared" si="27"/>
        <v>#DIV/0!</v>
      </c>
      <c r="R115" s="30" t="e">
        <f t="shared" si="27"/>
        <v>#DIV/0!</v>
      </c>
      <c r="S115" s="30" t="e">
        <f t="shared" si="27"/>
        <v>#DIV/0!</v>
      </c>
      <c r="T115" s="30" t="e">
        <f t="shared" si="27"/>
        <v>#DIV/0!</v>
      </c>
      <c r="U115" s="30" t="e">
        <f t="shared" si="27"/>
        <v>#DIV/0!</v>
      </c>
      <c r="V115" s="30" t="e">
        <f t="shared" si="27"/>
        <v>#DIV/0!</v>
      </c>
      <c r="W115" s="30" t="e">
        <f t="shared" si="27"/>
        <v>#DIV/0!</v>
      </c>
      <c r="X115" s="30" t="e">
        <f t="shared" si="27"/>
        <v>#DIV/0!</v>
      </c>
      <c r="Y115" s="30" t="e">
        <f t="shared" si="27"/>
        <v>#DIV/0!</v>
      </c>
      <c r="Z115" s="30" t="e">
        <f t="shared" si="27"/>
        <v>#DIV/0!</v>
      </c>
    </row>
    <row r="116" spans="1:26" s="12" customFormat="1" ht="30" customHeight="1" x14ac:dyDescent="0.25">
      <c r="A116" s="11" t="s">
        <v>92</v>
      </c>
      <c r="B116" s="26">
        <v>312289</v>
      </c>
      <c r="C116" s="27">
        <f t="shared" si="20"/>
        <v>515923.5</v>
      </c>
      <c r="D116" s="15">
        <f t="shared" ref="D116:D128" si="28">C116/B116</f>
        <v>1.6520706781218679</v>
      </c>
      <c r="E116" s="15"/>
      <c r="F116" s="10">
        <v>26382</v>
      </c>
      <c r="G116" s="10">
        <v>11370</v>
      </c>
      <c r="H116" s="10">
        <v>33244</v>
      </c>
      <c r="I116" s="10">
        <v>27658</v>
      </c>
      <c r="J116" s="10">
        <v>13731</v>
      </c>
      <c r="K116" s="10">
        <v>39533</v>
      </c>
      <c r="L116" s="10">
        <v>18039</v>
      </c>
      <c r="M116" s="10">
        <v>22237</v>
      </c>
      <c r="N116" s="10">
        <v>36315</v>
      </c>
      <c r="O116" s="10">
        <v>5850</v>
      </c>
      <c r="P116" s="10">
        <v>15954</v>
      </c>
      <c r="Q116" s="10">
        <v>22206</v>
      </c>
      <c r="R116" s="10">
        <v>37211</v>
      </c>
      <c r="S116" s="10">
        <v>31958</v>
      </c>
      <c r="T116" s="10">
        <v>42613</v>
      </c>
      <c r="U116" s="10">
        <v>22353</v>
      </c>
      <c r="V116" s="10">
        <v>21314</v>
      </c>
      <c r="W116" s="10">
        <v>8712.5</v>
      </c>
      <c r="X116" s="10">
        <v>22243</v>
      </c>
      <c r="Y116" s="10">
        <v>44850</v>
      </c>
      <c r="Z116" s="10">
        <v>12150</v>
      </c>
    </row>
    <row r="117" spans="1:26" s="12" customFormat="1" ht="30" hidden="1" customHeight="1" x14ac:dyDescent="0.25">
      <c r="A117" s="11" t="s">
        <v>93</v>
      </c>
      <c r="B117" s="26">
        <v>9241</v>
      </c>
      <c r="C117" s="27">
        <f t="shared" si="20"/>
        <v>23741</v>
      </c>
      <c r="D117" s="15">
        <f t="shared" si="28"/>
        <v>2.569094253868629</v>
      </c>
      <c r="E117" s="15"/>
      <c r="F117" s="10">
        <v>195</v>
      </c>
      <c r="G117" s="10">
        <v>1927</v>
      </c>
      <c r="H117" s="10"/>
      <c r="I117" s="10">
        <v>1033</v>
      </c>
      <c r="J117" s="10">
        <v>1152</v>
      </c>
      <c r="K117" s="10">
        <v>1777</v>
      </c>
      <c r="L117" s="10">
        <v>5135</v>
      </c>
      <c r="M117" s="10">
        <v>1519</v>
      </c>
      <c r="N117" s="10">
        <v>30</v>
      </c>
      <c r="O117" s="10"/>
      <c r="P117" s="10"/>
      <c r="Q117" s="10">
        <v>2</v>
      </c>
      <c r="R117" s="10"/>
      <c r="S117" s="10">
        <v>690</v>
      </c>
      <c r="T117" s="10">
        <v>3110</v>
      </c>
      <c r="U117" s="10">
        <v>283</v>
      </c>
      <c r="V117" s="10"/>
      <c r="W117" s="10"/>
      <c r="X117" s="10">
        <v>1569</v>
      </c>
      <c r="Y117" s="10">
        <v>2789</v>
      </c>
      <c r="Z117" s="10">
        <v>2530</v>
      </c>
    </row>
    <row r="118" spans="1:26" s="12" customFormat="1" ht="31.2" customHeight="1" x14ac:dyDescent="0.25">
      <c r="A118" s="11" t="s">
        <v>94</v>
      </c>
      <c r="B118" s="26">
        <v>279424</v>
      </c>
      <c r="C118" s="27">
        <f t="shared" si="20"/>
        <v>290382</v>
      </c>
      <c r="D118" s="15">
        <f t="shared" si="28"/>
        <v>1.0392163879981677</v>
      </c>
      <c r="E118" s="15"/>
      <c r="F118" s="10">
        <v>5844</v>
      </c>
      <c r="G118" s="10">
        <v>7803</v>
      </c>
      <c r="H118" s="10">
        <v>23727</v>
      </c>
      <c r="I118" s="10">
        <v>22606</v>
      </c>
      <c r="J118" s="10">
        <v>6216</v>
      </c>
      <c r="K118" s="10">
        <v>23598</v>
      </c>
      <c r="L118" s="10">
        <v>9263</v>
      </c>
      <c r="M118" s="10">
        <v>15069</v>
      </c>
      <c r="N118" s="10">
        <v>17115</v>
      </c>
      <c r="O118" s="10">
        <v>4105</v>
      </c>
      <c r="P118" s="10">
        <v>12798</v>
      </c>
      <c r="Q118" s="10">
        <v>14197</v>
      </c>
      <c r="R118" s="10">
        <v>13425</v>
      </c>
      <c r="S118" s="10">
        <v>15657</v>
      </c>
      <c r="T118" s="10">
        <v>21798</v>
      </c>
      <c r="U118" s="10">
        <v>13573</v>
      </c>
      <c r="V118" s="10">
        <v>11167</v>
      </c>
      <c r="W118" s="10">
        <v>2615</v>
      </c>
      <c r="X118" s="10">
        <v>12226</v>
      </c>
      <c r="Y118" s="10">
        <v>24400</v>
      </c>
      <c r="Z118" s="10">
        <v>13180</v>
      </c>
    </row>
    <row r="119" spans="1:26" s="12" customFormat="1" ht="31.2" customHeight="1" x14ac:dyDescent="0.25">
      <c r="A119" s="11" t="s">
        <v>95</v>
      </c>
      <c r="B119" s="39"/>
      <c r="C119" s="27">
        <f t="shared" si="20"/>
        <v>96</v>
      </c>
      <c r="D119" s="15"/>
      <c r="E119" s="15"/>
      <c r="F119" s="24"/>
      <c r="G119" s="24"/>
      <c r="H119" s="51">
        <v>90</v>
      </c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>
        <v>6</v>
      </c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9">B114/B107*10</f>
        <v>26.356872283583876</v>
      </c>
      <c r="C120" s="53">
        <f t="shared" ref="C120:Z120" si="30">C114/C107*10</f>
        <v>32.065677777103765</v>
      </c>
      <c r="D120" s="15">
        <f t="shared" si="28"/>
        <v>1.21659646987308</v>
      </c>
      <c r="E120" s="53" t="e">
        <f t="shared" si="30"/>
        <v>#DIV/0!</v>
      </c>
      <c r="F120" s="54">
        <f t="shared" ref="F120:G120" si="31">F114/F107*10</f>
        <v>32.484649312462167</v>
      </c>
      <c r="G120" s="54">
        <f t="shared" si="31"/>
        <v>28</v>
      </c>
      <c r="H120" s="54">
        <f t="shared" si="30"/>
        <v>34.668124229173671</v>
      </c>
      <c r="I120" s="54">
        <f t="shared" si="30"/>
        <v>31.204986952739926</v>
      </c>
      <c r="J120" s="54">
        <f t="shared" si="30"/>
        <v>26.867387592487194</v>
      </c>
      <c r="K120" s="54">
        <f t="shared" si="30"/>
        <v>35.499821583320589</v>
      </c>
      <c r="L120" s="54">
        <f t="shared" si="30"/>
        <v>30.418839500041386</v>
      </c>
      <c r="M120" s="54">
        <f t="shared" si="30"/>
        <v>29.542693103678484</v>
      </c>
      <c r="N120" s="54">
        <f t="shared" si="30"/>
        <v>36.868329775880468</v>
      </c>
      <c r="O120" s="54">
        <f t="shared" si="30"/>
        <v>27.832053966038615</v>
      </c>
      <c r="P120" s="54">
        <f t="shared" si="30"/>
        <v>31.460662307530058</v>
      </c>
      <c r="Q120" s="54">
        <f t="shared" si="30"/>
        <v>29.80322532919071</v>
      </c>
      <c r="R120" s="54">
        <f t="shared" si="30"/>
        <v>31.999642814620792</v>
      </c>
      <c r="S120" s="54">
        <f t="shared" si="30"/>
        <v>31.999873983995965</v>
      </c>
      <c r="T120" s="54">
        <f t="shared" si="30"/>
        <v>35.849340670750699</v>
      </c>
      <c r="U120" s="54">
        <f t="shared" si="30"/>
        <v>30.953663366336635</v>
      </c>
      <c r="V120" s="54">
        <f t="shared" si="30"/>
        <v>29.740158164595464</v>
      </c>
      <c r="W120" s="54">
        <f t="shared" si="30"/>
        <v>23.530217093682772</v>
      </c>
      <c r="X120" s="54">
        <f>X114/X107*10</f>
        <v>33.200186872226112</v>
      </c>
      <c r="Y120" s="54">
        <f>Y114/Y107*10</f>
        <v>34.33907431941536</v>
      </c>
      <c r="Z120" s="54">
        <f t="shared" si="30"/>
        <v>28.279773156899811</v>
      </c>
    </row>
    <row r="121" spans="1:26" s="12" customFormat="1" ht="30" customHeight="1" x14ac:dyDescent="0.25">
      <c r="A121" s="11" t="s">
        <v>92</v>
      </c>
      <c r="B121" s="54">
        <f t="shared" ref="B121:B122" si="32">B116/B109*10</f>
        <v>26.115924333907575</v>
      </c>
      <c r="C121" s="53">
        <f t="shared" ref="C121:P122" si="33">C116/C109*10</f>
        <v>33.887602589239087</v>
      </c>
      <c r="D121" s="15">
        <f t="shared" si="28"/>
        <v>1.2975838862131013</v>
      </c>
      <c r="E121" s="53" t="e">
        <f t="shared" si="33"/>
        <v>#DIV/0!</v>
      </c>
      <c r="F121" s="54">
        <f t="shared" si="33"/>
        <v>32.772670807453416</v>
      </c>
      <c r="G121" s="54">
        <f t="shared" ref="G121" si="34">G116/G109*10</f>
        <v>27.998030041861611</v>
      </c>
      <c r="H121" s="54">
        <f t="shared" si="33"/>
        <v>38.172005970834768</v>
      </c>
      <c r="I121" s="54">
        <f t="shared" si="33"/>
        <v>33.024477611940299</v>
      </c>
      <c r="J121" s="54">
        <f t="shared" si="33"/>
        <v>29.769105691056911</v>
      </c>
      <c r="K121" s="54">
        <f t="shared" si="33"/>
        <v>35.650644783118402</v>
      </c>
      <c r="L121" s="54">
        <f t="shared" si="33"/>
        <v>30.652506372132539</v>
      </c>
      <c r="M121" s="54">
        <f t="shared" si="33"/>
        <v>30.756569847856156</v>
      </c>
      <c r="N121" s="54">
        <f t="shared" si="33"/>
        <v>38.998067010309278</v>
      </c>
      <c r="O121" s="54">
        <f t="shared" si="33"/>
        <v>29.367469879518072</v>
      </c>
      <c r="P121" s="54">
        <f t="shared" si="33"/>
        <v>33.481636935991602</v>
      </c>
      <c r="Q121" s="54">
        <f t="shared" ref="Q121:T121" si="35">Q116/Q109*10</f>
        <v>32.917284316632077</v>
      </c>
      <c r="R121" s="54">
        <f t="shared" si="35"/>
        <v>36.018778433839898</v>
      </c>
      <c r="S121" s="54">
        <f t="shared" si="35"/>
        <v>34.999452414850509</v>
      </c>
      <c r="T121" s="54">
        <f t="shared" si="35"/>
        <v>40.102578580839456</v>
      </c>
      <c r="U121" s="54">
        <f t="shared" ref="U121:Z122" si="36">U116/U109*10</f>
        <v>33.223840665873958</v>
      </c>
      <c r="V121" s="54">
        <f t="shared" si="36"/>
        <v>30.800578034682079</v>
      </c>
      <c r="W121" s="54">
        <f t="shared" si="36"/>
        <v>27.449590422180211</v>
      </c>
      <c r="X121" s="54">
        <f t="shared" si="36"/>
        <v>33.855403348554034</v>
      </c>
      <c r="Y121" s="54">
        <f t="shared" si="36"/>
        <v>32.98036620339731</v>
      </c>
      <c r="Z121" s="54">
        <f t="shared" si="36"/>
        <v>27.995391705069125</v>
      </c>
    </row>
    <row r="122" spans="1:26" s="12" customFormat="1" ht="30" hidden="1" customHeight="1" x14ac:dyDescent="0.25">
      <c r="A122" s="11" t="s">
        <v>93</v>
      </c>
      <c r="B122" s="54">
        <f t="shared" si="32"/>
        <v>23.71311265075699</v>
      </c>
      <c r="C122" s="53">
        <f>C117/C110*10</f>
        <v>30.065599513702452</v>
      </c>
      <c r="D122" s="15">
        <f t="shared" si="28"/>
        <v>1.2678892036024074</v>
      </c>
      <c r="E122" s="54" t="e">
        <f t="shared" ref="E122:M122" si="37">E117/E110*10</f>
        <v>#DIV/0!</v>
      </c>
      <c r="F122" s="54">
        <f t="shared" si="37"/>
        <v>39</v>
      </c>
      <c r="G122" s="54">
        <f t="shared" si="37"/>
        <v>24.993514915693904</v>
      </c>
      <c r="H122" s="54"/>
      <c r="I122" s="54">
        <f t="shared" si="37"/>
        <v>38.981132075471699</v>
      </c>
      <c r="J122" s="54">
        <f t="shared" si="37"/>
        <v>35.337423312883438</v>
      </c>
      <c r="K122" s="54">
        <f t="shared" si="37"/>
        <v>36.191446028513241</v>
      </c>
      <c r="L122" s="54">
        <f t="shared" si="37"/>
        <v>29.872018615474115</v>
      </c>
      <c r="M122" s="54">
        <f t="shared" si="37"/>
        <v>32.114164904862584</v>
      </c>
      <c r="N122" s="54">
        <f t="shared" si="33"/>
        <v>25</v>
      </c>
      <c r="O122" s="54"/>
      <c r="P122" s="54"/>
      <c r="Q122" s="54">
        <f t="shared" ref="Q122:U122" si="38">Q117/Q110*10</f>
        <v>14.285714285714286</v>
      </c>
      <c r="R122" s="54"/>
      <c r="S122" s="54">
        <f t="shared" si="38"/>
        <v>24.642857142857146</v>
      </c>
      <c r="T122" s="54">
        <f t="shared" si="38"/>
        <v>28.170289855072465</v>
      </c>
      <c r="U122" s="54">
        <f t="shared" si="38"/>
        <v>22.460317460317462</v>
      </c>
      <c r="V122" s="54"/>
      <c r="W122" s="54"/>
      <c r="X122" s="54">
        <f t="shared" si="36"/>
        <v>32.619542619542621</v>
      </c>
      <c r="Y122" s="54">
        <f t="shared" si="36"/>
        <v>29.513227513227513</v>
      </c>
      <c r="Z122" s="54">
        <f t="shared" si="36"/>
        <v>29.694835680751176</v>
      </c>
    </row>
    <row r="123" spans="1:26" s="12" customFormat="1" ht="30" customHeight="1" x14ac:dyDescent="0.25">
      <c r="A123" s="11" t="s">
        <v>94</v>
      </c>
      <c r="B123" s="54">
        <f t="shared" ref="B123:Z124" si="39">B118/B111*10</f>
        <v>27.109067272056969</v>
      </c>
      <c r="C123" s="53">
        <f t="shared" si="39"/>
        <v>30.178337594313152</v>
      </c>
      <c r="D123" s="15">
        <f t="shared" si="28"/>
        <v>1.1132193258976444</v>
      </c>
      <c r="E123" s="53" t="e">
        <f t="shared" si="39"/>
        <v>#DIV/0!</v>
      </c>
      <c r="F123" s="54">
        <f t="shared" si="39"/>
        <v>28.001916626736943</v>
      </c>
      <c r="G123" s="54">
        <f t="shared" si="39"/>
        <v>30</v>
      </c>
      <c r="H123" s="54">
        <f t="shared" si="39"/>
        <v>32.890213473800941</v>
      </c>
      <c r="I123" s="54">
        <f t="shared" si="39"/>
        <v>29.263430420711973</v>
      </c>
      <c r="J123" s="54">
        <f t="shared" si="39"/>
        <v>25.247766043866772</v>
      </c>
      <c r="K123" s="54">
        <f t="shared" si="39"/>
        <v>35.268270811537889</v>
      </c>
      <c r="L123" s="54">
        <f t="shared" si="39"/>
        <v>29.622641509433961</v>
      </c>
      <c r="M123" s="54">
        <f t="shared" si="39"/>
        <v>29.437390115256889</v>
      </c>
      <c r="N123" s="54">
        <f t="shared" si="39"/>
        <v>33.585164835164832</v>
      </c>
      <c r="O123" s="54">
        <f t="shared" si="39"/>
        <v>27.421509686038746</v>
      </c>
      <c r="P123" s="54">
        <f t="shared" si="39"/>
        <v>30.391830919021608</v>
      </c>
      <c r="Q123" s="54">
        <f t="shared" si="39"/>
        <v>26.596103409516672</v>
      </c>
      <c r="R123" s="54">
        <f t="shared" si="39"/>
        <v>25.625119297575871</v>
      </c>
      <c r="S123" s="54">
        <f t="shared" si="39"/>
        <v>28.200648414985594</v>
      </c>
      <c r="T123" s="54">
        <f t="shared" si="39"/>
        <v>31.00270231830465</v>
      </c>
      <c r="U123" s="54">
        <f t="shared" si="39"/>
        <v>28.562710437710436</v>
      </c>
      <c r="V123" s="54">
        <f t="shared" si="39"/>
        <v>28.100150981378963</v>
      </c>
      <c r="W123" s="54">
        <f t="shared" si="39"/>
        <v>17.609427609427609</v>
      </c>
      <c r="X123" s="54">
        <f t="shared" si="39"/>
        <v>31.510309278350515</v>
      </c>
      <c r="Y123" s="54">
        <f t="shared" si="39"/>
        <v>37.923531240285982</v>
      </c>
      <c r="Z123" s="54">
        <f t="shared" si="39"/>
        <v>28.000849798172936</v>
      </c>
    </row>
    <row r="124" spans="1:26" s="12" customFormat="1" ht="30" customHeight="1" x14ac:dyDescent="0.25">
      <c r="A124" s="11" t="s">
        <v>95</v>
      </c>
      <c r="B124" s="54"/>
      <c r="C124" s="54">
        <f t="shared" ref="C124" si="40">C119/C112*10</f>
        <v>8</v>
      </c>
      <c r="D124" s="15"/>
      <c r="E124" s="15"/>
      <c r="F124" s="54"/>
      <c r="G124" s="54"/>
      <c r="H124" s="54">
        <v>10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>
        <f t="shared" si="39"/>
        <v>2</v>
      </c>
      <c r="W124" s="54"/>
      <c r="X124" s="54"/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 t="e">
        <f t="shared" si="28"/>
        <v>#DIV/0!</v>
      </c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 t="e">
        <f t="shared" si="28"/>
        <v>#DIV/0!</v>
      </c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15" t="e">
        <f t="shared" si="28"/>
        <v>#DIV/0!</v>
      </c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>
        <v>3074</v>
      </c>
      <c r="C128" s="27">
        <f t="shared" si="20"/>
        <v>16580</v>
      </c>
      <c r="D128" s="15">
        <f t="shared" si="28"/>
        <v>5.3936239427456085</v>
      </c>
      <c r="E128" s="15"/>
      <c r="F128" s="51">
        <f>(F107-F227)</f>
        <v>1005</v>
      </c>
      <c r="G128" s="51">
        <f t="shared" ref="G128:Z128" si="41">(G107-G227)</f>
        <v>682</v>
      </c>
      <c r="H128" s="51">
        <f t="shared" si="41"/>
        <v>259</v>
      </c>
      <c r="I128" s="51">
        <f t="shared" si="41"/>
        <v>1371</v>
      </c>
      <c r="J128" s="51">
        <f t="shared" si="41"/>
        <v>525</v>
      </c>
      <c r="K128" s="51">
        <f t="shared" si="41"/>
        <v>784</v>
      </c>
      <c r="L128" s="51">
        <f t="shared" si="41"/>
        <v>763</v>
      </c>
      <c r="M128" s="51">
        <f t="shared" si="41"/>
        <v>762</v>
      </c>
      <c r="N128" s="51">
        <f t="shared" si="41"/>
        <v>1257</v>
      </c>
      <c r="O128" s="51">
        <f t="shared" si="41"/>
        <v>290</v>
      </c>
      <c r="P128" s="51">
        <f t="shared" si="41"/>
        <v>1762</v>
      </c>
      <c r="Q128" s="51">
        <f t="shared" si="41"/>
        <v>832</v>
      </c>
      <c r="R128" s="51">
        <f t="shared" si="41"/>
        <v>1164</v>
      </c>
      <c r="S128" s="51">
        <f t="shared" si="41"/>
        <v>1544</v>
      </c>
      <c r="T128" s="51">
        <f t="shared" si="41"/>
        <v>1265</v>
      </c>
      <c r="U128" s="51">
        <f t="shared" si="41"/>
        <v>600</v>
      </c>
      <c r="V128" s="51">
        <f t="shared" si="41"/>
        <v>24</v>
      </c>
      <c r="W128" s="51">
        <f t="shared" si="41"/>
        <v>272</v>
      </c>
      <c r="X128" s="51">
        <f t="shared" si="41"/>
        <v>1099</v>
      </c>
      <c r="Y128" s="51">
        <f t="shared" si="41"/>
        <v>0</v>
      </c>
      <c r="Z128" s="51">
        <f t="shared" si="41"/>
        <v>320</v>
      </c>
    </row>
    <row r="129" spans="1:27" s="12" customFormat="1" ht="30" hidden="1" customHeight="1" x14ac:dyDescent="0.25">
      <c r="A129" s="32" t="s">
        <v>100</v>
      </c>
      <c r="B129" s="27">
        <v>380</v>
      </c>
      <c r="C129" s="27">
        <f t="shared" si="20"/>
        <v>484</v>
      </c>
      <c r="D129" s="15">
        <f>C129/B129</f>
        <v>1.2736842105263158</v>
      </c>
      <c r="E129" s="15"/>
      <c r="F129" s="24">
        <v>9</v>
      </c>
      <c r="G129" s="24">
        <v>13</v>
      </c>
      <c r="H129" s="24">
        <v>33</v>
      </c>
      <c r="I129" s="24">
        <v>14</v>
      </c>
      <c r="J129" s="24">
        <v>9</v>
      </c>
      <c r="K129" s="24">
        <v>21</v>
      </c>
      <c r="L129" s="26">
        <v>11</v>
      </c>
      <c r="M129" s="26">
        <v>29</v>
      </c>
      <c r="N129" s="26">
        <v>48</v>
      </c>
      <c r="O129" s="24">
        <v>14</v>
      </c>
      <c r="P129" s="24">
        <v>14</v>
      </c>
      <c r="Q129" s="24">
        <v>18</v>
      </c>
      <c r="R129" s="24">
        <v>25</v>
      </c>
      <c r="S129" s="24">
        <v>46</v>
      </c>
      <c r="T129" s="24">
        <v>34</v>
      </c>
      <c r="U129" s="24">
        <v>17</v>
      </c>
      <c r="V129" s="24">
        <v>19</v>
      </c>
      <c r="W129" s="24">
        <v>9</v>
      </c>
      <c r="X129" s="24">
        <v>14</v>
      </c>
      <c r="Y129" s="24">
        <v>50</v>
      </c>
      <c r="Z129" s="24">
        <v>37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2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2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2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0" customHeight="1" outlineLevel="1" x14ac:dyDescent="0.25">
      <c r="A133" s="13" t="s">
        <v>104</v>
      </c>
      <c r="B133" s="27">
        <v>6399</v>
      </c>
      <c r="C133" s="27">
        <f t="shared" si="20"/>
        <v>5004.7999999999993</v>
      </c>
      <c r="D133" s="15">
        <f t="shared" si="42"/>
        <v>0.78212220659478027</v>
      </c>
      <c r="E133" s="15"/>
      <c r="F133" s="51">
        <v>105.2</v>
      </c>
      <c r="G133" s="51">
        <v>149.19999999999999</v>
      </c>
      <c r="H133" s="51">
        <v>721.1</v>
      </c>
      <c r="I133" s="51">
        <v>351</v>
      </c>
      <c r="J133" s="51">
        <v>61</v>
      </c>
      <c r="K133" s="51">
        <v>102.4</v>
      </c>
      <c r="L133" s="51">
        <v>738.5</v>
      </c>
      <c r="M133" s="51">
        <v>778.6</v>
      </c>
      <c r="N133" s="51">
        <v>252</v>
      </c>
      <c r="O133" s="51">
        <v>14.1</v>
      </c>
      <c r="P133" s="51">
        <v>79</v>
      </c>
      <c r="Q133" s="51">
        <v>202.8</v>
      </c>
      <c r="R133" s="51">
        <v>67</v>
      </c>
      <c r="S133" s="51">
        <v>387.2</v>
      </c>
      <c r="T133" s="51">
        <v>156.6</v>
      </c>
      <c r="U133" s="51">
        <v>50.6</v>
      </c>
      <c r="V133" s="51">
        <v>120</v>
      </c>
      <c r="W133" s="51">
        <v>6.9</v>
      </c>
      <c r="X133" s="51">
        <v>247.4</v>
      </c>
      <c r="Y133" s="51">
        <v>412</v>
      </c>
      <c r="Z133" s="51">
        <v>2.2000000000000002</v>
      </c>
      <c r="AA133" s="74"/>
    </row>
    <row r="134" spans="1:27" s="12" customFormat="1" ht="30" customHeight="1" outlineLevel="1" x14ac:dyDescent="0.25">
      <c r="A134" s="55" t="s">
        <v>105</v>
      </c>
      <c r="B134" s="23">
        <v>1529</v>
      </c>
      <c r="C134" s="27">
        <f>SUM(F134:Z134)</f>
        <v>1010.5</v>
      </c>
      <c r="D134" s="15">
        <f>C134/B134</f>
        <v>0.66088947024198819</v>
      </c>
      <c r="E134" s="15"/>
      <c r="F134" s="39">
        <v>74</v>
      </c>
      <c r="G134" s="39">
        <v>4</v>
      </c>
      <c r="H134" s="39">
        <v>220</v>
      </c>
      <c r="I134" s="39">
        <v>63</v>
      </c>
      <c r="J134" s="39">
        <v>10</v>
      </c>
      <c r="K134" s="39">
        <v>75</v>
      </c>
      <c r="L134" s="39">
        <v>147</v>
      </c>
      <c r="M134" s="39">
        <v>84</v>
      </c>
      <c r="N134" s="39">
        <v>17.5</v>
      </c>
      <c r="O134" s="39">
        <v>11</v>
      </c>
      <c r="P134" s="39"/>
      <c r="Q134" s="39">
        <v>2</v>
      </c>
      <c r="R134" s="39">
        <v>20</v>
      </c>
      <c r="S134" s="39">
        <v>35</v>
      </c>
      <c r="T134" s="39">
        <v>20</v>
      </c>
      <c r="U134" s="39">
        <v>10</v>
      </c>
      <c r="V134" s="39">
        <v>65</v>
      </c>
      <c r="W134" s="39">
        <v>3</v>
      </c>
      <c r="X134" s="39">
        <v>17</v>
      </c>
      <c r="Y134" s="39">
        <v>133</v>
      </c>
      <c r="Z134" s="39"/>
    </row>
    <row r="135" spans="1:27" s="12" customFormat="1" ht="25.2" customHeight="1" x14ac:dyDescent="0.25">
      <c r="A135" s="13" t="s">
        <v>187</v>
      </c>
      <c r="B135" s="33">
        <f>B134/B133</f>
        <v>0.23894358493514611</v>
      </c>
      <c r="C135" s="33">
        <f>C134/C133</f>
        <v>0.20190617007672637</v>
      </c>
      <c r="D135" s="15"/>
      <c r="E135" s="15"/>
      <c r="F135" s="35">
        <f t="shared" ref="F135:Y135" si="43">F134/F133</f>
        <v>0.70342205323193918</v>
      </c>
      <c r="G135" s="35">
        <f t="shared" si="43"/>
        <v>2.6809651474530832E-2</v>
      </c>
      <c r="H135" s="35">
        <f t="shared" si="43"/>
        <v>0.30508944667868532</v>
      </c>
      <c r="I135" s="35">
        <f t="shared" si="43"/>
        <v>0.17948717948717949</v>
      </c>
      <c r="J135" s="35">
        <f t="shared" si="43"/>
        <v>0.16393442622950818</v>
      </c>
      <c r="K135" s="35">
        <f t="shared" si="43"/>
        <v>0.732421875</v>
      </c>
      <c r="L135" s="35">
        <f t="shared" si="43"/>
        <v>0.1990521327014218</v>
      </c>
      <c r="M135" s="35">
        <f t="shared" si="43"/>
        <v>0.10788594913948112</v>
      </c>
      <c r="N135" s="35">
        <f t="shared" si="43"/>
        <v>6.9444444444444448E-2</v>
      </c>
      <c r="O135" s="35">
        <f t="shared" si="43"/>
        <v>0.78014184397163122</v>
      </c>
      <c r="P135" s="35"/>
      <c r="Q135" s="35">
        <f t="shared" si="43"/>
        <v>9.8619329388560158E-3</v>
      </c>
      <c r="R135" s="35">
        <f t="shared" si="43"/>
        <v>0.29850746268656714</v>
      </c>
      <c r="S135" s="35">
        <f t="shared" si="43"/>
        <v>9.0392561983471079E-2</v>
      </c>
      <c r="T135" s="35">
        <f t="shared" si="43"/>
        <v>0.1277139208173691</v>
      </c>
      <c r="U135" s="35">
        <f t="shared" si="43"/>
        <v>0.19762845849802371</v>
      </c>
      <c r="V135" s="35">
        <f t="shared" si="43"/>
        <v>0.54166666666666663</v>
      </c>
      <c r="W135" s="35">
        <f t="shared" si="43"/>
        <v>0.43478260869565216</v>
      </c>
      <c r="X135" s="35">
        <f t="shared" si="43"/>
        <v>6.8714632174616E-2</v>
      </c>
      <c r="Y135" s="35">
        <f t="shared" si="43"/>
        <v>0.32281553398058255</v>
      </c>
      <c r="Z135" s="35"/>
    </row>
    <row r="136" spans="1:27" s="91" customFormat="1" ht="9" hidden="1" customHeight="1" x14ac:dyDescent="0.25">
      <c r="A136" s="89" t="s">
        <v>96</v>
      </c>
      <c r="B136" s="90">
        <f>B133-B134</f>
        <v>4870</v>
      </c>
      <c r="C136" s="27">
        <f t="shared" ref="C136:C139" si="44">SUM(F136:Z136)</f>
        <v>3994.2999999999997</v>
      </c>
      <c r="D136" s="90"/>
      <c r="E136" s="90"/>
      <c r="F136" s="90">
        <f t="shared" ref="F136:Z136" si="45">F133-F134</f>
        <v>31.200000000000003</v>
      </c>
      <c r="G136" s="90">
        <f t="shared" si="45"/>
        <v>145.19999999999999</v>
      </c>
      <c r="H136" s="90">
        <f t="shared" si="45"/>
        <v>501.1</v>
      </c>
      <c r="I136" s="90">
        <f t="shared" si="45"/>
        <v>288</v>
      </c>
      <c r="J136" s="90">
        <f t="shared" si="45"/>
        <v>51</v>
      </c>
      <c r="K136" s="90">
        <f t="shared" si="45"/>
        <v>27.400000000000006</v>
      </c>
      <c r="L136" s="90">
        <f t="shared" si="45"/>
        <v>591.5</v>
      </c>
      <c r="M136" s="90">
        <f t="shared" si="45"/>
        <v>694.6</v>
      </c>
      <c r="N136" s="90">
        <f t="shared" si="45"/>
        <v>234.5</v>
      </c>
      <c r="O136" s="90">
        <f t="shared" si="45"/>
        <v>3.0999999999999996</v>
      </c>
      <c r="P136" s="90">
        <f t="shared" si="45"/>
        <v>79</v>
      </c>
      <c r="Q136" s="90">
        <f t="shared" si="45"/>
        <v>200.8</v>
      </c>
      <c r="R136" s="90">
        <f t="shared" si="45"/>
        <v>47</v>
      </c>
      <c r="S136" s="90">
        <f t="shared" si="45"/>
        <v>352.2</v>
      </c>
      <c r="T136" s="90">
        <f t="shared" si="45"/>
        <v>136.6</v>
      </c>
      <c r="U136" s="90">
        <f t="shared" si="45"/>
        <v>40.6</v>
      </c>
      <c r="V136" s="90">
        <f t="shared" si="45"/>
        <v>55</v>
      </c>
      <c r="W136" s="90">
        <f t="shared" si="45"/>
        <v>3.9000000000000004</v>
      </c>
      <c r="X136" s="90">
        <f t="shared" si="45"/>
        <v>230.4</v>
      </c>
      <c r="Y136" s="90">
        <f t="shared" si="45"/>
        <v>279</v>
      </c>
      <c r="Z136" s="90">
        <f t="shared" si="45"/>
        <v>2.2000000000000002</v>
      </c>
    </row>
    <row r="137" spans="1:27" s="12" customFormat="1" ht="5.4" hidden="1" customHeight="1" x14ac:dyDescent="0.25">
      <c r="A137" s="13" t="s">
        <v>190</v>
      </c>
      <c r="B137" s="39"/>
      <c r="C137" s="27">
        <f t="shared" si="44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38264</v>
      </c>
      <c r="C138" s="27">
        <f>SUM(F138:Z138)</f>
        <v>19701</v>
      </c>
      <c r="D138" s="15">
        <f>C138/B138</f>
        <v>0.51487037424210746</v>
      </c>
      <c r="E138" s="15"/>
      <c r="F138" s="39">
        <v>825</v>
      </c>
      <c r="G138" s="39">
        <v>60</v>
      </c>
      <c r="H138" s="39">
        <v>3960</v>
      </c>
      <c r="I138" s="39">
        <v>1269</v>
      </c>
      <c r="J138" s="39">
        <v>150</v>
      </c>
      <c r="K138" s="39">
        <v>1425</v>
      </c>
      <c r="L138" s="39">
        <v>3307</v>
      </c>
      <c r="M138" s="39">
        <v>2408</v>
      </c>
      <c r="N138" s="39">
        <v>260</v>
      </c>
      <c r="O138" s="39">
        <v>143</v>
      </c>
      <c r="P138" s="39"/>
      <c r="Q138" s="39">
        <v>32</v>
      </c>
      <c r="R138" s="39">
        <v>404</v>
      </c>
      <c r="S138" s="39">
        <v>700</v>
      </c>
      <c r="T138" s="39">
        <v>330</v>
      </c>
      <c r="U138" s="39">
        <v>185</v>
      </c>
      <c r="V138" s="39">
        <v>1170</v>
      </c>
      <c r="W138" s="39">
        <v>36</v>
      </c>
      <c r="X138" s="39">
        <v>369</v>
      </c>
      <c r="Y138" s="39">
        <v>2668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4"/>
        <v>#DIV/0!</v>
      </c>
      <c r="D139" s="15"/>
      <c r="E139" s="15"/>
      <c r="F139" s="29" t="e">
        <f t="shared" ref="F139:Z139" si="46">F138/F137</f>
        <v>#DIV/0!</v>
      </c>
      <c r="G139" s="29" t="e">
        <f t="shared" si="46"/>
        <v>#DIV/0!</v>
      </c>
      <c r="H139" s="29" t="e">
        <f t="shared" si="46"/>
        <v>#DIV/0!</v>
      </c>
      <c r="I139" s="29" t="e">
        <f t="shared" si="46"/>
        <v>#DIV/0!</v>
      </c>
      <c r="J139" s="29" t="e">
        <f t="shared" si="46"/>
        <v>#DIV/0!</v>
      </c>
      <c r="K139" s="29" t="e">
        <f t="shared" si="46"/>
        <v>#DIV/0!</v>
      </c>
      <c r="L139" s="29" t="e">
        <f t="shared" si="46"/>
        <v>#DIV/0!</v>
      </c>
      <c r="M139" s="29" t="e">
        <f t="shared" si="46"/>
        <v>#DIV/0!</v>
      </c>
      <c r="N139" s="29" t="e">
        <f t="shared" si="46"/>
        <v>#DIV/0!</v>
      </c>
      <c r="O139" s="29" t="e">
        <f t="shared" si="46"/>
        <v>#DIV/0!</v>
      </c>
      <c r="P139" s="29" t="e">
        <f t="shared" si="46"/>
        <v>#DIV/0!</v>
      </c>
      <c r="Q139" s="29" t="e">
        <f t="shared" si="46"/>
        <v>#DIV/0!</v>
      </c>
      <c r="R139" s="29" t="e">
        <f t="shared" si="46"/>
        <v>#DIV/0!</v>
      </c>
      <c r="S139" s="29" t="e">
        <f t="shared" si="46"/>
        <v>#DIV/0!</v>
      </c>
      <c r="T139" s="29" t="e">
        <f t="shared" si="46"/>
        <v>#DIV/0!</v>
      </c>
      <c r="U139" s="29" t="e">
        <f t="shared" si="46"/>
        <v>#DIV/0!</v>
      </c>
      <c r="V139" s="29" t="e">
        <f t="shared" si="46"/>
        <v>#DIV/0!</v>
      </c>
      <c r="W139" s="29" t="e">
        <f t="shared" si="46"/>
        <v>#DIV/0!</v>
      </c>
      <c r="X139" s="29" t="e">
        <f t="shared" si="46"/>
        <v>#DIV/0!</v>
      </c>
      <c r="Y139" s="29" t="e">
        <f t="shared" si="46"/>
        <v>#DIV/0!</v>
      </c>
      <c r="Z139" s="29" t="e">
        <f t="shared" si="46"/>
        <v>#DIV/0!</v>
      </c>
    </row>
    <row r="140" spans="1:27" s="12" customFormat="1" ht="30" customHeight="1" x14ac:dyDescent="0.25">
      <c r="A140" s="32" t="s">
        <v>98</v>
      </c>
      <c r="B140" s="53">
        <f>B138/B134*10</f>
        <v>250.25506867233486</v>
      </c>
      <c r="C140" s="53">
        <f>C138/C134*10</f>
        <v>194.96288965858486</v>
      </c>
      <c r="D140" s="15">
        <f>C140/B140</f>
        <v>0.77905670679483652</v>
      </c>
      <c r="E140" s="15"/>
      <c r="F140" s="58">
        <f t="shared" ref="F140:I140" si="47">F138/F134*10</f>
        <v>111.48648648648648</v>
      </c>
      <c r="G140" s="58">
        <f t="shared" si="47"/>
        <v>150</v>
      </c>
      <c r="H140" s="58">
        <f t="shared" si="47"/>
        <v>180</v>
      </c>
      <c r="I140" s="58">
        <f t="shared" si="47"/>
        <v>201.42857142857142</v>
      </c>
      <c r="J140" s="58">
        <f t="shared" ref="J140:O140" si="48">J138/J134*10</f>
        <v>150</v>
      </c>
      <c r="K140" s="58">
        <f t="shared" si="48"/>
        <v>190</v>
      </c>
      <c r="L140" s="58">
        <f t="shared" si="48"/>
        <v>224.96598639455783</v>
      </c>
      <c r="M140" s="58">
        <f t="shared" si="48"/>
        <v>286.66666666666669</v>
      </c>
      <c r="N140" s="58">
        <f t="shared" si="48"/>
        <v>148.57142857142858</v>
      </c>
      <c r="O140" s="58">
        <f t="shared" si="48"/>
        <v>130</v>
      </c>
      <c r="P140" s="58"/>
      <c r="Q140" s="58">
        <f>Q138/Q134*10</f>
        <v>160</v>
      </c>
      <c r="R140" s="58">
        <f>R138/R134*10</f>
        <v>202</v>
      </c>
      <c r="S140" s="58">
        <f>S138/S134*10</f>
        <v>200</v>
      </c>
      <c r="T140" s="58">
        <f>T138/T134*10</f>
        <v>165</v>
      </c>
      <c r="U140" s="58">
        <f t="shared" ref="U140:X140" si="49">U138/U134*10</f>
        <v>185</v>
      </c>
      <c r="V140" s="58">
        <f t="shared" si="49"/>
        <v>180</v>
      </c>
      <c r="W140" s="58">
        <f t="shared" si="49"/>
        <v>120</v>
      </c>
      <c r="X140" s="58">
        <f t="shared" si="49"/>
        <v>217.05882352941177</v>
      </c>
      <c r="Y140" s="58">
        <f>Y138/Y134*10</f>
        <v>200.6015037593985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50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50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.6" customHeight="1" outlineLevel="1" x14ac:dyDescent="0.25">
      <c r="A143" s="11" t="s">
        <v>109</v>
      </c>
      <c r="B143" s="56">
        <v>960</v>
      </c>
      <c r="C143" s="27">
        <f>SUM(F143:Z143)</f>
        <v>915.4</v>
      </c>
      <c r="D143" s="15">
        <f t="shared" si="50"/>
        <v>0.95354166666666662</v>
      </c>
      <c r="E143" s="15"/>
      <c r="F143" s="51">
        <v>16.399999999999999</v>
      </c>
      <c r="G143" s="51">
        <v>118</v>
      </c>
      <c r="H143" s="51">
        <v>121.6</v>
      </c>
      <c r="I143" s="51">
        <v>5.7</v>
      </c>
      <c r="J143" s="51">
        <v>11.2</v>
      </c>
      <c r="K143" s="51">
        <v>15.9</v>
      </c>
      <c r="L143" s="51">
        <v>107.5</v>
      </c>
      <c r="M143" s="51">
        <v>78.400000000000006</v>
      </c>
      <c r="N143" s="51">
        <v>62.7</v>
      </c>
      <c r="O143" s="51">
        <v>11.4</v>
      </c>
      <c r="P143" s="51">
        <v>14</v>
      </c>
      <c r="Q143" s="51">
        <v>99.1</v>
      </c>
      <c r="R143" s="51">
        <v>0</v>
      </c>
      <c r="S143" s="51">
        <v>16.5</v>
      </c>
      <c r="T143" s="51">
        <v>49</v>
      </c>
      <c r="U143" s="51">
        <v>15.3</v>
      </c>
      <c r="V143" s="51">
        <v>9</v>
      </c>
      <c r="W143" s="51">
        <v>18.100000000000001</v>
      </c>
      <c r="X143" s="51">
        <v>86.6</v>
      </c>
      <c r="Y143" s="51">
        <v>55.1</v>
      </c>
      <c r="Z143" s="51">
        <v>3.9</v>
      </c>
    </row>
    <row r="144" spans="1:27" s="12" customFormat="1" ht="30" customHeight="1" outlineLevel="1" x14ac:dyDescent="0.25">
      <c r="A144" s="55" t="s">
        <v>178</v>
      </c>
      <c r="B144" s="23">
        <v>100</v>
      </c>
      <c r="C144" s="27">
        <f>SUM(F144:Z144)</f>
        <v>105.3</v>
      </c>
      <c r="D144" s="15">
        <f>C144/B144</f>
        <v>1.0529999999999999</v>
      </c>
      <c r="E144" s="15"/>
      <c r="F144" s="107">
        <v>1</v>
      </c>
      <c r="G144" s="39">
        <v>13</v>
      </c>
      <c r="H144" s="39">
        <v>15</v>
      </c>
      <c r="I144" s="107">
        <v>0.3</v>
      </c>
      <c r="J144" s="39">
        <v>2</v>
      </c>
      <c r="K144" s="39">
        <v>5</v>
      </c>
      <c r="L144" s="107">
        <v>34.5</v>
      </c>
      <c r="M144" s="39">
        <v>3.5</v>
      </c>
      <c r="N144" s="39">
        <v>2.5</v>
      </c>
      <c r="O144" s="39">
        <v>3</v>
      </c>
      <c r="P144" s="39"/>
      <c r="Q144" s="39">
        <v>12</v>
      </c>
      <c r="R144" s="39"/>
      <c r="S144" s="39"/>
      <c r="T144" s="39"/>
      <c r="U144" s="39">
        <v>1.5</v>
      </c>
      <c r="V144" s="39"/>
      <c r="W144" s="39"/>
      <c r="X144" s="39">
        <v>3</v>
      </c>
      <c r="Y144" s="39">
        <v>9</v>
      </c>
      <c r="Z144" s="39"/>
    </row>
    <row r="145" spans="1:26" s="12" customFormat="1" ht="27" customHeight="1" x14ac:dyDescent="0.25">
      <c r="A145" s="13" t="s">
        <v>187</v>
      </c>
      <c r="B145" s="33">
        <f>B144/B143</f>
        <v>0.10416666666666667</v>
      </c>
      <c r="C145" s="33">
        <f>C144/C143</f>
        <v>0.11503168013982958</v>
      </c>
      <c r="D145" s="15"/>
      <c r="E145" s="15"/>
      <c r="F145" s="29">
        <f>F144/F143</f>
        <v>6.0975609756097567E-2</v>
      </c>
      <c r="G145" s="29">
        <f t="shared" ref="G145:Z145" si="51">G144/G143</f>
        <v>0.11016949152542373</v>
      </c>
      <c r="H145" s="29">
        <f t="shared" si="51"/>
        <v>0.12335526315789475</v>
      </c>
      <c r="I145" s="29">
        <f t="shared" si="51"/>
        <v>5.2631578947368418E-2</v>
      </c>
      <c r="J145" s="29">
        <f t="shared" si="51"/>
        <v>0.17857142857142858</v>
      </c>
      <c r="K145" s="29">
        <f t="shared" si="51"/>
        <v>0.31446540880503143</v>
      </c>
      <c r="L145" s="29">
        <f t="shared" si="51"/>
        <v>0.32093023255813952</v>
      </c>
      <c r="M145" s="29">
        <f t="shared" si="51"/>
        <v>4.4642857142857137E-2</v>
      </c>
      <c r="N145" s="29">
        <f t="shared" si="51"/>
        <v>3.987240829346092E-2</v>
      </c>
      <c r="O145" s="29">
        <f t="shared" si="51"/>
        <v>0.26315789473684209</v>
      </c>
      <c r="P145" s="29"/>
      <c r="Q145" s="29">
        <f t="shared" si="51"/>
        <v>0.12108980827447025</v>
      </c>
      <c r="R145" s="29"/>
      <c r="S145" s="29">
        <f t="shared" si="51"/>
        <v>0</v>
      </c>
      <c r="T145" s="29">
        <f t="shared" si="51"/>
        <v>0</v>
      </c>
      <c r="U145" s="29">
        <f t="shared" si="51"/>
        <v>9.8039215686274508E-2</v>
      </c>
      <c r="V145" s="29"/>
      <c r="W145" s="29">
        <f t="shared" si="51"/>
        <v>0</v>
      </c>
      <c r="X145" s="29">
        <f t="shared" si="51"/>
        <v>3.4642032332563515E-2</v>
      </c>
      <c r="Y145" s="29">
        <f t="shared" si="51"/>
        <v>0.16333938294010888</v>
      </c>
      <c r="Z145" s="29">
        <f t="shared" si="51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ref="C146:C147" si="52"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3760</v>
      </c>
      <c r="C147" s="27">
        <f t="shared" si="52"/>
        <v>3792.9</v>
      </c>
      <c r="D147" s="15">
        <f>C147/B147</f>
        <v>1.00875</v>
      </c>
      <c r="E147" s="15"/>
      <c r="F147" s="39">
        <v>25.9</v>
      </c>
      <c r="G147" s="39">
        <v>390</v>
      </c>
      <c r="H147" s="39">
        <v>315</v>
      </c>
      <c r="I147" s="39">
        <v>21</v>
      </c>
      <c r="J147" s="39">
        <v>13</v>
      </c>
      <c r="K147" s="39">
        <v>135</v>
      </c>
      <c r="L147" s="39">
        <v>2101</v>
      </c>
      <c r="M147" s="39">
        <v>105</v>
      </c>
      <c r="N147" s="39">
        <v>65</v>
      </c>
      <c r="O147" s="39">
        <v>7</v>
      </c>
      <c r="P147" s="39"/>
      <c r="Q147" s="39">
        <v>450</v>
      </c>
      <c r="R147" s="39"/>
      <c r="S147" s="39"/>
      <c r="T147" s="39"/>
      <c r="U147" s="39">
        <v>75</v>
      </c>
      <c r="V147" s="39"/>
      <c r="W147" s="39"/>
      <c r="X147" s="39">
        <v>60</v>
      </c>
      <c r="Y147" s="39">
        <v>30</v>
      </c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53">F147/F146</f>
        <v>#DIV/0!</v>
      </c>
      <c r="G148" s="30" t="e">
        <f t="shared" si="53"/>
        <v>#DIV/0!</v>
      </c>
      <c r="H148" s="30" t="e">
        <f t="shared" si="53"/>
        <v>#DIV/0!</v>
      </c>
      <c r="I148" s="30" t="e">
        <f t="shared" si="53"/>
        <v>#DIV/0!</v>
      </c>
      <c r="J148" s="30" t="e">
        <f t="shared" si="53"/>
        <v>#DIV/0!</v>
      </c>
      <c r="K148" s="30" t="e">
        <f t="shared" si="53"/>
        <v>#DIV/0!</v>
      </c>
      <c r="L148" s="30" t="e">
        <f t="shared" si="53"/>
        <v>#DIV/0!</v>
      </c>
      <c r="M148" s="30" t="e">
        <f t="shared" si="53"/>
        <v>#DIV/0!</v>
      </c>
      <c r="N148" s="30" t="e">
        <f t="shared" si="53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376</v>
      </c>
      <c r="C149" s="60">
        <f>C147/C144*10</f>
        <v>360.1994301994302</v>
      </c>
      <c r="D149" s="15">
        <f t="shared" ref="D149:D164" si="54">C149/B149</f>
        <v>0.95797720797720798</v>
      </c>
      <c r="E149" s="15"/>
      <c r="F149" s="58">
        <f t="shared" ref="F149:H149" si="55">F147/F144*10</f>
        <v>259</v>
      </c>
      <c r="G149" s="58">
        <f t="shared" si="55"/>
        <v>300</v>
      </c>
      <c r="H149" s="58">
        <f t="shared" si="55"/>
        <v>210</v>
      </c>
      <c r="I149" s="58">
        <f t="shared" ref="I149:N149" si="56">I147/I144*10</f>
        <v>700</v>
      </c>
      <c r="J149" s="58">
        <f t="shared" si="56"/>
        <v>65</v>
      </c>
      <c r="K149" s="58">
        <f t="shared" si="56"/>
        <v>270</v>
      </c>
      <c r="L149" s="58">
        <f t="shared" si="56"/>
        <v>608.98550724637676</v>
      </c>
      <c r="M149" s="58">
        <f t="shared" si="56"/>
        <v>300</v>
      </c>
      <c r="N149" s="58">
        <f t="shared" si="56"/>
        <v>260</v>
      </c>
      <c r="O149" s="58">
        <f t="shared" ref="O149:U149" si="57">O147/O144*10</f>
        <v>23.333333333333336</v>
      </c>
      <c r="P149" s="58"/>
      <c r="Q149" s="58">
        <f t="shared" si="57"/>
        <v>375</v>
      </c>
      <c r="R149" s="58"/>
      <c r="S149" s="58"/>
      <c r="T149" s="58"/>
      <c r="U149" s="58">
        <f t="shared" si="57"/>
        <v>500</v>
      </c>
      <c r="V149" s="58"/>
      <c r="W149" s="58"/>
      <c r="X149" s="58">
        <f>X147/X144*10</f>
        <v>200</v>
      </c>
      <c r="Y149" s="58">
        <f>Y147/Y144*10</f>
        <v>33.333333333333336</v>
      </c>
      <c r="Z149" s="58"/>
    </row>
    <row r="150" spans="1:26" s="12" customFormat="1" ht="30" customHeight="1" outlineLevel="1" x14ac:dyDescent="0.25">
      <c r="A150" s="55" t="s">
        <v>179</v>
      </c>
      <c r="B150" s="23">
        <v>446</v>
      </c>
      <c r="C150" s="27">
        <f t="shared" si="20"/>
        <v>532</v>
      </c>
      <c r="D150" s="15">
        <f t="shared" si="54"/>
        <v>1.1928251121076232</v>
      </c>
      <c r="E150" s="15"/>
      <c r="F150" s="38"/>
      <c r="G150" s="37"/>
      <c r="H150" s="57">
        <v>440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>
        <v>46</v>
      </c>
      <c r="Z150" s="37">
        <v>15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4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4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customHeight="1" outlineLevel="1" x14ac:dyDescent="0.25">
      <c r="A153" s="55" t="s">
        <v>111</v>
      </c>
      <c r="B153" s="19">
        <v>48.2</v>
      </c>
      <c r="C153" s="53">
        <f t="shared" si="20"/>
        <v>46.8</v>
      </c>
      <c r="D153" s="15">
        <f t="shared" si="54"/>
        <v>0.97095435684647291</v>
      </c>
      <c r="E153" s="15"/>
      <c r="F153" s="38"/>
      <c r="G153" s="37"/>
      <c r="H153" s="58"/>
      <c r="I153" s="37">
        <v>5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>
        <v>20</v>
      </c>
      <c r="T153" s="61">
        <v>3.8</v>
      </c>
      <c r="U153" s="37"/>
      <c r="V153" s="37"/>
      <c r="W153" s="37"/>
      <c r="X153" s="37">
        <v>18</v>
      </c>
      <c r="Y153" s="37"/>
      <c r="Z153" s="37"/>
    </row>
    <row r="154" spans="1:26" s="12" customFormat="1" ht="30" customHeight="1" x14ac:dyDescent="0.25">
      <c r="A154" s="32" t="s">
        <v>112</v>
      </c>
      <c r="B154" s="19">
        <v>86.2</v>
      </c>
      <c r="C154" s="53">
        <f t="shared" si="20"/>
        <v>83.6</v>
      </c>
      <c r="D154" s="15">
        <f t="shared" si="54"/>
        <v>0.96983758700696043</v>
      </c>
      <c r="E154" s="15"/>
      <c r="F154" s="38"/>
      <c r="G154" s="37"/>
      <c r="H154" s="37"/>
      <c r="I154" s="37">
        <v>10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>
        <v>33</v>
      </c>
      <c r="T154" s="61">
        <v>4</v>
      </c>
      <c r="U154" s="37"/>
      <c r="V154" s="37"/>
      <c r="W154" s="37"/>
      <c r="X154" s="61">
        <v>36.6</v>
      </c>
      <c r="Y154" s="37"/>
      <c r="Z154" s="37"/>
    </row>
    <row r="155" spans="1:26" s="12" customFormat="1" ht="30" customHeight="1" x14ac:dyDescent="0.25">
      <c r="A155" s="32" t="s">
        <v>98</v>
      </c>
      <c r="B155" s="60">
        <f>B154/B153*10</f>
        <v>17.883817427385893</v>
      </c>
      <c r="C155" s="60">
        <f>C154/C153*10</f>
        <v>17.863247863247864</v>
      </c>
      <c r="D155" s="15">
        <f t="shared" si="54"/>
        <v>0.99884982251571575</v>
      </c>
      <c r="E155" s="15"/>
      <c r="F155" s="38"/>
      <c r="G155" s="58"/>
      <c r="H155" s="58"/>
      <c r="I155" s="58">
        <f>I154/I153*10</f>
        <v>20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>
        <f>S154/S153*10</f>
        <v>16.5</v>
      </c>
      <c r="T155" s="58">
        <f>T154/T153*10</f>
        <v>10.526315789473683</v>
      </c>
      <c r="U155" s="58"/>
      <c r="V155" s="58"/>
      <c r="W155" s="58"/>
      <c r="X155" s="58">
        <f>X154/X153*10</f>
        <v>20.333333333333332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4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8">SUM(F157:Z157)</f>
        <v>0</v>
      </c>
      <c r="D157" s="15" t="e">
        <f t="shared" si="54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8"/>
        <v>#DIV/0!</v>
      </c>
      <c r="D158" s="15" t="e">
        <f t="shared" si="54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customHeight="1" x14ac:dyDescent="0.25">
      <c r="A159" s="55" t="s">
        <v>113</v>
      </c>
      <c r="B159" s="27">
        <v>2360</v>
      </c>
      <c r="C159" s="27">
        <f t="shared" si="58"/>
        <v>1864</v>
      </c>
      <c r="D159" s="15">
        <f t="shared" si="54"/>
        <v>0.78983050847457625</v>
      </c>
      <c r="E159" s="15"/>
      <c r="F159" s="37">
        <v>277</v>
      </c>
      <c r="G159" s="37"/>
      <c r="H159" s="37"/>
      <c r="I159" s="37"/>
      <c r="J159" s="37"/>
      <c r="K159" s="37">
        <v>120</v>
      </c>
      <c r="L159" s="37">
        <v>70</v>
      </c>
      <c r="M159" s="37">
        <v>140</v>
      </c>
      <c r="N159" s="37"/>
      <c r="O159" s="37"/>
      <c r="P159" s="37"/>
      <c r="Q159" s="37">
        <v>290</v>
      </c>
      <c r="R159" s="37">
        <v>150</v>
      </c>
      <c r="S159" s="37"/>
      <c r="T159" s="37">
        <v>170</v>
      </c>
      <c r="U159" s="37"/>
      <c r="V159" s="37"/>
      <c r="W159" s="37">
        <v>220</v>
      </c>
      <c r="X159" s="37">
        <v>327</v>
      </c>
      <c r="Y159" s="37">
        <v>100</v>
      </c>
      <c r="Z159" s="37"/>
    </row>
    <row r="160" spans="1:26" s="12" customFormat="1" ht="30" customHeight="1" x14ac:dyDescent="0.25">
      <c r="A160" s="32" t="s">
        <v>114</v>
      </c>
      <c r="B160" s="27">
        <v>1609</v>
      </c>
      <c r="C160" s="27">
        <f t="shared" si="58"/>
        <v>2280</v>
      </c>
      <c r="D160" s="15">
        <f t="shared" si="54"/>
        <v>1.4170292106898694</v>
      </c>
      <c r="E160" s="15"/>
      <c r="F160" s="37">
        <v>222</v>
      </c>
      <c r="G160" s="35"/>
      <c r="H160" s="58"/>
      <c r="I160" s="26"/>
      <c r="J160" s="26"/>
      <c r="K160" s="26">
        <v>108</v>
      </c>
      <c r="L160" s="26">
        <v>70</v>
      </c>
      <c r="M160" s="38">
        <v>170</v>
      </c>
      <c r="N160" s="38"/>
      <c r="O160" s="35"/>
      <c r="P160" s="35"/>
      <c r="Q160" s="38">
        <v>270</v>
      </c>
      <c r="R160" s="38">
        <v>510</v>
      </c>
      <c r="S160" s="38"/>
      <c r="T160" s="38">
        <v>280</v>
      </c>
      <c r="U160" s="38"/>
      <c r="V160" s="38"/>
      <c r="W160" s="38">
        <v>220</v>
      </c>
      <c r="X160" s="38">
        <v>330</v>
      </c>
      <c r="Y160" s="38">
        <v>100</v>
      </c>
      <c r="Z160" s="35"/>
    </row>
    <row r="161" spans="1:26" s="12" customFormat="1" ht="27" customHeight="1" x14ac:dyDescent="0.25">
      <c r="A161" s="32" t="s">
        <v>98</v>
      </c>
      <c r="B161" s="53">
        <f>B160/B159*10</f>
        <v>6.8177966101694922</v>
      </c>
      <c r="C161" s="53">
        <f>C160/C159*10</f>
        <v>12.231759656652361</v>
      </c>
      <c r="D161" s="15">
        <f t="shared" si="54"/>
        <v>1.7940927774828819</v>
      </c>
      <c r="E161" s="15"/>
      <c r="F161" s="54">
        <f t="shared" ref="F161" si="59">F160/F159*10</f>
        <v>8.0144404332129966</v>
      </c>
      <c r="G161" s="54"/>
      <c r="H161" s="54"/>
      <c r="I161" s="54"/>
      <c r="J161" s="54"/>
      <c r="K161" s="54">
        <f t="shared" ref="K161:M161" si="60">K160/K159*10</f>
        <v>9</v>
      </c>
      <c r="L161" s="54">
        <f t="shared" si="60"/>
        <v>10</v>
      </c>
      <c r="M161" s="54">
        <f t="shared" si="60"/>
        <v>12.142857142857142</v>
      </c>
      <c r="N161" s="54"/>
      <c r="O161" s="26"/>
      <c r="P161" s="26"/>
      <c r="Q161" s="54">
        <f>Q160/Q159*10</f>
        <v>9.3103448275862064</v>
      </c>
      <c r="R161" s="54">
        <f t="shared" ref="R161" si="61">R160/R159*10</f>
        <v>34</v>
      </c>
      <c r="S161" s="54"/>
      <c r="T161" s="54">
        <f t="shared" ref="T161" si="62">T160/T159*10</f>
        <v>16.470588235294116</v>
      </c>
      <c r="U161" s="54"/>
      <c r="V161" s="54"/>
      <c r="W161" s="54">
        <f t="shared" ref="W161:Y161" si="63">W160/W159*10</f>
        <v>10</v>
      </c>
      <c r="X161" s="54">
        <f t="shared" si="63"/>
        <v>10.091743119266054</v>
      </c>
      <c r="Y161" s="54">
        <f t="shared" si="63"/>
        <v>10</v>
      </c>
      <c r="Z161" s="26"/>
    </row>
    <row r="162" spans="1:26" s="12" customFormat="1" ht="30" customHeight="1" x14ac:dyDescent="0.25">
      <c r="A162" s="55" t="s">
        <v>185</v>
      </c>
      <c r="B162" s="27">
        <v>7310</v>
      </c>
      <c r="C162" s="27">
        <f t="shared" si="58"/>
        <v>2898</v>
      </c>
      <c r="D162" s="15">
        <f t="shared" si="54"/>
        <v>0.39644322845417235</v>
      </c>
      <c r="E162" s="15"/>
      <c r="F162" s="37"/>
      <c r="G162" s="37"/>
      <c r="H162" s="37"/>
      <c r="I162" s="37">
        <v>709</v>
      </c>
      <c r="J162" s="37">
        <v>254</v>
      </c>
      <c r="K162" s="37">
        <v>950</v>
      </c>
      <c r="L162" s="37">
        <v>254</v>
      </c>
      <c r="M162" s="37"/>
      <c r="N162" s="37">
        <v>731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6800</v>
      </c>
      <c r="C163" s="27">
        <f t="shared" si="58"/>
        <v>2890</v>
      </c>
      <c r="D163" s="15">
        <f t="shared" si="54"/>
        <v>0.42499999999999999</v>
      </c>
      <c r="E163" s="15"/>
      <c r="F163" s="37"/>
      <c r="G163" s="35"/>
      <c r="H163" s="58"/>
      <c r="I163" s="26">
        <v>748</v>
      </c>
      <c r="J163" s="26">
        <v>255</v>
      </c>
      <c r="K163" s="26">
        <v>817</v>
      </c>
      <c r="L163" s="26">
        <v>260</v>
      </c>
      <c r="M163" s="38"/>
      <c r="N163" s="38">
        <v>810</v>
      </c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>
        <f t="shared" ref="B164:E164" si="64">B163/B162*10</f>
        <v>9.3023255813953494</v>
      </c>
      <c r="C164" s="53">
        <f t="shared" si="64"/>
        <v>9.9723947550034513</v>
      </c>
      <c r="D164" s="15">
        <f t="shared" si="54"/>
        <v>1.072032436162871</v>
      </c>
      <c r="E164" s="54" t="e">
        <f t="shared" si="64"/>
        <v>#DIV/0!</v>
      </c>
      <c r="F164" s="54"/>
      <c r="G164" s="54"/>
      <c r="H164" s="54"/>
      <c r="I164" s="54">
        <f>I163/I162*10</f>
        <v>10.550070521861777</v>
      </c>
      <c r="J164" s="54">
        <f>J163/J162*10</f>
        <v>10.039370078740157</v>
      </c>
      <c r="K164" s="54">
        <f>K163/K162*10</f>
        <v>8.6</v>
      </c>
      <c r="L164" s="54">
        <f>L163/L162*10</f>
        <v>10.236220472440944</v>
      </c>
      <c r="M164" s="54"/>
      <c r="N164" s="54">
        <f t="shared" ref="N164" si="65">N163/N162*10</f>
        <v>11.080711354309166</v>
      </c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8"/>
        <v>165</v>
      </c>
      <c r="D165" s="15">
        <f t="shared" ref="D165:D170" si="66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8"/>
        <v>104</v>
      </c>
      <c r="D166" s="15">
        <f t="shared" si="66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8"/>
        <v>11.304347826086957</v>
      </c>
      <c r="D167" s="15">
        <f t="shared" si="66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8"/>
        <v>0</v>
      </c>
      <c r="D168" s="15" t="e">
        <f t="shared" si="66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8"/>
        <v>0</v>
      </c>
      <c r="D169" s="15" t="e">
        <f t="shared" si="66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8"/>
        <v>#DIV/0!</v>
      </c>
      <c r="D170" s="15" t="e">
        <f t="shared" si="66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8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8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8"/>
        <v>#DIV/0!</v>
      </c>
      <c r="D173" s="15" t="e">
        <f t="shared" ref="D173:D181" si="67"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customHeight="1" x14ac:dyDescent="0.25">
      <c r="A174" s="55" t="s">
        <v>119</v>
      </c>
      <c r="B174" s="23"/>
      <c r="C174" s="27">
        <f t="shared" si="58"/>
        <v>386</v>
      </c>
      <c r="D174" s="15"/>
      <c r="E174" s="15"/>
      <c r="F174" s="37"/>
      <c r="G174" s="37"/>
      <c r="H174" s="37"/>
      <c r="I174" s="37"/>
      <c r="J174" s="37"/>
      <c r="K174" s="37">
        <v>160</v>
      </c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>
        <v>102</v>
      </c>
      <c r="Z174" s="37">
        <v>124</v>
      </c>
    </row>
    <row r="175" spans="1:26" s="12" customFormat="1" ht="30" hidden="1" customHeight="1" x14ac:dyDescent="0.25">
      <c r="A175" s="55" t="s">
        <v>120</v>
      </c>
      <c r="B175" s="23"/>
      <c r="C175" s="27">
        <f t="shared" si="58"/>
        <v>0</v>
      </c>
      <c r="D175" s="15" t="e">
        <f t="shared" si="67"/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8"/>
        <v>0</v>
      </c>
      <c r="D176" s="15" t="e">
        <f t="shared" si="67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67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92752</v>
      </c>
      <c r="C178" s="27">
        <f>SUM(F178:Z178)</f>
        <v>93402</v>
      </c>
      <c r="D178" s="15">
        <f t="shared" si="67"/>
        <v>1.007007935138865</v>
      </c>
      <c r="E178" s="15"/>
      <c r="F178" s="39">
        <v>6164</v>
      </c>
      <c r="G178" s="39">
        <v>3100</v>
      </c>
      <c r="H178" s="39">
        <v>5500</v>
      </c>
      <c r="I178" s="39">
        <v>5500</v>
      </c>
      <c r="J178" s="39">
        <v>2854</v>
      </c>
      <c r="K178" s="39">
        <v>5946</v>
      </c>
      <c r="L178" s="39">
        <v>3030</v>
      </c>
      <c r="M178" s="39">
        <v>4552</v>
      </c>
      <c r="N178" s="39">
        <v>4965</v>
      </c>
      <c r="O178" s="39">
        <v>1676</v>
      </c>
      <c r="P178" s="39">
        <v>2641</v>
      </c>
      <c r="Q178" s="39">
        <v>5607</v>
      </c>
      <c r="R178" s="39">
        <v>6100</v>
      </c>
      <c r="S178" s="39">
        <v>4596</v>
      </c>
      <c r="T178" s="39">
        <v>6950</v>
      </c>
      <c r="U178" s="39">
        <v>4300</v>
      </c>
      <c r="V178" s="39">
        <v>2450</v>
      </c>
      <c r="W178" s="39">
        <v>2430</v>
      </c>
      <c r="X178" s="39">
        <v>5800</v>
      </c>
      <c r="Y178" s="39">
        <v>6901</v>
      </c>
      <c r="Z178" s="39">
        <v>2340</v>
      </c>
    </row>
    <row r="179" spans="1:26" s="50" customFormat="1" ht="30" customHeight="1" x14ac:dyDescent="0.25">
      <c r="A179" s="13" t="s">
        <v>123</v>
      </c>
      <c r="B179" s="9">
        <f>B178/B177</f>
        <v>0.883352380952381</v>
      </c>
      <c r="C179" s="9">
        <f>C178/C177</f>
        <v>0.88954285714285719</v>
      </c>
      <c r="D179" s="15">
        <f t="shared" si="67"/>
        <v>1.007007935138865</v>
      </c>
      <c r="E179" s="9"/>
      <c r="F179" s="30">
        <f>F178/F177</f>
        <v>0.82771585873506115</v>
      </c>
      <c r="G179" s="30">
        <f t="shared" ref="G179:Z179" si="68">G178/G177</f>
        <v>0.7586882036221243</v>
      </c>
      <c r="H179" s="30">
        <f t="shared" si="68"/>
        <v>1.0009099181073704</v>
      </c>
      <c r="I179" s="30">
        <f t="shared" si="68"/>
        <v>0.8157816671610798</v>
      </c>
      <c r="J179" s="30">
        <f t="shared" si="68"/>
        <v>0.84663304657371696</v>
      </c>
      <c r="K179" s="30">
        <f t="shared" si="68"/>
        <v>1.0023600809170601</v>
      </c>
      <c r="L179" s="30">
        <f t="shared" si="68"/>
        <v>0.7048150732728542</v>
      </c>
      <c r="M179" s="30">
        <f t="shared" si="68"/>
        <v>0.90120768164719856</v>
      </c>
      <c r="N179" s="30">
        <f t="shared" si="68"/>
        <v>1.0982083609820836</v>
      </c>
      <c r="O179" s="30">
        <f t="shared" si="68"/>
        <v>0.75190668461193355</v>
      </c>
      <c r="P179" s="30">
        <f t="shared" si="68"/>
        <v>0.85221039044853175</v>
      </c>
      <c r="Q179" s="30">
        <f t="shared" si="68"/>
        <v>0.79498085920884731</v>
      </c>
      <c r="R179" s="30">
        <f t="shared" si="68"/>
        <v>0.80762610883092811</v>
      </c>
      <c r="S179" s="30">
        <f t="shared" si="68"/>
        <v>0.89958896065766292</v>
      </c>
      <c r="T179" s="30">
        <f t="shared" si="68"/>
        <v>0.90695550045674023</v>
      </c>
      <c r="U179" s="30">
        <f t="shared" si="68"/>
        <v>1.0526315789473684</v>
      </c>
      <c r="V179" s="30">
        <f t="shared" si="68"/>
        <v>0.74400242939568784</v>
      </c>
      <c r="W179" s="30">
        <f t="shared" si="68"/>
        <v>1.1419172932330828</v>
      </c>
      <c r="X179" s="30">
        <f t="shared" si="68"/>
        <v>0.95144356955380582</v>
      </c>
      <c r="Y179" s="30">
        <f t="shared" si="68"/>
        <v>1</v>
      </c>
      <c r="Z179" s="30">
        <f t="shared" si="68"/>
        <v>0.82191780821917804</v>
      </c>
    </row>
    <row r="180" spans="1:26" s="12" customFormat="1" ht="30" customHeight="1" x14ac:dyDescent="0.25">
      <c r="A180" s="32" t="s">
        <v>124</v>
      </c>
      <c r="B180" s="23">
        <v>55540</v>
      </c>
      <c r="C180" s="27">
        <f>SUM(F180:Z180)</f>
        <v>59162</v>
      </c>
      <c r="D180" s="15">
        <f t="shared" si="67"/>
        <v>1.0652142599927981</v>
      </c>
      <c r="E180" s="15"/>
      <c r="F180" s="10">
        <v>900</v>
      </c>
      <c r="G180" s="10">
        <v>513</v>
      </c>
      <c r="H180" s="10">
        <v>7690</v>
      </c>
      <c r="I180" s="10">
        <v>2767</v>
      </c>
      <c r="J180" s="10">
        <v>1406</v>
      </c>
      <c r="K180" s="10">
        <v>5860</v>
      </c>
      <c r="L180" s="10">
        <v>4672</v>
      </c>
      <c r="M180" s="10">
        <v>6555</v>
      </c>
      <c r="N180" s="10">
        <v>100</v>
      </c>
      <c r="O180" s="10">
        <v>260</v>
      </c>
      <c r="P180" s="10">
        <v>297</v>
      </c>
      <c r="Q180" s="10">
        <v>1250</v>
      </c>
      <c r="R180" s="10">
        <v>7456</v>
      </c>
      <c r="S180" s="10">
        <v>198</v>
      </c>
      <c r="T180" s="10">
        <v>2590</v>
      </c>
      <c r="U180" s="10">
        <v>1093</v>
      </c>
      <c r="V180" s="10">
        <v>1021</v>
      </c>
      <c r="W180" s="10">
        <v>1559</v>
      </c>
      <c r="X180" s="10"/>
      <c r="Y180" s="10">
        <v>10415</v>
      </c>
      <c r="Z180" s="10">
        <v>2560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67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72012</v>
      </c>
      <c r="C182" s="27">
        <f>SUM(F182:Z182)</f>
        <v>86864</v>
      </c>
      <c r="D182" s="15">
        <f>C182/B182</f>
        <v>1.2062434038771317</v>
      </c>
      <c r="E182" s="15"/>
      <c r="F182" s="39">
        <v>4500</v>
      </c>
      <c r="G182" s="39">
        <v>3003</v>
      </c>
      <c r="H182" s="39">
        <v>4500</v>
      </c>
      <c r="I182" s="39">
        <v>5341</v>
      </c>
      <c r="J182" s="39">
        <v>2453</v>
      </c>
      <c r="K182" s="39">
        <v>5946</v>
      </c>
      <c r="L182" s="39">
        <v>2763</v>
      </c>
      <c r="M182" s="39">
        <v>4041</v>
      </c>
      <c r="N182" s="39">
        <v>4647</v>
      </c>
      <c r="O182" s="39">
        <v>1442</v>
      </c>
      <c r="P182" s="39">
        <v>1760</v>
      </c>
      <c r="Q182" s="39">
        <v>5227</v>
      </c>
      <c r="R182" s="39">
        <v>6585</v>
      </c>
      <c r="S182" s="39">
        <v>3720</v>
      </c>
      <c r="T182" s="39">
        <v>7500</v>
      </c>
      <c r="U182" s="39">
        <v>4295</v>
      </c>
      <c r="V182" s="39">
        <v>2400</v>
      </c>
      <c r="W182" s="39">
        <v>2270</v>
      </c>
      <c r="X182" s="39">
        <v>5491</v>
      </c>
      <c r="Y182" s="39">
        <v>6720</v>
      </c>
      <c r="Z182" s="39">
        <v>2260</v>
      </c>
    </row>
    <row r="183" spans="1:26" s="12" customFormat="1" ht="30" customHeight="1" x14ac:dyDescent="0.25">
      <c r="A183" s="13" t="s">
        <v>52</v>
      </c>
      <c r="B183" s="87">
        <f>B182/B181</f>
        <v>0.68582857142857145</v>
      </c>
      <c r="C183" s="87">
        <f>C182/C181</f>
        <v>0.8272761904761905</v>
      </c>
      <c r="D183" s="15"/>
      <c r="E183" s="15"/>
      <c r="F183" s="16">
        <f>F182/F181</f>
        <v>0.60427017590976229</v>
      </c>
      <c r="G183" s="16">
        <f t="shared" ref="G183:Z183" si="69">G182/G181</f>
        <v>0.73494860499265791</v>
      </c>
      <c r="H183" s="16">
        <f t="shared" si="69"/>
        <v>0.81892629663330296</v>
      </c>
      <c r="I183" s="16">
        <f t="shared" si="69"/>
        <v>0.79219816078315042</v>
      </c>
      <c r="J183" s="16">
        <f t="shared" si="69"/>
        <v>0.72767724710768322</v>
      </c>
      <c r="K183" s="16">
        <f t="shared" si="69"/>
        <v>1.0023600809170601</v>
      </c>
      <c r="L183" s="16">
        <f t="shared" si="69"/>
        <v>0.64270760642009772</v>
      </c>
      <c r="M183" s="16">
        <f t="shared" si="69"/>
        <v>0.80003959611958031</v>
      </c>
      <c r="N183" s="16">
        <f t="shared" si="69"/>
        <v>1.0278699402786995</v>
      </c>
      <c r="O183" s="16">
        <f t="shared" si="69"/>
        <v>0.64692687303723639</v>
      </c>
      <c r="P183" s="16">
        <f t="shared" si="69"/>
        <v>0.56792513714101323</v>
      </c>
      <c r="Q183" s="16">
        <f t="shared" si="69"/>
        <v>0.74110307670494824</v>
      </c>
      <c r="R183" s="16">
        <f t="shared" si="69"/>
        <v>0.87183900436912487</v>
      </c>
      <c r="S183" s="16">
        <f t="shared" si="69"/>
        <v>0.72812683499706399</v>
      </c>
      <c r="T183" s="16">
        <f t="shared" si="69"/>
        <v>0.97872895732741749</v>
      </c>
      <c r="U183" s="16">
        <f t="shared" si="69"/>
        <v>1.0514075887392902</v>
      </c>
      <c r="V183" s="16">
        <f t="shared" si="69"/>
        <v>0.72881870634679624</v>
      </c>
      <c r="W183" s="16">
        <f t="shared" si="69"/>
        <v>1.0667293233082706</v>
      </c>
      <c r="X183" s="16">
        <f t="shared" si="69"/>
        <v>0.90075459317585305</v>
      </c>
      <c r="Y183" s="16">
        <f t="shared" si="69"/>
        <v>0.97377191711346178</v>
      </c>
      <c r="Z183" s="16">
        <f t="shared" si="69"/>
        <v>0.79381805409202666</v>
      </c>
    </row>
    <row r="184" spans="1:26" s="12" customFormat="1" ht="30" customHeight="1" x14ac:dyDescent="0.25">
      <c r="A184" s="11" t="s">
        <v>127</v>
      </c>
      <c r="B184" s="26">
        <v>64771</v>
      </c>
      <c r="C184" s="26">
        <f>SUM(F184:Z184)</f>
        <v>76952</v>
      </c>
      <c r="D184" s="15">
        <f t="shared" ref="D184:D192" si="70">C184/B184</f>
        <v>1.1880625588612188</v>
      </c>
      <c r="E184" s="15"/>
      <c r="F184" s="10">
        <v>4320</v>
      </c>
      <c r="G184" s="10">
        <v>2513</v>
      </c>
      <c r="H184" s="10">
        <v>4460</v>
      </c>
      <c r="I184" s="10">
        <v>4987</v>
      </c>
      <c r="J184" s="10">
        <v>2353</v>
      </c>
      <c r="K184" s="10">
        <v>4746</v>
      </c>
      <c r="L184" s="10">
        <v>1115</v>
      </c>
      <c r="M184" s="10">
        <v>3698</v>
      </c>
      <c r="N184" s="10">
        <v>4577</v>
      </c>
      <c r="O184" s="10">
        <v>1365</v>
      </c>
      <c r="P184" s="10">
        <v>1350</v>
      </c>
      <c r="Q184" s="10">
        <v>4965</v>
      </c>
      <c r="R184" s="10">
        <v>6545</v>
      </c>
      <c r="S184" s="10">
        <v>3510</v>
      </c>
      <c r="T184" s="10">
        <v>6524</v>
      </c>
      <c r="U184" s="10">
        <v>4235</v>
      </c>
      <c r="V184" s="10">
        <v>2400</v>
      </c>
      <c r="W184" s="10">
        <v>2270</v>
      </c>
      <c r="X184" s="10">
        <v>4437</v>
      </c>
      <c r="Y184" s="10">
        <v>4892</v>
      </c>
      <c r="Z184" s="10">
        <v>1690</v>
      </c>
    </row>
    <row r="185" spans="1:26" s="12" customFormat="1" ht="30" customHeight="1" x14ac:dyDescent="0.25">
      <c r="A185" s="11" t="s">
        <v>128</v>
      </c>
      <c r="B185" s="26">
        <v>5657</v>
      </c>
      <c r="C185" s="26">
        <f>SUM(F185:Z185)</f>
        <v>9056</v>
      </c>
      <c r="D185" s="15">
        <f t="shared" si="70"/>
        <v>1.600848506275411</v>
      </c>
      <c r="E185" s="15"/>
      <c r="F185" s="10">
        <v>180</v>
      </c>
      <c r="G185" s="10">
        <v>336</v>
      </c>
      <c r="H185" s="10">
        <v>40</v>
      </c>
      <c r="I185" s="10">
        <v>310</v>
      </c>
      <c r="J185" s="10">
        <v>100</v>
      </c>
      <c r="K185" s="10">
        <v>1200</v>
      </c>
      <c r="L185" s="10">
        <v>1608</v>
      </c>
      <c r="M185" s="10">
        <v>397</v>
      </c>
      <c r="N185" s="10">
        <v>70</v>
      </c>
      <c r="O185" s="10">
        <v>77</v>
      </c>
      <c r="P185" s="10">
        <v>250</v>
      </c>
      <c r="Q185" s="10">
        <v>20</v>
      </c>
      <c r="R185" s="10">
        <v>40</v>
      </c>
      <c r="S185" s="10">
        <v>210</v>
      </c>
      <c r="T185" s="10">
        <v>976</v>
      </c>
      <c r="U185" s="10">
        <v>60</v>
      </c>
      <c r="V185" s="10"/>
      <c r="W185" s="10"/>
      <c r="X185" s="10">
        <v>1004</v>
      </c>
      <c r="Y185" s="10">
        <v>1608</v>
      </c>
      <c r="Z185" s="10">
        <v>570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70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hidden="1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70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hidden="1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70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hidden="1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70"/>
        <v>1.0357669719494327</v>
      </c>
      <c r="E189" s="15"/>
      <c r="F189" s="73">
        <f t="shared" ref="F189:Z189" si="71">F188/F187</f>
        <v>1</v>
      </c>
      <c r="G189" s="73">
        <f t="shared" si="71"/>
        <v>1</v>
      </c>
      <c r="H189" s="73">
        <f t="shared" si="71"/>
        <v>0.94922737306843263</v>
      </c>
      <c r="I189" s="73">
        <f t="shared" si="71"/>
        <v>1</v>
      </c>
      <c r="J189" s="73">
        <f t="shared" si="71"/>
        <v>1</v>
      </c>
      <c r="K189" s="73">
        <f t="shared" si="71"/>
        <v>0.97792541791684529</v>
      </c>
      <c r="L189" s="73">
        <f t="shared" si="71"/>
        <v>0.93088235294117649</v>
      </c>
      <c r="M189" s="73">
        <f t="shared" si="71"/>
        <v>0.96925900435879786</v>
      </c>
      <c r="N189" s="73">
        <f t="shared" si="71"/>
        <v>0.91349480968858132</v>
      </c>
      <c r="O189" s="73">
        <f t="shared" si="71"/>
        <v>1</v>
      </c>
      <c r="P189" s="73">
        <f t="shared" si="71"/>
        <v>1</v>
      </c>
      <c r="Q189" s="73">
        <f t="shared" si="71"/>
        <v>1</v>
      </c>
      <c r="R189" s="73">
        <f t="shared" si="71"/>
        <v>1</v>
      </c>
      <c r="S189" s="73">
        <f t="shared" si="71"/>
        <v>0.87258371903076504</v>
      </c>
      <c r="T189" s="73">
        <f t="shared" si="71"/>
        <v>1</v>
      </c>
      <c r="U189" s="73">
        <f t="shared" si="71"/>
        <v>0.95635430038510916</v>
      </c>
      <c r="V189" s="73">
        <f t="shared" si="71"/>
        <v>0.84951456310679607</v>
      </c>
      <c r="W189" s="73">
        <f t="shared" si="71"/>
        <v>1</v>
      </c>
      <c r="X189" s="73">
        <f t="shared" si="71"/>
        <v>1.0254816656308265</v>
      </c>
      <c r="Y189" s="73">
        <f t="shared" si="71"/>
        <v>0.87535121328224774</v>
      </c>
      <c r="Z189" s="73">
        <f t="shared" si="71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70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hidden="1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70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70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93864</v>
      </c>
      <c r="C194" s="27">
        <f>SUM(F194:Z194)</f>
        <v>119132.5</v>
      </c>
      <c r="D194" s="9">
        <f>C194/B194</f>
        <v>1.2692033154350977</v>
      </c>
      <c r="E194" s="9"/>
      <c r="F194" s="26">
        <v>2164</v>
      </c>
      <c r="G194" s="26">
        <v>2569</v>
      </c>
      <c r="H194" s="26">
        <v>13620</v>
      </c>
      <c r="I194" s="26">
        <v>8128</v>
      </c>
      <c r="J194" s="26">
        <v>6548</v>
      </c>
      <c r="K194" s="26">
        <v>7960</v>
      </c>
      <c r="L194" s="26">
        <v>4298</v>
      </c>
      <c r="M194" s="26">
        <v>9999</v>
      </c>
      <c r="N194" s="26">
        <v>4269.5</v>
      </c>
      <c r="O194" s="26">
        <v>3200</v>
      </c>
      <c r="P194" s="26">
        <v>3928</v>
      </c>
      <c r="Q194" s="26">
        <v>5785</v>
      </c>
      <c r="R194" s="26">
        <v>8081</v>
      </c>
      <c r="S194" s="26">
        <v>2744</v>
      </c>
      <c r="T194" s="26">
        <v>4662</v>
      </c>
      <c r="U194" s="26">
        <v>4773</v>
      </c>
      <c r="V194" s="26">
        <v>2250</v>
      </c>
      <c r="W194" s="26">
        <v>1154</v>
      </c>
      <c r="X194" s="26">
        <v>4616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42238.8</v>
      </c>
      <c r="C196" s="27">
        <f>C194*0.45</f>
        <v>53609.625</v>
      </c>
      <c r="D196" s="27">
        <f t="shared" ref="D196:Z196" si="72">D194*0.45</f>
        <v>0.571141491945794</v>
      </c>
      <c r="E196" s="27">
        <f t="shared" si="72"/>
        <v>0</v>
      </c>
      <c r="F196" s="26">
        <f t="shared" si="72"/>
        <v>973.80000000000007</v>
      </c>
      <c r="G196" s="26">
        <f t="shared" si="72"/>
        <v>1156.05</v>
      </c>
      <c r="H196" s="26">
        <f t="shared" si="72"/>
        <v>6129</v>
      </c>
      <c r="I196" s="26">
        <f t="shared" si="72"/>
        <v>3657.6</v>
      </c>
      <c r="J196" s="26">
        <f t="shared" si="72"/>
        <v>2946.6</v>
      </c>
      <c r="K196" s="26">
        <f t="shared" si="72"/>
        <v>3582</v>
      </c>
      <c r="L196" s="26">
        <f t="shared" si="72"/>
        <v>1934.1000000000001</v>
      </c>
      <c r="M196" s="26">
        <f t="shared" si="72"/>
        <v>4499.55</v>
      </c>
      <c r="N196" s="26">
        <f t="shared" si="72"/>
        <v>1921.2750000000001</v>
      </c>
      <c r="O196" s="26">
        <f t="shared" si="72"/>
        <v>1440</v>
      </c>
      <c r="P196" s="26">
        <f t="shared" si="72"/>
        <v>1767.6000000000001</v>
      </c>
      <c r="Q196" s="26">
        <f t="shared" si="72"/>
        <v>2603.25</v>
      </c>
      <c r="R196" s="26">
        <f t="shared" si="72"/>
        <v>3636.4500000000003</v>
      </c>
      <c r="S196" s="26">
        <f t="shared" si="72"/>
        <v>1234.8</v>
      </c>
      <c r="T196" s="26">
        <f t="shared" si="72"/>
        <v>2097.9</v>
      </c>
      <c r="U196" s="26">
        <f t="shared" si="72"/>
        <v>2147.85</v>
      </c>
      <c r="V196" s="26">
        <f t="shared" si="72"/>
        <v>1012.5</v>
      </c>
      <c r="W196" s="26">
        <f t="shared" si="72"/>
        <v>519.30000000000007</v>
      </c>
      <c r="X196" s="26">
        <f t="shared" si="72"/>
        <v>2077.2000000000003</v>
      </c>
      <c r="Y196" s="26">
        <f t="shared" si="72"/>
        <v>4415.4000000000005</v>
      </c>
      <c r="Z196" s="26">
        <f t="shared" si="72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f>B194/B195</f>
        <v>0.86848387275856331</v>
      </c>
      <c r="C197" s="52">
        <f>C194/C195</f>
        <v>1.2536436245777605</v>
      </c>
      <c r="D197" s="9"/>
      <c r="E197" s="9"/>
      <c r="F197" s="73">
        <f t="shared" ref="F197:Z197" si="73">F194/F195</f>
        <v>1.5715323166303559</v>
      </c>
      <c r="G197" s="73">
        <f t="shared" si="73"/>
        <v>1.0955223880597016</v>
      </c>
      <c r="H197" s="73">
        <f t="shared" si="73"/>
        <v>1.4576198630136987</v>
      </c>
      <c r="I197" s="73">
        <f t="shared" si="73"/>
        <v>0.93243088218423764</v>
      </c>
      <c r="J197" s="73">
        <f t="shared" si="73"/>
        <v>1.4932725199543899</v>
      </c>
      <c r="K197" s="73">
        <f t="shared" si="73"/>
        <v>1.7831541218637992</v>
      </c>
      <c r="L197" s="73">
        <f t="shared" si="73"/>
        <v>1.8525862068965517</v>
      </c>
      <c r="M197" s="73">
        <f t="shared" si="73"/>
        <v>1.0073544227281885</v>
      </c>
      <c r="N197" s="73">
        <f t="shared" si="73"/>
        <v>1.0433773216031281</v>
      </c>
      <c r="O197" s="73">
        <f t="shared" si="73"/>
        <v>1.0161956176563989</v>
      </c>
      <c r="P197" s="73">
        <f t="shared" si="73"/>
        <v>1.4237042406669083</v>
      </c>
      <c r="Q197" s="73">
        <f t="shared" si="73"/>
        <v>1.0010382419103652</v>
      </c>
      <c r="R197" s="73">
        <f t="shared" si="73"/>
        <v>1.7230277185501066</v>
      </c>
      <c r="S197" s="73">
        <f t="shared" si="73"/>
        <v>1</v>
      </c>
      <c r="T197" s="73">
        <f t="shared" si="73"/>
        <v>1.0387700534759359</v>
      </c>
      <c r="U197" s="73">
        <f t="shared" si="73"/>
        <v>0.9565130260521042</v>
      </c>
      <c r="V197" s="73">
        <f t="shared" si="73"/>
        <v>1.3595166163141994</v>
      </c>
      <c r="W197" s="73">
        <f t="shared" si="73"/>
        <v>2.5362637362637361</v>
      </c>
      <c r="X197" s="73">
        <f t="shared" si="73"/>
        <v>1.3310265282583622</v>
      </c>
      <c r="Y197" s="73">
        <f t="shared" si="73"/>
        <v>1.8478342749529191</v>
      </c>
      <c r="Z197" s="73">
        <f t="shared" si="73"/>
        <v>1</v>
      </c>
    </row>
    <row r="198" spans="1:36" s="63" customFormat="1" ht="30" customHeight="1" outlineLevel="1" x14ac:dyDescent="0.25">
      <c r="A198" s="55" t="s">
        <v>139</v>
      </c>
      <c r="B198" s="23">
        <v>275317</v>
      </c>
      <c r="C198" s="27">
        <f>SUM(F198:Z198)</f>
        <v>315838</v>
      </c>
      <c r="D198" s="9">
        <f>C198/B198</f>
        <v>1.1471794331625</v>
      </c>
      <c r="E198" s="9"/>
      <c r="F198" s="26">
        <v>320</v>
      </c>
      <c r="G198" s="26">
        <v>9000</v>
      </c>
      <c r="H198" s="26">
        <v>23950</v>
      </c>
      <c r="I198" s="26">
        <v>20176</v>
      </c>
      <c r="J198" s="26">
        <v>6487</v>
      </c>
      <c r="K198" s="26">
        <v>16950</v>
      </c>
      <c r="L198" s="26">
        <v>2090</v>
      </c>
      <c r="M198" s="26">
        <v>18958</v>
      </c>
      <c r="N198" s="26">
        <v>10109</v>
      </c>
      <c r="O198" s="26">
        <v>14200</v>
      </c>
      <c r="P198" s="26">
        <v>7649</v>
      </c>
      <c r="Q198" s="26">
        <v>27140</v>
      </c>
      <c r="R198" s="26">
        <v>4150</v>
      </c>
      <c r="S198" s="26">
        <v>7000</v>
      </c>
      <c r="T198" s="26">
        <v>8700</v>
      </c>
      <c r="U198" s="26">
        <v>48265</v>
      </c>
      <c r="V198" s="26">
        <v>2900</v>
      </c>
      <c r="W198" s="26">
        <v>1500</v>
      </c>
      <c r="X198" s="26">
        <v>18053</v>
      </c>
      <c r="Y198" s="26">
        <v>50041</v>
      </c>
      <c r="Z198" s="26">
        <v>18200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82595.099999999991</v>
      </c>
      <c r="C200" s="27">
        <f>C198*0.3</f>
        <v>94751.4</v>
      </c>
      <c r="D200" s="27">
        <f t="shared" ref="D200:Z200" si="74">D198*0.3</f>
        <v>0.34415382994874999</v>
      </c>
      <c r="E200" s="27">
        <f t="shared" si="74"/>
        <v>0</v>
      </c>
      <c r="F200" s="26">
        <f t="shared" si="74"/>
        <v>96</v>
      </c>
      <c r="G200" s="26">
        <f t="shared" si="74"/>
        <v>2700</v>
      </c>
      <c r="H200" s="26">
        <f t="shared" si="74"/>
        <v>7185</v>
      </c>
      <c r="I200" s="26">
        <f t="shared" si="74"/>
        <v>6052.8</v>
      </c>
      <c r="J200" s="26">
        <f t="shared" si="74"/>
        <v>1946.1</v>
      </c>
      <c r="K200" s="26">
        <f t="shared" si="74"/>
        <v>5085</v>
      </c>
      <c r="L200" s="26">
        <f t="shared" si="74"/>
        <v>627</v>
      </c>
      <c r="M200" s="26">
        <f t="shared" si="74"/>
        <v>5687.4</v>
      </c>
      <c r="N200" s="26">
        <f t="shared" si="74"/>
        <v>3032.7</v>
      </c>
      <c r="O200" s="26">
        <f t="shared" si="74"/>
        <v>4260</v>
      </c>
      <c r="P200" s="26">
        <f t="shared" si="74"/>
        <v>2294.6999999999998</v>
      </c>
      <c r="Q200" s="26">
        <f t="shared" si="74"/>
        <v>8142</v>
      </c>
      <c r="R200" s="26">
        <f t="shared" si="74"/>
        <v>1245</v>
      </c>
      <c r="S200" s="26">
        <f t="shared" si="74"/>
        <v>2100</v>
      </c>
      <c r="T200" s="26">
        <f t="shared" si="74"/>
        <v>2610</v>
      </c>
      <c r="U200" s="26">
        <f t="shared" si="74"/>
        <v>14479.5</v>
      </c>
      <c r="V200" s="26">
        <f t="shared" si="74"/>
        <v>870</v>
      </c>
      <c r="W200" s="26">
        <f t="shared" si="74"/>
        <v>450</v>
      </c>
      <c r="X200" s="26">
        <f t="shared" si="74"/>
        <v>5415.9</v>
      </c>
      <c r="Y200" s="26">
        <f t="shared" si="74"/>
        <v>15012.3</v>
      </c>
      <c r="Z200" s="26">
        <f t="shared" si="74"/>
        <v>5460</v>
      </c>
    </row>
    <row r="201" spans="1:36" s="63" customFormat="1" ht="30" customHeight="1" collapsed="1" x14ac:dyDescent="0.25">
      <c r="A201" s="13" t="s">
        <v>138</v>
      </c>
      <c r="B201" s="9">
        <f>B198/B199</f>
        <v>1.1383838676198785</v>
      </c>
      <c r="C201" s="9">
        <f>C198/C199</f>
        <v>1.2051389673224562</v>
      </c>
      <c r="D201" s="9"/>
      <c r="E201" s="9"/>
      <c r="F201" s="30">
        <f t="shared" ref="F201:Z201" si="75">F198/F199</f>
        <v>9.682299546142209E-2</v>
      </c>
      <c r="G201" s="30">
        <f t="shared" si="75"/>
        <v>1.4328928514567745</v>
      </c>
      <c r="H201" s="30">
        <f t="shared" si="75"/>
        <v>1.2428000622697317</v>
      </c>
      <c r="I201" s="30">
        <f t="shared" si="75"/>
        <v>1.1676601655188379</v>
      </c>
      <c r="J201" s="30">
        <f t="shared" si="75"/>
        <v>0.86297725156312355</v>
      </c>
      <c r="K201" s="30">
        <f t="shared" si="75"/>
        <v>1.1076259556949617</v>
      </c>
      <c r="L201" s="30">
        <f t="shared" si="75"/>
        <v>1.9227230910763569</v>
      </c>
      <c r="M201" s="30">
        <f t="shared" si="75"/>
        <v>1.0057294429708223</v>
      </c>
      <c r="N201" s="30">
        <f t="shared" si="75"/>
        <v>0.96074890705189131</v>
      </c>
      <c r="O201" s="30">
        <f t="shared" si="75"/>
        <v>1.2884493240177843</v>
      </c>
      <c r="P201" s="30">
        <f t="shared" si="75"/>
        <v>1.0079061799973645</v>
      </c>
      <c r="Q201" s="30">
        <f t="shared" si="75"/>
        <v>1.3417045679256476</v>
      </c>
      <c r="R201" s="30">
        <f t="shared" si="75"/>
        <v>0.98809523809523814</v>
      </c>
      <c r="S201" s="30">
        <f t="shared" si="75"/>
        <v>1.308411214953271</v>
      </c>
      <c r="T201" s="30">
        <f t="shared" si="75"/>
        <v>0.89478556001234189</v>
      </c>
      <c r="U201" s="30">
        <f t="shared" si="75"/>
        <v>1.3817239701125075</v>
      </c>
      <c r="V201" s="30">
        <f t="shared" si="75"/>
        <v>1.1679420056383407</v>
      </c>
      <c r="W201" s="30">
        <f t="shared" si="75"/>
        <v>1.0141987829614605</v>
      </c>
      <c r="X201" s="30">
        <f t="shared" si="75"/>
        <v>1.4871900486036742</v>
      </c>
      <c r="Y201" s="30">
        <f t="shared" si="75"/>
        <v>1.5339177880636361</v>
      </c>
      <c r="Z201" s="30">
        <f t="shared" si="75"/>
        <v>0.87102177554438864</v>
      </c>
    </row>
    <row r="202" spans="1:36" s="63" customFormat="1" ht="30" customHeight="1" outlineLevel="1" x14ac:dyDescent="0.25">
      <c r="A202" s="55" t="s">
        <v>140</v>
      </c>
      <c r="B202" s="23">
        <v>51101</v>
      </c>
      <c r="C202" s="27">
        <f>SUM(F202:Z202)</f>
        <v>40392</v>
      </c>
      <c r="D202" s="9">
        <f>C202/B202</f>
        <v>0.79043462945930609</v>
      </c>
      <c r="E202" s="9"/>
      <c r="F202" s="26"/>
      <c r="G202" s="26">
        <v>1500</v>
      </c>
      <c r="H202" s="26"/>
      <c r="I202" s="26">
        <v>2000</v>
      </c>
      <c r="J202" s="26">
        <v>11138</v>
      </c>
      <c r="K202" s="26">
        <v>2500</v>
      </c>
      <c r="L202" s="26">
        <v>2150</v>
      </c>
      <c r="M202" s="26">
        <v>3125</v>
      </c>
      <c r="N202" s="26"/>
      <c r="O202" s="26">
        <v>4100</v>
      </c>
      <c r="P202" s="26">
        <v>4582</v>
      </c>
      <c r="Q202" s="26">
        <v>3250</v>
      </c>
      <c r="R202" s="26">
        <v>550</v>
      </c>
      <c r="S202" s="26"/>
      <c r="T202" s="26">
        <v>1300</v>
      </c>
      <c r="U202" s="26"/>
      <c r="V202" s="26"/>
      <c r="W202" s="26"/>
      <c r="X202" s="26">
        <v>1097</v>
      </c>
      <c r="Y202" s="26"/>
      <c r="Z202" s="26">
        <v>3100</v>
      </c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9709.19</v>
      </c>
      <c r="C204" s="27">
        <f>C202*0.19</f>
        <v>7674.4800000000005</v>
      </c>
      <c r="D204" s="27">
        <f t="shared" ref="D204:E204" si="76">D202*0.19</f>
        <v>0.15018257959726816</v>
      </c>
      <c r="E204" s="27">
        <f t="shared" si="76"/>
        <v>0</v>
      </c>
      <c r="F204" s="26"/>
      <c r="G204" s="26"/>
      <c r="H204" s="26"/>
      <c r="I204" s="26">
        <f>I202*0.19</f>
        <v>380</v>
      </c>
      <c r="J204" s="26">
        <f>J202*0.19</f>
        <v>2116.2199999999998</v>
      </c>
      <c r="K204" s="26"/>
      <c r="L204" s="26">
        <f t="shared" ref="L204:Q204" si="77">L202*0.19</f>
        <v>408.5</v>
      </c>
      <c r="M204" s="26">
        <f t="shared" si="77"/>
        <v>593.75</v>
      </c>
      <c r="N204" s="26"/>
      <c r="O204" s="26">
        <f t="shared" si="77"/>
        <v>779</v>
      </c>
      <c r="P204" s="26">
        <f t="shared" si="77"/>
        <v>870.58</v>
      </c>
      <c r="Q204" s="26">
        <f t="shared" si="77"/>
        <v>617.5</v>
      </c>
      <c r="R204" s="26"/>
      <c r="S204" s="26"/>
      <c r="T204" s="26"/>
      <c r="U204" s="26"/>
      <c r="V204" s="26"/>
      <c r="W204" s="26"/>
      <c r="X204" s="26">
        <f t="shared" ref="X204" si="78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f>B202/B203</f>
        <v>0.2058772576557848</v>
      </c>
      <c r="C205" s="9">
        <f>C202/C203</f>
        <v>0.12356374582430894</v>
      </c>
      <c r="D205" s="9"/>
      <c r="E205" s="9"/>
      <c r="F205" s="30"/>
      <c r="G205" s="30">
        <f t="shared" ref="G205:K205" si="79">G202/H203</f>
        <v>5.7079797556984661E-2</v>
      </c>
      <c r="H205" s="30"/>
      <c r="I205" s="30">
        <f t="shared" si="79"/>
        <v>0.11609682475184303</v>
      </c>
      <c r="J205" s="30">
        <f t="shared" si="79"/>
        <v>2.3291509828523629</v>
      </c>
      <c r="K205" s="30">
        <f t="shared" si="79"/>
        <v>1.379690949227373</v>
      </c>
      <c r="L205" s="30">
        <f>L202/L203</f>
        <v>1.1865342163355408</v>
      </c>
      <c r="M205" s="30">
        <f>M202/M203</f>
        <v>0.18382352941176472</v>
      </c>
      <c r="N205" s="30"/>
      <c r="O205" s="30">
        <f t="shared" ref="O205:Z205" si="80">O202/O203</f>
        <v>0.34722222222222221</v>
      </c>
      <c r="P205" s="30">
        <f t="shared" si="80"/>
        <v>0.33210118141624989</v>
      </c>
      <c r="Q205" s="30">
        <f t="shared" si="80"/>
        <v>0.16869971450817545</v>
      </c>
      <c r="R205" s="30"/>
      <c r="S205" s="30"/>
      <c r="T205" s="30">
        <f t="shared" si="80"/>
        <v>0.1738200294156973</v>
      </c>
      <c r="U205" s="30"/>
      <c r="V205" s="30"/>
      <c r="W205" s="30"/>
      <c r="X205" s="30">
        <f t="shared" si="80"/>
        <v>8.4345686606181761E-2</v>
      </c>
      <c r="Y205" s="30"/>
      <c r="Z205" s="30">
        <f t="shared" si="80"/>
        <v>0.16531569965870307</v>
      </c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396</v>
      </c>
      <c r="D206" s="9">
        <f>C206/B206</f>
        <v>0.91666666666666663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300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277.2</v>
      </c>
      <c r="D207" s="9">
        <f>C207/B207</f>
        <v>1.7433962264150942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156312.70499999999</v>
      </c>
      <c r="D211" s="9">
        <f>C211/B211</f>
        <v>1.3818552750225428</v>
      </c>
      <c r="E211" s="9"/>
      <c r="F211" s="26">
        <f>F209+F207+F204+F200+F196</f>
        <v>1069.8000000000002</v>
      </c>
      <c r="G211" s="26">
        <f t="shared" ref="G211:Z211" si="81">G209+G207+G204+G200+G196</f>
        <v>3856.05</v>
      </c>
      <c r="H211" s="26">
        <f t="shared" si="81"/>
        <v>13314</v>
      </c>
      <c r="I211" s="26">
        <f t="shared" si="81"/>
        <v>10090.4</v>
      </c>
      <c r="J211" s="26">
        <f t="shared" si="81"/>
        <v>7008.92</v>
      </c>
      <c r="K211" s="26">
        <f t="shared" si="81"/>
        <v>8667</v>
      </c>
      <c r="L211" s="26">
        <f t="shared" si="81"/>
        <v>2969.6000000000004</v>
      </c>
      <c r="M211" s="26">
        <f t="shared" si="81"/>
        <v>10780.7</v>
      </c>
      <c r="N211" s="26">
        <f t="shared" si="81"/>
        <v>4953.9750000000004</v>
      </c>
      <c r="O211" s="26">
        <f t="shared" si="81"/>
        <v>6479</v>
      </c>
      <c r="P211" s="26">
        <f t="shared" si="81"/>
        <v>4932.88</v>
      </c>
      <c r="Q211" s="26">
        <f t="shared" si="81"/>
        <v>11362.75</v>
      </c>
      <c r="R211" s="26">
        <f t="shared" si="81"/>
        <v>4881.4500000000007</v>
      </c>
      <c r="S211" s="26">
        <f t="shared" si="81"/>
        <v>3334.8</v>
      </c>
      <c r="T211" s="26">
        <f t="shared" si="81"/>
        <v>4707.8999999999996</v>
      </c>
      <c r="U211" s="26">
        <f t="shared" si="81"/>
        <v>16627.349999999999</v>
      </c>
      <c r="V211" s="26">
        <f t="shared" si="81"/>
        <v>1882.5</v>
      </c>
      <c r="W211" s="26">
        <f t="shared" si="81"/>
        <v>969.30000000000007</v>
      </c>
      <c r="X211" s="26">
        <f t="shared" si="81"/>
        <v>7701.5300000000007</v>
      </c>
      <c r="Y211" s="26">
        <f t="shared" si="81"/>
        <v>19427.7</v>
      </c>
      <c r="Z211" s="26">
        <f t="shared" si="81"/>
        <v>9317.4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67497</v>
      </c>
      <c r="D212" s="9">
        <f>C212/B212</f>
        <v>1.0854923529695566</v>
      </c>
      <c r="E212" s="9"/>
      <c r="F212" s="26">
        <v>620</v>
      </c>
      <c r="G212" s="26">
        <v>1884</v>
      </c>
      <c r="H212" s="26">
        <v>5256</v>
      </c>
      <c r="I212" s="26">
        <v>6200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24" customHeight="1" x14ac:dyDescent="0.25">
      <c r="A213" s="55" t="s">
        <v>164</v>
      </c>
      <c r="B213" s="53">
        <v>20.8</v>
      </c>
      <c r="C213" s="53">
        <f>C211/C212*10</f>
        <v>23.158467042979684</v>
      </c>
      <c r="D213" s="9">
        <f>C213/B213</f>
        <v>1.1133878386047924</v>
      </c>
      <c r="E213" s="9"/>
      <c r="F213" s="54">
        <f>F211/F212*10</f>
        <v>17.254838709677422</v>
      </c>
      <c r="G213" s="54">
        <f t="shared" ref="G213:Z213" si="82">G211/G212*10</f>
        <v>20.467356687898089</v>
      </c>
      <c r="H213" s="54">
        <f t="shared" si="82"/>
        <v>25.331050228310502</v>
      </c>
      <c r="I213" s="54">
        <f t="shared" si="82"/>
        <v>16.274838709677418</v>
      </c>
      <c r="J213" s="54">
        <f t="shared" si="82"/>
        <v>24.863142958495921</v>
      </c>
      <c r="K213" s="54">
        <f t="shared" si="82"/>
        <v>30.209132101777627</v>
      </c>
      <c r="L213" s="54">
        <f t="shared" si="82"/>
        <v>45.546012269938657</v>
      </c>
      <c r="M213" s="54">
        <f t="shared" si="82"/>
        <v>16.895000783576243</v>
      </c>
      <c r="N213" s="54">
        <f t="shared" si="82"/>
        <v>18.836406844106467</v>
      </c>
      <c r="O213" s="54">
        <f t="shared" si="82"/>
        <v>27.430143945808638</v>
      </c>
      <c r="P213" s="54">
        <f t="shared" si="82"/>
        <v>23.830338164251209</v>
      </c>
      <c r="Q213" s="54">
        <f t="shared" si="82"/>
        <v>26.211649365628602</v>
      </c>
      <c r="R213" s="54">
        <f t="shared" si="82"/>
        <v>25.437467430953625</v>
      </c>
      <c r="S213" s="54">
        <f t="shared" si="82"/>
        <v>27.002429149797571</v>
      </c>
      <c r="T213" s="54">
        <f t="shared" si="82"/>
        <v>20.979946524064168</v>
      </c>
      <c r="U213" s="54">
        <f t="shared" si="82"/>
        <v>22.214228456913826</v>
      </c>
      <c r="V213" s="54">
        <f t="shared" si="82"/>
        <v>20.220193340494092</v>
      </c>
      <c r="W213" s="54">
        <f t="shared" si="82"/>
        <v>28.425219941348978</v>
      </c>
      <c r="X213" s="54">
        <f t="shared" si="82"/>
        <v>29.609880815071129</v>
      </c>
      <c r="Y213" s="54">
        <f t="shared" si="82"/>
        <v>24.777069251370996</v>
      </c>
      <c r="Z213" s="54">
        <f t="shared" si="82"/>
        <v>19.322687681459975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</row>
    <row r="224" spans="1:26" ht="20.399999999999999" hidden="1" customHeight="1" x14ac:dyDescent="0.3">
      <c r="A224" s="150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hidden="1" customHeight="1" x14ac:dyDescent="0.25">
      <c r="A227" s="32" t="s">
        <v>150</v>
      </c>
      <c r="B227" s="27"/>
      <c r="C227" s="27">
        <f>SUM(F227:Z227)</f>
        <v>263667</v>
      </c>
      <c r="D227" s="27"/>
      <c r="E227" s="134"/>
      <c r="F227" s="39">
        <v>10558</v>
      </c>
      <c r="G227" s="39">
        <v>7168</v>
      </c>
      <c r="H227" s="39">
        <v>17579</v>
      </c>
      <c r="I227" s="39">
        <v>15874</v>
      </c>
      <c r="J227" s="39">
        <v>8260</v>
      </c>
      <c r="K227" s="39">
        <v>18833</v>
      </c>
      <c r="L227" s="39">
        <v>11318</v>
      </c>
      <c r="M227" s="39">
        <v>14217</v>
      </c>
      <c r="N227" s="39">
        <v>13735</v>
      </c>
      <c r="O227" s="39">
        <v>4009</v>
      </c>
      <c r="P227" s="39">
        <v>7720</v>
      </c>
      <c r="Q227" s="39">
        <v>12686</v>
      </c>
      <c r="R227" s="39">
        <v>15634</v>
      </c>
      <c r="S227" s="39">
        <v>14327</v>
      </c>
      <c r="T227" s="39">
        <v>17997</v>
      </c>
      <c r="U227" s="39">
        <v>12025</v>
      </c>
      <c r="V227" s="39">
        <v>11483</v>
      </c>
      <c r="W227" s="39">
        <v>4841</v>
      </c>
      <c r="X227" s="39">
        <v>11744</v>
      </c>
      <c r="Y227" s="39">
        <v>23399</v>
      </c>
      <c r="Z227" s="39">
        <v>10260</v>
      </c>
    </row>
    <row r="228" spans="1:26" ht="21" hidden="1" customHeight="1" x14ac:dyDescent="0.3">
      <c r="A228" s="65" t="s">
        <v>152</v>
      </c>
      <c r="B228" s="72"/>
      <c r="C228" s="27">
        <f t="shared" ref="C228:C251" si="83">SUM(F228:Z228)</f>
        <v>380</v>
      </c>
      <c r="D228" s="27"/>
      <c r="E228" s="135"/>
      <c r="F228" s="65">
        <v>16</v>
      </c>
      <c r="G228" s="139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 t="shared" si="83"/>
        <v>208</v>
      </c>
      <c r="D229" s="27"/>
      <c r="E229" s="135"/>
      <c r="F229" s="65">
        <v>10</v>
      </c>
      <c r="G229" s="139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 t="shared" si="83"/>
        <v>194</v>
      </c>
      <c r="D230" s="27"/>
      <c r="E230" s="135"/>
      <c r="F230" s="65">
        <v>10</v>
      </c>
      <c r="G230" s="139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 t="shared" si="83"/>
        <v>574</v>
      </c>
      <c r="D231" s="27"/>
      <c r="E231" s="135"/>
      <c r="F231" s="78">
        <v>11</v>
      </c>
      <c r="G231" s="140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>
      <c r="C232" s="27">
        <f t="shared" si="83"/>
        <v>0</v>
      </c>
      <c r="F232" s="65"/>
    </row>
    <row r="233" spans="1:26" s="65" customFormat="1" ht="16.8" hidden="1" customHeight="1" x14ac:dyDescent="0.3">
      <c r="A233" s="65" t="s">
        <v>160</v>
      </c>
      <c r="B233" s="72"/>
      <c r="C233" s="27">
        <f t="shared" si="83"/>
        <v>40</v>
      </c>
      <c r="E233" s="136"/>
      <c r="F233" s="65">
        <v>3</v>
      </c>
      <c r="G233" s="139"/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>
      <c r="C234" s="27">
        <f t="shared" si="83"/>
        <v>0</v>
      </c>
      <c r="F234" s="65"/>
    </row>
    <row r="235" spans="1:26" ht="21.6" hidden="1" customHeight="1" x14ac:dyDescent="0.3">
      <c r="A235" s="65" t="s">
        <v>163</v>
      </c>
      <c r="B235" s="27">
        <v>45</v>
      </c>
      <c r="C235" s="27">
        <f t="shared" si="83"/>
        <v>58</v>
      </c>
      <c r="D235" s="27"/>
      <c r="E235" s="135"/>
      <c r="F235" s="78">
        <v>5</v>
      </c>
      <c r="G235" s="140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>
      <c r="C236" s="27">
        <f t="shared" si="83"/>
        <v>0</v>
      </c>
      <c r="F236" s="65"/>
    </row>
    <row r="237" spans="1:26" ht="16.8" hidden="1" customHeight="1" x14ac:dyDescent="0.3">
      <c r="C237" s="27">
        <f t="shared" si="83"/>
        <v>0</v>
      </c>
      <c r="F237" s="65"/>
    </row>
    <row r="238" spans="1:26" ht="13.8" hidden="1" customHeight="1" x14ac:dyDescent="0.3">
      <c r="C238" s="27">
        <f t="shared" si="83"/>
        <v>0</v>
      </c>
      <c r="F238" s="65"/>
    </row>
    <row r="239" spans="1:26" ht="16.8" hidden="1" customHeight="1" x14ac:dyDescent="0.3">
      <c r="C239" s="27">
        <f t="shared" si="83"/>
        <v>0</v>
      </c>
      <c r="F239" s="65"/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>
      <c r="C240" s="27">
        <f t="shared" si="83"/>
        <v>0</v>
      </c>
      <c r="F240" s="65"/>
    </row>
    <row r="241" spans="1:26" ht="21.6" hidden="1" x14ac:dyDescent="0.3">
      <c r="A241" s="129" t="s">
        <v>189</v>
      </c>
      <c r="B241" s="130"/>
      <c r="C241" s="27">
        <f t="shared" si="83"/>
        <v>49</v>
      </c>
      <c r="D241" s="130"/>
      <c r="E241" s="137"/>
      <c r="F241" s="65">
        <v>1</v>
      </c>
      <c r="G241" s="141">
        <v>2</v>
      </c>
      <c r="H241" s="131"/>
      <c r="I241" s="131">
        <v>2</v>
      </c>
      <c r="J241" s="131"/>
      <c r="K241" s="131">
        <v>3</v>
      </c>
      <c r="L241" s="131">
        <v>1</v>
      </c>
      <c r="M241" s="131">
        <v>1</v>
      </c>
      <c r="N241" s="131">
        <v>8</v>
      </c>
      <c r="O241" s="131">
        <v>6</v>
      </c>
      <c r="P241" s="131">
        <v>1</v>
      </c>
      <c r="Q241" s="131">
        <v>0</v>
      </c>
      <c r="R241" s="131">
        <v>1</v>
      </c>
      <c r="S241" s="131">
        <v>4</v>
      </c>
      <c r="T241" s="131">
        <v>3</v>
      </c>
      <c r="U241" s="131">
        <v>2</v>
      </c>
      <c r="V241" s="131">
        <v>1</v>
      </c>
      <c r="W241" s="131">
        <v>1</v>
      </c>
      <c r="X241" s="131">
        <v>7</v>
      </c>
      <c r="Y241" s="131"/>
      <c r="Z241" s="131">
        <v>5</v>
      </c>
    </row>
    <row r="242" spans="1:26" ht="21.6" x14ac:dyDescent="0.3">
      <c r="A242" s="129"/>
      <c r="B242" s="130"/>
      <c r="C242" s="27"/>
      <c r="D242" s="130"/>
      <c r="E242" s="137"/>
      <c r="F242" s="65"/>
      <c r="G242" s="14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s="132" customFormat="1" ht="22.8" hidden="1" x14ac:dyDescent="0.4">
      <c r="A243" s="132" t="s">
        <v>209</v>
      </c>
      <c r="B243" s="133"/>
      <c r="C243" s="27">
        <f t="shared" si="83"/>
        <v>119</v>
      </c>
      <c r="D243" s="133"/>
      <c r="E243" s="138"/>
      <c r="F243" s="132">
        <v>1</v>
      </c>
      <c r="G243" s="142">
        <v>6</v>
      </c>
      <c r="H243" s="132">
        <v>5</v>
      </c>
      <c r="I243" s="132">
        <v>6</v>
      </c>
      <c r="J243" s="132">
        <v>1</v>
      </c>
      <c r="K243" s="132">
        <v>10</v>
      </c>
      <c r="L243" s="132">
        <v>8</v>
      </c>
      <c r="M243" s="132">
        <v>2</v>
      </c>
      <c r="N243" s="132">
        <v>14</v>
      </c>
      <c r="O243" s="132">
        <v>4</v>
      </c>
      <c r="P243" s="132">
        <v>11</v>
      </c>
      <c r="Q243" s="132">
        <v>4</v>
      </c>
      <c r="R243" s="132">
        <v>4</v>
      </c>
      <c r="S243" s="132">
        <v>11</v>
      </c>
      <c r="T243" s="132">
        <v>12</v>
      </c>
      <c r="U243" s="132">
        <v>6</v>
      </c>
      <c r="W243" s="132">
        <v>4</v>
      </c>
      <c r="X243" s="132">
        <v>6</v>
      </c>
      <c r="Y243" s="132">
        <v>1</v>
      </c>
      <c r="Z243" s="132">
        <v>3</v>
      </c>
    </row>
    <row r="244" spans="1:26" s="144" customFormat="1" ht="22.8" hidden="1" x14ac:dyDescent="0.4">
      <c r="A244" s="144" t="s">
        <v>214</v>
      </c>
      <c r="B244" s="145"/>
      <c r="C244" s="146">
        <f>SUM(C245:C252)</f>
        <v>14793.5</v>
      </c>
      <c r="D244" s="145"/>
      <c r="E244" s="147"/>
      <c r="F244" s="144">
        <f t="shared" ref="F244:Z244" si="84">SUM(F245:F252)</f>
        <v>1500</v>
      </c>
      <c r="G244" s="144">
        <f t="shared" si="84"/>
        <v>920</v>
      </c>
      <c r="H244" s="144">
        <f t="shared" si="84"/>
        <v>264</v>
      </c>
      <c r="I244" s="144">
        <f t="shared" si="84"/>
        <v>857</v>
      </c>
      <c r="J244" s="144">
        <f t="shared" si="84"/>
        <v>20</v>
      </c>
      <c r="K244" s="144">
        <f t="shared" si="84"/>
        <v>2384</v>
      </c>
      <c r="L244" s="144">
        <f t="shared" si="84"/>
        <v>965</v>
      </c>
      <c r="M244" s="144">
        <f t="shared" si="84"/>
        <v>136</v>
      </c>
      <c r="N244" s="144">
        <f t="shared" si="84"/>
        <v>2610</v>
      </c>
      <c r="O244" s="144">
        <f t="shared" si="84"/>
        <v>194</v>
      </c>
      <c r="P244" s="144">
        <f t="shared" si="84"/>
        <v>2306</v>
      </c>
      <c r="Q244" s="144">
        <f t="shared" si="84"/>
        <v>535</v>
      </c>
      <c r="R244" s="144">
        <f t="shared" si="84"/>
        <v>855</v>
      </c>
      <c r="S244" s="144">
        <f t="shared" si="84"/>
        <v>0</v>
      </c>
      <c r="T244" s="149">
        <f t="shared" si="84"/>
        <v>1478.4</v>
      </c>
      <c r="U244" s="144">
        <f t="shared" si="84"/>
        <v>977.5</v>
      </c>
      <c r="W244" s="144">
        <f t="shared" si="84"/>
        <v>387</v>
      </c>
      <c r="X244" s="144">
        <f t="shared" si="84"/>
        <v>2265</v>
      </c>
      <c r="Y244" s="144">
        <f t="shared" si="84"/>
        <v>115</v>
      </c>
      <c r="Z244" s="144">
        <f t="shared" si="84"/>
        <v>219</v>
      </c>
    </row>
    <row r="245" spans="1:26" s="132" customFormat="1" ht="22.8" hidden="1" x14ac:dyDescent="0.4">
      <c r="A245" s="132" t="s">
        <v>206</v>
      </c>
      <c r="B245" s="133"/>
      <c r="C245" s="27">
        <v>9162</v>
      </c>
      <c r="D245" s="133"/>
      <c r="E245" s="138"/>
      <c r="F245" s="132">
        <v>1340</v>
      </c>
      <c r="G245" s="142">
        <v>920</v>
      </c>
      <c r="H245" s="132">
        <v>250</v>
      </c>
      <c r="I245" s="132">
        <v>15</v>
      </c>
      <c r="K245" s="132">
        <v>2084</v>
      </c>
      <c r="L245" s="132">
        <v>645</v>
      </c>
      <c r="N245" s="132">
        <v>2277</v>
      </c>
      <c r="O245" s="132">
        <v>151</v>
      </c>
      <c r="P245" s="132">
        <v>1375</v>
      </c>
      <c r="Q245" s="132">
        <v>200</v>
      </c>
      <c r="R245" s="132">
        <v>605</v>
      </c>
      <c r="T245" s="132">
        <v>746.9</v>
      </c>
      <c r="U245" s="132">
        <v>392</v>
      </c>
      <c r="W245" s="132">
        <v>235</v>
      </c>
      <c r="X245" s="132">
        <v>776</v>
      </c>
      <c r="Z245" s="132">
        <v>219</v>
      </c>
    </row>
    <row r="246" spans="1:26" s="132" customFormat="1" ht="22.8" hidden="1" x14ac:dyDescent="0.4">
      <c r="A246" s="132" t="s">
        <v>215</v>
      </c>
      <c r="B246" s="133"/>
      <c r="C246" s="27">
        <f t="shared" si="83"/>
        <v>136</v>
      </c>
      <c r="D246" s="133"/>
      <c r="E246" s="138"/>
      <c r="G246" s="142"/>
      <c r="X246" s="132">
        <v>136</v>
      </c>
    </row>
    <row r="247" spans="1:26" s="132" customFormat="1" ht="22.8" hidden="1" x14ac:dyDescent="0.4">
      <c r="A247" s="132" t="s">
        <v>207</v>
      </c>
      <c r="B247" s="133" t="s">
        <v>1</v>
      </c>
      <c r="C247" s="27">
        <v>3150</v>
      </c>
      <c r="D247" s="133"/>
      <c r="E247" s="138"/>
      <c r="G247" s="142"/>
      <c r="H247" s="132">
        <v>14</v>
      </c>
      <c r="I247" s="132">
        <v>142</v>
      </c>
      <c r="J247" s="132">
        <v>10</v>
      </c>
      <c r="K247" s="132">
        <v>300</v>
      </c>
      <c r="L247" s="132">
        <v>236</v>
      </c>
      <c r="N247" s="132">
        <v>173</v>
      </c>
      <c r="O247" s="132">
        <v>16</v>
      </c>
      <c r="P247" s="132">
        <v>842</v>
      </c>
      <c r="Q247" s="132">
        <v>170</v>
      </c>
      <c r="R247" s="132">
        <v>70</v>
      </c>
      <c r="T247" s="148">
        <v>586.5</v>
      </c>
      <c r="U247" s="132">
        <v>419</v>
      </c>
      <c r="W247" s="132">
        <v>102</v>
      </c>
      <c r="X247" s="132">
        <v>1094</v>
      </c>
    </row>
    <row r="248" spans="1:26" s="132" customFormat="1" ht="22.8" hidden="1" x14ac:dyDescent="0.4">
      <c r="A248" s="132" t="s">
        <v>208</v>
      </c>
      <c r="B248" s="133"/>
      <c r="C248" s="27">
        <f t="shared" si="83"/>
        <v>624</v>
      </c>
      <c r="D248" s="133"/>
      <c r="E248" s="138"/>
      <c r="G248" s="142"/>
      <c r="J248" s="132">
        <v>10</v>
      </c>
      <c r="N248" s="132">
        <v>45</v>
      </c>
      <c r="P248" s="132">
        <v>74</v>
      </c>
      <c r="Q248" s="132">
        <v>65</v>
      </c>
      <c r="T248" s="132">
        <v>100</v>
      </c>
      <c r="U248" s="132">
        <v>21</v>
      </c>
      <c r="W248" s="132">
        <v>50</v>
      </c>
      <c r="X248" s="132">
        <v>259</v>
      </c>
    </row>
    <row r="249" spans="1:26" s="132" customFormat="1" ht="22.8" hidden="1" x14ac:dyDescent="0.4">
      <c r="A249" s="132" t="s">
        <v>211</v>
      </c>
      <c r="B249" s="133"/>
      <c r="C249" s="27">
        <v>400</v>
      </c>
      <c r="D249" s="133"/>
      <c r="E249" s="138"/>
      <c r="F249" s="132">
        <v>160</v>
      </c>
      <c r="G249" s="142"/>
      <c r="R249" s="132">
        <v>180</v>
      </c>
      <c r="Y249" s="132">
        <v>115</v>
      </c>
    </row>
    <row r="250" spans="1:26" s="132" customFormat="1" ht="22.8" hidden="1" x14ac:dyDescent="0.4">
      <c r="A250" s="132" t="s">
        <v>212</v>
      </c>
      <c r="B250" s="133"/>
      <c r="C250" s="27">
        <f t="shared" si="83"/>
        <v>251.5</v>
      </c>
      <c r="D250" s="133"/>
      <c r="E250" s="138"/>
      <c r="G250" s="142"/>
      <c r="L250" s="132">
        <v>84</v>
      </c>
      <c r="M250" s="132">
        <v>82</v>
      </c>
      <c r="N250" s="132">
        <v>50</v>
      </c>
      <c r="U250" s="132">
        <v>35.5</v>
      </c>
    </row>
    <row r="251" spans="1:26" s="132" customFormat="1" ht="22.8" hidden="1" x14ac:dyDescent="0.4">
      <c r="A251" s="132" t="s">
        <v>210</v>
      </c>
      <c r="B251" s="133"/>
      <c r="C251" s="27">
        <f t="shared" si="83"/>
        <v>870</v>
      </c>
      <c r="D251" s="133"/>
      <c r="E251" s="138"/>
      <c r="G251" s="142"/>
      <c r="I251" s="132">
        <v>700</v>
      </c>
      <c r="Q251" s="132">
        <v>100</v>
      </c>
      <c r="U251" s="132">
        <v>70</v>
      </c>
    </row>
    <row r="252" spans="1:26" s="132" customFormat="1" ht="22.8" hidden="1" x14ac:dyDescent="0.4">
      <c r="A252" s="132" t="s">
        <v>213</v>
      </c>
      <c r="B252" s="133"/>
      <c r="C252" s="27">
        <v>200</v>
      </c>
      <c r="D252" s="133"/>
      <c r="E252" s="138"/>
      <c r="G252" s="142"/>
      <c r="M252" s="132">
        <v>54</v>
      </c>
      <c r="N252" s="132">
        <v>65</v>
      </c>
      <c r="O252" s="132">
        <v>27</v>
      </c>
      <c r="P252" s="132">
        <v>15</v>
      </c>
      <c r="T252" s="132">
        <v>45</v>
      </c>
      <c r="U252" s="132">
        <v>40</v>
      </c>
    </row>
    <row r="253" spans="1:26" hidden="1" x14ac:dyDescent="0.3"/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2020-09-11T10:09:12Z</cp:lastPrinted>
  <dcterms:created xsi:type="dcterms:W3CDTF">2017-06-08T05:54:08Z</dcterms:created>
  <dcterms:modified xsi:type="dcterms:W3CDTF">2020-09-11T10:32:28Z</dcterms:modified>
</cp:coreProperties>
</file>