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9 сентября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оперативка!$A$1:$AB$225</definedName>
  </definedNames>
  <calcPr calcId="152511"/>
</workbook>
</file>

<file path=xl/calcChain.xml><?xml version="1.0" encoding="utf-8"?>
<calcChain xmlns="http://schemas.openxmlformats.org/spreadsheetml/2006/main">
  <c r="P140" i="1" l="1"/>
  <c r="P135" i="1"/>
  <c r="W149" i="1" l="1"/>
  <c r="U161" i="1" l="1"/>
  <c r="D165" i="1" l="1"/>
  <c r="D166" i="1"/>
  <c r="D167" i="1"/>
  <c r="D168" i="1"/>
  <c r="D169" i="1"/>
  <c r="D170" i="1"/>
  <c r="D171" i="1"/>
  <c r="D172" i="1"/>
  <c r="D173" i="1"/>
  <c r="G140" i="1" l="1"/>
  <c r="G135" i="1"/>
  <c r="Y149" i="1" l="1"/>
  <c r="L161" i="1" l="1"/>
  <c r="F161" i="1"/>
  <c r="V124" i="1" l="1"/>
  <c r="T161" i="1" l="1"/>
  <c r="N140" i="1" l="1"/>
  <c r="N135" i="1"/>
  <c r="M161" i="1" l="1"/>
  <c r="C246" i="1" l="1"/>
  <c r="J140" i="1" l="1"/>
  <c r="J135" i="1"/>
  <c r="H149" i="1"/>
  <c r="T140" i="1" l="1"/>
  <c r="T135" i="1"/>
  <c r="X140" i="1" l="1"/>
  <c r="X135" i="1"/>
  <c r="R135" i="1"/>
  <c r="R140" i="1"/>
  <c r="Z205" i="1" l="1"/>
  <c r="C109" i="1" l="1"/>
  <c r="O244" i="1" l="1"/>
  <c r="O140" i="1"/>
  <c r="B205" i="1" l="1"/>
  <c r="B197" i="1"/>
  <c r="B201" i="1"/>
  <c r="F244" i="1" l="1"/>
  <c r="G244" i="1"/>
  <c r="X149" i="1" l="1"/>
  <c r="H244" i="1" l="1"/>
  <c r="I244" i="1"/>
  <c r="J244" i="1"/>
  <c r="K244" i="1"/>
  <c r="L244" i="1"/>
  <c r="M244" i="1"/>
  <c r="N244" i="1"/>
  <c r="P244" i="1"/>
  <c r="Q244" i="1"/>
  <c r="R244" i="1"/>
  <c r="S244" i="1"/>
  <c r="T244" i="1"/>
  <c r="U244" i="1"/>
  <c r="W244" i="1"/>
  <c r="X244" i="1"/>
  <c r="Y244" i="1"/>
  <c r="Z244" i="1"/>
  <c r="C228" i="1" l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C248" i="1"/>
  <c r="C250" i="1"/>
  <c r="C251" i="1"/>
  <c r="C244" i="1" l="1"/>
  <c r="W140" i="1"/>
  <c r="X161" i="1" l="1"/>
  <c r="K140" i="1" l="1"/>
  <c r="T205" i="1" l="1"/>
  <c r="Q122" i="1" l="1"/>
  <c r="G99" i="1" l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F99" i="1"/>
  <c r="S197" i="1" l="1"/>
  <c r="T197" i="1"/>
  <c r="R161" i="1" l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140" i="1" l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C181" i="1"/>
  <c r="D181" i="1" s="1"/>
  <c r="B164" i="1" l="1"/>
  <c r="S140" i="1" l="1"/>
  <c r="W101" i="1" l="1"/>
  <c r="K101" i="1" l="1"/>
  <c r="X120" i="1" l="1"/>
  <c r="F140" i="1" l="1"/>
  <c r="F149" i="1"/>
  <c r="Q14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B122" i="1" l="1"/>
  <c r="S121" i="1" l="1"/>
  <c r="S120" i="1"/>
  <c r="T120" i="1"/>
  <c r="V120" i="1"/>
  <c r="Z121" i="1" l="1"/>
  <c r="Z122" i="1"/>
  <c r="Z120" i="1"/>
  <c r="C137" i="1" l="1"/>
  <c r="C134" i="1"/>
  <c r="C140" i="1" l="1"/>
  <c r="E122" i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3" i="1"/>
  <c r="C114" i="1"/>
  <c r="C116" i="1"/>
  <c r="C117" i="1"/>
  <c r="C118" i="1"/>
  <c r="D118" i="1" s="1"/>
  <c r="C119" i="1"/>
  <c r="C125" i="1"/>
  <c r="D125" i="1" s="1"/>
  <c r="C126" i="1"/>
  <c r="D126" i="1" s="1"/>
  <c r="C128" i="1"/>
  <c r="D128" i="1" s="1"/>
  <c r="C129" i="1"/>
  <c r="C130" i="1"/>
  <c r="D130" i="1" s="1"/>
  <c r="C131" i="1"/>
  <c r="D131" i="1" s="1"/>
  <c r="C132" i="1"/>
  <c r="D132" i="1" s="1"/>
  <c r="C133" i="1"/>
  <c r="C150" i="1"/>
  <c r="C151" i="1"/>
  <c r="C153" i="1"/>
  <c r="C154" i="1"/>
  <c r="C156" i="1"/>
  <c r="C157" i="1"/>
  <c r="C159" i="1"/>
  <c r="C160" i="1"/>
  <c r="C162" i="1"/>
  <c r="D162" i="1" s="1"/>
  <c r="C163" i="1"/>
  <c r="D163" i="1" s="1"/>
  <c r="C165" i="1"/>
  <c r="C166" i="1"/>
  <c r="C168" i="1"/>
  <c r="C169" i="1"/>
  <c r="C171" i="1"/>
  <c r="C172" i="1"/>
  <c r="C174" i="1"/>
  <c r="D174" i="1" s="1"/>
  <c r="C175" i="1"/>
  <c r="C176" i="1"/>
  <c r="C124" i="1" l="1"/>
  <c r="D133" i="1"/>
  <c r="C135" i="1"/>
  <c r="C155" i="1"/>
  <c r="C161" i="1"/>
  <c r="C101" i="1"/>
  <c r="C164" i="1"/>
  <c r="D164" i="1" s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I211" i="1" s="1"/>
  <c r="I213" i="1" s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I127" i="1"/>
  <c r="C127" i="1" s="1"/>
  <c r="D127" i="1" s="1"/>
  <c r="N127" i="1"/>
  <c r="Q127" i="1"/>
  <c r="S127" i="1"/>
  <c r="U127" i="1"/>
  <c r="Y127" i="1"/>
  <c r="D129" i="1"/>
  <c r="B135" i="1"/>
  <c r="F135" i="1"/>
  <c r="H135" i="1"/>
  <c r="I135" i="1"/>
  <c r="K135" i="1"/>
  <c r="L135" i="1"/>
  <c r="M135" i="1"/>
  <c r="O135" i="1"/>
  <c r="Q135" i="1"/>
  <c r="S135" i="1"/>
  <c r="U135" i="1"/>
  <c r="V135" i="1"/>
  <c r="W135" i="1"/>
  <c r="Y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Q145" i="1"/>
  <c r="S145" i="1"/>
  <c r="T145" i="1"/>
  <c r="U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D161" i="1" s="1"/>
  <c r="K161" i="1"/>
  <c r="Q161" i="1"/>
  <c r="W161" i="1"/>
  <c r="Y161" i="1"/>
  <c r="K164" i="1"/>
  <c r="B167" i="1"/>
  <c r="R167" i="1"/>
  <c r="U167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08" i="1" l="1"/>
  <c r="C136" i="1"/>
  <c r="C152" i="1"/>
  <c r="D152" i="1" s="1"/>
  <c r="C167" i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55" i="1"/>
  <c r="C205" i="1"/>
  <c r="C204" i="1"/>
  <c r="C201" i="1"/>
  <c r="C197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27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<sst xmlns="http://schemas.openxmlformats.org/spreadsheetml/2006/main" count="266" uniqueCount="217">
  <si>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</si>
  <si>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</si>
  <si>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</si>
  <si>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</si>
  <si>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</si>
  <si>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</si>
  <si>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</si>
  <si>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</si>
  <si>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</si>
  <si>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</si>
  <si>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</si>
  <si>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</si>
  <si>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</si>
  <si>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</si>
  <si>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</si>
  <si>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</si>
  <si>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</si>
  <si>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</si>
  <si>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</si>
  <si>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</si>
  <si>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</si>
  <si>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</si>
  <si>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</si>
  <si>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</si>
  <si>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</si>
  <si>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</si>
  <si>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</si>
  <si>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</si>
  <si>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</si>
  <si>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</si>
  <si>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</si>
  <si>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</si>
  <si>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</si>
  <si>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</si>
  <si>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</si>
  <si>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</si>
  <si>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</si>
  <si>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</si>
  <si>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</si>
  <si>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</si>
  <si>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</si>
  <si>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</si>
  <si>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</si>
  <si>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</si>
  <si>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</si>
  <si>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</si>
  <si>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</si>
  <si>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</si>
  <si>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</si>
  <si>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</si>
  <si>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</si>
  <si>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</si>
  <si>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</si>
  <si>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</si>
  <si>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</si>
  <si>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</si>
  <si>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</si>
  <si>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</si>
  <si>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</si>
  <si>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</si>
  <si>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</si>
  <si>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</si>
  <si>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</si>
  <si>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</si>
  <si>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</si>
  <si>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</si>
  <si>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</si>
  <si>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</si>
  <si>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</si>
  <si>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</si>
  <si>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</si>
  <si>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</si>
  <si>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</si>
  <si>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</si>
  <si>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</si>
  <si>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</si>
  <si>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</si>
  <si>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</si>
  <si>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</si>
  <si>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</si>
  <si>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</si>
  <si>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</si>
  <si>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</si>
  <si>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</si>
  <si>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</si>
  <si>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</si>
  <si>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</si>
  <si>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</si>
  <si>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</si>
  <si>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</si>
  <si>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</si>
  <si>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</si>
  <si>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</si>
  <si>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</si>
  <si>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</si>
  <si>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</si>
  <si>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</si>
  <si>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</si>
  <si>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</si>
  <si>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</si>
  <si>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</si>
  <si>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</si>
  <si>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</si>
  <si>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</si>
  <si>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</si>
  <si>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</si>
  <si>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</si>
  <si>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</si>
  <si>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</si>
  <si>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</si>
  <si>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</si>
  <si>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</si>
  <si>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</si>
  <si>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</si>
  <si>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</si>
  <si>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</si>
  <si>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</si>
  <si>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</si>
  <si>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</si>
  <si>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</si>
  <si>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</si>
  <si>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</si>
  <si>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</si>
  <si>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</si>
  <si>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</si>
  <si>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</si>
  <si>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</si>
  <si>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</si>
  <si>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</si>
  <si>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</si>
  <si>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</si>
  <si>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</si>
  <si>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</si>
  <si>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</si>
  <si>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</si>
  <si>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</si>
  <si>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</si>
  <si>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</si>
  <si>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</si>
  <si>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</si>
  <si>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</si>
  <si>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</si>
  <si>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</si>
  <si>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</si>
  <si>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</si>
  <si>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</si>
  <si>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</si>
  <si>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</si>
  <si>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</si>
  <si>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</si>
  <si>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</si>
  <si>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</si>
  <si>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</si>
  <si>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</si>
  <si>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</si>
  <si>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</si>
  <si>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</si>
  <si>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</si>
  <si>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</si>
  <si>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</si>
  <si>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</si>
  <si>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</si>
  <si>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</si>
  <si>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</si>
  <si>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</si>
  <si>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</si>
  <si>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</si>
  <si>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</si>
  <si>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</si>
  <si>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</si>
  <si>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</si>
  <si>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</si>
  <si>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</si>
  <si>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</si>
  <si>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</si>
  <si>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</si>
  <si>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</si>
  <si>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</si>
  <si>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</si>
  <si>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</si>
  <si>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</si>
  <si>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</si>
  <si>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</si>
  <si>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</si>
  <si>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</si>
  <si>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</si>
  <si>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</si>
  <si>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</si>
  <si>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</si>
  <si>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</si>
  <si>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</si>
  <si>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</si>
  <si>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</si>
  <si>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</si>
  <si>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</si>
  <si>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</si>
  <si>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</si>
  <si>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</si>
  <si>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</si>
  <si>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</si>
  <si>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</si>
  <si>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</si>
  <si>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</si>
  <si>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</si>
  <si>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</si>
  <si>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</si>
  <si>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</si>
  <si>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</si>
  <si>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</si>
  <si>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</si>
  <si>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</si>
  <si>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</si>
  <si>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</si>
  <si>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</si>
  <si>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</si>
  <si>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</si>
  <si>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Информация о сельскохозяйственных работах по состоянию на 15 сентября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</si>
</sst>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  <font>
      <b/>
      <i/>
      <sz val="17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3" fontId="24" fillId="0" borderId="3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2"/>
  <sheetViews>
    <sheetView tabSelected="1" view="pageBreakPreview" topLeftCell="A2" zoomScale="70" zoomScaleNormal="70" zoomScaleSheetLayoutView="70" zoomScalePageLayoutView="82" workbookViewId="0">
      <pane xSplit="4" ySplit="5" topLeftCell="F140" activePane="bottomRight" state="frozen"/>
      <selection activeCell="A2" sqref="A2"/>
      <selection pane="topRight" activeCell="E2" sqref="E2"/>
      <selection pane="bottomLeft" activeCell="A7" sqref="A7"/>
      <selection pane="bottomRight" activeCell="C124" sqref="C124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50" t="s">
        <v>216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51" t="s">
        <v>3</v>
      </c>
      <c r="B4" s="154" t="s">
        <v>195</v>
      </c>
      <c r="C4" s="157" t="s">
        <v>196</v>
      </c>
      <c r="D4" s="157" t="s">
        <v>197</v>
      </c>
      <c r="E4" s="157" t="s">
        <v>203</v>
      </c>
      <c r="F4" s="160" t="s">
        <v>4</v>
      </c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2"/>
    </row>
    <row r="5" spans="1:27" s="2" customFormat="1" ht="87" customHeight="1" x14ac:dyDescent="0.3">
      <c r="A5" s="152"/>
      <c r="B5" s="155"/>
      <c r="C5" s="158"/>
      <c r="D5" s="158"/>
      <c r="E5" s="158"/>
      <c r="F5" s="163" t="s">
        <v>5</v>
      </c>
      <c r="G5" s="163" t="s">
        <v>6</v>
      </c>
      <c r="H5" s="163" t="s">
        <v>7</v>
      </c>
      <c r="I5" s="163" t="s">
        <v>8</v>
      </c>
      <c r="J5" s="163" t="s">
        <v>9</v>
      </c>
      <c r="K5" s="163" t="s">
        <v>10</v>
      </c>
      <c r="L5" s="163" t="s">
        <v>11</v>
      </c>
      <c r="M5" s="163" t="s">
        <v>12</v>
      </c>
      <c r="N5" s="163" t="s">
        <v>13</v>
      </c>
      <c r="O5" s="163" t="s">
        <v>14</v>
      </c>
      <c r="P5" s="163" t="s">
        <v>15</v>
      </c>
      <c r="Q5" s="163" t="s">
        <v>16</v>
      </c>
      <c r="R5" s="163" t="s">
        <v>17</v>
      </c>
      <c r="S5" s="163" t="s">
        <v>18</v>
      </c>
      <c r="T5" s="163" t="s">
        <v>19</v>
      </c>
      <c r="U5" s="163" t="s">
        <v>20</v>
      </c>
      <c r="V5" s="163" t="s">
        <v>21</v>
      </c>
      <c r="W5" s="163" t="s">
        <v>22</v>
      </c>
      <c r="X5" s="163" t="s">
        <v>23</v>
      </c>
      <c r="Y5" s="163" t="s">
        <v>24</v>
      </c>
      <c r="Z5" s="163" t="s">
        <v>25</v>
      </c>
    </row>
    <row r="6" spans="1:27" s="2" customFormat="1" ht="70.2" customHeight="1" thickBot="1" x14ac:dyDescent="0.35">
      <c r="A6" s="153"/>
      <c r="B6" s="156"/>
      <c r="C6" s="159"/>
      <c r="D6" s="159"/>
      <c r="E6" s="159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56" si="20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20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267676</v>
      </c>
      <c r="C99" s="27">
        <f t="shared" si="20"/>
        <v>289701</v>
      </c>
      <c r="D99" s="15">
        <f>C99/B99</f>
        <v>1.0822823114511573</v>
      </c>
      <c r="E99" s="15"/>
      <c r="F99" s="10">
        <f>F93-F97-F98</f>
        <v>12488</v>
      </c>
      <c r="G99" s="10">
        <f t="shared" ref="G99:Z99" si="21">G93-G97-G98</f>
        <v>8189</v>
      </c>
      <c r="H99" s="10">
        <f t="shared" si="21"/>
        <v>17843</v>
      </c>
      <c r="I99" s="10">
        <f t="shared" si="21"/>
        <v>17974</v>
      </c>
      <c r="J99" s="10">
        <f t="shared" si="21"/>
        <v>8809</v>
      </c>
      <c r="K99" s="10">
        <f t="shared" si="21"/>
        <v>20108</v>
      </c>
      <c r="L99" s="10">
        <f t="shared" si="21"/>
        <v>13038</v>
      </c>
      <c r="M99" s="10">
        <f t="shared" si="21"/>
        <v>14988</v>
      </c>
      <c r="N99" s="10">
        <f t="shared" si="21"/>
        <v>15266</v>
      </c>
      <c r="O99" s="10">
        <f t="shared" si="21"/>
        <v>4358</v>
      </c>
      <c r="P99" s="10">
        <f t="shared" si="21"/>
        <v>9482</v>
      </c>
      <c r="Q99" s="10">
        <f t="shared" si="21"/>
        <v>14031</v>
      </c>
      <c r="R99" s="10">
        <f t="shared" si="21"/>
        <v>17653</v>
      </c>
      <c r="S99" s="10">
        <f t="shared" si="21"/>
        <v>16658</v>
      </c>
      <c r="T99" s="10">
        <f t="shared" si="21"/>
        <v>20579</v>
      </c>
      <c r="U99" s="10">
        <f t="shared" si="21"/>
        <v>13524</v>
      </c>
      <c r="V99" s="10">
        <f t="shared" si="21"/>
        <v>11507</v>
      </c>
      <c r="W99" s="10">
        <f t="shared" si="21"/>
        <v>5389</v>
      </c>
      <c r="X99" s="10">
        <f t="shared" si="21"/>
        <v>13504</v>
      </c>
      <c r="Y99" s="10">
        <f t="shared" si="21"/>
        <v>23514</v>
      </c>
      <c r="Z99" s="10">
        <f t="shared" si="21"/>
        <v>10799</v>
      </c>
    </row>
    <row r="100" spans="1:26" s="12" customFormat="1" ht="30" customHeight="1" x14ac:dyDescent="0.25">
      <c r="A100" s="32" t="s">
        <v>91</v>
      </c>
      <c r="B100" s="23">
        <v>262585</v>
      </c>
      <c r="C100" s="27">
        <f t="shared" si="20"/>
        <v>283827</v>
      </c>
      <c r="D100" s="15">
        <f>C100/B100</f>
        <v>1.0808957099605843</v>
      </c>
      <c r="E100" s="15"/>
      <c r="F100" s="39">
        <v>11963</v>
      </c>
      <c r="G100" s="39">
        <v>7969</v>
      </c>
      <c r="H100" s="39">
        <v>17843</v>
      </c>
      <c r="I100" s="39">
        <v>17290</v>
      </c>
      <c r="J100" s="39">
        <v>8809</v>
      </c>
      <c r="K100" s="39">
        <v>20077</v>
      </c>
      <c r="L100" s="39">
        <v>12322</v>
      </c>
      <c r="M100" s="39">
        <v>14979</v>
      </c>
      <c r="N100" s="39">
        <v>15186</v>
      </c>
      <c r="O100" s="39">
        <v>4358</v>
      </c>
      <c r="P100" s="39">
        <v>9482</v>
      </c>
      <c r="Q100" s="39">
        <v>13663</v>
      </c>
      <c r="R100" s="39">
        <v>17299</v>
      </c>
      <c r="S100" s="39">
        <v>16395</v>
      </c>
      <c r="T100" s="39">
        <v>19419</v>
      </c>
      <c r="U100" s="39">
        <v>12989</v>
      </c>
      <c r="V100" s="39">
        <v>11507</v>
      </c>
      <c r="W100" s="39">
        <v>5233</v>
      </c>
      <c r="X100" s="39">
        <v>13015</v>
      </c>
      <c r="Y100" s="39">
        <v>23399</v>
      </c>
      <c r="Z100" s="39">
        <v>10630</v>
      </c>
    </row>
    <row r="101" spans="1:26" s="12" customFormat="1" ht="30" customHeight="1" x14ac:dyDescent="0.25">
      <c r="A101" s="13" t="s">
        <v>183</v>
      </c>
      <c r="B101" s="29">
        <f t="shared" ref="B101:E101" si="22">B100/B99</f>
        <v>0.98098073790702189</v>
      </c>
      <c r="C101" s="29">
        <f t="shared" si="22"/>
        <v>0.97972392225087246</v>
      </c>
      <c r="D101" s="15"/>
      <c r="E101" s="29" t="e">
        <f t="shared" si="22"/>
        <v>#DIV/0!</v>
      </c>
      <c r="F101" s="29">
        <f>F100/F99</f>
        <v>0.9579596412556054</v>
      </c>
      <c r="G101" s="29">
        <f>G100/G99</f>
        <v>0.97313469288069365</v>
      </c>
      <c r="H101" s="29">
        <f t="shared" ref="H101:Z101" si="23">H100/H99</f>
        <v>1</v>
      </c>
      <c r="I101" s="29">
        <f t="shared" si="23"/>
        <v>0.96194503171247359</v>
      </c>
      <c r="J101" s="29">
        <f t="shared" si="23"/>
        <v>1</v>
      </c>
      <c r="K101" s="29">
        <f t="shared" si="23"/>
        <v>0.99845832504475829</v>
      </c>
      <c r="L101" s="29">
        <f t="shared" si="23"/>
        <v>0.94508360177941397</v>
      </c>
      <c r="M101" s="29">
        <f t="shared" si="23"/>
        <v>0.99939951961569251</v>
      </c>
      <c r="N101" s="29">
        <f t="shared" si="23"/>
        <v>0.99475959648892964</v>
      </c>
      <c r="O101" s="29">
        <f t="shared" si="23"/>
        <v>1</v>
      </c>
      <c r="P101" s="29">
        <f t="shared" si="23"/>
        <v>1</v>
      </c>
      <c r="Q101" s="29">
        <f t="shared" si="23"/>
        <v>0.97377236120019961</v>
      </c>
      <c r="R101" s="29">
        <f t="shared" si="23"/>
        <v>0.97994675126040898</v>
      </c>
      <c r="S101" s="29">
        <f t="shared" si="23"/>
        <v>0.98421179013086801</v>
      </c>
      <c r="T101" s="29">
        <f t="shared" si="23"/>
        <v>0.94363185771903402</v>
      </c>
      <c r="U101" s="29">
        <f t="shared" si="23"/>
        <v>0.96044069801833776</v>
      </c>
      <c r="V101" s="29">
        <f t="shared" si="23"/>
        <v>1</v>
      </c>
      <c r="W101" s="29">
        <f t="shared" si="23"/>
        <v>0.97105214325477829</v>
      </c>
      <c r="X101" s="29">
        <f t="shared" si="23"/>
        <v>0.96378850710900477</v>
      </c>
      <c r="Y101" s="29">
        <f t="shared" si="23"/>
        <v>0.99510929658926595</v>
      </c>
      <c r="Z101" s="29">
        <f t="shared" si="23"/>
        <v>0.98435040281507546</v>
      </c>
    </row>
    <row r="102" spans="1:26" s="91" customFormat="1" ht="31.8" hidden="1" customHeight="1" x14ac:dyDescent="0.25">
      <c r="A102" s="89" t="s">
        <v>96</v>
      </c>
      <c r="B102" s="92">
        <f>B99-B100</f>
        <v>5091</v>
      </c>
      <c r="C102" s="143">
        <f t="shared" si="20"/>
        <v>5874</v>
      </c>
      <c r="D102" s="92"/>
      <c r="E102" s="92"/>
      <c r="F102" s="92">
        <f t="shared" ref="F102:Z102" si="24">F99-F100</f>
        <v>525</v>
      </c>
      <c r="G102" s="92">
        <f t="shared" si="24"/>
        <v>220</v>
      </c>
      <c r="H102" s="92">
        <f t="shared" si="24"/>
        <v>0</v>
      </c>
      <c r="I102" s="92">
        <f t="shared" si="24"/>
        <v>684</v>
      </c>
      <c r="J102" s="92">
        <f t="shared" si="24"/>
        <v>0</v>
      </c>
      <c r="K102" s="92">
        <f t="shared" si="24"/>
        <v>31</v>
      </c>
      <c r="L102" s="92">
        <f t="shared" si="24"/>
        <v>716</v>
      </c>
      <c r="M102" s="92">
        <f t="shared" si="24"/>
        <v>9</v>
      </c>
      <c r="N102" s="92">
        <f t="shared" si="24"/>
        <v>80</v>
      </c>
      <c r="O102" s="92">
        <f t="shared" si="24"/>
        <v>0</v>
      </c>
      <c r="P102" s="92">
        <f t="shared" si="24"/>
        <v>0</v>
      </c>
      <c r="Q102" s="92">
        <f t="shared" si="24"/>
        <v>368</v>
      </c>
      <c r="R102" s="92">
        <f t="shared" si="24"/>
        <v>354</v>
      </c>
      <c r="S102" s="92">
        <f t="shared" si="24"/>
        <v>263</v>
      </c>
      <c r="T102" s="92">
        <f t="shared" si="24"/>
        <v>1160</v>
      </c>
      <c r="U102" s="92">
        <f t="shared" si="24"/>
        <v>535</v>
      </c>
      <c r="V102" s="92">
        <f t="shared" si="24"/>
        <v>0</v>
      </c>
      <c r="W102" s="92">
        <f t="shared" si="24"/>
        <v>156</v>
      </c>
      <c r="X102" s="92">
        <f t="shared" si="24"/>
        <v>489</v>
      </c>
      <c r="Y102" s="92">
        <f t="shared" si="24"/>
        <v>115</v>
      </c>
      <c r="Z102" s="92">
        <f t="shared" si="24"/>
        <v>169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20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20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20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261263</v>
      </c>
      <c r="C107" s="27">
        <f t="shared" si="20"/>
        <v>283827</v>
      </c>
      <c r="D107" s="15">
        <f>C107/B107</f>
        <v>1.0863650803979132</v>
      </c>
      <c r="E107" s="15"/>
      <c r="F107" s="39">
        <v>11963</v>
      </c>
      <c r="G107" s="39">
        <v>7969</v>
      </c>
      <c r="H107" s="39">
        <v>17843</v>
      </c>
      <c r="I107" s="39">
        <v>17290</v>
      </c>
      <c r="J107" s="39">
        <v>8809</v>
      </c>
      <c r="K107" s="39">
        <v>20077</v>
      </c>
      <c r="L107" s="39">
        <v>12322</v>
      </c>
      <c r="M107" s="39">
        <v>14979</v>
      </c>
      <c r="N107" s="39">
        <v>15186</v>
      </c>
      <c r="O107" s="39">
        <v>4358</v>
      </c>
      <c r="P107" s="39">
        <v>9482</v>
      </c>
      <c r="Q107" s="39">
        <v>13663</v>
      </c>
      <c r="R107" s="39">
        <v>17299</v>
      </c>
      <c r="S107" s="39">
        <v>16395</v>
      </c>
      <c r="T107" s="39">
        <v>19419</v>
      </c>
      <c r="U107" s="39">
        <v>12989</v>
      </c>
      <c r="V107" s="39">
        <v>11507</v>
      </c>
      <c r="W107" s="39">
        <v>5233</v>
      </c>
      <c r="X107" s="39">
        <v>13015</v>
      </c>
      <c r="Y107" s="39">
        <v>23399</v>
      </c>
      <c r="Z107" s="39">
        <v>10630</v>
      </c>
    </row>
    <row r="108" spans="1:26" s="12" customFormat="1" ht="24" hidden="1" customHeight="1" x14ac:dyDescent="0.25">
      <c r="A108" s="13" t="s">
        <v>183</v>
      </c>
      <c r="B108" s="29">
        <f>B107/B99</f>
        <v>0.97604193129006711</v>
      </c>
      <c r="C108" s="27">
        <f t="shared" si="20"/>
        <v>20.587044216874535</v>
      </c>
      <c r="D108" s="29"/>
      <c r="E108" s="29"/>
      <c r="F108" s="29">
        <f t="shared" ref="F108:Z108" si="25">F107/F99</f>
        <v>0.9579596412556054</v>
      </c>
      <c r="G108" s="29">
        <f t="shared" si="25"/>
        <v>0.97313469288069365</v>
      </c>
      <c r="H108" s="29">
        <f t="shared" si="25"/>
        <v>1</v>
      </c>
      <c r="I108" s="29">
        <f t="shared" si="25"/>
        <v>0.96194503171247359</v>
      </c>
      <c r="J108" s="29">
        <f t="shared" si="25"/>
        <v>1</v>
      </c>
      <c r="K108" s="29">
        <f t="shared" si="25"/>
        <v>0.99845832504475829</v>
      </c>
      <c r="L108" s="29">
        <f t="shared" si="25"/>
        <v>0.94508360177941397</v>
      </c>
      <c r="M108" s="29">
        <f t="shared" si="25"/>
        <v>0.99939951961569251</v>
      </c>
      <c r="N108" s="29">
        <f t="shared" si="25"/>
        <v>0.99475959648892964</v>
      </c>
      <c r="O108" s="29">
        <f t="shared" si="25"/>
        <v>1</v>
      </c>
      <c r="P108" s="29">
        <f t="shared" si="25"/>
        <v>1</v>
      </c>
      <c r="Q108" s="29">
        <f t="shared" si="25"/>
        <v>0.97377236120019961</v>
      </c>
      <c r="R108" s="29">
        <f t="shared" si="25"/>
        <v>0.97994675126040898</v>
      </c>
      <c r="S108" s="29">
        <f t="shared" si="25"/>
        <v>0.98421179013086801</v>
      </c>
      <c r="T108" s="29">
        <f t="shared" si="25"/>
        <v>0.94363185771903402</v>
      </c>
      <c r="U108" s="29">
        <f t="shared" si="25"/>
        <v>0.96044069801833776</v>
      </c>
      <c r="V108" s="29">
        <f t="shared" si="25"/>
        <v>1</v>
      </c>
      <c r="W108" s="29">
        <f t="shared" si="25"/>
        <v>0.97105214325477829</v>
      </c>
      <c r="X108" s="29">
        <f t="shared" si="25"/>
        <v>0.96378850710900477</v>
      </c>
      <c r="Y108" s="29">
        <f t="shared" si="25"/>
        <v>0.99510929658926595</v>
      </c>
      <c r="Z108" s="29">
        <f t="shared" si="25"/>
        <v>0.98435040281507546</v>
      </c>
    </row>
    <row r="109" spans="1:26" s="12" customFormat="1" ht="30" customHeight="1" x14ac:dyDescent="0.25">
      <c r="A109" s="11" t="s">
        <v>92</v>
      </c>
      <c r="B109" s="39">
        <v>124343</v>
      </c>
      <c r="C109" s="27">
        <f t="shared" si="20"/>
        <v>154318.5</v>
      </c>
      <c r="D109" s="15">
        <f t="shared" ref="D109:D114" si="26">C109/B109</f>
        <v>1.2410710695415101</v>
      </c>
      <c r="E109" s="15"/>
      <c r="F109" s="10">
        <v>8450</v>
      </c>
      <c r="G109" s="10">
        <v>4100</v>
      </c>
      <c r="H109" s="10">
        <v>8709</v>
      </c>
      <c r="I109" s="10">
        <v>8405</v>
      </c>
      <c r="J109" s="10">
        <v>4612.5</v>
      </c>
      <c r="K109" s="10">
        <v>11480</v>
      </c>
      <c r="L109" s="10">
        <v>6090</v>
      </c>
      <c r="M109" s="10">
        <v>7230</v>
      </c>
      <c r="N109" s="10">
        <v>9481</v>
      </c>
      <c r="O109" s="10">
        <v>2022</v>
      </c>
      <c r="P109" s="10">
        <v>4765</v>
      </c>
      <c r="Q109" s="10">
        <v>6796</v>
      </c>
      <c r="R109" s="10">
        <v>10331</v>
      </c>
      <c r="S109" s="10">
        <v>9501</v>
      </c>
      <c r="T109" s="10">
        <v>10703</v>
      </c>
      <c r="U109" s="10">
        <v>6860</v>
      </c>
      <c r="V109" s="10">
        <v>6920</v>
      </c>
      <c r="W109" s="10">
        <v>3234</v>
      </c>
      <c r="X109" s="10">
        <v>6640</v>
      </c>
      <c r="Y109" s="10">
        <v>13599</v>
      </c>
      <c r="Z109" s="10">
        <v>4390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20"/>
        <v>7896.4</v>
      </c>
      <c r="D110" s="15">
        <f t="shared" si="26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105652</v>
      </c>
      <c r="C111" s="27">
        <f t="shared" si="20"/>
        <v>97477</v>
      </c>
      <c r="D111" s="15">
        <f t="shared" si="26"/>
        <v>0.92262332942111835</v>
      </c>
      <c r="E111" s="15"/>
      <c r="F111" s="10">
        <v>2087</v>
      </c>
      <c r="G111" s="10">
        <v>2601</v>
      </c>
      <c r="H111" s="10">
        <v>7214</v>
      </c>
      <c r="I111" s="10">
        <v>7740</v>
      </c>
      <c r="J111" s="10">
        <v>2462</v>
      </c>
      <c r="K111" s="10">
        <v>6791</v>
      </c>
      <c r="L111" s="10">
        <v>3263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5408</v>
      </c>
      <c r="R111" s="10">
        <v>5740</v>
      </c>
      <c r="S111" s="10">
        <v>5681</v>
      </c>
      <c r="T111" s="10">
        <v>7031</v>
      </c>
      <c r="U111" s="10">
        <v>4984</v>
      </c>
      <c r="V111" s="10">
        <v>3974</v>
      </c>
      <c r="W111" s="10">
        <v>1535</v>
      </c>
      <c r="X111" s="10">
        <v>3900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20"/>
        <v>125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>
        <v>30</v>
      </c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6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692109</v>
      </c>
      <c r="C114" s="27">
        <f t="shared" si="20"/>
        <v>909735</v>
      </c>
      <c r="D114" s="15">
        <f t="shared" si="26"/>
        <v>1.3144389106340186</v>
      </c>
      <c r="E114" s="15"/>
      <c r="F114" s="39">
        <v>38462</v>
      </c>
      <c r="G114" s="39">
        <v>22313</v>
      </c>
      <c r="H114" s="39">
        <v>62020</v>
      </c>
      <c r="I114" s="39">
        <v>54245</v>
      </c>
      <c r="J114" s="39">
        <v>23603</v>
      </c>
      <c r="K114" s="39">
        <v>71260</v>
      </c>
      <c r="L114" s="39">
        <v>37839</v>
      </c>
      <c r="M114" s="39">
        <v>44252</v>
      </c>
      <c r="N114" s="39">
        <v>55791</v>
      </c>
      <c r="O114" s="39">
        <v>12090</v>
      </c>
      <c r="P114" s="39">
        <v>29831</v>
      </c>
      <c r="Q114" s="39">
        <v>40573</v>
      </c>
      <c r="R114" s="39">
        <v>54491</v>
      </c>
      <c r="S114" s="39">
        <v>52464</v>
      </c>
      <c r="T114" s="39">
        <v>69318</v>
      </c>
      <c r="U114" s="39">
        <v>40365</v>
      </c>
      <c r="V114" s="39">
        <v>34222</v>
      </c>
      <c r="W114" s="39">
        <v>12307</v>
      </c>
      <c r="X114" s="39">
        <v>43877</v>
      </c>
      <c r="Y114" s="39">
        <v>80350</v>
      </c>
      <c r="Z114" s="39">
        <v>30062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7">F114/F113</f>
        <v>#DIV/0!</v>
      </c>
      <c r="G115" s="30" t="e">
        <f t="shared" si="27"/>
        <v>#DIV/0!</v>
      </c>
      <c r="H115" s="30" t="e">
        <f t="shared" si="27"/>
        <v>#DIV/0!</v>
      </c>
      <c r="I115" s="30" t="e">
        <f t="shared" si="27"/>
        <v>#DIV/0!</v>
      </c>
      <c r="J115" s="30" t="e">
        <f t="shared" si="27"/>
        <v>#DIV/0!</v>
      </c>
      <c r="K115" s="30" t="e">
        <f t="shared" si="27"/>
        <v>#DIV/0!</v>
      </c>
      <c r="L115" s="30" t="e">
        <f t="shared" si="27"/>
        <v>#DIV/0!</v>
      </c>
      <c r="M115" s="30" t="e">
        <f t="shared" si="27"/>
        <v>#DIV/0!</v>
      </c>
      <c r="N115" s="30" t="e">
        <f t="shared" si="27"/>
        <v>#DIV/0!</v>
      </c>
      <c r="O115" s="30" t="e">
        <f t="shared" si="27"/>
        <v>#DIV/0!</v>
      </c>
      <c r="P115" s="30" t="e">
        <f t="shared" si="27"/>
        <v>#DIV/0!</v>
      </c>
      <c r="Q115" s="30" t="e">
        <f t="shared" si="27"/>
        <v>#DIV/0!</v>
      </c>
      <c r="R115" s="30" t="e">
        <f t="shared" si="27"/>
        <v>#DIV/0!</v>
      </c>
      <c r="S115" s="30" t="e">
        <f t="shared" si="27"/>
        <v>#DIV/0!</v>
      </c>
      <c r="T115" s="30" t="e">
        <f t="shared" si="27"/>
        <v>#DIV/0!</v>
      </c>
      <c r="U115" s="30" t="e">
        <f t="shared" si="27"/>
        <v>#DIV/0!</v>
      </c>
      <c r="V115" s="30" t="e">
        <f t="shared" si="27"/>
        <v>#DIV/0!</v>
      </c>
      <c r="W115" s="30" t="e">
        <f t="shared" si="27"/>
        <v>#DIV/0!</v>
      </c>
      <c r="X115" s="30" t="e">
        <f t="shared" si="27"/>
        <v>#DIV/0!</v>
      </c>
      <c r="Y115" s="30" t="e">
        <f t="shared" si="27"/>
        <v>#DIV/0!</v>
      </c>
      <c r="Z115" s="30" t="e">
        <f t="shared" si="27"/>
        <v>#DIV/0!</v>
      </c>
    </row>
    <row r="116" spans="1:26" s="12" customFormat="1" ht="30" customHeight="1" x14ac:dyDescent="0.25">
      <c r="A116" s="11" t="s">
        <v>92</v>
      </c>
      <c r="B116" s="26">
        <v>325506</v>
      </c>
      <c r="C116" s="27">
        <f t="shared" si="20"/>
        <v>523658</v>
      </c>
      <c r="D116" s="15">
        <f t="shared" ref="D116:D128" si="28">C116/B116</f>
        <v>1.608750683551148</v>
      </c>
      <c r="E116" s="15"/>
      <c r="F116" s="10">
        <v>27242</v>
      </c>
      <c r="G116" s="10">
        <v>11704</v>
      </c>
      <c r="H116" s="10">
        <v>33244</v>
      </c>
      <c r="I116" s="10">
        <v>27979</v>
      </c>
      <c r="J116" s="10">
        <v>13731</v>
      </c>
      <c r="K116" s="10">
        <v>40972</v>
      </c>
      <c r="L116" s="10">
        <v>18721</v>
      </c>
      <c r="M116" s="10">
        <v>22237</v>
      </c>
      <c r="N116" s="10">
        <v>36728</v>
      </c>
      <c r="O116" s="10">
        <v>5915</v>
      </c>
      <c r="P116" s="10">
        <v>15954</v>
      </c>
      <c r="Q116" s="10">
        <v>22231</v>
      </c>
      <c r="R116" s="10">
        <v>37211</v>
      </c>
      <c r="S116" s="10">
        <v>33253</v>
      </c>
      <c r="T116" s="10">
        <v>42798</v>
      </c>
      <c r="U116" s="10">
        <v>23251</v>
      </c>
      <c r="V116" s="10">
        <v>21314</v>
      </c>
      <c r="W116" s="10">
        <v>8859</v>
      </c>
      <c r="X116" s="10">
        <v>23172</v>
      </c>
      <c r="Y116" s="10">
        <v>44850</v>
      </c>
      <c r="Z116" s="10">
        <v>12292</v>
      </c>
    </row>
    <row r="117" spans="1:26" s="12" customFormat="1" ht="30" hidden="1" customHeight="1" x14ac:dyDescent="0.25">
      <c r="A117" s="11" t="s">
        <v>93</v>
      </c>
      <c r="B117" s="26">
        <v>9241</v>
      </c>
      <c r="C117" s="27">
        <f t="shared" si="20"/>
        <v>23741</v>
      </c>
      <c r="D117" s="15">
        <f t="shared" si="28"/>
        <v>2.569094253868629</v>
      </c>
      <c r="E117" s="15"/>
      <c r="F117" s="10">
        <v>195</v>
      </c>
      <c r="G117" s="10">
        <v>1927</v>
      </c>
      <c r="H117" s="10"/>
      <c r="I117" s="10">
        <v>1033</v>
      </c>
      <c r="J117" s="10">
        <v>1152</v>
      </c>
      <c r="K117" s="10">
        <v>1777</v>
      </c>
      <c r="L117" s="10">
        <v>5135</v>
      </c>
      <c r="M117" s="10">
        <v>1519</v>
      </c>
      <c r="N117" s="10">
        <v>30</v>
      </c>
      <c r="O117" s="10"/>
      <c r="P117" s="10"/>
      <c r="Q117" s="10">
        <v>2</v>
      </c>
      <c r="R117" s="10"/>
      <c r="S117" s="10">
        <v>690</v>
      </c>
      <c r="T117" s="10">
        <v>3110</v>
      </c>
      <c r="U117" s="10">
        <v>283</v>
      </c>
      <c r="V117" s="10"/>
      <c r="W117" s="10"/>
      <c r="X117" s="10">
        <v>1569</v>
      </c>
      <c r="Y117" s="10">
        <v>2789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285956</v>
      </c>
      <c r="C118" s="27">
        <f t="shared" si="20"/>
        <v>317285</v>
      </c>
      <c r="D118" s="15">
        <f t="shared" si="28"/>
        <v>1.1095588132439955</v>
      </c>
      <c r="E118" s="15"/>
      <c r="F118" s="10">
        <v>5844</v>
      </c>
      <c r="G118" s="10">
        <v>7803</v>
      </c>
      <c r="H118" s="10">
        <v>23727</v>
      </c>
      <c r="I118" s="10">
        <v>22717</v>
      </c>
      <c r="J118" s="10">
        <v>6216</v>
      </c>
      <c r="K118" s="10">
        <v>23930</v>
      </c>
      <c r="L118" s="10">
        <v>9671</v>
      </c>
      <c r="M118" s="10">
        <v>15069</v>
      </c>
      <c r="N118" s="10">
        <v>17196</v>
      </c>
      <c r="O118" s="10">
        <v>4165</v>
      </c>
      <c r="P118" s="10">
        <v>12798</v>
      </c>
      <c r="Q118" s="10">
        <v>14407</v>
      </c>
      <c r="R118" s="10">
        <v>37514</v>
      </c>
      <c r="S118" s="10">
        <v>16134</v>
      </c>
      <c r="T118" s="10">
        <v>21798</v>
      </c>
      <c r="U118" s="10">
        <v>13961</v>
      </c>
      <c r="V118" s="10">
        <v>11167</v>
      </c>
      <c r="W118" s="10">
        <v>2718</v>
      </c>
      <c r="X118" s="10">
        <v>12870</v>
      </c>
      <c r="Y118" s="10">
        <v>24400</v>
      </c>
      <c r="Z118" s="10">
        <v>13180</v>
      </c>
    </row>
    <row r="119" spans="1:26" s="12" customFormat="1" ht="31.2" customHeight="1" x14ac:dyDescent="0.25">
      <c r="A119" s="11" t="s">
        <v>95</v>
      </c>
      <c r="B119" s="39"/>
      <c r="C119" s="27">
        <f t="shared" si="20"/>
        <v>101</v>
      </c>
      <c r="D119" s="15"/>
      <c r="E119" s="15"/>
      <c r="F119" s="24"/>
      <c r="G119" s="24"/>
      <c r="H119" s="51">
        <v>95</v>
      </c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>
        <v>6</v>
      </c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9">B114/B107*10</f>
        <v>26.490892319233875</v>
      </c>
      <c r="C120" s="53">
        <f t="shared" ref="C120:Z120" si="30">C114/C107*10</f>
        <v>32.052447441575325</v>
      </c>
      <c r="D120" s="15">
        <f t="shared" si="28"/>
        <v>1.2099421588114436</v>
      </c>
      <c r="E120" s="53" t="e">
        <f t="shared" si="30"/>
        <v>#DIV/0!</v>
      </c>
      <c r="F120" s="54">
        <f t="shared" ref="F120:G120" si="31">F114/F107*10</f>
        <v>32.150798294742124</v>
      </c>
      <c r="G120" s="54">
        <f t="shared" si="31"/>
        <v>27.999749027481489</v>
      </c>
      <c r="H120" s="54">
        <f t="shared" si="30"/>
        <v>34.758728913299336</v>
      </c>
      <c r="I120" s="54">
        <f t="shared" si="30"/>
        <v>31.373626373626372</v>
      </c>
      <c r="J120" s="54">
        <f t="shared" si="30"/>
        <v>26.794187762515609</v>
      </c>
      <c r="K120" s="54">
        <f t="shared" si="30"/>
        <v>35.493350600189274</v>
      </c>
      <c r="L120" s="54">
        <f t="shared" si="30"/>
        <v>30.708488881675052</v>
      </c>
      <c r="M120" s="54">
        <f t="shared" si="30"/>
        <v>29.542693103678484</v>
      </c>
      <c r="N120" s="54">
        <f t="shared" si="30"/>
        <v>36.738443303042274</v>
      </c>
      <c r="O120" s="54">
        <f t="shared" si="30"/>
        <v>27.742083524552545</v>
      </c>
      <c r="P120" s="54">
        <f t="shared" si="30"/>
        <v>31.460662307530058</v>
      </c>
      <c r="Q120" s="54">
        <f t="shared" si="30"/>
        <v>29.695528068506185</v>
      </c>
      <c r="R120" s="54">
        <f t="shared" si="30"/>
        <v>31.499508642118045</v>
      </c>
      <c r="S120" s="54">
        <f t="shared" si="30"/>
        <v>32</v>
      </c>
      <c r="T120" s="54">
        <f t="shared" si="30"/>
        <v>35.69596786652248</v>
      </c>
      <c r="U120" s="54">
        <f t="shared" si="30"/>
        <v>31.076295326814996</v>
      </c>
      <c r="V120" s="54">
        <f t="shared" si="30"/>
        <v>29.740158164595464</v>
      </c>
      <c r="W120" s="54">
        <f t="shared" si="30"/>
        <v>23.518058475062105</v>
      </c>
      <c r="X120" s="54">
        <f>X114/X107*10</f>
        <v>33.712639262389551</v>
      </c>
      <c r="Y120" s="54">
        <f>Y114/Y107*10</f>
        <v>34.33907431941536</v>
      </c>
      <c r="Z120" s="54">
        <f t="shared" si="30"/>
        <v>28.280338664158045</v>
      </c>
    </row>
    <row r="121" spans="1:26" s="12" customFormat="1" ht="30" customHeight="1" x14ac:dyDescent="0.25">
      <c r="A121" s="11" t="s">
        <v>92</v>
      </c>
      <c r="B121" s="54">
        <f t="shared" ref="B121:B122" si="32">B116/B109*10</f>
        <v>26.178071946148957</v>
      </c>
      <c r="C121" s="53">
        <f t="shared" ref="C121:P122" si="33">C116/C109*10</f>
        <v>33.933585409396798</v>
      </c>
      <c r="D121" s="15">
        <f t="shared" si="28"/>
        <v>1.296259918576194</v>
      </c>
      <c r="E121" s="53" t="e">
        <f t="shared" si="33"/>
        <v>#DIV/0!</v>
      </c>
      <c r="F121" s="54">
        <f t="shared" si="33"/>
        <v>32.23905325443787</v>
      </c>
      <c r="G121" s="54">
        <f t="shared" ref="G121" si="34">G116/G109*10</f>
        <v>28.546341463414635</v>
      </c>
      <c r="H121" s="54">
        <f t="shared" si="33"/>
        <v>38.172005970834768</v>
      </c>
      <c r="I121" s="54">
        <f t="shared" si="33"/>
        <v>33.288518738845923</v>
      </c>
      <c r="J121" s="54">
        <f t="shared" si="33"/>
        <v>29.769105691056911</v>
      </c>
      <c r="K121" s="54">
        <f t="shared" si="33"/>
        <v>35.689895470383277</v>
      </c>
      <c r="L121" s="54">
        <f t="shared" si="33"/>
        <v>30.740558292282429</v>
      </c>
      <c r="M121" s="54">
        <f t="shared" si="33"/>
        <v>30.756569847856156</v>
      </c>
      <c r="N121" s="54">
        <f t="shared" si="33"/>
        <v>38.738529690960867</v>
      </c>
      <c r="O121" s="54">
        <f t="shared" si="33"/>
        <v>29.253214638971315</v>
      </c>
      <c r="P121" s="54">
        <f t="shared" si="33"/>
        <v>33.481636935991602</v>
      </c>
      <c r="Q121" s="54">
        <f t="shared" ref="Q121:T121" si="35">Q116/Q109*10</f>
        <v>32.711889346674511</v>
      </c>
      <c r="R121" s="54">
        <f t="shared" si="35"/>
        <v>36.018778433839898</v>
      </c>
      <c r="S121" s="54">
        <f t="shared" si="35"/>
        <v>34.999473739606358</v>
      </c>
      <c r="T121" s="54">
        <f t="shared" si="35"/>
        <v>39.986919555264876</v>
      </c>
      <c r="U121" s="54">
        <f t="shared" ref="U121:Z122" si="36">U116/U109*10</f>
        <v>33.893586005830905</v>
      </c>
      <c r="V121" s="54">
        <f t="shared" si="36"/>
        <v>30.800578034682079</v>
      </c>
      <c r="W121" s="54">
        <f t="shared" si="36"/>
        <v>27.393320964749535</v>
      </c>
      <c r="X121" s="54">
        <f t="shared" si="36"/>
        <v>34.897590361445779</v>
      </c>
      <c r="Y121" s="54">
        <f t="shared" si="36"/>
        <v>32.98036620339731</v>
      </c>
      <c r="Z121" s="54">
        <f t="shared" si="36"/>
        <v>28</v>
      </c>
    </row>
    <row r="122" spans="1:26" s="12" customFormat="1" ht="30" hidden="1" customHeight="1" x14ac:dyDescent="0.25">
      <c r="A122" s="11" t="s">
        <v>93</v>
      </c>
      <c r="B122" s="54">
        <f t="shared" si="32"/>
        <v>23.71311265075699</v>
      </c>
      <c r="C122" s="53">
        <f>C117/C110*10</f>
        <v>30.065599513702452</v>
      </c>
      <c r="D122" s="15">
        <f t="shared" si="28"/>
        <v>1.2678892036024074</v>
      </c>
      <c r="E122" s="54" t="e">
        <f t="shared" ref="E122:M122" si="37">E117/E110*10</f>
        <v>#DIV/0!</v>
      </c>
      <c r="F122" s="54">
        <f t="shared" si="37"/>
        <v>39</v>
      </c>
      <c r="G122" s="54">
        <f t="shared" si="37"/>
        <v>24.993514915693904</v>
      </c>
      <c r="H122" s="54"/>
      <c r="I122" s="54">
        <f t="shared" si="37"/>
        <v>38.981132075471699</v>
      </c>
      <c r="J122" s="54">
        <f t="shared" si="37"/>
        <v>35.337423312883438</v>
      </c>
      <c r="K122" s="54">
        <f t="shared" si="37"/>
        <v>36.191446028513241</v>
      </c>
      <c r="L122" s="54">
        <f t="shared" si="37"/>
        <v>29.872018615474115</v>
      </c>
      <c r="M122" s="54">
        <f t="shared" si="37"/>
        <v>32.114164904862584</v>
      </c>
      <c r="N122" s="54">
        <f t="shared" si="33"/>
        <v>25</v>
      </c>
      <c r="O122" s="54"/>
      <c r="P122" s="54"/>
      <c r="Q122" s="54">
        <f t="shared" ref="Q122:U122" si="38">Q117/Q110*10</f>
        <v>14.285714285714286</v>
      </c>
      <c r="R122" s="54"/>
      <c r="S122" s="54">
        <f t="shared" si="38"/>
        <v>24.642857142857146</v>
      </c>
      <c r="T122" s="54">
        <f t="shared" si="38"/>
        <v>28.170289855072465</v>
      </c>
      <c r="U122" s="54">
        <f t="shared" si="38"/>
        <v>22.460317460317462</v>
      </c>
      <c r="V122" s="54"/>
      <c r="W122" s="54"/>
      <c r="X122" s="54">
        <f t="shared" si="36"/>
        <v>32.619542619542621</v>
      </c>
      <c r="Y122" s="54">
        <f t="shared" si="36"/>
        <v>29.513227513227513</v>
      </c>
      <c r="Z122" s="54">
        <f t="shared" si="36"/>
        <v>29.694835680751176</v>
      </c>
    </row>
    <row r="123" spans="1:26" s="12" customFormat="1" ht="30" customHeight="1" x14ac:dyDescent="0.25">
      <c r="A123" s="11" t="s">
        <v>94</v>
      </c>
      <c r="B123" s="54">
        <f t="shared" ref="B123:Z124" si="39">B118/B111*10</f>
        <v>27.065838791504184</v>
      </c>
      <c r="C123" s="53">
        <f t="shared" si="39"/>
        <v>32.549729679821908</v>
      </c>
      <c r="D123" s="15">
        <f t="shared" si="28"/>
        <v>1.2026130034454756</v>
      </c>
      <c r="E123" s="53" t="e">
        <f t="shared" si="39"/>
        <v>#DIV/0!</v>
      </c>
      <c r="F123" s="54">
        <f t="shared" si="39"/>
        <v>28.001916626736943</v>
      </c>
      <c r="G123" s="54">
        <f t="shared" si="39"/>
        <v>30</v>
      </c>
      <c r="H123" s="54">
        <f t="shared" si="39"/>
        <v>32.890213473800941</v>
      </c>
      <c r="I123" s="54">
        <f t="shared" si="39"/>
        <v>29.35012919896641</v>
      </c>
      <c r="J123" s="54">
        <f t="shared" si="39"/>
        <v>25.247766043866772</v>
      </c>
      <c r="K123" s="54">
        <f t="shared" si="39"/>
        <v>35.237814754822558</v>
      </c>
      <c r="L123" s="54">
        <f t="shared" si="39"/>
        <v>29.638369598528961</v>
      </c>
      <c r="M123" s="54">
        <f t="shared" si="39"/>
        <v>29.437390115256889</v>
      </c>
      <c r="N123" s="54">
        <f t="shared" si="39"/>
        <v>33.744113029827318</v>
      </c>
      <c r="O123" s="54">
        <f t="shared" si="39"/>
        <v>27.785190126751168</v>
      </c>
      <c r="P123" s="54">
        <f t="shared" si="39"/>
        <v>30.391830919021608</v>
      </c>
      <c r="Q123" s="54">
        <f t="shared" si="39"/>
        <v>26.640162721893489</v>
      </c>
      <c r="R123" s="54">
        <f t="shared" si="39"/>
        <v>65.355400696864109</v>
      </c>
      <c r="S123" s="54">
        <f t="shared" si="39"/>
        <v>28.399929589860943</v>
      </c>
      <c r="T123" s="54">
        <f t="shared" si="39"/>
        <v>31.00270231830465</v>
      </c>
      <c r="U123" s="54">
        <f t="shared" si="39"/>
        <v>28.011637239165328</v>
      </c>
      <c r="V123" s="54">
        <f t="shared" si="39"/>
        <v>28.100150981378963</v>
      </c>
      <c r="W123" s="54">
        <f t="shared" si="39"/>
        <v>17.706840390879478</v>
      </c>
      <c r="X123" s="54">
        <f t="shared" si="39"/>
        <v>33</v>
      </c>
      <c r="Y123" s="54">
        <f t="shared" si="39"/>
        <v>37.923531240285982</v>
      </c>
      <c r="Z123" s="54">
        <f t="shared" si="39"/>
        <v>28.000849798172936</v>
      </c>
    </row>
    <row r="124" spans="1:26" s="12" customFormat="1" ht="30" customHeight="1" x14ac:dyDescent="0.25">
      <c r="A124" s="11" t="s">
        <v>95</v>
      </c>
      <c r="B124" s="54"/>
      <c r="C124" s="53">
        <f t="shared" ref="C124" si="40">C119/C112*10</f>
        <v>8.08</v>
      </c>
      <c r="D124" s="15"/>
      <c r="E124" s="15"/>
      <c r="F124" s="54"/>
      <c r="G124" s="54"/>
      <c r="H124" s="54">
        <v>10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>
        <f t="shared" si="39"/>
        <v>2</v>
      </c>
      <c r="W124" s="54"/>
      <c r="X124" s="54"/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 t="e">
        <f t="shared" si="28"/>
        <v>#DIV/0!</v>
      </c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 t="e">
        <f t="shared" si="28"/>
        <v>#DIV/0!</v>
      </c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15" t="e">
        <f t="shared" si="28"/>
        <v>#DIV/0!</v>
      </c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3074</v>
      </c>
      <c r="C128" s="27">
        <f t="shared" si="20"/>
        <v>20160</v>
      </c>
      <c r="D128" s="15">
        <f t="shared" si="28"/>
        <v>6.5582303188028623</v>
      </c>
      <c r="E128" s="15"/>
      <c r="F128" s="51">
        <f>(F107-F227)</f>
        <v>1405</v>
      </c>
      <c r="G128" s="51">
        <f t="shared" ref="G128:Z128" si="41">(G107-G227)</f>
        <v>801</v>
      </c>
      <c r="H128" s="51">
        <f t="shared" si="41"/>
        <v>264</v>
      </c>
      <c r="I128" s="51">
        <f t="shared" si="41"/>
        <v>1416</v>
      </c>
      <c r="J128" s="51">
        <f t="shared" si="41"/>
        <v>549</v>
      </c>
      <c r="K128" s="51">
        <f t="shared" si="41"/>
        <v>1244</v>
      </c>
      <c r="L128" s="51">
        <f t="shared" si="41"/>
        <v>1004</v>
      </c>
      <c r="M128" s="51">
        <f t="shared" si="41"/>
        <v>762</v>
      </c>
      <c r="N128" s="51">
        <f t="shared" si="41"/>
        <v>1451</v>
      </c>
      <c r="O128" s="51">
        <f t="shared" si="41"/>
        <v>349</v>
      </c>
      <c r="P128" s="51">
        <f t="shared" si="41"/>
        <v>1762</v>
      </c>
      <c r="Q128" s="51">
        <f t="shared" si="41"/>
        <v>977</v>
      </c>
      <c r="R128" s="51">
        <f t="shared" si="41"/>
        <v>1665</v>
      </c>
      <c r="S128" s="51">
        <f t="shared" si="41"/>
        <v>2068</v>
      </c>
      <c r="T128" s="51">
        <f t="shared" si="41"/>
        <v>1422</v>
      </c>
      <c r="U128" s="51">
        <f t="shared" si="41"/>
        <v>964</v>
      </c>
      <c r="V128" s="51">
        <f t="shared" si="41"/>
        <v>24</v>
      </c>
      <c r="W128" s="51">
        <f t="shared" si="41"/>
        <v>392</v>
      </c>
      <c r="X128" s="51">
        <f t="shared" si="41"/>
        <v>1271</v>
      </c>
      <c r="Y128" s="51">
        <f t="shared" si="41"/>
        <v>0</v>
      </c>
      <c r="Z128" s="51">
        <f t="shared" si="41"/>
        <v>370</v>
      </c>
    </row>
    <row r="129" spans="1:27" s="12" customFormat="1" ht="30" hidden="1" customHeight="1" x14ac:dyDescent="0.25">
      <c r="A129" s="32" t="s">
        <v>100</v>
      </c>
      <c r="B129" s="27">
        <v>380</v>
      </c>
      <c r="C129" s="27">
        <f t="shared" si="20"/>
        <v>484</v>
      </c>
      <c r="D129" s="15">
        <f>C129/B129</f>
        <v>1.2736842105263158</v>
      </c>
      <c r="E129" s="15"/>
      <c r="F129" s="24">
        <v>9</v>
      </c>
      <c r="G129" s="24">
        <v>13</v>
      </c>
      <c r="H129" s="24">
        <v>33</v>
      </c>
      <c r="I129" s="24">
        <v>14</v>
      </c>
      <c r="J129" s="24">
        <v>9</v>
      </c>
      <c r="K129" s="24">
        <v>21</v>
      </c>
      <c r="L129" s="26">
        <v>11</v>
      </c>
      <c r="M129" s="26">
        <v>29</v>
      </c>
      <c r="N129" s="26">
        <v>48</v>
      </c>
      <c r="O129" s="24">
        <v>14</v>
      </c>
      <c r="P129" s="24">
        <v>14</v>
      </c>
      <c r="Q129" s="24">
        <v>18</v>
      </c>
      <c r="R129" s="24">
        <v>25</v>
      </c>
      <c r="S129" s="24">
        <v>46</v>
      </c>
      <c r="T129" s="24">
        <v>34</v>
      </c>
      <c r="U129" s="24">
        <v>17</v>
      </c>
      <c r="V129" s="24">
        <v>19</v>
      </c>
      <c r="W129" s="24">
        <v>9</v>
      </c>
      <c r="X129" s="24">
        <v>14</v>
      </c>
      <c r="Y129" s="24">
        <v>50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2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2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2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0" customHeight="1" outlineLevel="1" x14ac:dyDescent="0.25">
      <c r="A133" s="13" t="s">
        <v>104</v>
      </c>
      <c r="B133" s="27">
        <v>6399</v>
      </c>
      <c r="C133" s="27">
        <f t="shared" si="20"/>
        <v>5004.7999999999993</v>
      </c>
      <c r="D133" s="15">
        <f t="shared" si="42"/>
        <v>0.78212220659478027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14.1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2456</v>
      </c>
      <c r="C134" s="27">
        <f>SUM(F134:Z134)</f>
        <v>1392.5</v>
      </c>
      <c r="D134" s="15">
        <f>C134/B134</f>
        <v>0.56697882736156346</v>
      </c>
      <c r="E134" s="15"/>
      <c r="F134" s="39">
        <v>77</v>
      </c>
      <c r="G134" s="39">
        <v>8</v>
      </c>
      <c r="H134" s="39">
        <v>240</v>
      </c>
      <c r="I134" s="39">
        <v>122</v>
      </c>
      <c r="J134" s="39">
        <v>35</v>
      </c>
      <c r="K134" s="39">
        <v>90</v>
      </c>
      <c r="L134" s="39">
        <v>166</v>
      </c>
      <c r="M134" s="39">
        <v>136.5</v>
      </c>
      <c r="N134" s="39">
        <v>71</v>
      </c>
      <c r="O134" s="39">
        <v>11</v>
      </c>
      <c r="P134" s="39">
        <v>9</v>
      </c>
      <c r="Q134" s="39">
        <v>25</v>
      </c>
      <c r="R134" s="39">
        <v>20</v>
      </c>
      <c r="S134" s="39">
        <v>40</v>
      </c>
      <c r="T134" s="39">
        <v>30</v>
      </c>
      <c r="U134" s="39">
        <v>12</v>
      </c>
      <c r="V134" s="39">
        <v>73</v>
      </c>
      <c r="W134" s="39">
        <v>4</v>
      </c>
      <c r="X134" s="39">
        <v>25</v>
      </c>
      <c r="Y134" s="39">
        <v>198</v>
      </c>
      <c r="Z134" s="39"/>
    </row>
    <row r="135" spans="1:27" s="12" customFormat="1" ht="25.2" customHeight="1" x14ac:dyDescent="0.25">
      <c r="A135" s="13" t="s">
        <v>187</v>
      </c>
      <c r="B135" s="33">
        <f>B134/B133</f>
        <v>0.38380997030786063</v>
      </c>
      <c r="C135" s="33">
        <f>C134/C133</f>
        <v>0.27823289641943738</v>
      </c>
      <c r="D135" s="15"/>
      <c r="E135" s="15"/>
      <c r="F135" s="35">
        <f t="shared" ref="F135:Y135" si="43">F134/F133</f>
        <v>0.73193916349809884</v>
      </c>
      <c r="G135" s="35">
        <f t="shared" si="43"/>
        <v>5.3619302949061663E-2</v>
      </c>
      <c r="H135" s="35">
        <f t="shared" si="43"/>
        <v>0.33282485092220215</v>
      </c>
      <c r="I135" s="35">
        <f t="shared" si="43"/>
        <v>0.3475783475783476</v>
      </c>
      <c r="J135" s="35">
        <f t="shared" si="43"/>
        <v>0.57377049180327866</v>
      </c>
      <c r="K135" s="35">
        <f t="shared" si="43"/>
        <v>0.87890625</v>
      </c>
      <c r="L135" s="35">
        <f t="shared" si="43"/>
        <v>0.22477995937711578</v>
      </c>
      <c r="M135" s="35">
        <f t="shared" si="43"/>
        <v>0.17531466735165682</v>
      </c>
      <c r="N135" s="35">
        <f t="shared" si="43"/>
        <v>0.28174603174603174</v>
      </c>
      <c r="O135" s="35">
        <f t="shared" si="43"/>
        <v>0.78014184397163122</v>
      </c>
      <c r="P135" s="35">
        <f t="shared" si="43"/>
        <v>0.11392405063291139</v>
      </c>
      <c r="Q135" s="35">
        <f t="shared" si="43"/>
        <v>0.12327416173570019</v>
      </c>
      <c r="R135" s="35">
        <f t="shared" si="43"/>
        <v>0.29850746268656714</v>
      </c>
      <c r="S135" s="35">
        <f t="shared" si="43"/>
        <v>0.10330578512396695</v>
      </c>
      <c r="T135" s="35">
        <f t="shared" si="43"/>
        <v>0.19157088122605365</v>
      </c>
      <c r="U135" s="35">
        <f t="shared" si="43"/>
        <v>0.23715415019762845</v>
      </c>
      <c r="V135" s="35">
        <f t="shared" si="43"/>
        <v>0.60833333333333328</v>
      </c>
      <c r="W135" s="35">
        <f t="shared" si="43"/>
        <v>0.57971014492753625</v>
      </c>
      <c r="X135" s="35">
        <f t="shared" si="43"/>
        <v>0.10105092966855295</v>
      </c>
      <c r="Y135" s="35">
        <f t="shared" si="43"/>
        <v>0.48058252427184467</v>
      </c>
      <c r="Z135" s="35"/>
    </row>
    <row r="136" spans="1:27" s="91" customFormat="1" ht="9" hidden="1" customHeight="1" x14ac:dyDescent="0.25">
      <c r="A136" s="89" t="s">
        <v>96</v>
      </c>
      <c r="B136" s="90">
        <f>B133-B134</f>
        <v>3943</v>
      </c>
      <c r="C136" s="27">
        <f t="shared" ref="C136:C139" si="44">SUM(F136:Z136)</f>
        <v>3612.2999999999997</v>
      </c>
      <c r="D136" s="90"/>
      <c r="E136" s="90"/>
      <c r="F136" s="90">
        <f t="shared" ref="F136:Z136" si="45">F133-F134</f>
        <v>28.200000000000003</v>
      </c>
      <c r="G136" s="90">
        <f t="shared" si="45"/>
        <v>141.19999999999999</v>
      </c>
      <c r="H136" s="90">
        <f t="shared" si="45"/>
        <v>481.1</v>
      </c>
      <c r="I136" s="90">
        <f t="shared" si="45"/>
        <v>229</v>
      </c>
      <c r="J136" s="90">
        <f t="shared" si="45"/>
        <v>26</v>
      </c>
      <c r="K136" s="90">
        <f t="shared" si="45"/>
        <v>12.400000000000006</v>
      </c>
      <c r="L136" s="90">
        <f t="shared" si="45"/>
        <v>572.5</v>
      </c>
      <c r="M136" s="90">
        <f t="shared" si="45"/>
        <v>642.1</v>
      </c>
      <c r="N136" s="90">
        <f t="shared" si="45"/>
        <v>181</v>
      </c>
      <c r="O136" s="90">
        <f t="shared" si="45"/>
        <v>3.0999999999999996</v>
      </c>
      <c r="P136" s="90">
        <f t="shared" si="45"/>
        <v>70</v>
      </c>
      <c r="Q136" s="90">
        <f t="shared" si="45"/>
        <v>177.8</v>
      </c>
      <c r="R136" s="90">
        <f t="shared" si="45"/>
        <v>47</v>
      </c>
      <c r="S136" s="90">
        <f t="shared" si="45"/>
        <v>347.2</v>
      </c>
      <c r="T136" s="90">
        <f t="shared" si="45"/>
        <v>126.6</v>
      </c>
      <c r="U136" s="90">
        <f t="shared" si="45"/>
        <v>38.6</v>
      </c>
      <c r="V136" s="90">
        <f t="shared" si="45"/>
        <v>47</v>
      </c>
      <c r="W136" s="90">
        <f t="shared" si="45"/>
        <v>2.9000000000000004</v>
      </c>
      <c r="X136" s="90">
        <f t="shared" si="45"/>
        <v>222.4</v>
      </c>
      <c r="Y136" s="90">
        <f t="shared" si="45"/>
        <v>214</v>
      </c>
      <c r="Z136" s="90">
        <f t="shared" si="45"/>
        <v>2.2000000000000002</v>
      </c>
    </row>
    <row r="137" spans="1:27" s="12" customFormat="1" ht="5.4" hidden="1" customHeight="1" x14ac:dyDescent="0.25">
      <c r="A137" s="13" t="s">
        <v>190</v>
      </c>
      <c r="B137" s="39"/>
      <c r="C137" s="27">
        <f t="shared" si="44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63880</v>
      </c>
      <c r="C138" s="27">
        <f>SUM(F138:Z138)</f>
        <v>27395</v>
      </c>
      <c r="D138" s="15">
        <f>C138/B138</f>
        <v>0.42885097056981841</v>
      </c>
      <c r="E138" s="15"/>
      <c r="F138" s="39">
        <v>1065</v>
      </c>
      <c r="G138" s="39">
        <v>120</v>
      </c>
      <c r="H138" s="39">
        <v>4464</v>
      </c>
      <c r="I138" s="39">
        <v>2599</v>
      </c>
      <c r="J138" s="39">
        <v>543</v>
      </c>
      <c r="K138" s="39">
        <v>1728</v>
      </c>
      <c r="L138" s="39">
        <v>3712</v>
      </c>
      <c r="M138" s="39">
        <v>3695</v>
      </c>
      <c r="N138" s="39">
        <v>895</v>
      </c>
      <c r="O138" s="39">
        <v>143</v>
      </c>
      <c r="P138" s="39">
        <v>227</v>
      </c>
      <c r="Q138" s="39">
        <v>485</v>
      </c>
      <c r="R138" s="39">
        <v>404</v>
      </c>
      <c r="S138" s="39">
        <v>800</v>
      </c>
      <c r="T138" s="39">
        <v>529</v>
      </c>
      <c r="U138" s="39">
        <v>219</v>
      </c>
      <c r="V138" s="39">
        <v>1278</v>
      </c>
      <c r="W138" s="39">
        <v>48</v>
      </c>
      <c r="X138" s="39">
        <v>560</v>
      </c>
      <c r="Y138" s="39">
        <v>3881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4"/>
        <v>#DIV/0!</v>
      </c>
      <c r="D139" s="15"/>
      <c r="E139" s="15"/>
      <c r="F139" s="29" t="e">
        <f t="shared" ref="F139:Z139" si="46">F138/F137</f>
        <v>#DIV/0!</v>
      </c>
      <c r="G139" s="29" t="e">
        <f t="shared" si="46"/>
        <v>#DIV/0!</v>
      </c>
      <c r="H139" s="29" t="e">
        <f t="shared" si="46"/>
        <v>#DIV/0!</v>
      </c>
      <c r="I139" s="29" t="e">
        <f t="shared" si="46"/>
        <v>#DIV/0!</v>
      </c>
      <c r="J139" s="29" t="e">
        <f t="shared" si="46"/>
        <v>#DIV/0!</v>
      </c>
      <c r="K139" s="29" t="e">
        <f t="shared" si="46"/>
        <v>#DIV/0!</v>
      </c>
      <c r="L139" s="29" t="e">
        <f t="shared" si="46"/>
        <v>#DIV/0!</v>
      </c>
      <c r="M139" s="29" t="e">
        <f t="shared" si="46"/>
        <v>#DIV/0!</v>
      </c>
      <c r="N139" s="29" t="e">
        <f t="shared" si="46"/>
        <v>#DIV/0!</v>
      </c>
      <c r="O139" s="29" t="e">
        <f t="shared" si="46"/>
        <v>#DIV/0!</v>
      </c>
      <c r="P139" s="29" t="e">
        <f t="shared" si="46"/>
        <v>#DIV/0!</v>
      </c>
      <c r="Q139" s="29" t="e">
        <f t="shared" si="46"/>
        <v>#DIV/0!</v>
      </c>
      <c r="R139" s="29" t="e">
        <f t="shared" si="46"/>
        <v>#DIV/0!</v>
      </c>
      <c r="S139" s="29" t="e">
        <f t="shared" si="46"/>
        <v>#DIV/0!</v>
      </c>
      <c r="T139" s="29" t="e">
        <f t="shared" si="46"/>
        <v>#DIV/0!</v>
      </c>
      <c r="U139" s="29" t="e">
        <f t="shared" si="46"/>
        <v>#DIV/0!</v>
      </c>
      <c r="V139" s="29" t="e">
        <f t="shared" si="46"/>
        <v>#DIV/0!</v>
      </c>
      <c r="W139" s="29" t="e">
        <f t="shared" si="46"/>
        <v>#DIV/0!</v>
      </c>
      <c r="X139" s="29" t="e">
        <f t="shared" si="46"/>
        <v>#DIV/0!</v>
      </c>
      <c r="Y139" s="29" t="e">
        <f t="shared" si="46"/>
        <v>#DIV/0!</v>
      </c>
      <c r="Z139" s="29" t="e">
        <f t="shared" si="46"/>
        <v>#DIV/0!</v>
      </c>
    </row>
    <row r="140" spans="1:27" s="12" customFormat="1" ht="30" customHeight="1" x14ac:dyDescent="0.25">
      <c r="A140" s="32" t="s">
        <v>98</v>
      </c>
      <c r="B140" s="53">
        <f>B138/B134*10</f>
        <v>260.09771986970685</v>
      </c>
      <c r="C140" s="53">
        <f>C138/C134*10</f>
        <v>196.73249551166964</v>
      </c>
      <c r="D140" s="15">
        <f>C140/B140</f>
        <v>0.75637916245563652</v>
      </c>
      <c r="E140" s="15"/>
      <c r="F140" s="58">
        <f t="shared" ref="F140:I140" si="47">F138/F134*10</f>
        <v>138.31168831168833</v>
      </c>
      <c r="G140" s="58">
        <f t="shared" si="47"/>
        <v>150</v>
      </c>
      <c r="H140" s="58">
        <f t="shared" si="47"/>
        <v>186</v>
      </c>
      <c r="I140" s="58">
        <f t="shared" si="47"/>
        <v>213.03278688524588</v>
      </c>
      <c r="J140" s="58">
        <f t="shared" ref="J140:P140" si="48">J138/J134*10</f>
        <v>155.14285714285714</v>
      </c>
      <c r="K140" s="58">
        <f t="shared" si="48"/>
        <v>192</v>
      </c>
      <c r="L140" s="58">
        <f t="shared" si="48"/>
        <v>223.6144578313253</v>
      </c>
      <c r="M140" s="58">
        <f t="shared" si="48"/>
        <v>270.69597069597069</v>
      </c>
      <c r="N140" s="58">
        <f t="shared" si="48"/>
        <v>126.05633802816902</v>
      </c>
      <c r="O140" s="58">
        <f t="shared" si="48"/>
        <v>130</v>
      </c>
      <c r="P140" s="58">
        <f t="shared" si="48"/>
        <v>252.22222222222223</v>
      </c>
      <c r="Q140" s="58">
        <f>Q138/Q134*10</f>
        <v>194</v>
      </c>
      <c r="R140" s="58">
        <f>R138/R134*10</f>
        <v>202</v>
      </c>
      <c r="S140" s="58">
        <f>S138/S134*10</f>
        <v>200</v>
      </c>
      <c r="T140" s="58">
        <f>T138/T134*10</f>
        <v>176.33333333333331</v>
      </c>
      <c r="U140" s="58">
        <f t="shared" ref="U140:X140" si="49">U138/U134*10</f>
        <v>182.5</v>
      </c>
      <c r="V140" s="58">
        <f t="shared" si="49"/>
        <v>175.06849315068493</v>
      </c>
      <c r="W140" s="58">
        <f t="shared" si="49"/>
        <v>120</v>
      </c>
      <c r="X140" s="58">
        <f t="shared" si="49"/>
        <v>224</v>
      </c>
      <c r="Y140" s="58">
        <f>Y138/Y134*10</f>
        <v>196.01010101010101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50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50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.6" customHeight="1" outlineLevel="1" x14ac:dyDescent="0.25">
      <c r="A143" s="11" t="s">
        <v>109</v>
      </c>
      <c r="B143" s="56">
        <v>960</v>
      </c>
      <c r="C143" s="27">
        <f>SUM(F143:Z143)</f>
        <v>915.4</v>
      </c>
      <c r="D143" s="15">
        <f t="shared" si="50"/>
        <v>0.95354166666666662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3.9</v>
      </c>
    </row>
    <row r="144" spans="1:27" s="12" customFormat="1" ht="30" customHeight="1" outlineLevel="1" x14ac:dyDescent="0.25">
      <c r="A144" s="55" t="s">
        <v>178</v>
      </c>
      <c r="B144" s="23">
        <v>126</v>
      </c>
      <c r="C144" s="27">
        <f>SUM(F144:Z144)</f>
        <v>136.30000000000001</v>
      </c>
      <c r="D144" s="15">
        <f>C144/B144</f>
        <v>1.0817460317460319</v>
      </c>
      <c r="E144" s="15"/>
      <c r="F144" s="107">
        <v>1</v>
      </c>
      <c r="G144" s="39">
        <v>15</v>
      </c>
      <c r="H144" s="39">
        <v>35</v>
      </c>
      <c r="I144" s="107">
        <v>0.3</v>
      </c>
      <c r="J144" s="39">
        <v>8</v>
      </c>
      <c r="K144" s="39">
        <v>5</v>
      </c>
      <c r="L144" s="107">
        <v>34.5</v>
      </c>
      <c r="M144" s="39">
        <v>3.5</v>
      </c>
      <c r="N144" s="39">
        <v>2.5</v>
      </c>
      <c r="O144" s="39">
        <v>3</v>
      </c>
      <c r="P144" s="39"/>
      <c r="Q144" s="39">
        <v>14</v>
      </c>
      <c r="R144" s="39"/>
      <c r="S144" s="39"/>
      <c r="T144" s="39"/>
      <c r="U144" s="39">
        <v>1.5</v>
      </c>
      <c r="V144" s="39"/>
      <c r="W144" s="39">
        <v>1</v>
      </c>
      <c r="X144" s="39">
        <v>3</v>
      </c>
      <c r="Y144" s="39">
        <v>9</v>
      </c>
      <c r="Z144" s="39"/>
    </row>
    <row r="145" spans="1:26" s="12" customFormat="1" ht="27" customHeight="1" x14ac:dyDescent="0.25">
      <c r="A145" s="13" t="s">
        <v>187</v>
      </c>
      <c r="B145" s="33">
        <f>B144/B143</f>
        <v>0.13125000000000001</v>
      </c>
      <c r="C145" s="33">
        <f>C144/C143</f>
        <v>0.14889665719903869</v>
      </c>
      <c r="D145" s="15"/>
      <c r="E145" s="15"/>
      <c r="F145" s="29">
        <f>F144/F143</f>
        <v>6.0975609756097567E-2</v>
      </c>
      <c r="G145" s="29">
        <f t="shared" ref="G145:Z145" si="51">G144/G143</f>
        <v>0.1271186440677966</v>
      </c>
      <c r="H145" s="29">
        <f t="shared" si="51"/>
        <v>0.28782894736842107</v>
      </c>
      <c r="I145" s="29">
        <f t="shared" si="51"/>
        <v>5.2631578947368418E-2</v>
      </c>
      <c r="J145" s="29">
        <f t="shared" si="51"/>
        <v>0.7142857142857143</v>
      </c>
      <c r="K145" s="29">
        <f t="shared" si="51"/>
        <v>0.31446540880503143</v>
      </c>
      <c r="L145" s="29">
        <f t="shared" si="51"/>
        <v>0.32093023255813952</v>
      </c>
      <c r="M145" s="29">
        <f t="shared" si="51"/>
        <v>4.4642857142857137E-2</v>
      </c>
      <c r="N145" s="29">
        <f t="shared" si="51"/>
        <v>3.987240829346092E-2</v>
      </c>
      <c r="O145" s="29">
        <f t="shared" si="51"/>
        <v>0.26315789473684209</v>
      </c>
      <c r="P145" s="29"/>
      <c r="Q145" s="29">
        <f t="shared" si="51"/>
        <v>0.14127144298688193</v>
      </c>
      <c r="R145" s="29"/>
      <c r="S145" s="29">
        <f t="shared" si="51"/>
        <v>0</v>
      </c>
      <c r="T145" s="29">
        <f t="shared" si="51"/>
        <v>0</v>
      </c>
      <c r="U145" s="29">
        <f t="shared" si="51"/>
        <v>9.8039215686274508E-2</v>
      </c>
      <c r="V145" s="29"/>
      <c r="W145" s="29">
        <f t="shared" si="51"/>
        <v>5.5248618784530384E-2</v>
      </c>
      <c r="X145" s="29">
        <f t="shared" si="51"/>
        <v>3.4642032332563515E-2</v>
      </c>
      <c r="Y145" s="29">
        <f t="shared" si="51"/>
        <v>0.16333938294010888</v>
      </c>
      <c r="Z145" s="29">
        <f t="shared" si="51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52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4750</v>
      </c>
      <c r="C147" s="27">
        <f t="shared" si="52"/>
        <v>4547.8999999999996</v>
      </c>
      <c r="D147" s="15">
        <f>C147/B147</f>
        <v>0.95745263157894733</v>
      </c>
      <c r="E147" s="15"/>
      <c r="F147" s="39">
        <v>25.9</v>
      </c>
      <c r="G147" s="39">
        <v>450</v>
      </c>
      <c r="H147" s="39">
        <v>735</v>
      </c>
      <c r="I147" s="39">
        <v>21</v>
      </c>
      <c r="J147" s="39">
        <v>168</v>
      </c>
      <c r="K147" s="39">
        <v>135</v>
      </c>
      <c r="L147" s="39">
        <v>2111</v>
      </c>
      <c r="M147" s="39">
        <v>105</v>
      </c>
      <c r="N147" s="39">
        <v>65</v>
      </c>
      <c r="O147" s="39">
        <v>7</v>
      </c>
      <c r="P147" s="39"/>
      <c r="Q147" s="39">
        <v>550</v>
      </c>
      <c r="R147" s="39"/>
      <c r="S147" s="39"/>
      <c r="T147" s="39"/>
      <c r="U147" s="39">
        <v>75</v>
      </c>
      <c r="V147" s="39"/>
      <c r="W147" s="39">
        <v>10</v>
      </c>
      <c r="X147" s="39">
        <v>60</v>
      </c>
      <c r="Y147" s="39">
        <v>30</v>
      </c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3">F147/F146</f>
        <v>#DIV/0!</v>
      </c>
      <c r="G148" s="30" t="e">
        <f t="shared" si="53"/>
        <v>#DIV/0!</v>
      </c>
      <c r="H148" s="30" t="e">
        <f t="shared" si="53"/>
        <v>#DIV/0!</v>
      </c>
      <c r="I148" s="30" t="e">
        <f t="shared" si="53"/>
        <v>#DIV/0!</v>
      </c>
      <c r="J148" s="30" t="e">
        <f t="shared" si="53"/>
        <v>#DIV/0!</v>
      </c>
      <c r="K148" s="30" t="e">
        <f t="shared" si="53"/>
        <v>#DIV/0!</v>
      </c>
      <c r="L148" s="30" t="e">
        <f t="shared" si="53"/>
        <v>#DIV/0!</v>
      </c>
      <c r="M148" s="30" t="e">
        <f t="shared" si="53"/>
        <v>#DIV/0!</v>
      </c>
      <c r="N148" s="30" t="e">
        <f t="shared" si="53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376.98412698412699</v>
      </c>
      <c r="C149" s="60">
        <f>C147/C144*10</f>
        <v>333.66837857666906</v>
      </c>
      <c r="D149" s="15">
        <f t="shared" ref="D149:D174" si="54">C149/B149</f>
        <v>0.88509927790863796</v>
      </c>
      <c r="E149" s="15"/>
      <c r="F149" s="58">
        <f t="shared" ref="F149:H149" si="55">F147/F144*10</f>
        <v>259</v>
      </c>
      <c r="G149" s="58">
        <f t="shared" si="55"/>
        <v>300</v>
      </c>
      <c r="H149" s="58">
        <f t="shared" si="55"/>
        <v>210</v>
      </c>
      <c r="I149" s="58">
        <f t="shared" ref="I149:N149" si="56">I147/I144*10</f>
        <v>700</v>
      </c>
      <c r="J149" s="58">
        <f t="shared" si="56"/>
        <v>210</v>
      </c>
      <c r="K149" s="58">
        <f t="shared" si="56"/>
        <v>270</v>
      </c>
      <c r="L149" s="58">
        <f t="shared" si="56"/>
        <v>611.8840579710145</v>
      </c>
      <c r="M149" s="58">
        <f t="shared" si="56"/>
        <v>300</v>
      </c>
      <c r="N149" s="58">
        <f t="shared" si="56"/>
        <v>260</v>
      </c>
      <c r="O149" s="58">
        <f t="shared" ref="O149:U149" si="57">O147/O144*10</f>
        <v>23.333333333333336</v>
      </c>
      <c r="P149" s="58"/>
      <c r="Q149" s="58">
        <f t="shared" si="57"/>
        <v>392.85714285714283</v>
      </c>
      <c r="R149" s="58"/>
      <c r="S149" s="58"/>
      <c r="T149" s="58"/>
      <c r="U149" s="58">
        <f t="shared" si="57"/>
        <v>500</v>
      </c>
      <c r="V149" s="58"/>
      <c r="W149" s="58">
        <f>W147/W144*10</f>
        <v>100</v>
      </c>
      <c r="X149" s="58">
        <f>X147/X144*10</f>
        <v>200</v>
      </c>
      <c r="Y149" s="58">
        <f>Y147/Y144*10</f>
        <v>33.333333333333336</v>
      </c>
      <c r="Z149" s="58"/>
    </row>
    <row r="150" spans="1:26" s="12" customFormat="1" ht="30" hidden="1" customHeight="1" outlineLevel="1" x14ac:dyDescent="0.25">
      <c r="A150" s="55" t="s">
        <v>179</v>
      </c>
      <c r="B150" s="23">
        <v>446</v>
      </c>
      <c r="C150" s="27">
        <f t="shared" si="20"/>
        <v>532</v>
      </c>
      <c r="D150" s="15">
        <f t="shared" si="54"/>
        <v>1.1928251121076232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>
        <v>46</v>
      </c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4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4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customHeight="1" outlineLevel="1" x14ac:dyDescent="0.25">
      <c r="A153" s="55" t="s">
        <v>111</v>
      </c>
      <c r="B153" s="19">
        <v>75</v>
      </c>
      <c r="C153" s="53">
        <f t="shared" si="20"/>
        <v>69.400000000000006</v>
      </c>
      <c r="D153" s="15">
        <f t="shared" si="54"/>
        <v>0.92533333333333345</v>
      </c>
      <c r="E153" s="15"/>
      <c r="F153" s="38"/>
      <c r="G153" s="37"/>
      <c r="H153" s="58"/>
      <c r="I153" s="37">
        <v>8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>
        <v>29</v>
      </c>
      <c r="T153" s="61">
        <v>6.5</v>
      </c>
      <c r="U153" s="37"/>
      <c r="V153" s="37"/>
      <c r="W153" s="37"/>
      <c r="X153" s="37">
        <v>25.9</v>
      </c>
      <c r="Y153" s="37"/>
      <c r="Z153" s="37"/>
    </row>
    <row r="154" spans="1:26" s="12" customFormat="1" ht="30" customHeight="1" x14ac:dyDescent="0.25">
      <c r="A154" s="32" t="s">
        <v>112</v>
      </c>
      <c r="B154" s="19">
        <v>129.19999999999999</v>
      </c>
      <c r="C154" s="53">
        <f t="shared" si="20"/>
        <v>125.5</v>
      </c>
      <c r="D154" s="15">
        <f t="shared" si="54"/>
        <v>0.9713622291021673</v>
      </c>
      <c r="E154" s="15"/>
      <c r="F154" s="38"/>
      <c r="G154" s="37"/>
      <c r="H154" s="37"/>
      <c r="I154" s="37">
        <v>16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>
        <v>48.7</v>
      </c>
      <c r="T154" s="61">
        <v>7</v>
      </c>
      <c r="U154" s="37"/>
      <c r="V154" s="37"/>
      <c r="W154" s="37"/>
      <c r="X154" s="61">
        <v>53.8</v>
      </c>
      <c r="Y154" s="37"/>
      <c r="Z154" s="37"/>
    </row>
    <row r="155" spans="1:26" s="12" customFormat="1" ht="30" customHeight="1" x14ac:dyDescent="0.25">
      <c r="A155" s="32" t="s">
        <v>98</v>
      </c>
      <c r="B155" s="60">
        <f>B154/B153*10</f>
        <v>17.226666666666667</v>
      </c>
      <c r="C155" s="60">
        <f>C154/C153*10</f>
        <v>18.0835734870317</v>
      </c>
      <c r="D155" s="15">
        <f t="shared" si="54"/>
        <v>1.0497430429778463</v>
      </c>
      <c r="E155" s="15"/>
      <c r="F155" s="38"/>
      <c r="G155" s="58"/>
      <c r="H155" s="58"/>
      <c r="I155" s="58">
        <f>I154/I153*10</f>
        <v>20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>
        <f>S154/S153*10</f>
        <v>16.793103448275865</v>
      </c>
      <c r="T155" s="58">
        <f>T154/T153*10</f>
        <v>10.769230769230768</v>
      </c>
      <c r="U155" s="58"/>
      <c r="V155" s="58"/>
      <c r="W155" s="58"/>
      <c r="X155" s="58">
        <f>X154/X153*10</f>
        <v>20.772200772200769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4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8">SUM(F157:Z157)</f>
        <v>0</v>
      </c>
      <c r="D157" s="15" t="e">
        <f t="shared" si="54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8"/>
        <v>#DIV/0!</v>
      </c>
      <c r="D158" s="15" t="e">
        <f t="shared" si="54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3517</v>
      </c>
      <c r="C159" s="27">
        <f t="shared" si="58"/>
        <v>2241</v>
      </c>
      <c r="D159" s="15">
        <f t="shared" si="54"/>
        <v>0.6371907876030708</v>
      </c>
      <c r="E159" s="15"/>
      <c r="F159" s="37">
        <v>277</v>
      </c>
      <c r="G159" s="37"/>
      <c r="H159" s="37"/>
      <c r="I159" s="37"/>
      <c r="J159" s="37"/>
      <c r="K159" s="37">
        <v>120</v>
      </c>
      <c r="L159" s="37">
        <v>70</v>
      </c>
      <c r="M159" s="37">
        <v>157</v>
      </c>
      <c r="N159" s="37"/>
      <c r="O159" s="37"/>
      <c r="P159" s="37"/>
      <c r="Q159" s="37">
        <v>320</v>
      </c>
      <c r="R159" s="37">
        <v>150</v>
      </c>
      <c r="S159" s="37"/>
      <c r="T159" s="37">
        <v>400</v>
      </c>
      <c r="U159" s="37">
        <v>100</v>
      </c>
      <c r="V159" s="37"/>
      <c r="W159" s="37">
        <v>220</v>
      </c>
      <c r="X159" s="37">
        <v>327</v>
      </c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2678</v>
      </c>
      <c r="C160" s="27">
        <f t="shared" si="58"/>
        <v>2737</v>
      </c>
      <c r="D160" s="15">
        <f t="shared" si="54"/>
        <v>1.0220313666915608</v>
      </c>
      <c r="E160" s="15"/>
      <c r="F160" s="37">
        <v>222</v>
      </c>
      <c r="G160" s="35"/>
      <c r="H160" s="58"/>
      <c r="I160" s="26"/>
      <c r="J160" s="26"/>
      <c r="K160" s="26">
        <v>108</v>
      </c>
      <c r="L160" s="26">
        <v>70</v>
      </c>
      <c r="M160" s="38">
        <v>187</v>
      </c>
      <c r="N160" s="38"/>
      <c r="O160" s="35"/>
      <c r="P160" s="35"/>
      <c r="Q160" s="38">
        <v>300</v>
      </c>
      <c r="R160" s="38">
        <v>510</v>
      </c>
      <c r="S160" s="38"/>
      <c r="T160" s="38">
        <v>600</v>
      </c>
      <c r="U160" s="38">
        <v>90</v>
      </c>
      <c r="V160" s="38"/>
      <c r="W160" s="38">
        <v>220</v>
      </c>
      <c r="X160" s="38">
        <v>330</v>
      </c>
      <c r="Y160" s="38">
        <v>100</v>
      </c>
      <c r="Z160" s="35"/>
    </row>
    <row r="161" spans="1:26" s="12" customFormat="1" ht="27" customHeight="1" x14ac:dyDescent="0.25">
      <c r="A161" s="32" t="s">
        <v>98</v>
      </c>
      <c r="B161" s="53">
        <f>B160/B159*10</f>
        <v>7.614444128518624</v>
      </c>
      <c r="C161" s="53">
        <f>C160/C159*10</f>
        <v>12.213297634984382</v>
      </c>
      <c r="D161" s="15">
        <f t="shared" si="54"/>
        <v>1.603964442951459</v>
      </c>
      <c r="E161" s="15"/>
      <c r="F161" s="54">
        <f t="shared" ref="F161" si="59">F160/F159*10</f>
        <v>8.0144404332129966</v>
      </c>
      <c r="G161" s="54"/>
      <c r="H161" s="54"/>
      <c r="I161" s="54"/>
      <c r="J161" s="54"/>
      <c r="K161" s="54">
        <f t="shared" ref="K161:M161" si="60">K160/K159*10</f>
        <v>9</v>
      </c>
      <c r="L161" s="54">
        <f t="shared" si="60"/>
        <v>10</v>
      </c>
      <c r="M161" s="54">
        <f t="shared" si="60"/>
        <v>11.910828025477706</v>
      </c>
      <c r="N161" s="54"/>
      <c r="O161" s="26"/>
      <c r="P161" s="26"/>
      <c r="Q161" s="54">
        <f>Q160/Q159*10</f>
        <v>9.375</v>
      </c>
      <c r="R161" s="54">
        <f t="shared" ref="R161" si="61">R160/R159*10</f>
        <v>34</v>
      </c>
      <c r="S161" s="54"/>
      <c r="T161" s="54">
        <f t="shared" ref="T161:U161" si="62">T160/T159*10</f>
        <v>15</v>
      </c>
      <c r="U161" s="54">
        <f t="shared" si="62"/>
        <v>9</v>
      </c>
      <c r="V161" s="54"/>
      <c r="W161" s="54">
        <f t="shared" ref="W161:Y161" si="63">W160/W159*10</f>
        <v>10</v>
      </c>
      <c r="X161" s="54">
        <f t="shared" si="63"/>
        <v>10.091743119266054</v>
      </c>
      <c r="Y161" s="54">
        <f t="shared" si="63"/>
        <v>10</v>
      </c>
      <c r="Z161" s="26"/>
    </row>
    <row r="162" spans="1:26" s="12" customFormat="1" ht="30" customHeight="1" x14ac:dyDescent="0.25">
      <c r="A162" s="55" t="s">
        <v>185</v>
      </c>
      <c r="B162" s="27">
        <v>7584</v>
      </c>
      <c r="C162" s="27">
        <f t="shared" si="58"/>
        <v>3468</v>
      </c>
      <c r="D162" s="15">
        <f t="shared" si="54"/>
        <v>0.45727848101265822</v>
      </c>
      <c r="E162" s="15"/>
      <c r="F162" s="37"/>
      <c r="G162" s="37"/>
      <c r="H162" s="37"/>
      <c r="I162" s="37">
        <v>709</v>
      </c>
      <c r="J162" s="37">
        <v>254</v>
      </c>
      <c r="K162" s="37">
        <v>1520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6676</v>
      </c>
      <c r="C163" s="27">
        <f t="shared" si="58"/>
        <v>2912</v>
      </c>
      <c r="D163" s="15">
        <f t="shared" si="54"/>
        <v>0.43618933493109646</v>
      </c>
      <c r="E163" s="15"/>
      <c r="F163" s="37"/>
      <c r="G163" s="35"/>
      <c r="H163" s="58"/>
      <c r="I163" s="26">
        <v>748</v>
      </c>
      <c r="J163" s="26">
        <v>277</v>
      </c>
      <c r="K163" s="26">
        <v>817</v>
      </c>
      <c r="L163" s="26">
        <v>260</v>
      </c>
      <c r="M163" s="38"/>
      <c r="N163" s="38">
        <v>810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f t="shared" ref="B164:E164" si="64">B163/B162*10</f>
        <v>8.8027426160337559</v>
      </c>
      <c r="C164" s="53">
        <f t="shared" si="64"/>
        <v>8.3967704728950405</v>
      </c>
      <c r="D164" s="15">
        <f t="shared" si="54"/>
        <v>0.95388117535104833</v>
      </c>
      <c r="E164" s="54" t="e">
        <f t="shared" si="64"/>
        <v>#DIV/0!</v>
      </c>
      <c r="F164" s="54"/>
      <c r="G164" s="54"/>
      <c r="H164" s="54"/>
      <c r="I164" s="54">
        <f>I163/I162*10</f>
        <v>10.550070521861777</v>
      </c>
      <c r="J164" s="54">
        <f>J163/J162*10</f>
        <v>10.905511811023622</v>
      </c>
      <c r="K164" s="54">
        <f>K163/K162*10</f>
        <v>5.375</v>
      </c>
      <c r="L164" s="54">
        <f>L163/L162*10</f>
        <v>10.236220472440944</v>
      </c>
      <c r="M164" s="54"/>
      <c r="N164" s="54">
        <f t="shared" ref="N164" si="65">N163/N162*10</f>
        <v>11.080711354309166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8"/>
        <v>165</v>
      </c>
      <c r="D165" s="15">
        <f t="shared" si="54"/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8"/>
        <v>104</v>
      </c>
      <c r="D166" s="15">
        <f t="shared" si="54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8"/>
        <v>11.304347826086957</v>
      </c>
      <c r="D167" s="15">
        <f t="shared" si="54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8"/>
        <v>0</v>
      </c>
      <c r="D168" s="15" t="e">
        <f t="shared" si="54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8"/>
        <v>0</v>
      </c>
      <c r="D169" s="15" t="e">
        <f t="shared" si="54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8"/>
        <v>#DIV/0!</v>
      </c>
      <c r="D170" s="15" t="e">
        <f t="shared" si="54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8"/>
        <v>0</v>
      </c>
      <c r="D171" s="15" t="e">
        <f t="shared" si="54"/>
        <v>#DIV/0!</v>
      </c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8"/>
        <v>0</v>
      </c>
      <c r="D172" s="15" t="e">
        <f t="shared" si="54"/>
        <v>#DIV/0!</v>
      </c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8"/>
        <v>#DIV/0!</v>
      </c>
      <c r="D173" s="15" t="e">
        <f t="shared" si="54"/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customHeight="1" x14ac:dyDescent="0.25">
      <c r="A174" s="55" t="s">
        <v>119</v>
      </c>
      <c r="B174" s="23">
        <v>550</v>
      </c>
      <c r="C174" s="27">
        <f t="shared" si="58"/>
        <v>748</v>
      </c>
      <c r="D174" s="15">
        <f t="shared" si="54"/>
        <v>1.36</v>
      </c>
      <c r="E174" s="15"/>
      <c r="F174" s="37"/>
      <c r="G174" s="37"/>
      <c r="H174" s="37"/>
      <c r="I174" s="37">
        <v>47</v>
      </c>
      <c r="J174" s="37"/>
      <c r="K174" s="37">
        <v>160</v>
      </c>
      <c r="L174" s="37"/>
      <c r="M174" s="37">
        <v>20</v>
      </c>
      <c r="N174" s="37">
        <v>155</v>
      </c>
      <c r="O174" s="37"/>
      <c r="P174" s="37"/>
      <c r="Q174" s="57">
        <v>45</v>
      </c>
      <c r="R174" s="37"/>
      <c r="S174" s="37"/>
      <c r="T174" s="37"/>
      <c r="U174" s="37"/>
      <c r="V174" s="37"/>
      <c r="W174" s="37"/>
      <c r="X174" s="37"/>
      <c r="Y174" s="37">
        <v>197</v>
      </c>
      <c r="Z174" s="37">
        <v>124</v>
      </c>
    </row>
    <row r="175" spans="1:26" s="12" customFormat="1" ht="30" hidden="1" customHeight="1" x14ac:dyDescent="0.25">
      <c r="A175" s="55" t="s">
        <v>120</v>
      </c>
      <c r="B175" s="23"/>
      <c r="C175" s="27">
        <f t="shared" si="58"/>
        <v>0</v>
      </c>
      <c r="D175" s="15" t="e">
        <f t="shared" ref="D175:D181" si="66"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8"/>
        <v>0</v>
      </c>
      <c r="D176" s="15" t="e">
        <f t="shared" si="66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6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96937</v>
      </c>
      <c r="C178" s="27">
        <f>SUM(F178:Z178)</f>
        <v>95841</v>
      </c>
      <c r="D178" s="15">
        <f t="shared" si="66"/>
        <v>0.98869368765280541</v>
      </c>
      <c r="E178" s="15"/>
      <c r="F178" s="39">
        <v>6500</v>
      </c>
      <c r="G178" s="39">
        <v>3100</v>
      </c>
      <c r="H178" s="39">
        <v>5500</v>
      </c>
      <c r="I178" s="39">
        <v>5750</v>
      </c>
      <c r="J178" s="39">
        <v>3245</v>
      </c>
      <c r="K178" s="39">
        <v>5946</v>
      </c>
      <c r="L178" s="39">
        <v>3030</v>
      </c>
      <c r="M178" s="39">
        <v>4552</v>
      </c>
      <c r="N178" s="39">
        <v>5074</v>
      </c>
      <c r="O178" s="39">
        <v>1686</v>
      </c>
      <c r="P178" s="39">
        <v>2641</v>
      </c>
      <c r="Q178" s="39">
        <v>5607</v>
      </c>
      <c r="R178" s="39">
        <v>6600</v>
      </c>
      <c r="S178" s="39">
        <v>4596</v>
      </c>
      <c r="T178" s="39">
        <v>7602</v>
      </c>
      <c r="U178" s="39">
        <v>4344</v>
      </c>
      <c r="V178" s="39">
        <v>2510</v>
      </c>
      <c r="W178" s="39">
        <v>2435</v>
      </c>
      <c r="X178" s="39">
        <v>5801</v>
      </c>
      <c r="Y178" s="39">
        <v>6912</v>
      </c>
      <c r="Z178" s="39">
        <v>2410</v>
      </c>
    </row>
    <row r="179" spans="1:26" s="50" customFormat="1" ht="30" customHeight="1" x14ac:dyDescent="0.25">
      <c r="A179" s="13" t="s">
        <v>123</v>
      </c>
      <c r="B179" s="9">
        <f>B178/B177</f>
        <v>0.92320952380952381</v>
      </c>
      <c r="C179" s="9">
        <f>C178/C177</f>
        <v>0.91277142857142857</v>
      </c>
      <c r="D179" s="15">
        <f t="shared" si="66"/>
        <v>0.98869368765280541</v>
      </c>
      <c r="E179" s="9"/>
      <c r="F179" s="30">
        <f>F178/F177</f>
        <v>0.87283469853632334</v>
      </c>
      <c r="G179" s="30">
        <f t="shared" ref="G179:Z179" si="67">G178/G177</f>
        <v>0.7586882036221243</v>
      </c>
      <c r="H179" s="30">
        <f t="shared" si="67"/>
        <v>1.0009099181073704</v>
      </c>
      <c r="I179" s="30">
        <f t="shared" si="67"/>
        <v>0.85286265203203793</v>
      </c>
      <c r="J179" s="30">
        <f t="shared" si="67"/>
        <v>0.96262236725007411</v>
      </c>
      <c r="K179" s="30">
        <f t="shared" si="67"/>
        <v>1.0023600809170601</v>
      </c>
      <c r="L179" s="30">
        <f t="shared" si="67"/>
        <v>0.7048150732728542</v>
      </c>
      <c r="M179" s="30">
        <f t="shared" si="67"/>
        <v>0.90120768164719856</v>
      </c>
      <c r="N179" s="30">
        <f t="shared" si="67"/>
        <v>1.1223180712231806</v>
      </c>
      <c r="O179" s="30">
        <f t="shared" si="67"/>
        <v>0.75639300134589504</v>
      </c>
      <c r="P179" s="30">
        <f t="shared" si="67"/>
        <v>0.85221039044853175</v>
      </c>
      <c r="Q179" s="30">
        <f t="shared" si="67"/>
        <v>0.79498085920884731</v>
      </c>
      <c r="R179" s="30">
        <f t="shared" si="67"/>
        <v>0.87382497021051242</v>
      </c>
      <c r="S179" s="30">
        <f t="shared" si="67"/>
        <v>0.89958896065766292</v>
      </c>
      <c r="T179" s="30">
        <f t="shared" si="67"/>
        <v>0.99203967114707037</v>
      </c>
      <c r="U179" s="30">
        <f t="shared" si="67"/>
        <v>1.0634026927784577</v>
      </c>
      <c r="V179" s="30">
        <f t="shared" si="67"/>
        <v>0.76222289705435775</v>
      </c>
      <c r="W179" s="30">
        <f t="shared" si="67"/>
        <v>1.1442669172932332</v>
      </c>
      <c r="X179" s="30">
        <f t="shared" si="67"/>
        <v>0.95160761154855644</v>
      </c>
      <c r="Y179" s="30">
        <f t="shared" si="67"/>
        <v>1.0015939718881322</v>
      </c>
      <c r="Z179" s="30">
        <f t="shared" si="67"/>
        <v>0.84650509308043553</v>
      </c>
    </row>
    <row r="180" spans="1:26" s="12" customFormat="1" ht="30" customHeight="1" x14ac:dyDescent="0.25">
      <c r="A180" s="32" t="s">
        <v>124</v>
      </c>
      <c r="B180" s="23">
        <v>76852</v>
      </c>
      <c r="C180" s="27">
        <f>SUM(F180:Z180)</f>
        <v>67643</v>
      </c>
      <c r="D180" s="15">
        <f t="shared" si="66"/>
        <v>0.88017227918596785</v>
      </c>
      <c r="E180" s="15"/>
      <c r="F180" s="10">
        <v>1004</v>
      </c>
      <c r="G180" s="10">
        <v>834</v>
      </c>
      <c r="H180" s="10">
        <v>7980</v>
      </c>
      <c r="I180" s="10">
        <v>4583</v>
      </c>
      <c r="J180" s="10">
        <v>3255</v>
      </c>
      <c r="K180" s="10">
        <v>5860</v>
      </c>
      <c r="L180" s="10">
        <v>4980</v>
      </c>
      <c r="M180" s="10">
        <v>7413</v>
      </c>
      <c r="N180" s="10">
        <v>100</v>
      </c>
      <c r="O180" s="10">
        <v>310</v>
      </c>
      <c r="P180" s="10">
        <v>297</v>
      </c>
      <c r="Q180" s="10">
        <v>1250</v>
      </c>
      <c r="R180" s="10">
        <v>7456</v>
      </c>
      <c r="S180" s="10">
        <v>198</v>
      </c>
      <c r="T180" s="10">
        <v>2590</v>
      </c>
      <c r="U180" s="10">
        <v>1524</v>
      </c>
      <c r="V180" s="10">
        <v>1021</v>
      </c>
      <c r="W180" s="10">
        <v>1659</v>
      </c>
      <c r="X180" s="10"/>
      <c r="Y180" s="10">
        <v>12189</v>
      </c>
      <c r="Z180" s="10">
        <v>3140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6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83464</v>
      </c>
      <c r="C182" s="27">
        <f>SUM(F182:Z182)</f>
        <v>91405</v>
      </c>
      <c r="D182" s="15">
        <f>C182/B182</f>
        <v>1.095142816064411</v>
      </c>
      <c r="E182" s="15"/>
      <c r="F182" s="39">
        <v>5300</v>
      </c>
      <c r="G182" s="39">
        <v>3080</v>
      </c>
      <c r="H182" s="39">
        <v>5050</v>
      </c>
      <c r="I182" s="39">
        <v>5746</v>
      </c>
      <c r="J182" s="39">
        <v>3106</v>
      </c>
      <c r="K182" s="39">
        <v>5946</v>
      </c>
      <c r="L182" s="39">
        <v>2823</v>
      </c>
      <c r="M182" s="39">
        <v>4041</v>
      </c>
      <c r="N182" s="39">
        <v>4647</v>
      </c>
      <c r="O182" s="39">
        <v>1559</v>
      </c>
      <c r="P182" s="39">
        <v>1760</v>
      </c>
      <c r="Q182" s="39">
        <v>5377</v>
      </c>
      <c r="R182" s="39">
        <v>6585</v>
      </c>
      <c r="S182" s="39">
        <v>4450</v>
      </c>
      <c r="T182" s="39">
        <v>7602</v>
      </c>
      <c r="U182" s="39">
        <v>4344</v>
      </c>
      <c r="V182" s="39">
        <v>2510</v>
      </c>
      <c r="W182" s="39">
        <v>2380</v>
      </c>
      <c r="X182" s="39">
        <v>5801</v>
      </c>
      <c r="Y182" s="39">
        <v>6912</v>
      </c>
      <c r="Z182" s="39">
        <v>2386</v>
      </c>
    </row>
    <row r="183" spans="1:26" s="12" customFormat="1" ht="30" customHeight="1" x14ac:dyDescent="0.25">
      <c r="A183" s="13" t="s">
        <v>52</v>
      </c>
      <c r="B183" s="87">
        <f>B182/B181</f>
        <v>0.7948952380952381</v>
      </c>
      <c r="C183" s="87">
        <f>C182/C181</f>
        <v>0.87052380952380948</v>
      </c>
      <c r="D183" s="15"/>
      <c r="E183" s="15"/>
      <c r="F183" s="16">
        <f>F182/F181</f>
        <v>0.71169598496038677</v>
      </c>
      <c r="G183" s="16">
        <f t="shared" ref="G183:Z183" si="68">G182/G181</f>
        <v>0.75379344101811063</v>
      </c>
      <c r="H183" s="16">
        <f t="shared" si="68"/>
        <v>0.91901728844404007</v>
      </c>
      <c r="I183" s="16">
        <f t="shared" si="68"/>
        <v>0.85226935627410261</v>
      </c>
      <c r="J183" s="16">
        <f t="shared" si="68"/>
        <v>0.92138831207356864</v>
      </c>
      <c r="K183" s="16">
        <f t="shared" si="68"/>
        <v>1.0023600809170601</v>
      </c>
      <c r="L183" s="16">
        <f t="shared" si="68"/>
        <v>0.65666434054431266</v>
      </c>
      <c r="M183" s="16">
        <f t="shared" si="68"/>
        <v>0.80003959611958031</v>
      </c>
      <c r="N183" s="16">
        <f t="shared" si="68"/>
        <v>1.0278699402786995</v>
      </c>
      <c r="O183" s="16">
        <f t="shared" si="68"/>
        <v>0.69941677882458497</v>
      </c>
      <c r="P183" s="16">
        <f t="shared" si="68"/>
        <v>0.56792513714101323</v>
      </c>
      <c r="Q183" s="16">
        <f t="shared" si="68"/>
        <v>0.76237062243017151</v>
      </c>
      <c r="R183" s="16">
        <f t="shared" si="68"/>
        <v>0.87183900436912487</v>
      </c>
      <c r="S183" s="16">
        <f t="shared" si="68"/>
        <v>0.87101193971422974</v>
      </c>
      <c r="T183" s="16">
        <f t="shared" si="68"/>
        <v>0.99203967114707037</v>
      </c>
      <c r="U183" s="16">
        <f t="shared" si="68"/>
        <v>1.0634026927784577</v>
      </c>
      <c r="V183" s="16">
        <f t="shared" si="68"/>
        <v>0.76222289705435775</v>
      </c>
      <c r="W183" s="16">
        <f t="shared" si="68"/>
        <v>1.118421052631579</v>
      </c>
      <c r="X183" s="16">
        <f t="shared" si="68"/>
        <v>0.95160761154855644</v>
      </c>
      <c r="Y183" s="16">
        <f t="shared" si="68"/>
        <v>1.0015939718881322</v>
      </c>
      <c r="Z183" s="16">
        <f t="shared" si="68"/>
        <v>0.83807516684229011</v>
      </c>
    </row>
    <row r="184" spans="1:26" s="12" customFormat="1" ht="30" customHeight="1" x14ac:dyDescent="0.25">
      <c r="A184" s="11" t="s">
        <v>127</v>
      </c>
      <c r="B184" s="26">
        <v>73746</v>
      </c>
      <c r="C184" s="26">
        <f>SUM(F184:Z184)</f>
        <v>81091</v>
      </c>
      <c r="D184" s="15">
        <f t="shared" ref="D184:D192" si="69">C184/B184</f>
        <v>1.0995986222981586</v>
      </c>
      <c r="E184" s="15"/>
      <c r="F184" s="10">
        <v>5120</v>
      </c>
      <c r="G184" s="10">
        <v>2513</v>
      </c>
      <c r="H184" s="10">
        <v>5010</v>
      </c>
      <c r="I184" s="10">
        <v>5372</v>
      </c>
      <c r="J184" s="10">
        <v>2671</v>
      </c>
      <c r="K184" s="10">
        <v>4746</v>
      </c>
      <c r="L184" s="10">
        <v>1175</v>
      </c>
      <c r="M184" s="10">
        <v>3698</v>
      </c>
      <c r="N184" s="10">
        <v>4577</v>
      </c>
      <c r="O184" s="10">
        <v>1482</v>
      </c>
      <c r="P184" s="10">
        <v>1510</v>
      </c>
      <c r="Q184" s="10">
        <v>5115</v>
      </c>
      <c r="R184" s="10">
        <v>6545</v>
      </c>
      <c r="S184" s="10">
        <v>4170</v>
      </c>
      <c r="T184" s="10">
        <v>6524</v>
      </c>
      <c r="U184" s="10">
        <v>4235</v>
      </c>
      <c r="V184" s="10">
        <v>2510</v>
      </c>
      <c r="W184" s="10">
        <v>2380</v>
      </c>
      <c r="X184" s="10">
        <v>4797</v>
      </c>
      <c r="Y184" s="10">
        <v>5232</v>
      </c>
      <c r="Z184" s="10">
        <v>1709</v>
      </c>
    </row>
    <row r="185" spans="1:26" s="12" customFormat="1" ht="30" customHeight="1" x14ac:dyDescent="0.25">
      <c r="A185" s="11" t="s">
        <v>128</v>
      </c>
      <c r="B185" s="26">
        <v>7426</v>
      </c>
      <c r="C185" s="26">
        <f>SUM(F185:Z185)</f>
        <v>9619</v>
      </c>
      <c r="D185" s="15">
        <f t="shared" si="69"/>
        <v>1.2953137624562348</v>
      </c>
      <c r="E185" s="15"/>
      <c r="F185" s="10">
        <v>180</v>
      </c>
      <c r="G185" s="10">
        <v>516</v>
      </c>
      <c r="H185" s="10">
        <v>40</v>
      </c>
      <c r="I185" s="10">
        <v>310</v>
      </c>
      <c r="J185" s="10">
        <v>435</v>
      </c>
      <c r="K185" s="10">
        <v>1200</v>
      </c>
      <c r="L185" s="10">
        <v>1608</v>
      </c>
      <c r="M185" s="10">
        <v>397</v>
      </c>
      <c r="N185" s="10">
        <v>70</v>
      </c>
      <c r="O185" s="10">
        <v>77</v>
      </c>
      <c r="P185" s="10">
        <v>250</v>
      </c>
      <c r="Q185" s="10">
        <v>20</v>
      </c>
      <c r="R185" s="10">
        <v>40</v>
      </c>
      <c r="S185" s="10">
        <v>280</v>
      </c>
      <c r="T185" s="10">
        <v>1078</v>
      </c>
      <c r="U185" s="10">
        <v>109</v>
      </c>
      <c r="V185" s="10"/>
      <c r="W185" s="10"/>
      <c r="X185" s="10">
        <v>1004</v>
      </c>
      <c r="Y185" s="10">
        <v>1328</v>
      </c>
      <c r="Z185" s="10">
        <v>677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9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9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9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9"/>
        <v>1.0357669719494327</v>
      </c>
      <c r="E189" s="15"/>
      <c r="F189" s="73">
        <f t="shared" ref="F189:Z189" si="70">F188/F187</f>
        <v>1</v>
      </c>
      <c r="G189" s="73">
        <f t="shared" si="70"/>
        <v>1</v>
      </c>
      <c r="H189" s="73">
        <f t="shared" si="70"/>
        <v>0.94922737306843263</v>
      </c>
      <c r="I189" s="73">
        <f t="shared" si="70"/>
        <v>1</v>
      </c>
      <c r="J189" s="73">
        <f t="shared" si="70"/>
        <v>1</v>
      </c>
      <c r="K189" s="73">
        <f t="shared" si="70"/>
        <v>0.97792541791684529</v>
      </c>
      <c r="L189" s="73">
        <f t="shared" si="70"/>
        <v>0.93088235294117649</v>
      </c>
      <c r="M189" s="73">
        <f t="shared" si="70"/>
        <v>0.96925900435879786</v>
      </c>
      <c r="N189" s="73">
        <f t="shared" si="70"/>
        <v>0.91349480968858132</v>
      </c>
      <c r="O189" s="73">
        <f t="shared" si="70"/>
        <v>1</v>
      </c>
      <c r="P189" s="73">
        <f t="shared" si="70"/>
        <v>1</v>
      </c>
      <c r="Q189" s="73">
        <f t="shared" si="70"/>
        <v>1</v>
      </c>
      <c r="R189" s="73">
        <f t="shared" si="70"/>
        <v>1</v>
      </c>
      <c r="S189" s="73">
        <f t="shared" si="70"/>
        <v>0.87258371903076504</v>
      </c>
      <c r="T189" s="73">
        <f t="shared" si="70"/>
        <v>1</v>
      </c>
      <c r="U189" s="73">
        <f t="shared" si="70"/>
        <v>0.95635430038510916</v>
      </c>
      <c r="V189" s="73">
        <f t="shared" si="70"/>
        <v>0.84951456310679607</v>
      </c>
      <c r="W189" s="73">
        <f t="shared" si="70"/>
        <v>1</v>
      </c>
      <c r="X189" s="73">
        <f t="shared" si="70"/>
        <v>1.0254816656308265</v>
      </c>
      <c r="Y189" s="73">
        <f t="shared" si="70"/>
        <v>0.87535121328224774</v>
      </c>
      <c r="Z189" s="73">
        <f t="shared" si="70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9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9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9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94783</v>
      </c>
      <c r="C194" s="27">
        <f>SUM(F194:Z194)</f>
        <v>119160.5</v>
      </c>
      <c r="D194" s="9">
        <f>C194/B194</f>
        <v>1.2571927455345369</v>
      </c>
      <c r="E194" s="9"/>
      <c r="F194" s="26">
        <v>2164</v>
      </c>
      <c r="G194" s="26">
        <v>2569</v>
      </c>
      <c r="H194" s="26">
        <v>13620</v>
      </c>
      <c r="I194" s="26">
        <v>8128</v>
      </c>
      <c r="J194" s="26">
        <v>6548</v>
      </c>
      <c r="K194" s="26">
        <v>7960</v>
      </c>
      <c r="L194" s="26">
        <v>4298</v>
      </c>
      <c r="M194" s="26">
        <v>10027</v>
      </c>
      <c r="N194" s="26">
        <v>4269.5</v>
      </c>
      <c r="O194" s="26">
        <v>3200</v>
      </c>
      <c r="P194" s="26">
        <v>3928</v>
      </c>
      <c r="Q194" s="26">
        <v>5785</v>
      </c>
      <c r="R194" s="26">
        <v>8081</v>
      </c>
      <c r="S194" s="26">
        <v>2744</v>
      </c>
      <c r="T194" s="26">
        <v>4662</v>
      </c>
      <c r="U194" s="26">
        <v>4773</v>
      </c>
      <c r="V194" s="26">
        <v>2250</v>
      </c>
      <c r="W194" s="26">
        <v>1154</v>
      </c>
      <c r="X194" s="26">
        <v>4616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42652.35</v>
      </c>
      <c r="C196" s="27">
        <f>C194*0.45</f>
        <v>53622.224999999999</v>
      </c>
      <c r="D196" s="27">
        <f t="shared" ref="D196:Z196" si="71">D194*0.45</f>
        <v>0.5657367354905416</v>
      </c>
      <c r="E196" s="27">
        <f t="shared" si="71"/>
        <v>0</v>
      </c>
      <c r="F196" s="26">
        <f t="shared" si="71"/>
        <v>973.80000000000007</v>
      </c>
      <c r="G196" s="26">
        <f t="shared" si="71"/>
        <v>1156.05</v>
      </c>
      <c r="H196" s="26">
        <f t="shared" si="71"/>
        <v>6129</v>
      </c>
      <c r="I196" s="26">
        <f t="shared" si="71"/>
        <v>3657.6</v>
      </c>
      <c r="J196" s="26">
        <f t="shared" si="71"/>
        <v>2946.6</v>
      </c>
      <c r="K196" s="26">
        <f t="shared" si="71"/>
        <v>3582</v>
      </c>
      <c r="L196" s="26">
        <f t="shared" si="71"/>
        <v>1934.1000000000001</v>
      </c>
      <c r="M196" s="26">
        <f t="shared" si="71"/>
        <v>4512.1500000000005</v>
      </c>
      <c r="N196" s="26">
        <f t="shared" si="71"/>
        <v>1921.2750000000001</v>
      </c>
      <c r="O196" s="26">
        <f t="shared" si="71"/>
        <v>1440</v>
      </c>
      <c r="P196" s="26">
        <f t="shared" si="71"/>
        <v>1767.6000000000001</v>
      </c>
      <c r="Q196" s="26">
        <f t="shared" si="71"/>
        <v>2603.25</v>
      </c>
      <c r="R196" s="26">
        <f t="shared" si="71"/>
        <v>3636.4500000000003</v>
      </c>
      <c r="S196" s="26">
        <f t="shared" si="71"/>
        <v>1234.8</v>
      </c>
      <c r="T196" s="26">
        <f t="shared" si="71"/>
        <v>2097.9</v>
      </c>
      <c r="U196" s="26">
        <f t="shared" si="71"/>
        <v>2147.85</v>
      </c>
      <c r="V196" s="26">
        <f t="shared" si="71"/>
        <v>1012.5</v>
      </c>
      <c r="W196" s="26">
        <f t="shared" si="71"/>
        <v>519.30000000000007</v>
      </c>
      <c r="X196" s="26">
        <f t="shared" si="71"/>
        <v>2077.2000000000003</v>
      </c>
      <c r="Y196" s="26">
        <f t="shared" si="71"/>
        <v>4415.4000000000005</v>
      </c>
      <c r="Z196" s="26">
        <f t="shared" si="71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f>B194/B195</f>
        <v>0.87698699087695919</v>
      </c>
      <c r="C197" s="52">
        <f>C194/C195</f>
        <v>1.2539382714750233</v>
      </c>
      <c r="D197" s="9"/>
      <c r="E197" s="9"/>
      <c r="F197" s="73">
        <f t="shared" ref="F197:Z197" si="72">F194/F195</f>
        <v>1.5715323166303559</v>
      </c>
      <c r="G197" s="73">
        <f t="shared" si="72"/>
        <v>1.0955223880597016</v>
      </c>
      <c r="H197" s="73">
        <f t="shared" si="72"/>
        <v>1.4576198630136987</v>
      </c>
      <c r="I197" s="73">
        <f t="shared" si="72"/>
        <v>0.93243088218423764</v>
      </c>
      <c r="J197" s="73">
        <f t="shared" si="72"/>
        <v>1.4932725199543899</v>
      </c>
      <c r="K197" s="73">
        <f t="shared" si="72"/>
        <v>1.7831541218637992</v>
      </c>
      <c r="L197" s="73">
        <f t="shared" si="72"/>
        <v>1.8525862068965517</v>
      </c>
      <c r="M197" s="73">
        <f t="shared" si="72"/>
        <v>1.0101752971992746</v>
      </c>
      <c r="N197" s="73">
        <f t="shared" si="72"/>
        <v>1.0433773216031281</v>
      </c>
      <c r="O197" s="73">
        <f t="shared" si="72"/>
        <v>1.0161956176563989</v>
      </c>
      <c r="P197" s="73">
        <f t="shared" si="72"/>
        <v>1.4237042406669083</v>
      </c>
      <c r="Q197" s="73">
        <f t="shared" si="72"/>
        <v>1.0010382419103652</v>
      </c>
      <c r="R197" s="73">
        <f t="shared" si="72"/>
        <v>1.7230277185501066</v>
      </c>
      <c r="S197" s="73">
        <f t="shared" si="72"/>
        <v>1</v>
      </c>
      <c r="T197" s="73">
        <f t="shared" si="72"/>
        <v>1.0387700534759359</v>
      </c>
      <c r="U197" s="73">
        <f t="shared" si="72"/>
        <v>0.9565130260521042</v>
      </c>
      <c r="V197" s="73">
        <f t="shared" si="72"/>
        <v>1.3595166163141994</v>
      </c>
      <c r="W197" s="73">
        <f t="shared" si="72"/>
        <v>2.5362637362637361</v>
      </c>
      <c r="X197" s="73">
        <f t="shared" si="72"/>
        <v>1.3310265282583622</v>
      </c>
      <c r="Y197" s="73">
        <f t="shared" si="72"/>
        <v>1.8478342749529191</v>
      </c>
      <c r="Z197" s="73">
        <f t="shared" si="72"/>
        <v>1</v>
      </c>
    </row>
    <row r="198" spans="1:36" s="63" customFormat="1" ht="30" customHeight="1" outlineLevel="1" x14ac:dyDescent="0.25">
      <c r="A198" s="55" t="s">
        <v>139</v>
      </c>
      <c r="B198" s="23">
        <v>279267</v>
      </c>
      <c r="C198" s="27">
        <f>SUM(F198:Z198)</f>
        <v>316044</v>
      </c>
      <c r="D198" s="9">
        <f>C198/B198</f>
        <v>1.1316911772604712</v>
      </c>
      <c r="E198" s="9"/>
      <c r="F198" s="26">
        <v>320</v>
      </c>
      <c r="G198" s="26">
        <v>9000</v>
      </c>
      <c r="H198" s="26">
        <v>23950</v>
      </c>
      <c r="I198" s="26">
        <v>20176</v>
      </c>
      <c r="J198" s="26">
        <v>6487</v>
      </c>
      <c r="K198" s="26">
        <v>16950</v>
      </c>
      <c r="L198" s="26">
        <v>2090</v>
      </c>
      <c r="M198" s="26">
        <v>18964</v>
      </c>
      <c r="N198" s="26">
        <v>10109</v>
      </c>
      <c r="O198" s="26">
        <v>14400</v>
      </c>
      <c r="P198" s="26">
        <v>7649</v>
      </c>
      <c r="Q198" s="26">
        <v>27140</v>
      </c>
      <c r="R198" s="26">
        <v>4150</v>
      </c>
      <c r="S198" s="26">
        <v>7000</v>
      </c>
      <c r="T198" s="26">
        <v>8700</v>
      </c>
      <c r="U198" s="26">
        <v>48265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18200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83780.099999999991</v>
      </c>
      <c r="C200" s="27">
        <f>C198*0.3</f>
        <v>94813.2</v>
      </c>
      <c r="D200" s="27">
        <f t="shared" ref="D200:Z200" si="73">D198*0.3</f>
        <v>0.33950735317814135</v>
      </c>
      <c r="E200" s="27">
        <f t="shared" si="73"/>
        <v>0</v>
      </c>
      <c r="F200" s="26">
        <f t="shared" si="73"/>
        <v>96</v>
      </c>
      <c r="G200" s="26">
        <f t="shared" si="73"/>
        <v>2700</v>
      </c>
      <c r="H200" s="26">
        <f t="shared" si="73"/>
        <v>7185</v>
      </c>
      <c r="I200" s="26">
        <f t="shared" si="73"/>
        <v>6052.8</v>
      </c>
      <c r="J200" s="26">
        <f t="shared" si="73"/>
        <v>1946.1</v>
      </c>
      <c r="K200" s="26">
        <f t="shared" si="73"/>
        <v>5085</v>
      </c>
      <c r="L200" s="26">
        <f t="shared" si="73"/>
        <v>627</v>
      </c>
      <c r="M200" s="26">
        <f t="shared" si="73"/>
        <v>5689.2</v>
      </c>
      <c r="N200" s="26">
        <f t="shared" si="73"/>
        <v>3032.7</v>
      </c>
      <c r="O200" s="26">
        <f t="shared" si="73"/>
        <v>4320</v>
      </c>
      <c r="P200" s="26">
        <f t="shared" si="73"/>
        <v>2294.6999999999998</v>
      </c>
      <c r="Q200" s="26">
        <f t="shared" si="73"/>
        <v>8142</v>
      </c>
      <c r="R200" s="26">
        <f t="shared" si="73"/>
        <v>1245</v>
      </c>
      <c r="S200" s="26">
        <f t="shared" si="73"/>
        <v>2100</v>
      </c>
      <c r="T200" s="26">
        <f t="shared" si="73"/>
        <v>2610</v>
      </c>
      <c r="U200" s="26">
        <f t="shared" si="73"/>
        <v>14479.5</v>
      </c>
      <c r="V200" s="26">
        <f t="shared" si="73"/>
        <v>870</v>
      </c>
      <c r="W200" s="26">
        <f t="shared" si="73"/>
        <v>450</v>
      </c>
      <c r="X200" s="26">
        <f t="shared" si="73"/>
        <v>5415.9</v>
      </c>
      <c r="Y200" s="26">
        <f t="shared" si="73"/>
        <v>15012.3</v>
      </c>
      <c r="Z200" s="26">
        <f t="shared" si="73"/>
        <v>5460</v>
      </c>
    </row>
    <row r="201" spans="1:36" s="63" customFormat="1" ht="30" customHeight="1" collapsed="1" x14ac:dyDescent="0.25">
      <c r="A201" s="13" t="s">
        <v>138</v>
      </c>
      <c r="B201" s="9">
        <f>B198/B199</f>
        <v>1.1547163726126632</v>
      </c>
      <c r="C201" s="9">
        <f>C198/C199</f>
        <v>1.2059249988552938</v>
      </c>
      <c r="D201" s="9"/>
      <c r="E201" s="9"/>
      <c r="F201" s="30">
        <f t="shared" ref="F201:Z201" si="74">F198/F199</f>
        <v>9.682299546142209E-2</v>
      </c>
      <c r="G201" s="30">
        <f t="shared" si="74"/>
        <v>1.4328928514567745</v>
      </c>
      <c r="H201" s="30">
        <f t="shared" si="74"/>
        <v>1.2428000622697317</v>
      </c>
      <c r="I201" s="30">
        <f t="shared" si="74"/>
        <v>1.1676601655188379</v>
      </c>
      <c r="J201" s="30">
        <f t="shared" si="74"/>
        <v>0.86297725156312355</v>
      </c>
      <c r="K201" s="30">
        <f t="shared" si="74"/>
        <v>1.1076259556949617</v>
      </c>
      <c r="L201" s="30">
        <f t="shared" si="74"/>
        <v>1.9227230910763569</v>
      </c>
      <c r="M201" s="30">
        <f t="shared" si="74"/>
        <v>1.0060477453580903</v>
      </c>
      <c r="N201" s="30">
        <f t="shared" si="74"/>
        <v>0.96074890705189131</v>
      </c>
      <c r="O201" s="30">
        <f t="shared" si="74"/>
        <v>1.3065964975954996</v>
      </c>
      <c r="P201" s="30">
        <f t="shared" si="74"/>
        <v>1.0079061799973645</v>
      </c>
      <c r="Q201" s="30">
        <f t="shared" si="74"/>
        <v>1.3417045679256476</v>
      </c>
      <c r="R201" s="30">
        <f t="shared" si="74"/>
        <v>0.98809523809523814</v>
      </c>
      <c r="S201" s="30">
        <f t="shared" si="74"/>
        <v>1.308411214953271</v>
      </c>
      <c r="T201" s="30">
        <f t="shared" si="74"/>
        <v>0.89478556001234189</v>
      </c>
      <c r="U201" s="30">
        <f t="shared" si="74"/>
        <v>1.3817239701125075</v>
      </c>
      <c r="V201" s="30">
        <f t="shared" si="74"/>
        <v>1.1679420056383407</v>
      </c>
      <c r="W201" s="30">
        <f t="shared" si="74"/>
        <v>1.0141987829614605</v>
      </c>
      <c r="X201" s="30">
        <f t="shared" si="74"/>
        <v>1.4871900486036742</v>
      </c>
      <c r="Y201" s="30">
        <f t="shared" si="74"/>
        <v>1.5339177880636361</v>
      </c>
      <c r="Z201" s="30">
        <f t="shared" si="74"/>
        <v>0.87102177554438864</v>
      </c>
    </row>
    <row r="202" spans="1:36" s="63" customFormat="1" ht="30" customHeight="1" outlineLevel="1" x14ac:dyDescent="0.25">
      <c r="A202" s="55" t="s">
        <v>140</v>
      </c>
      <c r="B202" s="23">
        <v>63209</v>
      </c>
      <c r="C202" s="27">
        <f>SUM(F202:Z202)</f>
        <v>43975</v>
      </c>
      <c r="D202" s="9">
        <f>C202/B202</f>
        <v>0.69570788969925168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>
        <v>2500</v>
      </c>
      <c r="L202" s="26">
        <v>2150</v>
      </c>
      <c r="M202" s="26">
        <v>3625</v>
      </c>
      <c r="N202" s="26"/>
      <c r="O202" s="26">
        <v>4100</v>
      </c>
      <c r="P202" s="26">
        <v>4582</v>
      </c>
      <c r="Q202" s="26">
        <v>4550</v>
      </c>
      <c r="R202" s="26">
        <v>550</v>
      </c>
      <c r="S202" s="26"/>
      <c r="T202" s="26">
        <v>1300</v>
      </c>
      <c r="U202" s="26"/>
      <c r="V202" s="26"/>
      <c r="W202" s="26"/>
      <c r="X202" s="26">
        <v>1280</v>
      </c>
      <c r="Y202" s="26">
        <v>1600</v>
      </c>
      <c r="Z202" s="26">
        <v>3100</v>
      </c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12009.710000000001</v>
      </c>
      <c r="C204" s="27">
        <f>C202*0.19</f>
        <v>8355.25</v>
      </c>
      <c r="D204" s="27">
        <f t="shared" ref="D204:E204" si="75">D202*0.19</f>
        <v>0.13218449904285781</v>
      </c>
      <c r="E204" s="27">
        <f t="shared" si="75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6">L202*0.19</f>
        <v>408.5</v>
      </c>
      <c r="M204" s="26">
        <f t="shared" si="76"/>
        <v>688.75</v>
      </c>
      <c r="N204" s="26"/>
      <c r="O204" s="26">
        <f t="shared" si="76"/>
        <v>779</v>
      </c>
      <c r="P204" s="26">
        <f t="shared" si="76"/>
        <v>870.58</v>
      </c>
      <c r="Q204" s="26">
        <f t="shared" si="76"/>
        <v>864.5</v>
      </c>
      <c r="R204" s="26"/>
      <c r="S204" s="26"/>
      <c r="T204" s="26"/>
      <c r="U204" s="26"/>
      <c r="V204" s="26"/>
      <c r="W204" s="26"/>
      <c r="X204" s="26">
        <f t="shared" ref="X204" si="77">X202*0.19</f>
        <v>243.2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f>B202/B203</f>
        <v>0.25465833504558621</v>
      </c>
      <c r="C205" s="9">
        <f>C202/C203</f>
        <v>0.13452455245157421</v>
      </c>
      <c r="D205" s="9"/>
      <c r="E205" s="9"/>
      <c r="F205" s="30"/>
      <c r="G205" s="30">
        <f t="shared" ref="G205:K205" si="78">G202/H203</f>
        <v>5.7079797556984661E-2</v>
      </c>
      <c r="H205" s="30"/>
      <c r="I205" s="30">
        <f t="shared" si="78"/>
        <v>0.11609682475184303</v>
      </c>
      <c r="J205" s="30">
        <f t="shared" si="78"/>
        <v>2.3291509828523629</v>
      </c>
      <c r="K205" s="30">
        <f t="shared" si="78"/>
        <v>1.379690949227373</v>
      </c>
      <c r="L205" s="30">
        <f>L202/L203</f>
        <v>1.1865342163355408</v>
      </c>
      <c r="M205" s="30">
        <f>M202/M203</f>
        <v>0.21323529411764705</v>
      </c>
      <c r="N205" s="30"/>
      <c r="O205" s="30">
        <f t="shared" ref="O205:Z205" si="79">O202/O203</f>
        <v>0.34722222222222221</v>
      </c>
      <c r="P205" s="30">
        <f t="shared" si="79"/>
        <v>0.33210118141624989</v>
      </c>
      <c r="Q205" s="30">
        <f t="shared" si="79"/>
        <v>0.23617960031144564</v>
      </c>
      <c r="R205" s="30"/>
      <c r="S205" s="30"/>
      <c r="T205" s="30">
        <f t="shared" si="79"/>
        <v>0.1738200294156973</v>
      </c>
      <c r="U205" s="30"/>
      <c r="V205" s="30"/>
      <c r="W205" s="30"/>
      <c r="X205" s="30">
        <f t="shared" si="79"/>
        <v>9.8416115638935875E-2</v>
      </c>
      <c r="Y205" s="30"/>
      <c r="Z205" s="30">
        <f t="shared" si="79"/>
        <v>0.16531569965870307</v>
      </c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396</v>
      </c>
      <c r="D206" s="9">
        <f>C206/B206</f>
        <v>0.91666666666666663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300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277.2</v>
      </c>
      <c r="D207" s="9">
        <f>C207/B207</f>
        <v>1.7433962264150942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157067.875</v>
      </c>
      <c r="D211" s="9">
        <f>C211/B211</f>
        <v>1.3885312240315424</v>
      </c>
      <c r="E211" s="9"/>
      <c r="F211" s="26">
        <f>F209+F207+F204+F200+F196</f>
        <v>1069.8000000000002</v>
      </c>
      <c r="G211" s="26">
        <f t="shared" ref="G211:Z211" si="80">G209+G207+G204+G200+G196</f>
        <v>3856.05</v>
      </c>
      <c r="H211" s="26">
        <f t="shared" si="80"/>
        <v>13314</v>
      </c>
      <c r="I211" s="26">
        <f t="shared" si="80"/>
        <v>10090.4</v>
      </c>
      <c r="J211" s="26">
        <f t="shared" si="80"/>
        <v>7008.92</v>
      </c>
      <c r="K211" s="26">
        <f t="shared" si="80"/>
        <v>8667</v>
      </c>
      <c r="L211" s="26">
        <f t="shared" si="80"/>
        <v>2969.6000000000004</v>
      </c>
      <c r="M211" s="26">
        <f t="shared" si="80"/>
        <v>10890.1</v>
      </c>
      <c r="N211" s="26">
        <f t="shared" si="80"/>
        <v>4953.9750000000004</v>
      </c>
      <c r="O211" s="26">
        <f t="shared" si="80"/>
        <v>6539</v>
      </c>
      <c r="P211" s="26">
        <f t="shared" si="80"/>
        <v>4932.88</v>
      </c>
      <c r="Q211" s="26">
        <f t="shared" si="80"/>
        <v>11609.75</v>
      </c>
      <c r="R211" s="26">
        <f t="shared" si="80"/>
        <v>4881.4500000000007</v>
      </c>
      <c r="S211" s="26">
        <f t="shared" si="80"/>
        <v>3334.8</v>
      </c>
      <c r="T211" s="26">
        <f t="shared" si="80"/>
        <v>4707.8999999999996</v>
      </c>
      <c r="U211" s="26">
        <f t="shared" si="80"/>
        <v>16627.349999999999</v>
      </c>
      <c r="V211" s="26">
        <f t="shared" si="80"/>
        <v>1882.5</v>
      </c>
      <c r="W211" s="26">
        <f t="shared" si="80"/>
        <v>969.30000000000007</v>
      </c>
      <c r="X211" s="26">
        <f t="shared" si="80"/>
        <v>7736.2999999999993</v>
      </c>
      <c r="Y211" s="26">
        <f t="shared" si="80"/>
        <v>19427.7</v>
      </c>
      <c r="Z211" s="26">
        <f t="shared" si="80"/>
        <v>9317.4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67497</v>
      </c>
      <c r="D212" s="9">
        <f>C212/B212</f>
        <v>1.0854923529695566</v>
      </c>
      <c r="E212" s="9"/>
      <c r="F212" s="26">
        <v>620</v>
      </c>
      <c r="G212" s="26">
        <v>1884</v>
      </c>
      <c r="H212" s="26">
        <v>5256</v>
      </c>
      <c r="I212" s="26">
        <v>6200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24" customHeight="1" x14ac:dyDescent="0.25">
      <c r="A213" s="55" t="s">
        <v>164</v>
      </c>
      <c r="B213" s="53">
        <v>20.8</v>
      </c>
      <c r="C213" s="53">
        <f>C211/C212*10</f>
        <v>23.270349052550486</v>
      </c>
      <c r="D213" s="9">
        <f>C213/B213</f>
        <v>1.1187667813726194</v>
      </c>
      <c r="E213" s="9"/>
      <c r="F213" s="54">
        <f>F211/F212*10</f>
        <v>17.254838709677422</v>
      </c>
      <c r="G213" s="54">
        <f t="shared" ref="G213:Z213" si="81">G211/G212*10</f>
        <v>20.467356687898089</v>
      </c>
      <c r="H213" s="54">
        <f t="shared" si="81"/>
        <v>25.331050228310502</v>
      </c>
      <c r="I213" s="54">
        <f t="shared" si="81"/>
        <v>16.274838709677418</v>
      </c>
      <c r="J213" s="54">
        <f t="shared" si="81"/>
        <v>24.863142958495921</v>
      </c>
      <c r="K213" s="54">
        <f t="shared" si="81"/>
        <v>30.209132101777627</v>
      </c>
      <c r="L213" s="54">
        <f t="shared" si="81"/>
        <v>45.546012269938657</v>
      </c>
      <c r="M213" s="54">
        <f t="shared" si="81"/>
        <v>17.066447265318917</v>
      </c>
      <c r="N213" s="54">
        <f t="shared" si="81"/>
        <v>18.836406844106467</v>
      </c>
      <c r="O213" s="54">
        <f t="shared" si="81"/>
        <v>27.684165961049956</v>
      </c>
      <c r="P213" s="54">
        <f t="shared" si="81"/>
        <v>23.830338164251209</v>
      </c>
      <c r="Q213" s="54">
        <f t="shared" si="81"/>
        <v>26.781430219146483</v>
      </c>
      <c r="R213" s="54">
        <f t="shared" si="81"/>
        <v>25.437467430953625</v>
      </c>
      <c r="S213" s="54">
        <f t="shared" si="81"/>
        <v>27.002429149797571</v>
      </c>
      <c r="T213" s="54">
        <f t="shared" si="81"/>
        <v>20.979946524064168</v>
      </c>
      <c r="U213" s="54">
        <f t="shared" si="81"/>
        <v>22.214228456913826</v>
      </c>
      <c r="V213" s="54">
        <f t="shared" si="81"/>
        <v>20.220193340494092</v>
      </c>
      <c r="W213" s="54">
        <f t="shared" si="81"/>
        <v>28.425219941348978</v>
      </c>
      <c r="X213" s="54">
        <f t="shared" si="81"/>
        <v>29.743560169165701</v>
      </c>
      <c r="Y213" s="54">
        <f t="shared" si="81"/>
        <v>24.777069251370996</v>
      </c>
      <c r="Z213" s="54">
        <f t="shared" si="81"/>
        <v>19.322687681459975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67"/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</row>
    <row r="224" spans="1:26" ht="20.399999999999999" hidden="1" customHeight="1" x14ac:dyDescent="0.3">
      <c r="A224" s="165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hidden="1" customHeight="1" x14ac:dyDescent="0.25">
      <c r="A227" s="32" t="s">
        <v>150</v>
      </c>
      <c r="B227" s="27"/>
      <c r="C227" s="27">
        <f>SUM(F227:Z227)</f>
        <v>263667</v>
      </c>
      <c r="D227" s="27"/>
      <c r="E227" s="134"/>
      <c r="F227" s="39">
        <v>10558</v>
      </c>
      <c r="G227" s="39">
        <v>7168</v>
      </c>
      <c r="H227" s="39">
        <v>17579</v>
      </c>
      <c r="I227" s="39">
        <v>15874</v>
      </c>
      <c r="J227" s="39">
        <v>8260</v>
      </c>
      <c r="K227" s="39">
        <v>18833</v>
      </c>
      <c r="L227" s="39">
        <v>11318</v>
      </c>
      <c r="M227" s="39">
        <v>14217</v>
      </c>
      <c r="N227" s="39">
        <v>13735</v>
      </c>
      <c r="O227" s="39">
        <v>4009</v>
      </c>
      <c r="P227" s="39">
        <v>7720</v>
      </c>
      <c r="Q227" s="39">
        <v>12686</v>
      </c>
      <c r="R227" s="39">
        <v>15634</v>
      </c>
      <c r="S227" s="39">
        <v>14327</v>
      </c>
      <c r="T227" s="39">
        <v>17997</v>
      </c>
      <c r="U227" s="39">
        <v>12025</v>
      </c>
      <c r="V227" s="39">
        <v>11483</v>
      </c>
      <c r="W227" s="39">
        <v>4841</v>
      </c>
      <c r="X227" s="39">
        <v>11744</v>
      </c>
      <c r="Y227" s="39">
        <v>23399</v>
      </c>
      <c r="Z227" s="39">
        <v>10260</v>
      </c>
    </row>
    <row r="228" spans="1:26" ht="21" hidden="1" customHeight="1" x14ac:dyDescent="0.3">
      <c r="A228" s="65" t="s">
        <v>152</v>
      </c>
      <c r="B228" s="72"/>
      <c r="C228" s="27">
        <f t="shared" ref="C228:C251" si="82">SUM(F228:Z228)</f>
        <v>380</v>
      </c>
      <c r="D228" s="27"/>
      <c r="E228" s="135"/>
      <c r="F228" s="65">
        <v>16</v>
      </c>
      <c r="G228" s="139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 t="shared" si="82"/>
        <v>208</v>
      </c>
      <c r="D229" s="27"/>
      <c r="E229" s="135"/>
      <c r="F229" s="65">
        <v>10</v>
      </c>
      <c r="G229" s="139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 t="shared" si="82"/>
        <v>194</v>
      </c>
      <c r="D230" s="27"/>
      <c r="E230" s="135"/>
      <c r="F230" s="65">
        <v>10</v>
      </c>
      <c r="G230" s="139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 t="shared" si="82"/>
        <v>574</v>
      </c>
      <c r="D231" s="27"/>
      <c r="E231" s="135"/>
      <c r="F231" s="78">
        <v>11</v>
      </c>
      <c r="G231" s="140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>
      <c r="C232" s="27">
        <f t="shared" si="82"/>
        <v>0</v>
      </c>
      <c r="F232" s="65"/>
    </row>
    <row r="233" spans="1:26" s="65" customFormat="1" ht="16.8" hidden="1" customHeight="1" x14ac:dyDescent="0.3">
      <c r="A233" s="65" t="s">
        <v>160</v>
      </c>
      <c r="B233" s="72"/>
      <c r="C233" s="27">
        <f t="shared" si="82"/>
        <v>40</v>
      </c>
      <c r="E233" s="136"/>
      <c r="F233" s="65">
        <v>3</v>
      </c>
      <c r="G233" s="139"/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>
      <c r="C234" s="27">
        <f t="shared" si="82"/>
        <v>0</v>
      </c>
      <c r="F234" s="65"/>
    </row>
    <row r="235" spans="1:26" ht="21.6" hidden="1" customHeight="1" x14ac:dyDescent="0.3">
      <c r="A235" s="65" t="s">
        <v>163</v>
      </c>
      <c r="B235" s="27">
        <v>45</v>
      </c>
      <c r="C235" s="27">
        <f t="shared" si="82"/>
        <v>58</v>
      </c>
      <c r="D235" s="27"/>
      <c r="E235" s="135"/>
      <c r="F235" s="78">
        <v>5</v>
      </c>
      <c r="G235" s="140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>
      <c r="C236" s="27">
        <f t="shared" si="82"/>
        <v>0</v>
      </c>
      <c r="F236" s="65"/>
    </row>
    <row r="237" spans="1:26" ht="16.8" hidden="1" customHeight="1" x14ac:dyDescent="0.3">
      <c r="C237" s="27">
        <f t="shared" si="82"/>
        <v>0</v>
      </c>
      <c r="F237" s="65"/>
    </row>
    <row r="238" spans="1:26" ht="13.8" hidden="1" customHeight="1" x14ac:dyDescent="0.3">
      <c r="C238" s="27">
        <f t="shared" si="82"/>
        <v>0</v>
      </c>
      <c r="F238" s="65"/>
    </row>
    <row r="239" spans="1:26" ht="16.8" hidden="1" customHeight="1" x14ac:dyDescent="0.3">
      <c r="C239" s="27">
        <f t="shared" si="82"/>
        <v>0</v>
      </c>
      <c r="F239" s="65"/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>
      <c r="C240" s="27">
        <f t="shared" si="82"/>
        <v>0</v>
      </c>
      <c r="F240" s="65"/>
    </row>
    <row r="241" spans="1:26" ht="21.6" hidden="1" x14ac:dyDescent="0.3">
      <c r="A241" s="129" t="s">
        <v>189</v>
      </c>
      <c r="B241" s="130"/>
      <c r="C241" s="27">
        <f t="shared" si="82"/>
        <v>49</v>
      </c>
      <c r="D241" s="130"/>
      <c r="E241" s="137"/>
      <c r="F241" s="65">
        <v>1</v>
      </c>
      <c r="G241" s="141">
        <v>2</v>
      </c>
      <c r="H241" s="131"/>
      <c r="I241" s="131">
        <v>2</v>
      </c>
      <c r="J241" s="131"/>
      <c r="K241" s="131">
        <v>3</v>
      </c>
      <c r="L241" s="131">
        <v>1</v>
      </c>
      <c r="M241" s="131">
        <v>1</v>
      </c>
      <c r="N241" s="131">
        <v>8</v>
      </c>
      <c r="O241" s="131">
        <v>6</v>
      </c>
      <c r="P241" s="131">
        <v>1</v>
      </c>
      <c r="Q241" s="131">
        <v>0</v>
      </c>
      <c r="R241" s="131">
        <v>1</v>
      </c>
      <c r="S241" s="131">
        <v>4</v>
      </c>
      <c r="T241" s="131">
        <v>3</v>
      </c>
      <c r="U241" s="131">
        <v>2</v>
      </c>
      <c r="V241" s="131">
        <v>1</v>
      </c>
      <c r="W241" s="131">
        <v>1</v>
      </c>
      <c r="X241" s="131">
        <v>7</v>
      </c>
      <c r="Y241" s="131"/>
      <c r="Z241" s="131">
        <v>5</v>
      </c>
    </row>
    <row r="242" spans="1:26" ht="21.6" x14ac:dyDescent="0.3">
      <c r="A242" s="129"/>
      <c r="B242" s="130"/>
      <c r="C242" s="27"/>
      <c r="D242" s="130"/>
      <c r="E242" s="137"/>
      <c r="F242" s="65"/>
      <c r="G242" s="14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</row>
    <row r="243" spans="1:26" s="132" customFormat="1" ht="22.8" hidden="1" x14ac:dyDescent="0.4">
      <c r="A243" s="132" t="s">
        <v>209</v>
      </c>
      <c r="B243" s="133"/>
      <c r="C243" s="27">
        <f t="shared" si="82"/>
        <v>119</v>
      </c>
      <c r="D243" s="133"/>
      <c r="E243" s="138"/>
      <c r="F243" s="132">
        <v>1</v>
      </c>
      <c r="G243" s="142">
        <v>6</v>
      </c>
      <c r="H243" s="132">
        <v>5</v>
      </c>
      <c r="I243" s="132">
        <v>6</v>
      </c>
      <c r="J243" s="132">
        <v>1</v>
      </c>
      <c r="K243" s="132">
        <v>10</v>
      </c>
      <c r="L243" s="132">
        <v>8</v>
      </c>
      <c r="M243" s="132">
        <v>2</v>
      </c>
      <c r="N243" s="132">
        <v>14</v>
      </c>
      <c r="O243" s="132">
        <v>4</v>
      </c>
      <c r="P243" s="132">
        <v>11</v>
      </c>
      <c r="Q243" s="132">
        <v>4</v>
      </c>
      <c r="R243" s="132">
        <v>4</v>
      </c>
      <c r="S243" s="132">
        <v>11</v>
      </c>
      <c r="T243" s="132">
        <v>12</v>
      </c>
      <c r="U243" s="132">
        <v>6</v>
      </c>
      <c r="W243" s="132">
        <v>4</v>
      </c>
      <c r="X243" s="132">
        <v>6</v>
      </c>
      <c r="Y243" s="132">
        <v>1</v>
      </c>
      <c r="Z243" s="132">
        <v>3</v>
      </c>
    </row>
    <row r="244" spans="1:26" s="144" customFormat="1" ht="22.8" hidden="1" x14ac:dyDescent="0.4">
      <c r="A244" s="144" t="s">
        <v>214</v>
      </c>
      <c r="B244" s="145"/>
      <c r="C244" s="146">
        <f>SUM(C245:C252)</f>
        <v>14793.5</v>
      </c>
      <c r="D244" s="145"/>
      <c r="E244" s="147"/>
      <c r="F244" s="144">
        <f t="shared" ref="F244:Z244" si="83">SUM(F245:F252)</f>
        <v>1500</v>
      </c>
      <c r="G244" s="144">
        <f t="shared" si="83"/>
        <v>920</v>
      </c>
      <c r="H244" s="144">
        <f t="shared" si="83"/>
        <v>264</v>
      </c>
      <c r="I244" s="144">
        <f t="shared" si="83"/>
        <v>857</v>
      </c>
      <c r="J244" s="144">
        <f t="shared" si="83"/>
        <v>20</v>
      </c>
      <c r="K244" s="144">
        <f t="shared" si="83"/>
        <v>2384</v>
      </c>
      <c r="L244" s="144">
        <f t="shared" si="83"/>
        <v>965</v>
      </c>
      <c r="M244" s="144">
        <f t="shared" si="83"/>
        <v>136</v>
      </c>
      <c r="N244" s="144">
        <f t="shared" si="83"/>
        <v>2610</v>
      </c>
      <c r="O244" s="144">
        <f t="shared" si="83"/>
        <v>194</v>
      </c>
      <c r="P244" s="144">
        <f t="shared" si="83"/>
        <v>2306</v>
      </c>
      <c r="Q244" s="144">
        <f t="shared" si="83"/>
        <v>535</v>
      </c>
      <c r="R244" s="144">
        <f t="shared" si="83"/>
        <v>855</v>
      </c>
      <c r="S244" s="144">
        <f t="shared" si="83"/>
        <v>0</v>
      </c>
      <c r="T244" s="149">
        <f t="shared" si="83"/>
        <v>1478.4</v>
      </c>
      <c r="U244" s="144">
        <f t="shared" si="83"/>
        <v>977.5</v>
      </c>
      <c r="W244" s="144">
        <f t="shared" si="83"/>
        <v>387</v>
      </c>
      <c r="X244" s="144">
        <f t="shared" si="83"/>
        <v>2265</v>
      </c>
      <c r="Y244" s="144">
        <f t="shared" si="83"/>
        <v>115</v>
      </c>
      <c r="Z244" s="144">
        <f t="shared" si="83"/>
        <v>219</v>
      </c>
    </row>
    <row r="245" spans="1:26" s="132" customFormat="1" ht="22.8" hidden="1" x14ac:dyDescent="0.4">
      <c r="A245" s="132" t="s">
        <v>206</v>
      </c>
      <c r="B245" s="133"/>
      <c r="C245" s="27">
        <v>9162</v>
      </c>
      <c r="D245" s="133"/>
      <c r="E245" s="138"/>
      <c r="F245" s="132">
        <v>1340</v>
      </c>
      <c r="G245" s="142">
        <v>920</v>
      </c>
      <c r="H245" s="132">
        <v>250</v>
      </c>
      <c r="I245" s="132">
        <v>15</v>
      </c>
      <c r="K245" s="132">
        <v>2084</v>
      </c>
      <c r="L245" s="132">
        <v>645</v>
      </c>
      <c r="N245" s="132">
        <v>2277</v>
      </c>
      <c r="O245" s="132">
        <v>151</v>
      </c>
      <c r="P245" s="132">
        <v>1375</v>
      </c>
      <c r="Q245" s="132">
        <v>200</v>
      </c>
      <c r="R245" s="132">
        <v>605</v>
      </c>
      <c r="T245" s="132">
        <v>746.9</v>
      </c>
      <c r="U245" s="132">
        <v>392</v>
      </c>
      <c r="W245" s="132">
        <v>235</v>
      </c>
      <c r="X245" s="132">
        <v>776</v>
      </c>
      <c r="Z245" s="132">
        <v>219</v>
      </c>
    </row>
    <row r="246" spans="1:26" s="132" customFormat="1" ht="22.8" hidden="1" x14ac:dyDescent="0.4">
      <c r="A246" s="132" t="s">
        <v>215</v>
      </c>
      <c r="B246" s="133"/>
      <c r="C246" s="27">
        <f t="shared" si="82"/>
        <v>136</v>
      </c>
      <c r="D246" s="133"/>
      <c r="E246" s="138"/>
      <c r="G246" s="142"/>
      <c r="X246" s="132">
        <v>136</v>
      </c>
    </row>
    <row r="247" spans="1:26" s="132" customFormat="1" ht="22.8" hidden="1" x14ac:dyDescent="0.4">
      <c r="A247" s="132" t="s">
        <v>207</v>
      </c>
      <c r="B247" s="133" t="s">
        <v>1</v>
      </c>
      <c r="C247" s="27">
        <v>3150</v>
      </c>
      <c r="D247" s="133"/>
      <c r="E247" s="138"/>
      <c r="G247" s="142"/>
      <c r="H247" s="132">
        <v>14</v>
      </c>
      <c r="I247" s="132">
        <v>142</v>
      </c>
      <c r="J247" s="132">
        <v>10</v>
      </c>
      <c r="K247" s="132">
        <v>300</v>
      </c>
      <c r="L247" s="132">
        <v>236</v>
      </c>
      <c r="N247" s="132">
        <v>173</v>
      </c>
      <c r="O247" s="132">
        <v>16</v>
      </c>
      <c r="P247" s="132">
        <v>842</v>
      </c>
      <c r="Q247" s="132">
        <v>170</v>
      </c>
      <c r="R247" s="132">
        <v>70</v>
      </c>
      <c r="T247" s="148">
        <v>586.5</v>
      </c>
      <c r="U247" s="132">
        <v>419</v>
      </c>
      <c r="W247" s="132">
        <v>102</v>
      </c>
      <c r="X247" s="132">
        <v>1094</v>
      </c>
    </row>
    <row r="248" spans="1:26" s="132" customFormat="1" ht="22.8" hidden="1" x14ac:dyDescent="0.4">
      <c r="A248" s="132" t="s">
        <v>208</v>
      </c>
      <c r="B248" s="133"/>
      <c r="C248" s="27">
        <f t="shared" si="82"/>
        <v>624</v>
      </c>
      <c r="D248" s="133"/>
      <c r="E248" s="138"/>
      <c r="G248" s="142"/>
      <c r="J248" s="132">
        <v>10</v>
      </c>
      <c r="N248" s="132">
        <v>45</v>
      </c>
      <c r="P248" s="132">
        <v>74</v>
      </c>
      <c r="Q248" s="132">
        <v>65</v>
      </c>
      <c r="T248" s="132">
        <v>100</v>
      </c>
      <c r="U248" s="132">
        <v>21</v>
      </c>
      <c r="W248" s="132">
        <v>50</v>
      </c>
      <c r="X248" s="132">
        <v>259</v>
      </c>
    </row>
    <row r="249" spans="1:26" s="132" customFormat="1" ht="22.8" hidden="1" x14ac:dyDescent="0.4">
      <c r="A249" s="132" t="s">
        <v>211</v>
      </c>
      <c r="B249" s="133"/>
      <c r="C249" s="27">
        <v>400</v>
      </c>
      <c r="D249" s="133"/>
      <c r="E249" s="138"/>
      <c r="F249" s="132">
        <v>160</v>
      </c>
      <c r="G249" s="142"/>
      <c r="R249" s="132">
        <v>180</v>
      </c>
      <c r="Y249" s="132">
        <v>115</v>
      </c>
    </row>
    <row r="250" spans="1:26" s="132" customFormat="1" ht="22.8" hidden="1" x14ac:dyDescent="0.4">
      <c r="A250" s="132" t="s">
        <v>212</v>
      </c>
      <c r="B250" s="133"/>
      <c r="C250" s="27">
        <f t="shared" si="82"/>
        <v>251.5</v>
      </c>
      <c r="D250" s="133"/>
      <c r="E250" s="138"/>
      <c r="G250" s="142"/>
      <c r="L250" s="132">
        <v>84</v>
      </c>
      <c r="M250" s="132">
        <v>82</v>
      </c>
      <c r="N250" s="132">
        <v>50</v>
      </c>
      <c r="U250" s="132">
        <v>35.5</v>
      </c>
    </row>
    <row r="251" spans="1:26" s="132" customFormat="1" ht="22.8" hidden="1" x14ac:dyDescent="0.4">
      <c r="A251" s="132" t="s">
        <v>210</v>
      </c>
      <c r="B251" s="133"/>
      <c r="C251" s="27">
        <f t="shared" si="82"/>
        <v>870</v>
      </c>
      <c r="D251" s="133"/>
      <c r="E251" s="138"/>
      <c r="G251" s="142"/>
      <c r="I251" s="132">
        <v>700</v>
      </c>
      <c r="Q251" s="132">
        <v>100</v>
      </c>
      <c r="U251" s="132">
        <v>70</v>
      </c>
    </row>
    <row r="252" spans="1:26" s="132" customFormat="1" ht="22.8" hidden="1" x14ac:dyDescent="0.4">
      <c r="A252" s="132" t="s">
        <v>213</v>
      </c>
      <c r="B252" s="133"/>
      <c r="C252" s="27">
        <v>200</v>
      </c>
      <c r="D252" s="133"/>
      <c r="E252" s="138"/>
      <c r="G252" s="142"/>
      <c r="M252" s="132">
        <v>54</v>
      </c>
      <c r="N252" s="132">
        <v>65</v>
      </c>
      <c r="O252" s="132">
        <v>27</v>
      </c>
      <c r="P252" s="132">
        <v>15</v>
      </c>
      <c r="T252" s="132">
        <v>45</v>
      </c>
      <c r="U252" s="132">
        <v>40</v>
      </c>
    </row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2020-09-15T10:25:39Z</cp:lastPrinted>
  <dcterms:created xsi:type="dcterms:W3CDTF">2017-06-08T05:54:08Z</dcterms:created>
  <dcterms:modified xsi:type="dcterms:W3CDTF">2020-09-15T10:54:45Z</dcterms:modified>
</cp:coreProperties>
</file>