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P149" i="1" l="1"/>
  <c r="P145" i="1"/>
  <c r="R205" i="1" l="1"/>
  <c r="H205" i="1"/>
  <c r="I205" i="1"/>
  <c r="T158" i="1" l="1"/>
  <c r="Z140" i="1" l="1"/>
  <c r="Z135" i="1"/>
  <c r="S124" i="1" l="1"/>
  <c r="U205" i="1" l="1"/>
  <c r="G204" i="1" l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Z204" i="1"/>
  <c r="Y205" i="1"/>
  <c r="C245" i="1"/>
  <c r="C246" i="1"/>
  <c r="C247" i="1"/>
  <c r="C248" i="1"/>
  <c r="C249" i="1"/>
  <c r="C250" i="1"/>
  <c r="C251" i="1"/>
  <c r="C252" i="1"/>
  <c r="P140" i="1" l="1"/>
  <c r="P135" i="1"/>
  <c r="W149" i="1" l="1"/>
  <c r="U161" i="1" l="1"/>
  <c r="G140" i="1" l="1"/>
  <c r="G135" i="1"/>
  <c r="Y149" i="1" l="1"/>
  <c r="L161" i="1" l="1"/>
  <c r="F161" i="1"/>
  <c r="V124" i="1" l="1"/>
  <c r="T161" i="1" l="1"/>
  <c r="N140" i="1" l="1"/>
  <c r="N135" i="1"/>
  <c r="M161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44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W140" i="1" l="1"/>
  <c r="X161" i="1" l="1"/>
  <c r="K140" i="1" l="1"/>
  <c r="T205" i="1" l="1"/>
  <c r="Q122" i="1" l="1"/>
  <c r="G99" i="1" l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D165" i="1" s="1"/>
  <c r="C166" i="1"/>
  <c r="D166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C176" i="1"/>
  <c r="C158" i="1" l="1"/>
  <c r="C124" i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R200" i="1" l="1"/>
  <c r="C178" i="1" l="1"/>
  <c r="C179" i="1" s="1"/>
  <c r="D179" i="1" s="1"/>
  <c r="B189" i="1" l="1"/>
  <c r="C188" i="1" l="1"/>
  <c r="E204" i="1" l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H170" i="1"/>
  <c r="C170" i="1" s="1"/>
  <c r="D170" i="1" s="1"/>
  <c r="M170" i="1"/>
  <c r="V170" i="1"/>
  <c r="B173" i="1"/>
  <c r="H173" i="1"/>
  <c r="C173" i="1" s="1"/>
  <c r="D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<sst xmlns="http://schemas.openxmlformats.org/spreadsheetml/2006/main" count="266" uniqueCount="217">
  <si>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</si>
  <si>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</si>
  <si>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</si>
  <si>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</si>
  <si>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</si>
  <si>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</si>
  <si>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</si>
  <si>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</si>
  <si>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</si>
  <si>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</si>
  <si>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</si>
  <si>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</si>
  <si>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</si>
  <si>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</si>
  <si>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</si>
  <si>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</si>
  <si>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</si>
  <si>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</si>
  <si>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</si>
  <si>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</si>
  <si>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</si>
  <si>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</si>
  <si>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</si>
  <si>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</si>
  <si>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</si>
  <si>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</si>
  <si>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</si>
  <si>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</si>
  <si>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</si>
  <si>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</si>
  <si>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</si>
  <si>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</si>
  <si>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</si>
  <si>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</si>
  <si>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</si>
  <si>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</si>
  <si>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</si>
  <si>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</si>
  <si>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</si>
  <si>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</si>
  <si>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</si>
  <si>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</si>
  <si>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</si>
  <si>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</si>
  <si>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</si>
  <si>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</si>
  <si>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</si>
  <si>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</si>
  <si>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</si>
  <si>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</si>
  <si>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</si>
  <si>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</si>
  <si>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</si>
  <si>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</si>
  <si>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</si>
  <si>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</si>
  <si>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</si>
  <si>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</si>
  <si>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</si>
  <si>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</si>
  <si>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</si>
  <si>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</si>
  <si>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</si>
  <si>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</si>
  <si>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</si>
  <si>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</si>
  <si>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</si>
  <si>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</si>
  <si>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</si>
  <si>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</si>
  <si>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</si>
  <si>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</si>
  <si>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</si>
  <si>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</si>
  <si>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</si>
  <si>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</si>
  <si>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</si>
  <si>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</si>
  <si>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</si>
  <si>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</si>
  <si>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</si>
  <si>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</si>
  <si>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</si>
  <si>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</si>
  <si>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</si>
  <si>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</si>
  <si>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</si>
  <si>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</si>
  <si>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</si>
  <si>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</si>
  <si>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</si>
  <si>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</si>
  <si>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</si>
  <si>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</si>
  <si>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</si>
  <si>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</si>
  <si>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</si>
  <si>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</si>
  <si>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</si>
  <si>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</si>
  <si>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</si>
  <si>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</si>
  <si>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</si>
  <si>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</si>
  <si>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</si>
  <si>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</si>
  <si>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</si>
  <si>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</si>
  <si>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</si>
  <si>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</si>
  <si>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</si>
  <si>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</si>
  <si>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</si>
  <si>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</si>
  <si>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</si>
  <si>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</si>
  <si>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</si>
  <si>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</si>
  <si>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</si>
  <si>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</si>
  <si>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</si>
  <si>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</si>
  <si>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</si>
  <si>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</si>
  <si>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</si>
  <si>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</si>
  <si>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</si>
  <si>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</si>
  <si>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</si>
  <si>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</si>
  <si>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</si>
  <si>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</si>
  <si>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</si>
  <si>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</si>
  <si>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</si>
  <si>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</si>
  <si>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</si>
  <si>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</si>
  <si>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</si>
  <si>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</si>
  <si>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</si>
  <si>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</si>
  <si>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</si>
  <si>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</si>
  <si>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</si>
  <si>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</si>
  <si>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</si>
  <si>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</si>
  <si>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</si>
  <si>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</si>
  <si>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</si>
  <si>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</si>
  <si>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</si>
  <si>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</si>
  <si>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</si>
  <si>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</si>
  <si>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</si>
  <si>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</si>
  <si>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</si>
  <si>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</si>
  <si>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</si>
  <si>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</si>
  <si>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</si>
  <si>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</si>
  <si>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</si>
  <si>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</si>
  <si>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</si>
  <si>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</si>
  <si>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</si>
  <si>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</si>
  <si>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</si>
  <si>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</si>
  <si>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</si>
  <si>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</si>
  <si>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</si>
  <si>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</si>
  <si>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</si>
  <si>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</si>
  <si>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</si>
  <si>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</si>
  <si>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</si>
  <si>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</si>
  <si>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</si>
  <si>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</si>
  <si>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</si>
  <si>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</si>
  <si>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</si>
  <si>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</si>
  <si>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</si>
  <si>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</si>
  <si>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</si>
  <si>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</si>
  <si>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</si>
  <si>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</si>
  <si>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</si>
  <si>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</si>
  <si>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</si>
  <si>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</si>
  <si>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</si>
  <si>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</si>
  <si>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</si>
  <si>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</si>
  <si>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</si>
  <si>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</si>
  <si>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</si>
  <si>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</si>
  <si>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</si>
  <si>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</si>
  <si>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</si>
  <si>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</si>
  <si>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</si>
  <si>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</si>
  <si>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</si>
  <si>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</si>
  <si>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</si>
  <si>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</si>
  <si>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18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</si>
</sst>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C101" sqref="C10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7" t="s">
        <v>216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8" t="s">
        <v>3</v>
      </c>
      <c r="B4" s="161" t="s">
        <v>195</v>
      </c>
      <c r="C4" s="154" t="s">
        <v>196</v>
      </c>
      <c r="D4" s="154" t="s">
        <v>197</v>
      </c>
      <c r="E4" s="154" t="s">
        <v>203</v>
      </c>
      <c r="F4" s="164" t="s">
        <v>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</row>
    <row r="5" spans="1:27" s="2" customFormat="1" ht="87" customHeight="1" x14ac:dyDescent="0.3">
      <c r="A5" s="159"/>
      <c r="B5" s="162"/>
      <c r="C5" s="155"/>
      <c r="D5" s="155"/>
      <c r="E5" s="155"/>
      <c r="F5" s="152" t="s">
        <v>5</v>
      </c>
      <c r="G5" s="152" t="s">
        <v>6</v>
      </c>
      <c r="H5" s="152" t="s">
        <v>7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2" t="s">
        <v>13</v>
      </c>
      <c r="O5" s="152" t="s">
        <v>14</v>
      </c>
      <c r="P5" s="152" t="s">
        <v>15</v>
      </c>
      <c r="Q5" s="152" t="s">
        <v>16</v>
      </c>
      <c r="R5" s="152" t="s">
        <v>17</v>
      </c>
      <c r="S5" s="152" t="s">
        <v>18</v>
      </c>
      <c r="T5" s="152" t="s">
        <v>19</v>
      </c>
      <c r="U5" s="152" t="s">
        <v>20</v>
      </c>
      <c r="V5" s="152" t="s">
        <v>21</v>
      </c>
      <c r="W5" s="152" t="s">
        <v>22</v>
      </c>
      <c r="X5" s="152" t="s">
        <v>23</v>
      </c>
      <c r="Y5" s="152" t="s">
        <v>24</v>
      </c>
      <c r="Z5" s="152" t="s">
        <v>25</v>
      </c>
    </row>
    <row r="6" spans="1:27" s="2" customFormat="1" ht="70.2" customHeight="1" thickBot="1" x14ac:dyDescent="0.35">
      <c r="A6" s="160"/>
      <c r="B6" s="163"/>
      <c r="C6" s="156"/>
      <c r="D6" s="156"/>
      <c r="E6" s="156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267625</v>
      </c>
      <c r="C99" s="27">
        <f t="shared" si="19"/>
        <v>289709</v>
      </c>
      <c r="D99" s="15">
        <f>C99/B99</f>
        <v>1.0825184493227464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f t="shared" si="20"/>
        <v>14988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f t="shared" si="20"/>
        <v>11507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263122</v>
      </c>
      <c r="C100" s="27">
        <f t="shared" si="19"/>
        <v>286348</v>
      </c>
      <c r="D100" s="15">
        <f>C100/B100</f>
        <v>1.0882708401425953</v>
      </c>
      <c r="E100" s="15"/>
      <c r="F100" s="39">
        <v>12328</v>
      </c>
      <c r="G100" s="39">
        <v>7969</v>
      </c>
      <c r="H100" s="39">
        <v>17843</v>
      </c>
      <c r="I100" s="39">
        <v>17290</v>
      </c>
      <c r="J100" s="39">
        <v>8809</v>
      </c>
      <c r="K100" s="39">
        <v>20077</v>
      </c>
      <c r="L100" s="39">
        <v>13046</v>
      </c>
      <c r="M100" s="39">
        <v>14979</v>
      </c>
      <c r="N100" s="39">
        <v>15191</v>
      </c>
      <c r="O100" s="39">
        <v>4358</v>
      </c>
      <c r="P100" s="39">
        <v>9482</v>
      </c>
      <c r="Q100" s="39">
        <v>13743</v>
      </c>
      <c r="R100" s="39">
        <v>17347</v>
      </c>
      <c r="S100" s="39">
        <v>16604</v>
      </c>
      <c r="T100" s="39">
        <v>19630</v>
      </c>
      <c r="U100" s="39">
        <v>13169</v>
      </c>
      <c r="V100" s="39">
        <v>11507</v>
      </c>
      <c r="W100" s="39">
        <v>5313</v>
      </c>
      <c r="X100" s="39">
        <v>13504</v>
      </c>
      <c r="Y100" s="39">
        <v>23399</v>
      </c>
      <c r="Z100" s="39">
        <v>10760</v>
      </c>
    </row>
    <row r="101" spans="1:26" s="12" customFormat="1" ht="30" customHeight="1" x14ac:dyDescent="0.25">
      <c r="A101" s="13" t="s">
        <v>183</v>
      </c>
      <c r="B101" s="29">
        <f>B100/B99</f>
        <v>0.98317421765530122</v>
      </c>
      <c r="C101" s="29">
        <f>C100/C99</f>
        <v>0.98839870352664227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0.97313469288069365</v>
      </c>
      <c r="H101" s="29">
        <f t="shared" ref="H101:Z101" si="21">H100/H99</f>
        <v>1</v>
      </c>
      <c r="I101" s="29">
        <f t="shared" si="21"/>
        <v>0.96194503171247359</v>
      </c>
      <c r="J101" s="29">
        <f t="shared" si="21"/>
        <v>1</v>
      </c>
      <c r="K101" s="29">
        <f t="shared" si="21"/>
        <v>0.99845832504475829</v>
      </c>
      <c r="L101" s="29">
        <f t="shared" si="21"/>
        <v>1</v>
      </c>
      <c r="M101" s="29">
        <f t="shared" si="21"/>
        <v>0.99939951961569251</v>
      </c>
      <c r="N101" s="29">
        <f t="shared" si="21"/>
        <v>0.99508712170837155</v>
      </c>
      <c r="O101" s="29">
        <f t="shared" si="21"/>
        <v>1</v>
      </c>
      <c r="P101" s="29">
        <f t="shared" si="21"/>
        <v>1</v>
      </c>
      <c r="Q101" s="29">
        <f t="shared" si="21"/>
        <v>0.97947402180885179</v>
      </c>
      <c r="R101" s="29">
        <f t="shared" si="21"/>
        <v>0.98266583583526879</v>
      </c>
      <c r="S101" s="29">
        <f t="shared" si="21"/>
        <v>0.99675831432344819</v>
      </c>
      <c r="T101" s="29">
        <f t="shared" si="21"/>
        <v>0.95388502842703726</v>
      </c>
      <c r="U101" s="29">
        <f t="shared" si="21"/>
        <v>0.97375036971310258</v>
      </c>
      <c r="V101" s="29">
        <f t="shared" si="21"/>
        <v>1</v>
      </c>
      <c r="W101" s="29">
        <f t="shared" si="21"/>
        <v>0.98589719799591757</v>
      </c>
      <c r="X101" s="29">
        <f t="shared" si="21"/>
        <v>1</v>
      </c>
      <c r="Y101" s="29">
        <f t="shared" si="21"/>
        <v>0.99510929658926595</v>
      </c>
      <c r="Z101" s="29">
        <f t="shared" si="21"/>
        <v>0.99638855449578667</v>
      </c>
    </row>
    <row r="102" spans="1:26" s="91" customFormat="1" ht="31.8" hidden="1" customHeight="1" x14ac:dyDescent="0.25">
      <c r="A102" s="89" t="s">
        <v>96</v>
      </c>
      <c r="B102" s="92">
        <f>B99-B100</f>
        <v>4503</v>
      </c>
      <c r="C102" s="143">
        <f t="shared" si="19"/>
        <v>3361</v>
      </c>
      <c r="D102" s="92"/>
      <c r="E102" s="92"/>
      <c r="F102" s="92">
        <f t="shared" ref="F102:Z102" si="22">F99-F100</f>
        <v>160</v>
      </c>
      <c r="G102" s="92">
        <f t="shared" si="22"/>
        <v>220</v>
      </c>
      <c r="H102" s="92">
        <f t="shared" si="22"/>
        <v>0</v>
      </c>
      <c r="I102" s="92">
        <f t="shared" si="22"/>
        <v>684</v>
      </c>
      <c r="J102" s="92">
        <f t="shared" si="22"/>
        <v>0</v>
      </c>
      <c r="K102" s="92">
        <f t="shared" si="22"/>
        <v>31</v>
      </c>
      <c r="L102" s="92">
        <f t="shared" si="22"/>
        <v>0</v>
      </c>
      <c r="M102" s="92">
        <f t="shared" si="22"/>
        <v>9</v>
      </c>
      <c r="N102" s="92">
        <f t="shared" si="22"/>
        <v>75</v>
      </c>
      <c r="O102" s="92">
        <f t="shared" si="22"/>
        <v>0</v>
      </c>
      <c r="P102" s="92">
        <f t="shared" si="22"/>
        <v>0</v>
      </c>
      <c r="Q102" s="92">
        <f t="shared" si="22"/>
        <v>288</v>
      </c>
      <c r="R102" s="92">
        <f t="shared" si="22"/>
        <v>306</v>
      </c>
      <c r="S102" s="92">
        <f t="shared" si="22"/>
        <v>54</v>
      </c>
      <c r="T102" s="92">
        <f t="shared" si="22"/>
        <v>949</v>
      </c>
      <c r="U102" s="92">
        <f t="shared" si="22"/>
        <v>355</v>
      </c>
      <c r="V102" s="92">
        <f t="shared" si="22"/>
        <v>0</v>
      </c>
      <c r="W102" s="92">
        <f t="shared" si="22"/>
        <v>76</v>
      </c>
      <c r="X102" s="92">
        <f t="shared" si="22"/>
        <v>0</v>
      </c>
      <c r="Y102" s="92">
        <f t="shared" si="22"/>
        <v>115</v>
      </c>
      <c r="Z102" s="92">
        <f t="shared" si="22"/>
        <v>39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261592</v>
      </c>
      <c r="C107" s="27">
        <f t="shared" si="19"/>
        <v>286348</v>
      </c>
      <c r="D107" s="15">
        <f>C107/B107</f>
        <v>1.0946359215878161</v>
      </c>
      <c r="E107" s="15"/>
      <c r="F107" s="39">
        <v>12328</v>
      </c>
      <c r="G107" s="39">
        <v>7969</v>
      </c>
      <c r="H107" s="39">
        <v>17843</v>
      </c>
      <c r="I107" s="39">
        <v>17290</v>
      </c>
      <c r="J107" s="39">
        <v>8809</v>
      </c>
      <c r="K107" s="39">
        <v>20077</v>
      </c>
      <c r="L107" s="39">
        <v>13046</v>
      </c>
      <c r="M107" s="39">
        <v>14979</v>
      </c>
      <c r="N107" s="39">
        <v>15191</v>
      </c>
      <c r="O107" s="39">
        <v>4358</v>
      </c>
      <c r="P107" s="39">
        <v>9482</v>
      </c>
      <c r="Q107" s="39">
        <v>13743</v>
      </c>
      <c r="R107" s="39">
        <v>17347</v>
      </c>
      <c r="S107" s="39">
        <v>16604</v>
      </c>
      <c r="T107" s="39">
        <v>19630</v>
      </c>
      <c r="U107" s="39">
        <v>13169</v>
      </c>
      <c r="V107" s="39">
        <v>11507</v>
      </c>
      <c r="W107" s="39">
        <v>5313</v>
      </c>
      <c r="X107" s="39">
        <v>13504</v>
      </c>
      <c r="Y107" s="39">
        <v>23399</v>
      </c>
      <c r="Z107" s="39">
        <v>10760</v>
      </c>
    </row>
    <row r="108" spans="1:26" s="12" customFormat="1" ht="24" hidden="1" customHeight="1" x14ac:dyDescent="0.25">
      <c r="A108" s="13" t="s">
        <v>183</v>
      </c>
      <c r="B108" s="29">
        <f>B107/B99</f>
        <v>0.97745726296123303</v>
      </c>
      <c r="C108" s="27">
        <f t="shared" si="19"/>
        <v>20.779141010342855</v>
      </c>
      <c r="D108" s="29"/>
      <c r="E108" s="29"/>
      <c r="F108" s="29">
        <f t="shared" ref="F108:Z108" si="23">F107/F99</f>
        <v>0.98718770019218449</v>
      </c>
      <c r="G108" s="29">
        <f t="shared" si="23"/>
        <v>0.97313469288069365</v>
      </c>
      <c r="H108" s="29">
        <f t="shared" si="23"/>
        <v>1</v>
      </c>
      <c r="I108" s="29">
        <f t="shared" si="23"/>
        <v>0.96194503171247359</v>
      </c>
      <c r="J108" s="29">
        <f t="shared" si="23"/>
        <v>1</v>
      </c>
      <c r="K108" s="29">
        <f t="shared" si="23"/>
        <v>0.99845832504475829</v>
      </c>
      <c r="L108" s="29">
        <f t="shared" si="23"/>
        <v>1</v>
      </c>
      <c r="M108" s="29">
        <f t="shared" si="23"/>
        <v>0.99939951961569251</v>
      </c>
      <c r="N108" s="29">
        <f t="shared" si="23"/>
        <v>0.99508712170837155</v>
      </c>
      <c r="O108" s="29">
        <f t="shared" si="23"/>
        <v>1</v>
      </c>
      <c r="P108" s="29">
        <f t="shared" si="23"/>
        <v>1</v>
      </c>
      <c r="Q108" s="29">
        <f t="shared" si="23"/>
        <v>0.97947402180885179</v>
      </c>
      <c r="R108" s="29">
        <f t="shared" si="23"/>
        <v>0.98266583583526879</v>
      </c>
      <c r="S108" s="29">
        <f t="shared" si="23"/>
        <v>0.99675831432344819</v>
      </c>
      <c r="T108" s="29">
        <f t="shared" si="23"/>
        <v>0.95388502842703726</v>
      </c>
      <c r="U108" s="29">
        <f t="shared" si="23"/>
        <v>0.97375036971310258</v>
      </c>
      <c r="V108" s="29">
        <f t="shared" si="23"/>
        <v>1</v>
      </c>
      <c r="W108" s="29">
        <f t="shared" si="23"/>
        <v>0.98589719799591757</v>
      </c>
      <c r="X108" s="29">
        <f t="shared" si="23"/>
        <v>1</v>
      </c>
      <c r="Y108" s="29">
        <f t="shared" si="23"/>
        <v>0.99510929658926595</v>
      </c>
      <c r="Z108" s="29">
        <f t="shared" si="23"/>
        <v>0.99638855449578667</v>
      </c>
    </row>
    <row r="109" spans="1:26" s="12" customFormat="1" ht="30" customHeight="1" x14ac:dyDescent="0.25">
      <c r="A109" s="11" t="s">
        <v>92</v>
      </c>
      <c r="B109" s="39">
        <v>124371</v>
      </c>
      <c r="C109" s="27">
        <f t="shared" si="19"/>
        <v>153098.5</v>
      </c>
      <c r="D109" s="15">
        <f t="shared" ref="D109:D114" si="24">C109/B109</f>
        <v>1.2309823029484366</v>
      </c>
      <c r="E109" s="15"/>
      <c r="F109" s="10">
        <v>8749</v>
      </c>
      <c r="G109" s="10">
        <v>4100</v>
      </c>
      <c r="H109" s="10">
        <v>8709</v>
      </c>
      <c r="I109" s="10">
        <v>8405</v>
      </c>
      <c r="J109" s="10">
        <v>4612.5</v>
      </c>
      <c r="K109" s="10">
        <v>11480</v>
      </c>
      <c r="L109" s="10">
        <v>6530</v>
      </c>
      <c r="M109" s="10">
        <v>7230</v>
      </c>
      <c r="N109" s="10">
        <v>9481</v>
      </c>
      <c r="O109" s="10">
        <v>2022</v>
      </c>
      <c r="P109" s="10">
        <v>4765</v>
      </c>
      <c r="Q109" s="10">
        <v>6876</v>
      </c>
      <c r="R109" s="10">
        <v>10331</v>
      </c>
      <c r="S109" s="10">
        <v>9644</v>
      </c>
      <c r="T109" s="10">
        <v>7876</v>
      </c>
      <c r="U109" s="10">
        <v>6860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4520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105652</v>
      </c>
      <c r="C111" s="27">
        <f t="shared" si="19"/>
        <v>97983</v>
      </c>
      <c r="D111" s="15">
        <f t="shared" si="24"/>
        <v>0.92741263771627602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5408</v>
      </c>
      <c r="R111" s="10">
        <v>5740</v>
      </c>
      <c r="S111" s="10">
        <v>5746</v>
      </c>
      <c r="T111" s="10">
        <v>7109</v>
      </c>
      <c r="U111" s="10">
        <v>5164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135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19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695173</v>
      </c>
      <c r="C114" s="27">
        <f t="shared" si="19"/>
        <v>921500</v>
      </c>
      <c r="D114" s="15">
        <f t="shared" si="24"/>
        <v>1.3255693187163482</v>
      </c>
      <c r="E114" s="15"/>
      <c r="F114" s="39">
        <v>43148</v>
      </c>
      <c r="G114" s="39">
        <v>22313</v>
      </c>
      <c r="H114" s="39">
        <v>62020</v>
      </c>
      <c r="I114" s="39">
        <v>54395</v>
      </c>
      <c r="J114" s="39">
        <v>23603</v>
      </c>
      <c r="K114" s="39">
        <v>71260</v>
      </c>
      <c r="L114" s="39">
        <v>39417</v>
      </c>
      <c r="M114" s="39">
        <v>44252</v>
      </c>
      <c r="N114" s="39">
        <v>56100</v>
      </c>
      <c r="O114" s="39">
        <v>12570</v>
      </c>
      <c r="P114" s="39">
        <v>29831</v>
      </c>
      <c r="Q114" s="39">
        <v>40773</v>
      </c>
      <c r="R114" s="39">
        <v>54565</v>
      </c>
      <c r="S114" s="39">
        <v>53132</v>
      </c>
      <c r="T114" s="39">
        <v>69943</v>
      </c>
      <c r="U114" s="39">
        <v>40558</v>
      </c>
      <c r="V114" s="39">
        <v>34222</v>
      </c>
      <c r="W114" s="39">
        <v>12852</v>
      </c>
      <c r="X114" s="39">
        <v>45634</v>
      </c>
      <c r="Y114" s="39">
        <v>80350</v>
      </c>
      <c r="Z114" s="39">
        <v>30562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19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329387</v>
      </c>
      <c r="C116" s="27">
        <f t="shared" si="19"/>
        <v>531993</v>
      </c>
      <c r="D116" s="15">
        <f t="shared" ref="D116:D128" si="26">C116/B116</f>
        <v>1.6151001709235642</v>
      </c>
      <c r="E116" s="15"/>
      <c r="F116" s="10">
        <v>31928</v>
      </c>
      <c r="G116" s="10">
        <v>11704</v>
      </c>
      <c r="H116" s="10">
        <v>33244</v>
      </c>
      <c r="I116" s="10">
        <v>28032</v>
      </c>
      <c r="J116" s="10">
        <v>13731</v>
      </c>
      <c r="K116" s="10">
        <v>40972</v>
      </c>
      <c r="L116" s="10">
        <v>19840</v>
      </c>
      <c r="M116" s="10">
        <v>22237</v>
      </c>
      <c r="N116" s="10">
        <v>36901</v>
      </c>
      <c r="O116" s="10">
        <v>5975</v>
      </c>
      <c r="P116" s="10">
        <v>15954</v>
      </c>
      <c r="Q116" s="10">
        <v>22431</v>
      </c>
      <c r="R116" s="10">
        <v>37211</v>
      </c>
      <c r="S116" s="10">
        <v>33754</v>
      </c>
      <c r="T116" s="10">
        <v>43008</v>
      </c>
      <c r="U116" s="10">
        <v>23251</v>
      </c>
      <c r="V116" s="10">
        <v>21314</v>
      </c>
      <c r="W116" s="10">
        <v>9114</v>
      </c>
      <c r="X116" s="10">
        <v>23750</v>
      </c>
      <c r="Y116" s="10">
        <v>44850</v>
      </c>
      <c r="Z116" s="10">
        <v>12792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19"/>
        <v>23741</v>
      </c>
      <c r="D117" s="15">
        <f t="shared" si="26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287172</v>
      </c>
      <c r="C118" s="27">
        <f t="shared" si="19"/>
        <v>319461</v>
      </c>
      <c r="D118" s="15">
        <f t="shared" si="26"/>
        <v>1.1124378421294556</v>
      </c>
      <c r="E118" s="15"/>
      <c r="F118" s="10">
        <v>5844</v>
      </c>
      <c r="G118" s="10">
        <v>7803</v>
      </c>
      <c r="H118" s="10">
        <v>23727</v>
      </c>
      <c r="I118" s="10">
        <v>22814</v>
      </c>
      <c r="J118" s="10">
        <v>6216</v>
      </c>
      <c r="K118" s="10">
        <v>23930</v>
      </c>
      <c r="L118" s="10">
        <v>9861</v>
      </c>
      <c r="M118" s="10">
        <v>15069</v>
      </c>
      <c r="N118" s="10">
        <v>17326</v>
      </c>
      <c r="O118" s="10">
        <v>4565</v>
      </c>
      <c r="P118" s="10">
        <v>12798</v>
      </c>
      <c r="Q118" s="10">
        <v>14407</v>
      </c>
      <c r="R118" s="10">
        <v>37514</v>
      </c>
      <c r="S118" s="10">
        <v>16318</v>
      </c>
      <c r="T118" s="10">
        <v>22373</v>
      </c>
      <c r="U118" s="10">
        <v>14151</v>
      </c>
      <c r="V118" s="10">
        <v>11167</v>
      </c>
      <c r="W118" s="10">
        <v>3008</v>
      </c>
      <c r="X118" s="10">
        <v>12990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19"/>
        <v>111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v>10</v>
      </c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>B114/B107*10</f>
        <v>26.574704119392031</v>
      </c>
      <c r="C120" s="53">
        <f t="shared" ref="C120:Z120" si="27">C114/C107*10</f>
        <v>32.181122270803357</v>
      </c>
      <c r="D120" s="15">
        <f t="shared" si="26"/>
        <v>1.2109682247532616</v>
      </c>
      <c r="E120" s="53" t="e">
        <f t="shared" si="27"/>
        <v>#DIV/0!</v>
      </c>
      <c r="F120" s="54">
        <f>F114/F107*10</f>
        <v>35</v>
      </c>
      <c r="G120" s="54">
        <f>G114/G107*10</f>
        <v>27.999749027481489</v>
      </c>
      <c r="H120" s="54">
        <f t="shared" si="27"/>
        <v>34.758728913299336</v>
      </c>
      <c r="I120" s="54">
        <f t="shared" si="27"/>
        <v>31.460381723539616</v>
      </c>
      <c r="J120" s="54">
        <f t="shared" si="27"/>
        <v>26.794187762515609</v>
      </c>
      <c r="K120" s="54">
        <f t="shared" si="27"/>
        <v>35.493350600189274</v>
      </c>
      <c r="L120" s="54">
        <f t="shared" si="27"/>
        <v>30.213858653993562</v>
      </c>
      <c r="M120" s="54">
        <f t="shared" si="27"/>
        <v>29.542693103678484</v>
      </c>
      <c r="N120" s="54">
        <f t="shared" si="27"/>
        <v>36.929761042722667</v>
      </c>
      <c r="O120" s="54">
        <f t="shared" si="27"/>
        <v>28.843506195502524</v>
      </c>
      <c r="P120" s="54">
        <f t="shared" si="27"/>
        <v>31.460662307530058</v>
      </c>
      <c r="Q120" s="54">
        <f t="shared" si="27"/>
        <v>29.668194717310634</v>
      </c>
      <c r="R120" s="54">
        <f t="shared" si="27"/>
        <v>31.455006629388368</v>
      </c>
      <c r="S120" s="54">
        <f t="shared" si="27"/>
        <v>31.99951818838834</v>
      </c>
      <c r="T120" s="54">
        <f t="shared" si="27"/>
        <v>35.630667345899134</v>
      </c>
      <c r="U120" s="54">
        <f t="shared" si="27"/>
        <v>30.798086415065686</v>
      </c>
      <c r="V120" s="54">
        <f t="shared" si="27"/>
        <v>29.740158164595464</v>
      </c>
      <c r="W120" s="54">
        <f t="shared" si="27"/>
        <v>24.189723320158102</v>
      </c>
      <c r="X120" s="54">
        <f>X114/X107*10</f>
        <v>33.792950236966824</v>
      </c>
      <c r="Y120" s="54">
        <f>Y114/Y107*10</f>
        <v>34.33907431941536</v>
      </c>
      <c r="Z120" s="54">
        <f t="shared" si="27"/>
        <v>28.403345724907062</v>
      </c>
    </row>
    <row r="121" spans="1:26" s="12" customFormat="1" ht="30" customHeight="1" x14ac:dyDescent="0.25">
      <c r="A121" s="11" t="s">
        <v>92</v>
      </c>
      <c r="B121" s="54">
        <f>B116/B109*10</f>
        <v>26.484228638508974</v>
      </c>
      <c r="C121" s="53">
        <f>C116/C109*10</f>
        <v>34.748413603007215</v>
      </c>
      <c r="D121" s="15">
        <f t="shared" si="26"/>
        <v>1.3120417467051253</v>
      </c>
      <c r="E121" s="53" t="e">
        <f t="shared" ref="E121:T121" si="28">E116/E109*10</f>
        <v>#DIV/0!</v>
      </c>
      <c r="F121" s="54">
        <f t="shared" si="28"/>
        <v>36.493313521545318</v>
      </c>
      <c r="G121" s="54">
        <f t="shared" si="28"/>
        <v>28.546341463414635</v>
      </c>
      <c r="H121" s="54">
        <f t="shared" si="28"/>
        <v>38.172005970834768</v>
      </c>
      <c r="I121" s="54">
        <f t="shared" si="28"/>
        <v>33.351576442593696</v>
      </c>
      <c r="J121" s="54">
        <f t="shared" si="28"/>
        <v>29.769105691056911</v>
      </c>
      <c r="K121" s="54">
        <f t="shared" si="28"/>
        <v>35.689895470383277</v>
      </c>
      <c r="L121" s="54">
        <f t="shared" si="28"/>
        <v>30.382848392036756</v>
      </c>
      <c r="M121" s="54">
        <f t="shared" si="28"/>
        <v>30.756569847856156</v>
      </c>
      <c r="N121" s="54">
        <f t="shared" si="28"/>
        <v>38.920999894525892</v>
      </c>
      <c r="O121" s="54">
        <f t="shared" si="28"/>
        <v>29.549950544015825</v>
      </c>
      <c r="P121" s="54">
        <f t="shared" si="28"/>
        <v>33.481636935991602</v>
      </c>
      <c r="Q121" s="54">
        <f t="shared" si="28"/>
        <v>32.622164048865621</v>
      </c>
      <c r="R121" s="54">
        <f t="shared" si="28"/>
        <v>36.018778433839898</v>
      </c>
      <c r="S121" s="54">
        <f t="shared" si="28"/>
        <v>35</v>
      </c>
      <c r="T121" s="54">
        <f t="shared" si="28"/>
        <v>54.606399187404769</v>
      </c>
      <c r="U121" s="54">
        <f t="shared" ref="U121:Z122" si="29">U116/U109*10</f>
        <v>33.893586005830905</v>
      </c>
      <c r="V121" s="54">
        <f t="shared" si="29"/>
        <v>30.800578034682079</v>
      </c>
      <c r="W121" s="54">
        <f t="shared" si="29"/>
        <v>26.695957820738137</v>
      </c>
      <c r="X121" s="54">
        <f t="shared" si="29"/>
        <v>34.050179211469533</v>
      </c>
      <c r="Y121" s="54">
        <f t="shared" si="29"/>
        <v>32.98036620339731</v>
      </c>
      <c r="Z121" s="54">
        <f t="shared" si="29"/>
        <v>28.300884955752213</v>
      </c>
    </row>
    <row r="122" spans="1:26" s="12" customFormat="1" ht="30" hidden="1" customHeight="1" x14ac:dyDescent="0.25">
      <c r="A122" s="11" t="s">
        <v>93</v>
      </c>
      <c r="B122" s="54">
        <f>B117/B110*10</f>
        <v>23.71311265075699</v>
      </c>
      <c r="C122" s="53">
        <f>C117/C110*10</f>
        <v>30.065599513702452</v>
      </c>
      <c r="D122" s="15">
        <f t="shared" si="26"/>
        <v>1.2678892036024074</v>
      </c>
      <c r="E122" s="54" t="e">
        <f t="shared" ref="E122:M122" si="30">E117/E110*10</f>
        <v>#DIV/0!</v>
      </c>
      <c r="F122" s="54">
        <f t="shared" si="30"/>
        <v>39</v>
      </c>
      <c r="G122" s="54">
        <f t="shared" si="30"/>
        <v>24.993514915693904</v>
      </c>
      <c r="H122" s="54"/>
      <c r="I122" s="54">
        <f t="shared" si="30"/>
        <v>38.981132075471699</v>
      </c>
      <c r="J122" s="54">
        <f t="shared" si="30"/>
        <v>35.337423312883438</v>
      </c>
      <c r="K122" s="54">
        <f t="shared" si="30"/>
        <v>36.191446028513241</v>
      </c>
      <c r="L122" s="54">
        <f t="shared" si="30"/>
        <v>29.872018615474115</v>
      </c>
      <c r="M122" s="54">
        <f t="shared" si="30"/>
        <v>32.114164904862584</v>
      </c>
      <c r="N122" s="54">
        <f>N117/N110*10</f>
        <v>25</v>
      </c>
      <c r="O122" s="54"/>
      <c r="P122" s="54"/>
      <c r="Q122" s="54">
        <f>Q117/Q110*10</f>
        <v>14.285714285714286</v>
      </c>
      <c r="R122" s="54"/>
      <c r="S122" s="54">
        <f>S117/S110*10</f>
        <v>24.642857142857146</v>
      </c>
      <c r="T122" s="54">
        <f>T117/T110*10</f>
        <v>28.170289855072465</v>
      </c>
      <c r="U122" s="54">
        <f>U117/U110*10</f>
        <v>22.460317460317462</v>
      </c>
      <c r="V122" s="54"/>
      <c r="W122" s="54"/>
      <c r="X122" s="54">
        <f t="shared" si="29"/>
        <v>32.619542619542621</v>
      </c>
      <c r="Y122" s="54">
        <f t="shared" si="29"/>
        <v>29.513227513227513</v>
      </c>
      <c r="Z122" s="54">
        <f t="shared" si="29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1">B118/B111*10</f>
        <v>27.180933631166472</v>
      </c>
      <c r="C123" s="53">
        <f t="shared" si="31"/>
        <v>32.60371697131135</v>
      </c>
      <c r="D123" s="15">
        <f t="shared" si="26"/>
        <v>1.1995068827925379</v>
      </c>
      <c r="E123" s="53" t="e">
        <f t="shared" si="31"/>
        <v>#DIV/0!</v>
      </c>
      <c r="F123" s="54">
        <f t="shared" si="31"/>
        <v>28.001916626736943</v>
      </c>
      <c r="G123" s="54">
        <f t="shared" si="31"/>
        <v>30</v>
      </c>
      <c r="H123" s="54">
        <f t="shared" si="31"/>
        <v>32.890213473800941</v>
      </c>
      <c r="I123" s="54">
        <f t="shared" si="31"/>
        <v>29.338991769547324</v>
      </c>
      <c r="J123" s="54">
        <f t="shared" si="31"/>
        <v>25.247766043866772</v>
      </c>
      <c r="K123" s="54">
        <f t="shared" si="31"/>
        <v>35.237814754822558</v>
      </c>
      <c r="L123" s="54">
        <f t="shared" si="31"/>
        <v>29.322033898305087</v>
      </c>
      <c r="M123" s="54">
        <f t="shared" si="31"/>
        <v>29.437390115256889</v>
      </c>
      <c r="N123" s="54">
        <f t="shared" si="31"/>
        <v>33.999215070643643</v>
      </c>
      <c r="O123" s="54">
        <f t="shared" si="31"/>
        <v>30.453635757171448</v>
      </c>
      <c r="P123" s="54">
        <f t="shared" si="31"/>
        <v>30.391830919021608</v>
      </c>
      <c r="Q123" s="54">
        <f t="shared" si="31"/>
        <v>26.640162721893489</v>
      </c>
      <c r="R123" s="54">
        <f t="shared" si="31"/>
        <v>65.355400696864109</v>
      </c>
      <c r="S123" s="54">
        <f t="shared" si="31"/>
        <v>28.398886181691608</v>
      </c>
      <c r="T123" s="54">
        <f t="shared" si="31"/>
        <v>31.471374314249545</v>
      </c>
      <c r="U123" s="54">
        <f t="shared" si="31"/>
        <v>27.40317583268784</v>
      </c>
      <c r="V123" s="54">
        <f t="shared" si="31"/>
        <v>28.100150981378963</v>
      </c>
      <c r="W123" s="54">
        <f t="shared" si="31"/>
        <v>19.596091205211724</v>
      </c>
      <c r="X123" s="54">
        <f t="shared" si="31"/>
        <v>32.911071700025339</v>
      </c>
      <c r="Y123" s="54">
        <f t="shared" si="31"/>
        <v>37.923531240285982</v>
      </c>
      <c r="Z123" s="54">
        <f t="shared" si="31"/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>C119/C112*10</f>
        <v>8.2222222222222214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>
        <f t="shared" si="31"/>
        <v>10</v>
      </c>
      <c r="T124" s="54"/>
      <c r="U124" s="54"/>
      <c r="V124" s="54">
        <f t="shared" si="31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19"/>
        <v>0</v>
      </c>
      <c r="D125" s="15" t="e">
        <f t="shared" si="26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19"/>
        <v>0</v>
      </c>
      <c r="D126" s="15" t="e">
        <f t="shared" si="26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19"/>
        <v>#DIV/0!</v>
      </c>
      <c r="D127" s="15" t="e">
        <f t="shared" si="26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19"/>
        <v>22681</v>
      </c>
      <c r="D128" s="15">
        <f t="shared" si="26"/>
        <v>7.378334417696812</v>
      </c>
      <c r="E128" s="15"/>
      <c r="F128" s="51">
        <f>(F107-F227)</f>
        <v>1770</v>
      </c>
      <c r="G128" s="51">
        <f t="shared" ref="G128:Z128" si="32">(G107-G227)</f>
        <v>801</v>
      </c>
      <c r="H128" s="51">
        <f t="shared" si="32"/>
        <v>264</v>
      </c>
      <c r="I128" s="51">
        <f t="shared" si="32"/>
        <v>1416</v>
      </c>
      <c r="J128" s="51">
        <f t="shared" si="32"/>
        <v>549</v>
      </c>
      <c r="K128" s="51">
        <f t="shared" si="32"/>
        <v>1244</v>
      </c>
      <c r="L128" s="51">
        <f t="shared" si="32"/>
        <v>1728</v>
      </c>
      <c r="M128" s="51">
        <f t="shared" si="32"/>
        <v>762</v>
      </c>
      <c r="N128" s="51">
        <f t="shared" si="32"/>
        <v>1456</v>
      </c>
      <c r="O128" s="51">
        <f t="shared" si="32"/>
        <v>349</v>
      </c>
      <c r="P128" s="51">
        <f t="shared" si="32"/>
        <v>1762</v>
      </c>
      <c r="Q128" s="51">
        <f t="shared" si="32"/>
        <v>1057</v>
      </c>
      <c r="R128" s="51">
        <f t="shared" si="32"/>
        <v>1713</v>
      </c>
      <c r="S128" s="51">
        <f t="shared" si="32"/>
        <v>2277</v>
      </c>
      <c r="T128" s="51">
        <f t="shared" si="32"/>
        <v>1633</v>
      </c>
      <c r="U128" s="51">
        <f t="shared" si="32"/>
        <v>1144</v>
      </c>
      <c r="V128" s="51">
        <f t="shared" si="32"/>
        <v>24</v>
      </c>
      <c r="W128" s="51">
        <f t="shared" si="32"/>
        <v>472</v>
      </c>
      <c r="X128" s="51">
        <f t="shared" si="32"/>
        <v>1760</v>
      </c>
      <c r="Y128" s="51">
        <f t="shared" si="32"/>
        <v>0</v>
      </c>
      <c r="Z128" s="51">
        <f t="shared" si="32"/>
        <v>500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19"/>
        <v>484</v>
      </c>
      <c r="D129" s="15">
        <f t="shared" ref="D129:D134" si="33"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19"/>
        <v>0</v>
      </c>
      <c r="D130" s="15" t="e">
        <f t="shared" si="33"/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19"/>
        <v>0</v>
      </c>
      <c r="D131" s="15" t="e">
        <f t="shared" si="33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19"/>
        <v>0</v>
      </c>
      <c r="D132" s="15" t="e">
        <f t="shared" si="33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19"/>
        <v>5004.7999999999993</v>
      </c>
      <c r="D133" s="15">
        <f t="shared" si="33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3058</v>
      </c>
      <c r="C134" s="27">
        <f>SUM(F134:Z134)</f>
        <v>1902</v>
      </c>
      <c r="D134" s="15">
        <f t="shared" si="33"/>
        <v>0.62197514715500324</v>
      </c>
      <c r="E134" s="15"/>
      <c r="F134" s="39">
        <v>77</v>
      </c>
      <c r="G134" s="39">
        <v>14</v>
      </c>
      <c r="H134" s="39">
        <v>290</v>
      </c>
      <c r="I134" s="39">
        <v>194</v>
      </c>
      <c r="J134" s="39">
        <v>38</v>
      </c>
      <c r="K134" s="39">
        <v>95</v>
      </c>
      <c r="L134" s="39">
        <v>236</v>
      </c>
      <c r="M134" s="39">
        <v>238</v>
      </c>
      <c r="N134" s="39">
        <v>113</v>
      </c>
      <c r="O134" s="39">
        <v>14.1</v>
      </c>
      <c r="P134" s="39">
        <v>21</v>
      </c>
      <c r="Q134" s="39">
        <v>54</v>
      </c>
      <c r="R134" s="39">
        <v>25</v>
      </c>
      <c r="S134" s="39">
        <v>55</v>
      </c>
      <c r="T134" s="39">
        <v>42.7</v>
      </c>
      <c r="U134" s="39">
        <v>12</v>
      </c>
      <c r="V134" s="39">
        <v>75</v>
      </c>
      <c r="W134" s="39">
        <v>5</v>
      </c>
      <c r="X134" s="39">
        <v>57</v>
      </c>
      <c r="Y134" s="39">
        <v>244</v>
      </c>
      <c r="Z134" s="39">
        <v>2.2000000000000002</v>
      </c>
    </row>
    <row r="135" spans="1:27" s="12" customFormat="1" ht="25.2" customHeight="1" x14ac:dyDescent="0.25">
      <c r="A135" s="13" t="s">
        <v>187</v>
      </c>
      <c r="B135" s="33">
        <f>B134/B133</f>
        <v>0.47788716987029223</v>
      </c>
      <c r="C135" s="33">
        <f>C134/C133</f>
        <v>0.38003516624040928</v>
      </c>
      <c r="D135" s="15"/>
      <c r="E135" s="15"/>
      <c r="F135" s="35">
        <f t="shared" ref="F135:Z135" si="34">F134/F133</f>
        <v>0.73193916349809884</v>
      </c>
      <c r="G135" s="35">
        <f t="shared" si="34"/>
        <v>9.3833780160857916E-2</v>
      </c>
      <c r="H135" s="35">
        <f t="shared" si="34"/>
        <v>0.4021633615309943</v>
      </c>
      <c r="I135" s="35">
        <f t="shared" si="34"/>
        <v>0.55270655270655267</v>
      </c>
      <c r="J135" s="35">
        <f t="shared" si="34"/>
        <v>0.62295081967213117</v>
      </c>
      <c r="K135" s="35">
        <f t="shared" si="34"/>
        <v>0.927734375</v>
      </c>
      <c r="L135" s="35">
        <f t="shared" si="34"/>
        <v>0.3195666892349357</v>
      </c>
      <c r="M135" s="35">
        <f t="shared" si="34"/>
        <v>0.3056768558951965</v>
      </c>
      <c r="N135" s="35">
        <f t="shared" si="34"/>
        <v>0.44841269841269843</v>
      </c>
      <c r="O135" s="35">
        <f t="shared" si="34"/>
        <v>1</v>
      </c>
      <c r="P135" s="35">
        <f t="shared" si="34"/>
        <v>0.26582278481012656</v>
      </c>
      <c r="Q135" s="35">
        <f t="shared" si="34"/>
        <v>0.2662721893491124</v>
      </c>
      <c r="R135" s="35">
        <f t="shared" si="34"/>
        <v>0.37313432835820898</v>
      </c>
      <c r="S135" s="35">
        <f t="shared" si="34"/>
        <v>0.14204545454545456</v>
      </c>
      <c r="T135" s="35">
        <f t="shared" si="34"/>
        <v>0.27266922094508306</v>
      </c>
      <c r="U135" s="35">
        <f t="shared" si="34"/>
        <v>0.23715415019762845</v>
      </c>
      <c r="V135" s="35">
        <f t="shared" si="34"/>
        <v>0.625</v>
      </c>
      <c r="W135" s="35">
        <f t="shared" si="34"/>
        <v>0.72463768115942029</v>
      </c>
      <c r="X135" s="35">
        <f t="shared" si="34"/>
        <v>0.23039611964430073</v>
      </c>
      <c r="Y135" s="35">
        <f t="shared" si="34"/>
        <v>0.59223300970873782</v>
      </c>
      <c r="Z135" s="35">
        <f t="shared" si="34"/>
        <v>1</v>
      </c>
    </row>
    <row r="136" spans="1:27" s="91" customFormat="1" ht="9" hidden="1" customHeight="1" x14ac:dyDescent="0.25">
      <c r="A136" s="89" t="s">
        <v>96</v>
      </c>
      <c r="B136" s="90">
        <f>B133-B134</f>
        <v>3341</v>
      </c>
      <c r="C136" s="27">
        <f>SUM(F136:Z136)</f>
        <v>3102.8</v>
      </c>
      <c r="D136" s="90"/>
      <c r="E136" s="90"/>
      <c r="F136" s="90">
        <f t="shared" ref="F136:Z136" si="35">F133-F134</f>
        <v>28.200000000000003</v>
      </c>
      <c r="G136" s="90">
        <f t="shared" si="35"/>
        <v>135.19999999999999</v>
      </c>
      <c r="H136" s="90">
        <f t="shared" si="35"/>
        <v>431.1</v>
      </c>
      <c r="I136" s="90">
        <f t="shared" si="35"/>
        <v>157</v>
      </c>
      <c r="J136" s="90">
        <f t="shared" si="35"/>
        <v>23</v>
      </c>
      <c r="K136" s="90">
        <f t="shared" si="35"/>
        <v>7.4000000000000057</v>
      </c>
      <c r="L136" s="90">
        <f t="shared" si="35"/>
        <v>502.5</v>
      </c>
      <c r="M136" s="90">
        <f t="shared" si="35"/>
        <v>540.6</v>
      </c>
      <c r="N136" s="90">
        <f t="shared" si="35"/>
        <v>139</v>
      </c>
      <c r="O136" s="90">
        <f t="shared" si="35"/>
        <v>0</v>
      </c>
      <c r="P136" s="90">
        <f t="shared" si="35"/>
        <v>58</v>
      </c>
      <c r="Q136" s="90">
        <f t="shared" si="35"/>
        <v>148.80000000000001</v>
      </c>
      <c r="R136" s="90">
        <f t="shared" si="35"/>
        <v>42</v>
      </c>
      <c r="S136" s="90">
        <f t="shared" si="35"/>
        <v>332.2</v>
      </c>
      <c r="T136" s="90">
        <f t="shared" si="35"/>
        <v>113.89999999999999</v>
      </c>
      <c r="U136" s="90">
        <f t="shared" si="35"/>
        <v>38.6</v>
      </c>
      <c r="V136" s="90">
        <f t="shared" si="35"/>
        <v>45</v>
      </c>
      <c r="W136" s="90">
        <f t="shared" si="35"/>
        <v>1.9000000000000004</v>
      </c>
      <c r="X136" s="90">
        <f t="shared" si="35"/>
        <v>190.4</v>
      </c>
      <c r="Y136" s="90">
        <f t="shared" si="35"/>
        <v>168</v>
      </c>
      <c r="Z136" s="90">
        <f t="shared" si="35"/>
        <v>0</v>
      </c>
    </row>
    <row r="137" spans="1:27" s="12" customFormat="1" ht="5.4" hidden="1" customHeight="1" x14ac:dyDescent="0.25">
      <c r="A137" s="13" t="s">
        <v>190</v>
      </c>
      <c r="B137" s="39"/>
      <c r="C137" s="27">
        <f>SUM(F137:Z137)</f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78999</v>
      </c>
      <c r="C138" s="27">
        <f>SUM(F138:Z138)</f>
        <v>39000.080000000002</v>
      </c>
      <c r="D138" s="15">
        <f>C138/B138</f>
        <v>0.49367814782465602</v>
      </c>
      <c r="E138" s="15"/>
      <c r="F138" s="39">
        <v>1065</v>
      </c>
      <c r="G138" s="39">
        <v>210</v>
      </c>
      <c r="H138" s="39">
        <v>5700</v>
      </c>
      <c r="I138" s="39">
        <v>5043</v>
      </c>
      <c r="J138" s="39">
        <v>555</v>
      </c>
      <c r="K138" s="39">
        <v>1815</v>
      </c>
      <c r="L138" s="39">
        <v>5259</v>
      </c>
      <c r="M138" s="39">
        <v>6185</v>
      </c>
      <c r="N138" s="39">
        <v>1780</v>
      </c>
      <c r="O138" s="39">
        <v>262</v>
      </c>
      <c r="P138" s="39">
        <v>466</v>
      </c>
      <c r="Q138" s="39">
        <v>981</v>
      </c>
      <c r="R138" s="39">
        <v>505</v>
      </c>
      <c r="S138" s="39">
        <v>1100</v>
      </c>
      <c r="T138" s="39">
        <v>781</v>
      </c>
      <c r="U138" s="39">
        <v>219</v>
      </c>
      <c r="V138" s="39">
        <v>1313</v>
      </c>
      <c r="W138" s="39">
        <v>60</v>
      </c>
      <c r="X138" s="39">
        <v>874</v>
      </c>
      <c r="Y138" s="39">
        <v>4791</v>
      </c>
      <c r="Z138" s="39">
        <v>36.08</v>
      </c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>SUM(F139:Z139)</f>
        <v>#DIV/0!</v>
      </c>
      <c r="D139" s="15"/>
      <c r="E139" s="15"/>
      <c r="F139" s="29" t="e">
        <f t="shared" ref="F139:Z139" si="36">F138/F137</f>
        <v>#DIV/0!</v>
      </c>
      <c r="G139" s="29" t="e">
        <f t="shared" si="36"/>
        <v>#DIV/0!</v>
      </c>
      <c r="H139" s="29" t="e">
        <f t="shared" si="36"/>
        <v>#DIV/0!</v>
      </c>
      <c r="I139" s="29" t="e">
        <f t="shared" si="36"/>
        <v>#DIV/0!</v>
      </c>
      <c r="J139" s="29" t="e">
        <f t="shared" si="36"/>
        <v>#DIV/0!</v>
      </c>
      <c r="K139" s="29" t="e">
        <f t="shared" si="36"/>
        <v>#DIV/0!</v>
      </c>
      <c r="L139" s="29" t="e">
        <f t="shared" si="36"/>
        <v>#DIV/0!</v>
      </c>
      <c r="M139" s="29" t="e">
        <f t="shared" si="36"/>
        <v>#DIV/0!</v>
      </c>
      <c r="N139" s="29" t="e">
        <f t="shared" si="36"/>
        <v>#DIV/0!</v>
      </c>
      <c r="O139" s="29" t="e">
        <f t="shared" si="36"/>
        <v>#DIV/0!</v>
      </c>
      <c r="P139" s="29" t="e">
        <f t="shared" si="36"/>
        <v>#DIV/0!</v>
      </c>
      <c r="Q139" s="29" t="e">
        <f t="shared" si="36"/>
        <v>#DIV/0!</v>
      </c>
      <c r="R139" s="29" t="e">
        <f t="shared" si="36"/>
        <v>#DIV/0!</v>
      </c>
      <c r="S139" s="29" t="e">
        <f t="shared" si="36"/>
        <v>#DIV/0!</v>
      </c>
      <c r="T139" s="29" t="e">
        <f t="shared" si="36"/>
        <v>#DIV/0!</v>
      </c>
      <c r="U139" s="29" t="e">
        <f t="shared" si="36"/>
        <v>#DIV/0!</v>
      </c>
      <c r="V139" s="29" t="e">
        <f t="shared" si="36"/>
        <v>#DIV/0!</v>
      </c>
      <c r="W139" s="29" t="e">
        <f t="shared" si="36"/>
        <v>#DIV/0!</v>
      </c>
      <c r="X139" s="29" t="e">
        <f t="shared" si="36"/>
        <v>#DIV/0!</v>
      </c>
      <c r="Y139" s="29" t="e">
        <f t="shared" si="36"/>
        <v>#DIV/0!</v>
      </c>
      <c r="Z139" s="29" t="e">
        <f t="shared" si="3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258.33551340745589</v>
      </c>
      <c r="C140" s="53">
        <f>C138/C134*10</f>
        <v>205.04773922187172</v>
      </c>
      <c r="D140" s="15">
        <f>C140/B140</f>
        <v>0.79372648582954675</v>
      </c>
      <c r="E140" s="15"/>
      <c r="F140" s="58">
        <f>F138/F134*10</f>
        <v>138.31168831168833</v>
      </c>
      <c r="G140" s="58">
        <f>G138/G134*10</f>
        <v>150</v>
      </c>
      <c r="H140" s="58">
        <f>H138/H134*10</f>
        <v>196.55172413793105</v>
      </c>
      <c r="I140" s="58">
        <f>I138/I134*10</f>
        <v>259.94845360824741</v>
      </c>
      <c r="J140" s="58">
        <f t="shared" ref="J140:P140" si="37">J138/J134*10</f>
        <v>146.05263157894737</v>
      </c>
      <c r="K140" s="58">
        <f t="shared" si="37"/>
        <v>191.05263157894737</v>
      </c>
      <c r="L140" s="58">
        <f t="shared" si="37"/>
        <v>222.83898305084747</v>
      </c>
      <c r="M140" s="58">
        <f t="shared" si="37"/>
        <v>259.8739495798319</v>
      </c>
      <c r="N140" s="58">
        <f t="shared" si="37"/>
        <v>157.52212389380531</v>
      </c>
      <c r="O140" s="58">
        <f t="shared" si="37"/>
        <v>185.81560283687941</v>
      </c>
      <c r="P140" s="58">
        <f t="shared" si="37"/>
        <v>221.9047619047619</v>
      </c>
      <c r="Q140" s="58">
        <f t="shared" ref="Q140:Z140" si="38">Q138/Q134*10</f>
        <v>181.66666666666669</v>
      </c>
      <c r="R140" s="58">
        <f t="shared" si="38"/>
        <v>202</v>
      </c>
      <c r="S140" s="58">
        <f t="shared" si="38"/>
        <v>200</v>
      </c>
      <c r="T140" s="58">
        <f t="shared" si="38"/>
        <v>182.903981264637</v>
      </c>
      <c r="U140" s="58">
        <f t="shared" si="38"/>
        <v>182.5</v>
      </c>
      <c r="V140" s="58">
        <f t="shared" si="38"/>
        <v>175.06666666666666</v>
      </c>
      <c r="W140" s="58">
        <f t="shared" si="38"/>
        <v>120</v>
      </c>
      <c r="X140" s="58">
        <f t="shared" si="38"/>
        <v>153.33333333333334</v>
      </c>
      <c r="Y140" s="58">
        <f t="shared" si="38"/>
        <v>196.35245901639342</v>
      </c>
      <c r="Z140" s="58">
        <f t="shared" si="38"/>
        <v>164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>C142/B142</f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>C143/B143</f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130</v>
      </c>
      <c r="C144" s="27">
        <f>SUM(F144:Z144)</f>
        <v>148.30000000000001</v>
      </c>
      <c r="D144" s="15">
        <f>C144/B144</f>
        <v>1.1407692307692308</v>
      </c>
      <c r="E144" s="15"/>
      <c r="F144" s="107">
        <v>1</v>
      </c>
      <c r="G144" s="39">
        <v>18</v>
      </c>
      <c r="H144" s="39">
        <v>40</v>
      </c>
      <c r="I144" s="107">
        <v>0.3</v>
      </c>
      <c r="J144" s="39">
        <v>8</v>
      </c>
      <c r="K144" s="39">
        <v>5</v>
      </c>
      <c r="L144" s="107">
        <v>34.5</v>
      </c>
      <c r="M144" s="39">
        <v>3.5</v>
      </c>
      <c r="N144" s="39">
        <v>2.5</v>
      </c>
      <c r="O144" s="39">
        <v>3</v>
      </c>
      <c r="P144" s="39">
        <v>2</v>
      </c>
      <c r="Q144" s="39">
        <v>14</v>
      </c>
      <c r="R144" s="39"/>
      <c r="S144" s="39"/>
      <c r="T144" s="39"/>
      <c r="U144" s="39">
        <v>1.5</v>
      </c>
      <c r="V144" s="39"/>
      <c r="W144" s="39">
        <v>1</v>
      </c>
      <c r="X144" s="39">
        <v>5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0.13541666666666666</v>
      </c>
      <c r="C145" s="33">
        <f>C144/C143</f>
        <v>0.16200568057679704</v>
      </c>
      <c r="D145" s="15"/>
      <c r="E145" s="15"/>
      <c r="F145" s="29">
        <f>F144/F143</f>
        <v>6.0975609756097567E-2</v>
      </c>
      <c r="G145" s="29">
        <f t="shared" ref="G145:Z145" si="39">G144/G143</f>
        <v>0.15254237288135594</v>
      </c>
      <c r="H145" s="29">
        <f t="shared" si="39"/>
        <v>0.32894736842105265</v>
      </c>
      <c r="I145" s="29">
        <f t="shared" si="39"/>
        <v>5.2631578947368418E-2</v>
      </c>
      <c r="J145" s="29">
        <f t="shared" si="39"/>
        <v>0.7142857142857143</v>
      </c>
      <c r="K145" s="29">
        <f t="shared" si="39"/>
        <v>0.31446540880503143</v>
      </c>
      <c r="L145" s="29">
        <f t="shared" si="39"/>
        <v>0.32093023255813952</v>
      </c>
      <c r="M145" s="29">
        <f t="shared" si="39"/>
        <v>4.4642857142857137E-2</v>
      </c>
      <c r="N145" s="29">
        <f t="shared" si="39"/>
        <v>3.987240829346092E-2</v>
      </c>
      <c r="O145" s="29">
        <f t="shared" si="39"/>
        <v>0.26315789473684209</v>
      </c>
      <c r="P145" s="29">
        <f t="shared" si="39"/>
        <v>0.14285714285714285</v>
      </c>
      <c r="Q145" s="29">
        <f t="shared" si="39"/>
        <v>0.14127144298688193</v>
      </c>
      <c r="R145" s="29"/>
      <c r="S145" s="29">
        <f t="shared" si="39"/>
        <v>0</v>
      </c>
      <c r="T145" s="29">
        <f t="shared" si="39"/>
        <v>0</v>
      </c>
      <c r="U145" s="29">
        <f t="shared" si="39"/>
        <v>9.8039215686274508E-2</v>
      </c>
      <c r="V145" s="29"/>
      <c r="W145" s="29">
        <f t="shared" si="39"/>
        <v>5.5248618784530384E-2</v>
      </c>
      <c r="X145" s="29">
        <f t="shared" si="39"/>
        <v>5.7736720554272522E-2</v>
      </c>
      <c r="Y145" s="29">
        <f t="shared" si="39"/>
        <v>0.16333938294010888</v>
      </c>
      <c r="Z145" s="29">
        <f t="shared" si="3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4953</v>
      </c>
      <c r="C147" s="27">
        <f>SUM(F147:Z147)</f>
        <v>5100.8999999999996</v>
      </c>
      <c r="D147" s="15">
        <f>C147/B147</f>
        <v>1.0298606904906116</v>
      </c>
      <c r="E147" s="15"/>
      <c r="F147" s="39">
        <v>25.9</v>
      </c>
      <c r="G147" s="39">
        <v>540</v>
      </c>
      <c r="H147" s="39">
        <v>840</v>
      </c>
      <c r="I147" s="39">
        <v>21</v>
      </c>
      <c r="J147" s="39">
        <v>168</v>
      </c>
      <c r="K147" s="39">
        <v>135</v>
      </c>
      <c r="L147" s="39">
        <v>2236</v>
      </c>
      <c r="M147" s="39">
        <v>105</v>
      </c>
      <c r="N147" s="39">
        <v>65</v>
      </c>
      <c r="O147" s="39">
        <v>15</v>
      </c>
      <c r="P147" s="39">
        <v>10</v>
      </c>
      <c r="Q147" s="39">
        <v>550</v>
      </c>
      <c r="R147" s="39"/>
      <c r="S147" s="39"/>
      <c r="T147" s="39"/>
      <c r="U147" s="39">
        <v>75</v>
      </c>
      <c r="V147" s="39"/>
      <c r="W147" s="39">
        <v>10</v>
      </c>
      <c r="X147" s="39">
        <v>275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0">F147/F146</f>
        <v>#DIV/0!</v>
      </c>
      <c r="G148" s="30" t="e">
        <f t="shared" si="40"/>
        <v>#DIV/0!</v>
      </c>
      <c r="H148" s="30" t="e">
        <f t="shared" si="40"/>
        <v>#DIV/0!</v>
      </c>
      <c r="I148" s="30" t="e">
        <f t="shared" si="40"/>
        <v>#DIV/0!</v>
      </c>
      <c r="J148" s="30" t="e">
        <f t="shared" si="40"/>
        <v>#DIV/0!</v>
      </c>
      <c r="K148" s="30" t="e">
        <f t="shared" si="40"/>
        <v>#DIV/0!</v>
      </c>
      <c r="L148" s="30" t="e">
        <f t="shared" si="40"/>
        <v>#DIV/0!</v>
      </c>
      <c r="M148" s="30" t="e">
        <f t="shared" si="40"/>
        <v>#DIV/0!</v>
      </c>
      <c r="N148" s="30" t="e">
        <f t="shared" si="4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381</v>
      </c>
      <c r="C149" s="60">
        <f>C147/C144*10</f>
        <v>343.95819285232631</v>
      </c>
      <c r="D149" s="15">
        <f t="shared" ref="D149:D174" si="41">C149/B149</f>
        <v>0.90277740906122395</v>
      </c>
      <c r="E149" s="15"/>
      <c r="F149" s="58">
        <f>F147/F144*10</f>
        <v>259</v>
      </c>
      <c r="G149" s="58">
        <f>G147/G144*10</f>
        <v>300</v>
      </c>
      <c r="H149" s="58">
        <f>H147/H144*10</f>
        <v>210</v>
      </c>
      <c r="I149" s="58">
        <f t="shared" ref="I149:N149" si="42">I147/I144*10</f>
        <v>700</v>
      </c>
      <c r="J149" s="58">
        <f t="shared" si="42"/>
        <v>210</v>
      </c>
      <c r="K149" s="58">
        <f t="shared" si="42"/>
        <v>270</v>
      </c>
      <c r="L149" s="58">
        <f t="shared" si="42"/>
        <v>648.1159420289855</v>
      </c>
      <c r="M149" s="58">
        <f t="shared" si="42"/>
        <v>300</v>
      </c>
      <c r="N149" s="58">
        <f t="shared" si="42"/>
        <v>260</v>
      </c>
      <c r="O149" s="58">
        <f t="shared" ref="O149:U149" si="43">O147/O144*10</f>
        <v>50</v>
      </c>
      <c r="P149" s="58">
        <f t="shared" si="43"/>
        <v>50</v>
      </c>
      <c r="Q149" s="58">
        <f t="shared" si="43"/>
        <v>392.85714285714283</v>
      </c>
      <c r="R149" s="58"/>
      <c r="S149" s="58"/>
      <c r="T149" s="58"/>
      <c r="U149" s="58">
        <f t="shared" si="43"/>
        <v>500</v>
      </c>
      <c r="V149" s="58"/>
      <c r="W149" s="58">
        <f>W147/W144*10</f>
        <v>100</v>
      </c>
      <c r="X149" s="58">
        <f>X147/X144*10</f>
        <v>550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>
        <f t="shared" si="19"/>
        <v>532</v>
      </c>
      <c r="D150" s="15">
        <f t="shared" si="41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19"/>
        <v>0</v>
      </c>
      <c r="D151" s="15" t="e">
        <f t="shared" si="4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19"/>
        <v>0</v>
      </c>
      <c r="D152" s="15" t="e">
        <f t="shared" si="4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85</v>
      </c>
      <c r="C153" s="53">
        <f t="shared" si="19"/>
        <v>81.5</v>
      </c>
      <c r="D153" s="15">
        <f t="shared" si="41"/>
        <v>0.95882352941176474</v>
      </c>
      <c r="E153" s="15"/>
      <c r="F153" s="38"/>
      <c r="G153" s="37"/>
      <c r="H153" s="58"/>
      <c r="I153" s="37">
        <v>13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29</v>
      </c>
      <c r="T153" s="61">
        <v>9</v>
      </c>
      <c r="U153" s="37"/>
      <c r="V153" s="37"/>
      <c r="W153" s="37"/>
      <c r="X153" s="37">
        <v>30.5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146</v>
      </c>
      <c r="C154" s="53">
        <f t="shared" si="19"/>
        <v>147.19999999999999</v>
      </c>
      <c r="D154" s="15">
        <f t="shared" si="41"/>
        <v>1.0082191780821916</v>
      </c>
      <c r="E154" s="15"/>
      <c r="F154" s="38"/>
      <c r="G154" s="37"/>
      <c r="H154" s="37"/>
      <c r="I154" s="37">
        <v>26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48.7</v>
      </c>
      <c r="T154" s="61">
        <v>9</v>
      </c>
      <c r="U154" s="37"/>
      <c r="V154" s="37"/>
      <c r="W154" s="37"/>
      <c r="X154" s="61">
        <v>63.5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17.176470588235293</v>
      </c>
      <c r="C155" s="60">
        <f>C154/C153*10</f>
        <v>18.061349693251532</v>
      </c>
      <c r="D155" s="15">
        <f t="shared" si="41"/>
        <v>1.051516934196151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16.793103448275865</v>
      </c>
      <c r="T155" s="58">
        <f>T154/T153*10</f>
        <v>10</v>
      </c>
      <c r="U155" s="58"/>
      <c r="V155" s="58"/>
      <c r="W155" s="58"/>
      <c r="X155" s="58">
        <f>X154/X153*10</f>
        <v>20.819672131147541</v>
      </c>
      <c r="Y155" s="38"/>
      <c r="Z155" s="38"/>
    </row>
    <row r="156" spans="1:26" s="12" customFormat="1" ht="30" customHeight="1" x14ac:dyDescent="0.25">
      <c r="A156" s="55" t="s">
        <v>156</v>
      </c>
      <c r="B156" s="60">
        <v>46</v>
      </c>
      <c r="C156" s="27">
        <f t="shared" si="19"/>
        <v>23</v>
      </c>
      <c r="D156" s="15">
        <f t="shared" si="41"/>
        <v>0.5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>
        <v>23</v>
      </c>
      <c r="U156" s="58"/>
      <c r="V156" s="57"/>
      <c r="W156" s="38"/>
      <c r="X156" s="58"/>
      <c r="Y156" s="38"/>
      <c r="Z156" s="38"/>
    </row>
    <row r="157" spans="1:26" s="12" customFormat="1" ht="30" customHeight="1" x14ac:dyDescent="0.25">
      <c r="A157" s="32" t="s">
        <v>157</v>
      </c>
      <c r="B157" s="60">
        <v>67</v>
      </c>
      <c r="C157" s="27">
        <f t="shared" ref="C157:C176" si="44">SUM(F157:Z157)</f>
        <v>40</v>
      </c>
      <c r="D157" s="15">
        <f t="shared" si="41"/>
        <v>0.59701492537313428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>
        <v>40</v>
      </c>
      <c r="U157" s="58"/>
      <c r="V157" s="57"/>
      <c r="W157" s="38"/>
      <c r="X157" s="58"/>
      <c r="Y157" s="38"/>
      <c r="Z157" s="38"/>
    </row>
    <row r="158" spans="1:26" s="12" customFormat="1" ht="30" customHeight="1" x14ac:dyDescent="0.25">
      <c r="A158" s="32" t="s">
        <v>98</v>
      </c>
      <c r="B158" s="60">
        <f>B157/B156*10</f>
        <v>14.565217391304348</v>
      </c>
      <c r="C158" s="60">
        <f>C157/C156*10</f>
        <v>17.391304347826086</v>
      </c>
      <c r="D158" s="15">
        <f t="shared" si="41"/>
        <v>1.1940298507462686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>
        <f>T157/T156*10</f>
        <v>17.391304347826086</v>
      </c>
      <c r="U158" s="58"/>
      <c r="V158" s="58"/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4334</v>
      </c>
      <c r="C159" s="27">
        <f t="shared" si="44"/>
        <v>2696</v>
      </c>
      <c r="D159" s="15">
        <f t="shared" si="41"/>
        <v>0.62205814490078448</v>
      </c>
      <c r="E159" s="15"/>
      <c r="F159" s="37">
        <v>277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320</v>
      </c>
      <c r="R159" s="37">
        <v>150</v>
      </c>
      <c r="S159" s="37"/>
      <c r="T159" s="37">
        <v>720</v>
      </c>
      <c r="U159" s="37">
        <v>160</v>
      </c>
      <c r="V159" s="37"/>
      <c r="W159" s="37">
        <v>235</v>
      </c>
      <c r="X159" s="37">
        <v>387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3492</v>
      </c>
      <c r="C160" s="27">
        <f t="shared" si="44"/>
        <v>3323</v>
      </c>
      <c r="D160" s="15">
        <f t="shared" si="41"/>
        <v>0.95160366552119124</v>
      </c>
      <c r="E160" s="15"/>
      <c r="F160" s="37">
        <v>222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300</v>
      </c>
      <c r="R160" s="38">
        <v>510</v>
      </c>
      <c r="S160" s="38"/>
      <c r="T160" s="38">
        <v>1080</v>
      </c>
      <c r="U160" s="38">
        <v>144</v>
      </c>
      <c r="V160" s="38"/>
      <c r="W160" s="38">
        <v>235</v>
      </c>
      <c r="X160" s="38">
        <v>367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8.0572219658514079</v>
      </c>
      <c r="C161" s="53">
        <f>C160/C159*10</f>
        <v>12.325667655786351</v>
      </c>
      <c r="D161" s="15">
        <f t="shared" si="41"/>
        <v>1.5297664266946747</v>
      </c>
      <c r="E161" s="15"/>
      <c r="F161" s="54">
        <f>F160/F159*10</f>
        <v>8.0144404332129966</v>
      </c>
      <c r="G161" s="54"/>
      <c r="H161" s="54"/>
      <c r="I161" s="54"/>
      <c r="J161" s="54"/>
      <c r="K161" s="54">
        <f>K160/K159*10</f>
        <v>9</v>
      </c>
      <c r="L161" s="54">
        <f>L160/L159*10</f>
        <v>10</v>
      </c>
      <c r="M161" s="54">
        <f>M160/M159*10</f>
        <v>11.910828025477706</v>
      </c>
      <c r="N161" s="54"/>
      <c r="O161" s="26"/>
      <c r="P161" s="26"/>
      <c r="Q161" s="54">
        <f>Q160/Q159*10</f>
        <v>9.375</v>
      </c>
      <c r="R161" s="54">
        <f>R160/R159*10</f>
        <v>34</v>
      </c>
      <c r="S161" s="54"/>
      <c r="T161" s="54">
        <f>T160/T159*10</f>
        <v>15</v>
      </c>
      <c r="U161" s="54">
        <f>U160/U159*10</f>
        <v>9</v>
      </c>
      <c r="V161" s="54"/>
      <c r="W161" s="54">
        <f>W160/W159*10</f>
        <v>10</v>
      </c>
      <c r="X161" s="54">
        <f>X160/X159*10</f>
        <v>9.4832041343669253</v>
      </c>
      <c r="Y161" s="54">
        <f>Y160/Y159*10</f>
        <v>10</v>
      </c>
      <c r="Z161" s="26"/>
    </row>
    <row r="162" spans="1:26" s="12" customFormat="1" ht="30" customHeight="1" x14ac:dyDescent="0.25">
      <c r="A162" s="55" t="s">
        <v>185</v>
      </c>
      <c r="B162" s="27">
        <v>7746</v>
      </c>
      <c r="C162" s="27">
        <f t="shared" si="44"/>
        <v>3468</v>
      </c>
      <c r="D162" s="15">
        <f t="shared" si="41"/>
        <v>0.44771494965143299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6812</v>
      </c>
      <c r="C163" s="27">
        <f t="shared" si="44"/>
        <v>2938</v>
      </c>
      <c r="D163" s="15">
        <f t="shared" si="41"/>
        <v>0.43129770992366412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836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>B163/B162*10</f>
        <v>8.7942163697392211</v>
      </c>
      <c r="C164" s="53">
        <f>C163/C162*10</f>
        <v>8.4717416378316042</v>
      </c>
      <c r="D164" s="15">
        <f t="shared" si="41"/>
        <v>0.9633310441374574</v>
      </c>
      <c r="E164" s="54" t="e">
        <f>E163/E162*10</f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>N163/N162*10</f>
        <v>11.436388508891929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4"/>
        <v>165</v>
      </c>
      <c r="D165" s="15">
        <f t="shared" si="41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4"/>
        <v>104</v>
      </c>
      <c r="D166" s="15">
        <f t="shared" si="41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4"/>
        <v>11.304347826086957</v>
      </c>
      <c r="D167" s="15">
        <f t="shared" si="41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4"/>
        <v>0</v>
      </c>
      <c r="D168" s="15" t="e">
        <f t="shared" si="41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4"/>
        <v>0</v>
      </c>
      <c r="D169" s="15" t="e">
        <f t="shared" si="41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4"/>
        <v>#DIV/0!</v>
      </c>
      <c r="D170" s="15" t="e">
        <f t="shared" si="41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4"/>
        <v>0</v>
      </c>
      <c r="D171" s="15" t="e">
        <f t="shared" si="41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4"/>
        <v>0</v>
      </c>
      <c r="D172" s="15" t="e">
        <f t="shared" si="41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4"/>
        <v>#DIV/0!</v>
      </c>
      <c r="D173" s="15" t="e">
        <f t="shared" si="41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1068</v>
      </c>
      <c r="C174" s="27">
        <f t="shared" si="44"/>
        <v>1366</v>
      </c>
      <c r="D174" s="15">
        <f t="shared" si="41"/>
        <v>1.2790262172284643</v>
      </c>
      <c r="E174" s="15"/>
      <c r="F174" s="37"/>
      <c r="G174" s="37"/>
      <c r="H174" s="37">
        <v>30</v>
      </c>
      <c r="I174" s="37">
        <v>87</v>
      </c>
      <c r="J174" s="37"/>
      <c r="K174" s="37">
        <v>166</v>
      </c>
      <c r="L174" s="37"/>
      <c r="M174" s="37">
        <v>60</v>
      </c>
      <c r="N174" s="37">
        <v>155</v>
      </c>
      <c r="O174" s="37"/>
      <c r="P174" s="37"/>
      <c r="Q174" s="57">
        <v>68</v>
      </c>
      <c r="R174" s="37"/>
      <c r="S174" s="37"/>
      <c r="T174" s="37"/>
      <c r="U174" s="37">
        <v>90</v>
      </c>
      <c r="V174" s="37"/>
      <c r="W174" s="37">
        <v>110</v>
      </c>
      <c r="X174" s="37"/>
      <c r="Y174" s="37">
        <v>416</v>
      </c>
      <c r="Z174" s="37">
        <v>184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44"/>
        <v>0</v>
      </c>
      <c r="D175" s="15" t="e">
        <f t="shared" ref="D175:D181" si="45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4"/>
        <v>0</v>
      </c>
      <c r="D176" s="15" t="e">
        <f t="shared" si="45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45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98075</v>
      </c>
      <c r="C178" s="27">
        <f>SUM(F178:Z178)</f>
        <v>97102</v>
      </c>
      <c r="D178" s="15">
        <f t="shared" si="45"/>
        <v>0.99007902115727764</v>
      </c>
      <c r="E178" s="15"/>
      <c r="F178" s="39">
        <v>6500</v>
      </c>
      <c r="G178" s="39">
        <v>3106</v>
      </c>
      <c r="H178" s="39">
        <v>5500</v>
      </c>
      <c r="I178" s="39">
        <v>5823</v>
      </c>
      <c r="J178" s="39">
        <v>3330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2461</v>
      </c>
      <c r="Q178" s="39">
        <v>6410</v>
      </c>
      <c r="R178" s="39">
        <v>6600</v>
      </c>
      <c r="S178" s="39">
        <v>4596</v>
      </c>
      <c r="T178" s="39">
        <v>7752</v>
      </c>
      <c r="U178" s="39">
        <v>4344</v>
      </c>
      <c r="V178" s="39">
        <v>2510</v>
      </c>
      <c r="W178" s="39">
        <v>2460</v>
      </c>
      <c r="X178" s="39">
        <v>6100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0.93404761904761902</v>
      </c>
      <c r="C179" s="9">
        <f>C178/C177</f>
        <v>0.92478095238095237</v>
      </c>
      <c r="D179" s="15">
        <f t="shared" si="45"/>
        <v>0.99007902115727764</v>
      </c>
      <c r="E179" s="9"/>
      <c r="F179" s="30">
        <f>F178/F177</f>
        <v>0.87283469853632334</v>
      </c>
      <c r="G179" s="30">
        <f t="shared" ref="G179:Z179" si="46">G178/G177</f>
        <v>0.76015663240332842</v>
      </c>
      <c r="H179" s="30">
        <f t="shared" si="46"/>
        <v>1.0009099181073704</v>
      </c>
      <c r="I179" s="30">
        <f t="shared" si="46"/>
        <v>0.86369029961435773</v>
      </c>
      <c r="J179" s="30">
        <f t="shared" si="46"/>
        <v>0.98783743696232573</v>
      </c>
      <c r="K179" s="30">
        <f t="shared" si="46"/>
        <v>1.0023600809170601</v>
      </c>
      <c r="L179" s="30">
        <f t="shared" si="46"/>
        <v>0.7048150732728542</v>
      </c>
      <c r="M179" s="30">
        <f t="shared" si="46"/>
        <v>0.90120768164719856</v>
      </c>
      <c r="N179" s="30">
        <f t="shared" si="46"/>
        <v>1.1223180712231806</v>
      </c>
      <c r="O179" s="30">
        <f t="shared" si="46"/>
        <v>0.75639300134589504</v>
      </c>
      <c r="P179" s="30">
        <f t="shared" si="46"/>
        <v>0.79412713778638266</v>
      </c>
      <c r="Q179" s="30">
        <f t="shared" si="46"/>
        <v>0.90883312065787603</v>
      </c>
      <c r="R179" s="30">
        <f t="shared" si="46"/>
        <v>0.87382497021051242</v>
      </c>
      <c r="S179" s="30">
        <f t="shared" si="46"/>
        <v>0.89958896065766292</v>
      </c>
      <c r="T179" s="30">
        <f t="shared" si="46"/>
        <v>1.0116142502936187</v>
      </c>
      <c r="U179" s="30">
        <f t="shared" si="46"/>
        <v>1.0634026927784577</v>
      </c>
      <c r="V179" s="30">
        <f t="shared" si="46"/>
        <v>0.76222289705435775</v>
      </c>
      <c r="W179" s="30">
        <f t="shared" si="46"/>
        <v>1.1560150375939851</v>
      </c>
      <c r="X179" s="30">
        <f t="shared" si="46"/>
        <v>1.0006561679790027</v>
      </c>
      <c r="Y179" s="30">
        <f t="shared" si="46"/>
        <v>1.0015939718881322</v>
      </c>
      <c r="Z179" s="30">
        <f t="shared" si="46"/>
        <v>0.84650509308043553</v>
      </c>
    </row>
    <row r="180" spans="1:26" s="12" customFormat="1" ht="30" customHeight="1" x14ac:dyDescent="0.25">
      <c r="A180" s="32" t="s">
        <v>124</v>
      </c>
      <c r="B180" s="23">
        <v>82254</v>
      </c>
      <c r="C180" s="27">
        <f>SUM(F180:Z180)</f>
        <v>78756</v>
      </c>
      <c r="D180" s="15">
        <f t="shared" si="45"/>
        <v>0.95747319279305565</v>
      </c>
      <c r="E180" s="15"/>
      <c r="F180" s="10">
        <v>1200</v>
      </c>
      <c r="G180" s="10">
        <v>960</v>
      </c>
      <c r="H180" s="10">
        <v>9680</v>
      </c>
      <c r="I180" s="10">
        <v>5913</v>
      </c>
      <c r="J180" s="10">
        <v>3975</v>
      </c>
      <c r="K180" s="10">
        <v>7350</v>
      </c>
      <c r="L180" s="10">
        <v>5342</v>
      </c>
      <c r="M180" s="10">
        <v>7613</v>
      </c>
      <c r="N180" s="10">
        <v>400</v>
      </c>
      <c r="O180" s="10">
        <v>410</v>
      </c>
      <c r="P180" s="10">
        <v>317</v>
      </c>
      <c r="Q180" s="10">
        <v>1250</v>
      </c>
      <c r="R180" s="10">
        <v>8042</v>
      </c>
      <c r="S180" s="10">
        <v>198</v>
      </c>
      <c r="T180" s="10">
        <v>3578</v>
      </c>
      <c r="U180" s="10">
        <v>1676</v>
      </c>
      <c r="V180" s="10">
        <v>1520</v>
      </c>
      <c r="W180" s="10">
        <v>1659</v>
      </c>
      <c r="X180" s="10"/>
      <c r="Y180" s="10">
        <v>13523</v>
      </c>
      <c r="Z180" s="10">
        <v>4150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45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85208</v>
      </c>
      <c r="C182" s="27">
        <f>SUM(F182:Z182)</f>
        <v>93168</v>
      </c>
      <c r="D182" s="15">
        <f>C182/B182</f>
        <v>1.0934184583607174</v>
      </c>
      <c r="E182" s="15"/>
      <c r="F182" s="39">
        <v>5900</v>
      </c>
      <c r="G182" s="39">
        <v>3106</v>
      </c>
      <c r="H182" s="39">
        <v>5400</v>
      </c>
      <c r="I182" s="39">
        <v>5823</v>
      </c>
      <c r="J182" s="39">
        <v>3251</v>
      </c>
      <c r="K182" s="39">
        <v>5946</v>
      </c>
      <c r="L182" s="39">
        <v>2888</v>
      </c>
      <c r="M182" s="39">
        <v>4041</v>
      </c>
      <c r="N182" s="39">
        <v>4647</v>
      </c>
      <c r="O182" s="39">
        <v>1598</v>
      </c>
      <c r="P182" s="39">
        <v>1835</v>
      </c>
      <c r="Q182" s="39">
        <v>5387</v>
      </c>
      <c r="R182" s="39">
        <v>6585</v>
      </c>
      <c r="S182" s="39">
        <v>4450</v>
      </c>
      <c r="T182" s="39">
        <v>7752</v>
      </c>
      <c r="U182" s="39">
        <v>4344</v>
      </c>
      <c r="V182" s="39">
        <v>2510</v>
      </c>
      <c r="W182" s="39">
        <v>2415</v>
      </c>
      <c r="X182" s="39">
        <v>5992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0.81150476190476195</v>
      </c>
      <c r="C183" s="87">
        <f>C182/C181</f>
        <v>0.88731428571428572</v>
      </c>
      <c r="D183" s="15"/>
      <c r="E183" s="15"/>
      <c r="F183" s="16">
        <f>F182/F181</f>
        <v>0.79226534174835506</v>
      </c>
      <c r="G183" s="16">
        <f t="shared" ref="G183:Z183" si="47">G182/G181</f>
        <v>0.76015663240332842</v>
      </c>
      <c r="H183" s="16">
        <f t="shared" si="47"/>
        <v>0.98271155595996362</v>
      </c>
      <c r="I183" s="16">
        <f t="shared" si="47"/>
        <v>0.86369029961435773</v>
      </c>
      <c r="J183" s="16">
        <f t="shared" si="47"/>
        <v>0.96440225452388018</v>
      </c>
      <c r="K183" s="16">
        <f t="shared" si="47"/>
        <v>1.0023600809170601</v>
      </c>
      <c r="L183" s="16">
        <f t="shared" si="47"/>
        <v>0.67178413584554553</v>
      </c>
      <c r="M183" s="16">
        <f t="shared" si="47"/>
        <v>0.80003959611958031</v>
      </c>
      <c r="N183" s="16">
        <f t="shared" si="47"/>
        <v>1.0278699402786995</v>
      </c>
      <c r="O183" s="16">
        <f t="shared" si="47"/>
        <v>0.71691341408703457</v>
      </c>
      <c r="P183" s="16">
        <f t="shared" si="47"/>
        <v>0.59212649241690873</v>
      </c>
      <c r="Q183" s="16">
        <f t="shared" si="47"/>
        <v>0.76378845881185309</v>
      </c>
      <c r="R183" s="16">
        <f t="shared" si="47"/>
        <v>0.87183900436912487</v>
      </c>
      <c r="S183" s="16">
        <f t="shared" si="47"/>
        <v>0.87101193971422974</v>
      </c>
      <c r="T183" s="16">
        <f t="shared" si="47"/>
        <v>1.0116142502936187</v>
      </c>
      <c r="U183" s="16">
        <f t="shared" si="47"/>
        <v>1.0634026927784577</v>
      </c>
      <c r="V183" s="16">
        <f t="shared" si="47"/>
        <v>0.76222289705435775</v>
      </c>
      <c r="W183" s="16">
        <f t="shared" si="47"/>
        <v>1.1348684210526316</v>
      </c>
      <c r="X183" s="16">
        <f t="shared" si="47"/>
        <v>0.98293963254593175</v>
      </c>
      <c r="Y183" s="16">
        <f t="shared" si="47"/>
        <v>1.0015939718881322</v>
      </c>
      <c r="Z183" s="16">
        <f t="shared" si="47"/>
        <v>0.83807516684229011</v>
      </c>
    </row>
    <row r="184" spans="1:26" s="12" customFormat="1" ht="30" customHeight="1" x14ac:dyDescent="0.25">
      <c r="A184" s="11" t="s">
        <v>127</v>
      </c>
      <c r="B184" s="26">
        <v>76571</v>
      </c>
      <c r="C184" s="26">
        <f>SUM(F184:Z184)</f>
        <v>82287</v>
      </c>
      <c r="D184" s="15">
        <f t="shared" ref="D184:D192" si="48">C184/B184</f>
        <v>1.0746496715466691</v>
      </c>
      <c r="E184" s="15"/>
      <c r="F184" s="10">
        <v>5570</v>
      </c>
      <c r="G184" s="10">
        <v>2513</v>
      </c>
      <c r="H184" s="10">
        <v>5300</v>
      </c>
      <c r="I184" s="10">
        <v>5372</v>
      </c>
      <c r="J184" s="10">
        <v>2751</v>
      </c>
      <c r="K184" s="10">
        <v>4746</v>
      </c>
      <c r="L184" s="10">
        <v>1240</v>
      </c>
      <c r="M184" s="10">
        <v>3698</v>
      </c>
      <c r="N184" s="10">
        <v>4577</v>
      </c>
      <c r="O184" s="10">
        <v>1491</v>
      </c>
      <c r="P184" s="10">
        <v>1586</v>
      </c>
      <c r="Q184" s="10">
        <v>5115</v>
      </c>
      <c r="R184" s="10">
        <v>6545</v>
      </c>
      <c r="S184" s="10">
        <v>4170</v>
      </c>
      <c r="T184" s="10">
        <v>6524</v>
      </c>
      <c r="U184" s="10">
        <v>4235</v>
      </c>
      <c r="V184" s="10">
        <v>2510</v>
      </c>
      <c r="W184" s="10">
        <v>2415</v>
      </c>
      <c r="X184" s="10">
        <v>4988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7532</v>
      </c>
      <c r="C185" s="26">
        <f>SUM(F185:Z185)</f>
        <v>9794</v>
      </c>
      <c r="D185" s="15">
        <f t="shared" si="48"/>
        <v>1.3003186404673392</v>
      </c>
      <c r="E185" s="15"/>
      <c r="F185" s="10">
        <v>180</v>
      </c>
      <c r="G185" s="10">
        <v>516</v>
      </c>
      <c r="H185" s="10">
        <v>50</v>
      </c>
      <c r="I185" s="10">
        <v>310</v>
      </c>
      <c r="J185" s="10">
        <v>500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280</v>
      </c>
      <c r="T185" s="10">
        <v>1178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48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48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48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48"/>
        <v>1.0357669719494327</v>
      </c>
      <c r="E189" s="15"/>
      <c r="F189" s="73">
        <f t="shared" ref="F189:Z189" si="49">F188/F187</f>
        <v>1</v>
      </c>
      <c r="G189" s="73">
        <f t="shared" si="49"/>
        <v>1</v>
      </c>
      <c r="H189" s="73">
        <f t="shared" si="49"/>
        <v>0.94922737306843263</v>
      </c>
      <c r="I189" s="73">
        <f t="shared" si="49"/>
        <v>1</v>
      </c>
      <c r="J189" s="73">
        <f t="shared" si="49"/>
        <v>1</v>
      </c>
      <c r="K189" s="73">
        <f t="shared" si="49"/>
        <v>0.97792541791684529</v>
      </c>
      <c r="L189" s="73">
        <f t="shared" si="49"/>
        <v>0.93088235294117649</v>
      </c>
      <c r="M189" s="73">
        <f t="shared" si="49"/>
        <v>0.96925900435879786</v>
      </c>
      <c r="N189" s="73">
        <f t="shared" si="49"/>
        <v>0.91349480968858132</v>
      </c>
      <c r="O189" s="73">
        <f t="shared" si="49"/>
        <v>1</v>
      </c>
      <c r="P189" s="73">
        <f t="shared" si="49"/>
        <v>1</v>
      </c>
      <c r="Q189" s="73">
        <f t="shared" si="49"/>
        <v>1</v>
      </c>
      <c r="R189" s="73">
        <f t="shared" si="49"/>
        <v>1</v>
      </c>
      <c r="S189" s="73">
        <f t="shared" si="49"/>
        <v>0.87258371903076504</v>
      </c>
      <c r="T189" s="73">
        <f t="shared" si="49"/>
        <v>1</v>
      </c>
      <c r="U189" s="73">
        <f t="shared" si="49"/>
        <v>0.95635430038510916</v>
      </c>
      <c r="V189" s="73">
        <f t="shared" si="49"/>
        <v>0.84951456310679607</v>
      </c>
      <c r="W189" s="73">
        <f t="shared" si="49"/>
        <v>1</v>
      </c>
      <c r="X189" s="73">
        <f t="shared" si="49"/>
        <v>1.0254816656308265</v>
      </c>
      <c r="Y189" s="73">
        <f t="shared" si="49"/>
        <v>0.87535121328224774</v>
      </c>
      <c r="Z189" s="73">
        <f t="shared" si="49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48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48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48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95775</v>
      </c>
      <c r="C194" s="27">
        <f>SUM(F194:Z194)</f>
        <v>119632.5</v>
      </c>
      <c r="D194" s="9">
        <f>C194/B194</f>
        <v>1.2490994518402505</v>
      </c>
      <c r="E194" s="9"/>
      <c r="F194" s="26">
        <v>2164</v>
      </c>
      <c r="G194" s="26">
        <v>2569</v>
      </c>
      <c r="H194" s="26">
        <v>13620</v>
      </c>
      <c r="I194" s="26">
        <v>8480</v>
      </c>
      <c r="J194" s="26">
        <v>6548</v>
      </c>
      <c r="K194" s="26">
        <v>7960</v>
      </c>
      <c r="L194" s="26">
        <v>4298</v>
      </c>
      <c r="M194" s="26">
        <v>10147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43098.75</v>
      </c>
      <c r="C196" s="27">
        <f>C194*0.45</f>
        <v>53834.625</v>
      </c>
      <c r="D196" s="27">
        <f t="shared" ref="D196:Z196" si="50">D194*0.45</f>
        <v>0.56209475332811276</v>
      </c>
      <c r="E196" s="27">
        <f t="shared" si="50"/>
        <v>0</v>
      </c>
      <c r="F196" s="26">
        <f t="shared" si="50"/>
        <v>973.80000000000007</v>
      </c>
      <c r="G196" s="26">
        <f t="shared" si="50"/>
        <v>1156.05</v>
      </c>
      <c r="H196" s="26">
        <f t="shared" si="50"/>
        <v>6129</v>
      </c>
      <c r="I196" s="26">
        <f t="shared" si="50"/>
        <v>3816</v>
      </c>
      <c r="J196" s="26">
        <f t="shared" si="50"/>
        <v>2946.6</v>
      </c>
      <c r="K196" s="26">
        <f t="shared" si="50"/>
        <v>3582</v>
      </c>
      <c r="L196" s="26">
        <f t="shared" si="50"/>
        <v>1934.1000000000001</v>
      </c>
      <c r="M196" s="26">
        <f t="shared" si="50"/>
        <v>4566.1500000000005</v>
      </c>
      <c r="N196" s="26">
        <f t="shared" si="50"/>
        <v>1921.2750000000001</v>
      </c>
      <c r="O196" s="26">
        <f t="shared" si="50"/>
        <v>1440</v>
      </c>
      <c r="P196" s="26">
        <f t="shared" si="50"/>
        <v>1767.6000000000001</v>
      </c>
      <c r="Q196" s="26">
        <f t="shared" si="50"/>
        <v>2603.25</v>
      </c>
      <c r="R196" s="26">
        <f t="shared" si="50"/>
        <v>3636.4500000000003</v>
      </c>
      <c r="S196" s="26">
        <f t="shared" si="50"/>
        <v>1234.8</v>
      </c>
      <c r="T196" s="26">
        <f t="shared" si="50"/>
        <v>2097.9</v>
      </c>
      <c r="U196" s="26">
        <f t="shared" si="50"/>
        <v>2147.85</v>
      </c>
      <c r="V196" s="26">
        <f t="shared" si="50"/>
        <v>1012.5</v>
      </c>
      <c r="W196" s="26">
        <f t="shared" si="50"/>
        <v>519.30000000000007</v>
      </c>
      <c r="X196" s="26">
        <f t="shared" si="50"/>
        <v>2077.2000000000003</v>
      </c>
      <c r="Y196" s="26">
        <f t="shared" si="50"/>
        <v>4415.4000000000005</v>
      </c>
      <c r="Z196" s="26">
        <f t="shared" si="50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0.88616554710486872</v>
      </c>
      <c r="C197" s="52">
        <f>C194/C195</f>
        <v>1.2589051763145986</v>
      </c>
      <c r="D197" s="9"/>
      <c r="E197" s="9"/>
      <c r="F197" s="73">
        <f t="shared" ref="F197:Z197" si="51">F194/F195</f>
        <v>1.5715323166303559</v>
      </c>
      <c r="G197" s="73">
        <f t="shared" si="51"/>
        <v>1.0955223880597016</v>
      </c>
      <c r="H197" s="73">
        <f t="shared" si="51"/>
        <v>1.4576198630136987</v>
      </c>
      <c r="I197" s="73">
        <f t="shared" si="51"/>
        <v>0.97281174716072039</v>
      </c>
      <c r="J197" s="73">
        <f t="shared" si="51"/>
        <v>1.4932725199543899</v>
      </c>
      <c r="K197" s="73">
        <f t="shared" si="51"/>
        <v>1.7831541218637992</v>
      </c>
      <c r="L197" s="73">
        <f t="shared" si="51"/>
        <v>1.8525862068965517</v>
      </c>
      <c r="M197" s="73">
        <f t="shared" si="51"/>
        <v>1.0222647592182148</v>
      </c>
      <c r="N197" s="73">
        <f t="shared" si="51"/>
        <v>1.0433773216031281</v>
      </c>
      <c r="O197" s="73">
        <f t="shared" si="51"/>
        <v>1.0161956176563989</v>
      </c>
      <c r="P197" s="73">
        <f t="shared" si="51"/>
        <v>1.4237042406669083</v>
      </c>
      <c r="Q197" s="73">
        <f t="shared" si="51"/>
        <v>1.0010382419103652</v>
      </c>
      <c r="R197" s="73">
        <f t="shared" si="51"/>
        <v>1.7230277185501066</v>
      </c>
      <c r="S197" s="73">
        <f t="shared" si="51"/>
        <v>1</v>
      </c>
      <c r="T197" s="73">
        <f t="shared" si="51"/>
        <v>1.0387700534759359</v>
      </c>
      <c r="U197" s="73">
        <f t="shared" si="51"/>
        <v>0.9565130260521042</v>
      </c>
      <c r="V197" s="73">
        <f t="shared" si="51"/>
        <v>1.3595166163141994</v>
      </c>
      <c r="W197" s="73">
        <f t="shared" si="51"/>
        <v>2.5362637362637361</v>
      </c>
      <c r="X197" s="73">
        <f t="shared" si="51"/>
        <v>1.3310265282583622</v>
      </c>
      <c r="Y197" s="73">
        <f t="shared" si="51"/>
        <v>1.8478342749529191</v>
      </c>
      <c r="Z197" s="73">
        <f t="shared" si="51"/>
        <v>1</v>
      </c>
    </row>
    <row r="198" spans="1:36" s="63" customFormat="1" ht="30" customHeight="1" outlineLevel="1" x14ac:dyDescent="0.25">
      <c r="A198" s="55" t="s">
        <v>139</v>
      </c>
      <c r="B198" s="23">
        <v>280267</v>
      </c>
      <c r="C198" s="27">
        <f>SUM(F198:Z198)</f>
        <v>319899</v>
      </c>
      <c r="D198" s="9">
        <f>C198/B198</f>
        <v>1.1414080145004586</v>
      </c>
      <c r="E198" s="9"/>
      <c r="F198" s="26">
        <v>320</v>
      </c>
      <c r="G198" s="26">
        <v>11000</v>
      </c>
      <c r="H198" s="26">
        <v>23950</v>
      </c>
      <c r="I198" s="26">
        <v>21426</v>
      </c>
      <c r="J198" s="26">
        <v>6487</v>
      </c>
      <c r="K198" s="26">
        <v>16950</v>
      </c>
      <c r="L198" s="26">
        <v>2090</v>
      </c>
      <c r="M198" s="26">
        <v>18984</v>
      </c>
      <c r="N198" s="26">
        <v>10609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48265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18285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84080.099999999991</v>
      </c>
      <c r="C200" s="27">
        <f>C198*0.3</f>
        <v>95969.7</v>
      </c>
      <c r="D200" s="27">
        <f t="shared" ref="D200:Z200" si="52">D198*0.3</f>
        <v>0.34242240435013754</v>
      </c>
      <c r="E200" s="27">
        <f t="shared" si="52"/>
        <v>0</v>
      </c>
      <c r="F200" s="26">
        <f t="shared" si="52"/>
        <v>96</v>
      </c>
      <c r="G200" s="26">
        <f t="shared" si="52"/>
        <v>3300</v>
      </c>
      <c r="H200" s="26">
        <f t="shared" si="52"/>
        <v>7185</v>
      </c>
      <c r="I200" s="26">
        <f t="shared" si="52"/>
        <v>6427.8</v>
      </c>
      <c r="J200" s="26">
        <f t="shared" si="52"/>
        <v>1946.1</v>
      </c>
      <c r="K200" s="26">
        <f t="shared" si="52"/>
        <v>5085</v>
      </c>
      <c r="L200" s="26">
        <f t="shared" si="52"/>
        <v>627</v>
      </c>
      <c r="M200" s="26">
        <f t="shared" si="52"/>
        <v>5695.2</v>
      </c>
      <c r="N200" s="26">
        <f t="shared" si="52"/>
        <v>3182.7</v>
      </c>
      <c r="O200" s="26">
        <f t="shared" si="52"/>
        <v>4320</v>
      </c>
      <c r="P200" s="26">
        <f t="shared" si="52"/>
        <v>2294.6999999999998</v>
      </c>
      <c r="Q200" s="26">
        <f t="shared" si="52"/>
        <v>8142</v>
      </c>
      <c r="R200" s="26">
        <f t="shared" si="52"/>
        <v>1245</v>
      </c>
      <c r="S200" s="26">
        <f t="shared" si="52"/>
        <v>2100</v>
      </c>
      <c r="T200" s="26">
        <f t="shared" si="52"/>
        <v>2610</v>
      </c>
      <c r="U200" s="26">
        <f t="shared" si="52"/>
        <v>14479.5</v>
      </c>
      <c r="V200" s="26">
        <f t="shared" si="52"/>
        <v>870</v>
      </c>
      <c r="W200" s="26">
        <f t="shared" si="52"/>
        <v>450</v>
      </c>
      <c r="X200" s="26">
        <f t="shared" si="52"/>
        <v>5415.9</v>
      </c>
      <c r="Y200" s="26">
        <f t="shared" si="52"/>
        <v>15012.3</v>
      </c>
      <c r="Z200" s="26">
        <f t="shared" si="52"/>
        <v>5485.5</v>
      </c>
    </row>
    <row r="201" spans="1:36" s="63" customFormat="1" ht="30" customHeight="1" collapsed="1" x14ac:dyDescent="0.25">
      <c r="A201" s="13" t="s">
        <v>138</v>
      </c>
      <c r="B201" s="9">
        <f>B198/B199</f>
        <v>1.1588511840032416</v>
      </c>
      <c r="C201" s="9">
        <f>C198/C199</f>
        <v>1.2206344724431082</v>
      </c>
      <c r="D201" s="9"/>
      <c r="E201" s="9"/>
      <c r="F201" s="30">
        <f t="shared" ref="F201:Z201" si="53">F198/F199</f>
        <v>9.682299546142209E-2</v>
      </c>
      <c r="G201" s="30">
        <f t="shared" si="53"/>
        <v>1.7513134851138354</v>
      </c>
      <c r="H201" s="30">
        <f t="shared" si="53"/>
        <v>1.2428000622697317</v>
      </c>
      <c r="I201" s="30">
        <f t="shared" si="53"/>
        <v>1.2400023149487818</v>
      </c>
      <c r="J201" s="30">
        <f t="shared" si="53"/>
        <v>0.86297725156312355</v>
      </c>
      <c r="K201" s="30">
        <f t="shared" si="53"/>
        <v>1.1076259556949617</v>
      </c>
      <c r="L201" s="30">
        <f t="shared" si="53"/>
        <v>1.9227230910763569</v>
      </c>
      <c r="M201" s="30">
        <f t="shared" si="53"/>
        <v>1.00710875331565</v>
      </c>
      <c r="N201" s="30">
        <f t="shared" si="53"/>
        <v>1.0082683900399163</v>
      </c>
      <c r="O201" s="30">
        <f t="shared" si="53"/>
        <v>1.3065964975954996</v>
      </c>
      <c r="P201" s="30">
        <f t="shared" si="53"/>
        <v>1.0079061799973645</v>
      </c>
      <c r="Q201" s="30">
        <f t="shared" si="53"/>
        <v>1.3417045679256476</v>
      </c>
      <c r="R201" s="30">
        <f t="shared" si="53"/>
        <v>0.98809523809523814</v>
      </c>
      <c r="S201" s="30">
        <f t="shared" si="53"/>
        <v>1.308411214953271</v>
      </c>
      <c r="T201" s="30">
        <f t="shared" si="53"/>
        <v>0.89478556001234189</v>
      </c>
      <c r="U201" s="30">
        <f t="shared" si="53"/>
        <v>1.3817239701125075</v>
      </c>
      <c r="V201" s="30">
        <f t="shared" si="53"/>
        <v>1.1679420056383407</v>
      </c>
      <c r="W201" s="30">
        <f t="shared" si="53"/>
        <v>1.0141987829614605</v>
      </c>
      <c r="X201" s="30">
        <f t="shared" si="53"/>
        <v>1.4871900486036742</v>
      </c>
      <c r="Y201" s="30">
        <f t="shared" si="53"/>
        <v>1.5339177880636361</v>
      </c>
      <c r="Z201" s="30">
        <f t="shared" si="53"/>
        <v>0.87508973438621684</v>
      </c>
    </row>
    <row r="202" spans="1:36" s="63" customFormat="1" ht="30" customHeight="1" outlineLevel="1" x14ac:dyDescent="0.25">
      <c r="A202" s="55" t="s">
        <v>140</v>
      </c>
      <c r="B202" s="23">
        <v>76645</v>
      </c>
      <c r="C202" s="27">
        <f>SUM(F202:Z202)</f>
        <v>55807</v>
      </c>
      <c r="D202" s="9">
        <f>C202/B202</f>
        <v>0.7281231652423511</v>
      </c>
      <c r="E202" s="9"/>
      <c r="F202" s="26"/>
      <c r="G202" s="26">
        <v>1500</v>
      </c>
      <c r="H202" s="26">
        <v>200</v>
      </c>
      <c r="I202" s="26">
        <v>2700</v>
      </c>
      <c r="J202" s="26">
        <v>11138</v>
      </c>
      <c r="K202" s="26">
        <v>2500</v>
      </c>
      <c r="L202" s="26">
        <v>2150</v>
      </c>
      <c r="M202" s="26">
        <v>4238</v>
      </c>
      <c r="N202" s="26"/>
      <c r="O202" s="26">
        <v>4100</v>
      </c>
      <c r="P202" s="26">
        <v>4582</v>
      </c>
      <c r="Q202" s="26">
        <v>5400</v>
      </c>
      <c r="R202" s="26">
        <v>550</v>
      </c>
      <c r="S202" s="26"/>
      <c r="T202" s="26">
        <v>1300</v>
      </c>
      <c r="U202" s="26">
        <v>2515</v>
      </c>
      <c r="V202" s="26"/>
      <c r="W202" s="26"/>
      <c r="X202" s="26">
        <v>2630</v>
      </c>
      <c r="Y202" s="26">
        <v>6219</v>
      </c>
      <c r="Z202" s="26">
        <v>4085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14562.55</v>
      </c>
      <c r="C204" s="27">
        <f>C202*0.19</f>
        <v>10603.33</v>
      </c>
      <c r="D204" s="27">
        <f>D202*0.19</f>
        <v>0.1383434013960467</v>
      </c>
      <c r="E204" s="27">
        <f>E202*0.19</f>
        <v>0</v>
      </c>
      <c r="F204" s="26"/>
      <c r="G204" s="26">
        <f t="shared" ref="G204:W204" si="54">G202*0.19</f>
        <v>285</v>
      </c>
      <c r="H204" s="26">
        <f t="shared" si="54"/>
        <v>38</v>
      </c>
      <c r="I204" s="26">
        <f t="shared" si="54"/>
        <v>513</v>
      </c>
      <c r="J204" s="26">
        <f t="shared" si="54"/>
        <v>2116.2199999999998</v>
      </c>
      <c r="K204" s="26">
        <f t="shared" si="54"/>
        <v>475</v>
      </c>
      <c r="L204" s="26">
        <f t="shared" si="54"/>
        <v>408.5</v>
      </c>
      <c r="M204" s="26">
        <f t="shared" si="54"/>
        <v>805.22</v>
      </c>
      <c r="N204" s="26">
        <f t="shared" si="54"/>
        <v>0</v>
      </c>
      <c r="O204" s="26">
        <f t="shared" si="54"/>
        <v>779</v>
      </c>
      <c r="P204" s="26">
        <f t="shared" si="54"/>
        <v>870.58</v>
      </c>
      <c r="Q204" s="26">
        <f t="shared" si="54"/>
        <v>1026</v>
      </c>
      <c r="R204" s="26">
        <f t="shared" si="54"/>
        <v>104.5</v>
      </c>
      <c r="S204" s="26">
        <f t="shared" si="54"/>
        <v>0</v>
      </c>
      <c r="T204" s="26">
        <f t="shared" si="54"/>
        <v>247</v>
      </c>
      <c r="U204" s="26">
        <f t="shared" si="54"/>
        <v>477.85</v>
      </c>
      <c r="V204" s="26">
        <f t="shared" si="54"/>
        <v>0</v>
      </c>
      <c r="W204" s="26">
        <f t="shared" si="54"/>
        <v>0</v>
      </c>
      <c r="X204" s="26">
        <f>X202*0.19</f>
        <v>499.7</v>
      </c>
      <c r="Y204" s="26">
        <f>Y202*0.19</f>
        <v>1181.6100000000001</v>
      </c>
      <c r="Z204" s="26">
        <f>Z202*0.19</f>
        <v>776.15</v>
      </c>
    </row>
    <row r="205" spans="1:36" s="63" customFormat="1" ht="30" customHeight="1" collapsed="1" x14ac:dyDescent="0.25">
      <c r="A205" s="13" t="s">
        <v>142</v>
      </c>
      <c r="B205" s="9">
        <f>B202/B203</f>
        <v>0.30878969908666415</v>
      </c>
      <c r="C205" s="9">
        <f>C202/C203</f>
        <v>0.1707199931475839</v>
      </c>
      <c r="D205" s="9"/>
      <c r="E205" s="9"/>
      <c r="F205" s="30"/>
      <c r="G205" s="30">
        <f>G202/H203</f>
        <v>5.7079797556984661E-2</v>
      </c>
      <c r="H205" s="30">
        <f>H202/I203</f>
        <v>3.2120774110656067E-3</v>
      </c>
      <c r="I205" s="30">
        <f>I202/J203</f>
        <v>0.15673071341498809</v>
      </c>
      <c r="J205" s="30">
        <f>J202/K203</f>
        <v>2.3291509828523629</v>
      </c>
      <c r="K205" s="30">
        <f>K202/L203</f>
        <v>1.379690949227373</v>
      </c>
      <c r="L205" s="30">
        <f>L202/L203</f>
        <v>1.1865342163355408</v>
      </c>
      <c r="M205" s="30">
        <f>M202/M203</f>
        <v>0.24929411764705883</v>
      </c>
      <c r="N205" s="30"/>
      <c r="O205" s="30">
        <f t="shared" ref="O205:Z205" si="55">O202/O203</f>
        <v>0.34722222222222221</v>
      </c>
      <c r="P205" s="30">
        <f t="shared" si="55"/>
        <v>0.33210118141624989</v>
      </c>
      <c r="Q205" s="30">
        <f>Q202/Q203</f>
        <v>0.28030106410589151</v>
      </c>
      <c r="R205" s="30">
        <f>R202/R203</f>
        <v>8.6004691164972641E-2</v>
      </c>
      <c r="S205" s="30"/>
      <c r="T205" s="30">
        <f t="shared" si="55"/>
        <v>0.1738200294156973</v>
      </c>
      <c r="U205" s="30">
        <f t="shared" si="55"/>
        <v>5.0399791587342938E-2</v>
      </c>
      <c r="V205" s="30"/>
      <c r="W205" s="30"/>
      <c r="X205" s="30">
        <f t="shared" si="55"/>
        <v>0.20221436260187606</v>
      </c>
      <c r="Y205" s="30">
        <f t="shared" si="55"/>
        <v>0.26662379421221866</v>
      </c>
      <c r="Z205" s="30">
        <f t="shared" si="55"/>
        <v>0.2178434300341297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160684.85499999998</v>
      </c>
      <c r="D211" s="9">
        <f>C211/B211</f>
        <v>1.4205065064799589</v>
      </c>
      <c r="E211" s="9"/>
      <c r="F211" s="26">
        <f>F209+F207+F204+F200+F196</f>
        <v>1069.8000000000002</v>
      </c>
      <c r="G211" s="26">
        <f t="shared" ref="G211:Z211" si="56">G209+G207+G204+G200+G196</f>
        <v>4741.05</v>
      </c>
      <c r="H211" s="26">
        <f t="shared" si="56"/>
        <v>13352</v>
      </c>
      <c r="I211" s="26">
        <f t="shared" si="56"/>
        <v>10756.8</v>
      </c>
      <c r="J211" s="26">
        <f t="shared" si="56"/>
        <v>7008.92</v>
      </c>
      <c r="K211" s="26">
        <f t="shared" si="56"/>
        <v>9142</v>
      </c>
      <c r="L211" s="26">
        <f t="shared" si="56"/>
        <v>2969.6000000000004</v>
      </c>
      <c r="M211" s="26">
        <f t="shared" si="56"/>
        <v>11066.57</v>
      </c>
      <c r="N211" s="26">
        <f t="shared" si="56"/>
        <v>5103.9750000000004</v>
      </c>
      <c r="O211" s="26">
        <f t="shared" si="56"/>
        <v>6539</v>
      </c>
      <c r="P211" s="26">
        <f t="shared" si="56"/>
        <v>4932.88</v>
      </c>
      <c r="Q211" s="26">
        <f t="shared" si="56"/>
        <v>11771.25</v>
      </c>
      <c r="R211" s="26">
        <f t="shared" si="56"/>
        <v>4985.9500000000007</v>
      </c>
      <c r="S211" s="26">
        <f t="shared" si="56"/>
        <v>3334.8</v>
      </c>
      <c r="T211" s="26">
        <f t="shared" si="56"/>
        <v>4954.8999999999996</v>
      </c>
      <c r="U211" s="26">
        <f t="shared" si="56"/>
        <v>17105.2</v>
      </c>
      <c r="V211" s="26">
        <f t="shared" si="56"/>
        <v>1882.5</v>
      </c>
      <c r="W211" s="26">
        <f t="shared" si="56"/>
        <v>969.30000000000007</v>
      </c>
      <c r="X211" s="26">
        <f t="shared" si="56"/>
        <v>7992.7999999999993</v>
      </c>
      <c r="Y211" s="26">
        <f t="shared" si="56"/>
        <v>20609.310000000001</v>
      </c>
      <c r="Z211" s="26">
        <f t="shared" si="56"/>
        <v>10119.049999999999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23.806221758004057</v>
      </c>
      <c r="D213" s="9">
        <f>C213/B213</f>
        <v>1.1445298922117335</v>
      </c>
      <c r="E213" s="9"/>
      <c r="F213" s="54">
        <f>F211/F212*10</f>
        <v>17.254838709677422</v>
      </c>
      <c r="G213" s="54">
        <f t="shared" ref="G213:Z213" si="57">G211/G212*10</f>
        <v>25.164808917197451</v>
      </c>
      <c r="H213" s="54">
        <f t="shared" si="57"/>
        <v>25.403348554033485</v>
      </c>
      <c r="I213" s="54">
        <f t="shared" si="57"/>
        <v>17.349677419354837</v>
      </c>
      <c r="J213" s="54">
        <f t="shared" si="57"/>
        <v>24.863142958495921</v>
      </c>
      <c r="K213" s="54">
        <f t="shared" si="57"/>
        <v>31.86476124085047</v>
      </c>
      <c r="L213" s="54">
        <f t="shared" si="57"/>
        <v>45.546012269938657</v>
      </c>
      <c r="M213" s="54">
        <f t="shared" si="57"/>
        <v>17.343002664159222</v>
      </c>
      <c r="N213" s="54">
        <f t="shared" si="57"/>
        <v>19.40674904942966</v>
      </c>
      <c r="O213" s="54">
        <f t="shared" si="57"/>
        <v>27.684165961049956</v>
      </c>
      <c r="P213" s="54">
        <f t="shared" si="57"/>
        <v>23.830338164251209</v>
      </c>
      <c r="Q213" s="54">
        <f t="shared" si="57"/>
        <v>27.153979238754324</v>
      </c>
      <c r="R213" s="54">
        <f t="shared" si="57"/>
        <v>25.982021886399171</v>
      </c>
      <c r="S213" s="54">
        <f t="shared" si="57"/>
        <v>27.002429149797571</v>
      </c>
      <c r="T213" s="54">
        <f t="shared" si="57"/>
        <v>22.080659536541887</v>
      </c>
      <c r="U213" s="54">
        <f t="shared" si="57"/>
        <v>22.852638610554443</v>
      </c>
      <c r="V213" s="54">
        <f t="shared" si="57"/>
        <v>20.220193340494092</v>
      </c>
      <c r="W213" s="54">
        <f t="shared" si="57"/>
        <v>28.425219941348978</v>
      </c>
      <c r="X213" s="54">
        <f t="shared" si="57"/>
        <v>30.729719338715874</v>
      </c>
      <c r="Y213" s="54">
        <f t="shared" si="57"/>
        <v>26.284032648896826</v>
      </c>
      <c r="Z213" s="54">
        <f t="shared" si="57"/>
        <v>20.98517212774782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20.399999999999999" hidden="1" customHeight="1" x14ac:dyDescent="0.3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58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58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58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58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58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58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58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58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58"/>
        <v>0</v>
      </c>
      <c r="F236" s="65"/>
    </row>
    <row r="237" spans="1:26" ht="16.8" hidden="1" customHeight="1" x14ac:dyDescent="0.3">
      <c r="C237" s="27">
        <f t="shared" si="58"/>
        <v>0</v>
      </c>
      <c r="F237" s="65"/>
    </row>
    <row r="238" spans="1:26" ht="13.8" hidden="1" customHeight="1" x14ac:dyDescent="0.3">
      <c r="C238" s="27">
        <f t="shared" si="58"/>
        <v>0</v>
      </c>
      <c r="F238" s="65"/>
    </row>
    <row r="239" spans="1:26" ht="16.8" hidden="1" customHeight="1" x14ac:dyDescent="0.3">
      <c r="C239" s="27">
        <f t="shared" si="58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58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58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hidden="1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58"/>
        <v>96</v>
      </c>
      <c r="D243" s="133"/>
      <c r="E243" s="138"/>
      <c r="F243" s="132">
        <v>1</v>
      </c>
      <c r="G243" s="142">
        <v>6</v>
      </c>
      <c r="I243" s="132">
        <v>6</v>
      </c>
      <c r="K243" s="132">
        <v>10</v>
      </c>
      <c r="L243" s="132">
        <v>8</v>
      </c>
      <c r="M243" s="132">
        <v>2</v>
      </c>
      <c r="N243" s="132">
        <v>14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3</v>
      </c>
      <c r="X243" s="132">
        <v>6</v>
      </c>
      <c r="Y243" s="132">
        <v>1</v>
      </c>
      <c r="Z243" s="132">
        <v>2</v>
      </c>
    </row>
    <row r="244" spans="1:26" s="144" customFormat="1" ht="22.8" hidden="1" x14ac:dyDescent="0.4">
      <c r="A244" s="144" t="s">
        <v>214</v>
      </c>
      <c r="B244" s="145"/>
      <c r="C244" s="27">
        <f t="shared" si="58"/>
        <v>14126.9</v>
      </c>
      <c r="D244" s="145"/>
      <c r="E244" s="146"/>
      <c r="F244" s="144">
        <f t="shared" ref="F244:Z244" si="59">SUM(F245:F252)</f>
        <v>268</v>
      </c>
      <c r="G244" s="144">
        <f t="shared" si="59"/>
        <v>920</v>
      </c>
      <c r="H244" s="144">
        <f t="shared" si="59"/>
        <v>0</v>
      </c>
      <c r="I244" s="144">
        <f t="shared" si="59"/>
        <v>857</v>
      </c>
      <c r="J244" s="144">
        <f t="shared" si="59"/>
        <v>0</v>
      </c>
      <c r="K244" s="144">
        <f t="shared" si="59"/>
        <v>2384</v>
      </c>
      <c r="L244" s="144">
        <f t="shared" si="59"/>
        <v>965</v>
      </c>
      <c r="M244" s="144">
        <f t="shared" si="59"/>
        <v>136</v>
      </c>
      <c r="N244" s="144">
        <f t="shared" si="59"/>
        <v>2610</v>
      </c>
      <c r="O244" s="144">
        <f t="shared" si="59"/>
        <v>0</v>
      </c>
      <c r="P244" s="144">
        <f t="shared" si="59"/>
        <v>0</v>
      </c>
      <c r="Q244" s="144">
        <f t="shared" si="59"/>
        <v>310</v>
      </c>
      <c r="R244" s="144">
        <f t="shared" si="59"/>
        <v>855</v>
      </c>
      <c r="S244" s="144">
        <f t="shared" si="59"/>
        <v>0</v>
      </c>
      <c r="T244" s="148">
        <f t="shared" si="59"/>
        <v>1160.4000000000001</v>
      </c>
      <c r="U244" s="144">
        <f t="shared" si="59"/>
        <v>977.5</v>
      </c>
      <c r="W244" s="144">
        <f t="shared" si="59"/>
        <v>155</v>
      </c>
      <c r="X244" s="144">
        <f t="shared" si="59"/>
        <v>2265</v>
      </c>
      <c r="Y244" s="144">
        <f t="shared" si="59"/>
        <v>115</v>
      </c>
      <c r="Z244" s="144">
        <f t="shared" si="59"/>
        <v>149</v>
      </c>
    </row>
    <row r="245" spans="1:26" s="132" customFormat="1" ht="22.8" hidden="1" x14ac:dyDescent="0.4">
      <c r="A245" s="132" t="s">
        <v>206</v>
      </c>
      <c r="B245" s="133"/>
      <c r="C245" s="27">
        <f t="shared" si="58"/>
        <v>8750.9</v>
      </c>
      <c r="D245" s="133"/>
      <c r="E245" s="138"/>
      <c r="F245" s="132">
        <v>108</v>
      </c>
      <c r="G245" s="142">
        <v>920</v>
      </c>
      <c r="I245" s="132">
        <v>15</v>
      </c>
      <c r="K245" s="132">
        <v>2084</v>
      </c>
      <c r="L245" s="132">
        <v>645</v>
      </c>
      <c r="N245" s="132">
        <v>2277</v>
      </c>
      <c r="Q245" s="132">
        <v>70</v>
      </c>
      <c r="R245" s="132">
        <v>605</v>
      </c>
      <c r="T245" s="132">
        <v>594.9</v>
      </c>
      <c r="U245" s="132">
        <v>392</v>
      </c>
      <c r="W245" s="132">
        <v>115</v>
      </c>
      <c r="X245" s="132">
        <v>776</v>
      </c>
      <c r="Z245" s="132">
        <v>149</v>
      </c>
    </row>
    <row r="246" spans="1:26" s="132" customFormat="1" ht="22.8" hidden="1" x14ac:dyDescent="0.4">
      <c r="A246" s="132" t="s">
        <v>215</v>
      </c>
      <c r="B246" s="133"/>
      <c r="C246" s="27">
        <f t="shared" si="58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f t="shared" si="58"/>
        <v>2999.5</v>
      </c>
      <c r="D247" s="133"/>
      <c r="E247" s="138"/>
      <c r="G247" s="142"/>
      <c r="I247" s="132">
        <v>142</v>
      </c>
      <c r="K247" s="132">
        <v>300</v>
      </c>
      <c r="L247" s="132">
        <v>236</v>
      </c>
      <c r="N247" s="132">
        <v>173</v>
      </c>
      <c r="Q247" s="132">
        <v>100</v>
      </c>
      <c r="R247" s="132">
        <v>70</v>
      </c>
      <c r="T247" s="147">
        <v>465.5</v>
      </c>
      <c r="U247" s="132">
        <v>419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58"/>
        <v>505</v>
      </c>
      <c r="D248" s="133"/>
      <c r="E248" s="138"/>
      <c r="G248" s="142"/>
      <c r="N248" s="132">
        <v>45</v>
      </c>
      <c r="Q248" s="132">
        <v>40</v>
      </c>
      <c r="T248" s="132">
        <v>100</v>
      </c>
      <c r="U248" s="132">
        <v>21</v>
      </c>
      <c r="W248" s="132">
        <v>40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f t="shared" si="58"/>
        <v>455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58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58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f t="shared" si="58"/>
        <v>159</v>
      </c>
      <c r="D252" s="133"/>
      <c r="E252" s="138"/>
      <c r="G252" s="142"/>
      <c r="M252" s="132">
        <v>54</v>
      </c>
      <c r="N252" s="132">
        <v>65</v>
      </c>
      <c r="U252" s="132">
        <v>40</v>
      </c>
    </row>
    <row r="253" spans="1:26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2020-09-18T11:11:02Z</cp:lastPrinted>
  <dcterms:created xsi:type="dcterms:W3CDTF">2017-06-08T05:54:08Z</dcterms:created>
  <dcterms:modified xsi:type="dcterms:W3CDTF">2020-09-18T11:54:41Z</dcterms:modified>
</cp:coreProperties>
</file>