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9 сентября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</workbook>
</file>

<file path=xl/calcChain.xml><?xml version="1.0" encoding="utf-8"?>
<calcChain xmlns="http://schemas.openxmlformats.org/spreadsheetml/2006/main">
  <c r="P149" i="1" l="1"/>
  <c r="P145" i="1"/>
  <c r="R205" i="1" l="1"/>
  <c r="H205" i="1"/>
  <c r="I205" i="1"/>
  <c r="T158" i="1" l="1"/>
  <c r="Z140" i="1" l="1"/>
  <c r="Z135" i="1"/>
  <c r="S124" i="1" l="1"/>
  <c r="U205" i="1" l="1"/>
  <c r="G204" i="1" l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Y204" i="1"/>
  <c r="Z204" i="1"/>
  <c r="Y205" i="1"/>
  <c r="C245" i="1"/>
  <c r="C246" i="1"/>
  <c r="C247" i="1"/>
  <c r="C248" i="1"/>
  <c r="C249" i="1"/>
  <c r="C250" i="1"/>
  <c r="C251" i="1"/>
  <c r="C252" i="1"/>
  <c r="P140" i="1" l="1"/>
  <c r="P135" i="1"/>
  <c r="W149" i="1" l="1"/>
  <c r="U161" i="1" l="1"/>
  <c r="G140" i="1" l="1"/>
  <c r="G135" i="1"/>
  <c r="Y149" i="1" l="1"/>
  <c r="L161" i="1" l="1"/>
  <c r="F161" i="1"/>
  <c r="V124" i="1" l="1"/>
  <c r="T161" i="1" l="1"/>
  <c r="N140" i="1" l="1"/>
  <c r="N135" i="1"/>
  <c r="M161" i="1" l="1"/>
  <c r="J140" i="1" l="1"/>
  <c r="J135" i="1"/>
  <c r="H149" i="1"/>
  <c r="T140" i="1" l="1"/>
  <c r="T135" i="1"/>
  <c r="X140" i="1" l="1"/>
  <c r="X135" i="1"/>
  <c r="R135" i="1"/>
  <c r="R140" i="1"/>
  <c r="Z205" i="1" l="1"/>
  <c r="C109" i="1" l="1"/>
  <c r="O244" i="1" l="1"/>
  <c r="O140" i="1"/>
  <c r="B205" i="1" l="1"/>
  <c r="B197" i="1"/>
  <c r="B201" i="1"/>
  <c r="F244" i="1" l="1"/>
  <c r="G244" i="1"/>
  <c r="X149" i="1" l="1"/>
  <c r="H244" i="1" l="1"/>
  <c r="I244" i="1"/>
  <c r="J244" i="1"/>
  <c r="K244" i="1"/>
  <c r="L244" i="1"/>
  <c r="M244" i="1"/>
  <c r="N244" i="1"/>
  <c r="P244" i="1"/>
  <c r="Q244" i="1"/>
  <c r="R244" i="1"/>
  <c r="S244" i="1"/>
  <c r="T244" i="1"/>
  <c r="U244" i="1"/>
  <c r="W244" i="1"/>
  <c r="X244" i="1"/>
  <c r="Y244" i="1"/>
  <c r="Z244" i="1"/>
  <c r="C244" i="1" l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W140" i="1" l="1"/>
  <c r="X161" i="1" l="1"/>
  <c r="K140" i="1" l="1"/>
  <c r="T205" i="1" l="1"/>
  <c r="Q122" i="1" l="1"/>
  <c r="G99" i="1" l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140" i="1" l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C181" i="1"/>
  <c r="D181" i="1" s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B122" i="1" l="1"/>
  <c r="S121" i="1" l="1"/>
  <c r="S120" i="1"/>
  <c r="T120" i="1"/>
  <c r="V120" i="1"/>
  <c r="Z121" i="1" l="1"/>
  <c r="Z122" i="1"/>
  <c r="Z120" i="1"/>
  <c r="C137" i="1" l="1"/>
  <c r="C134" i="1"/>
  <c r="C140" i="1" l="1"/>
  <c r="E122" i="1"/>
  <c r="L122" i="1"/>
  <c r="Y122" i="1"/>
  <c r="N149" i="1" l="1"/>
  <c r="E164" i="1" l="1"/>
  <c r="B123" i="1" l="1"/>
  <c r="B120" i="1"/>
  <c r="B121" i="1"/>
  <c r="Y120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3" i="1"/>
  <c r="C114" i="1"/>
  <c r="C116" i="1"/>
  <c r="C117" i="1"/>
  <c r="C118" i="1"/>
  <c r="D118" i="1" s="1"/>
  <c r="C119" i="1"/>
  <c r="C125" i="1"/>
  <c r="D125" i="1" s="1"/>
  <c r="C126" i="1"/>
  <c r="D126" i="1" s="1"/>
  <c r="C128" i="1"/>
  <c r="D128" i="1" s="1"/>
  <c r="C129" i="1"/>
  <c r="C130" i="1"/>
  <c r="D130" i="1" s="1"/>
  <c r="C131" i="1"/>
  <c r="D131" i="1" s="1"/>
  <c r="C132" i="1"/>
  <c r="D132" i="1" s="1"/>
  <c r="C133" i="1"/>
  <c r="C150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D165" i="1" s="1"/>
  <c r="C166" i="1"/>
  <c r="D166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C176" i="1"/>
  <c r="C158" i="1" l="1"/>
  <c r="C124" i="1"/>
  <c r="D133" i="1"/>
  <c r="C135" i="1"/>
  <c r="C155" i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R200" i="1" l="1"/>
  <c r="C178" i="1" l="1"/>
  <c r="C179" i="1" s="1"/>
  <c r="D179" i="1" s="1"/>
  <c r="B189" i="1" l="1"/>
  <c r="C188" i="1" l="1"/>
  <c r="E204" i="1" l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I211" i="1" s="1"/>
  <c r="I213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I127" i="1"/>
  <c r="C127" i="1" s="1"/>
  <c r="D127" i="1" s="1"/>
  <c r="N127" i="1"/>
  <c r="Q127" i="1"/>
  <c r="S127" i="1"/>
  <c r="U127" i="1"/>
  <c r="Y127" i="1"/>
  <c r="D129" i="1"/>
  <c r="B135" i="1"/>
  <c r="F135" i="1"/>
  <c r="H135" i="1"/>
  <c r="I135" i="1"/>
  <c r="K135" i="1"/>
  <c r="L135" i="1"/>
  <c r="M135" i="1"/>
  <c r="O135" i="1"/>
  <c r="Q135" i="1"/>
  <c r="S135" i="1"/>
  <c r="U135" i="1"/>
  <c r="V135" i="1"/>
  <c r="W135" i="1"/>
  <c r="Y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Q145" i="1"/>
  <c r="U145" i="1"/>
  <c r="W145" i="1"/>
  <c r="X145" i="1"/>
  <c r="Y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D159" i="1"/>
  <c r="D160" i="1"/>
  <c r="B161" i="1"/>
  <c r="D161" i="1" s="1"/>
  <c r="K161" i="1"/>
  <c r="Q161" i="1"/>
  <c r="W161" i="1"/>
  <c r="Y161" i="1"/>
  <c r="K164" i="1"/>
  <c r="B167" i="1"/>
  <c r="R167" i="1"/>
  <c r="U167" i="1"/>
  <c r="B170" i="1"/>
  <c r="H170" i="1"/>
  <c r="C170" i="1" s="1"/>
  <c r="D170" i="1" s="1"/>
  <c r="M170" i="1"/>
  <c r="V170" i="1"/>
  <c r="B173" i="1"/>
  <c r="H173" i="1"/>
  <c r="C173" i="1" s="1"/>
  <c r="D173" i="1" s="1"/>
  <c r="K173" i="1"/>
  <c r="L173" i="1"/>
  <c r="M173" i="1"/>
  <c r="S173" i="1"/>
  <c r="V173" i="1"/>
  <c r="Y173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55" i="1"/>
  <c r="C205" i="1"/>
  <c r="C204" i="1"/>
  <c r="C201" i="1"/>
  <c r="C197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<sst xmlns="http://schemas.openxmlformats.org/spreadsheetml/2006/main" count="266" uniqueCount="217">
  <si>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</si>
  <si>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</si>
  <si>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</si>
  <si>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</si>
  <si>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</si>
  <si>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</si>
  <si>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</si>
  <si>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</si>
  <si>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</si>
  <si>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</si>
  <si>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</si>
  <si>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</si>
  <si>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</si>
  <si>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</si>
  <si>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</si>
  <si>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</si>
  <si>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</si>
  <si>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</si>
  <si>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</si>
  <si>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</si>
  <si>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</si>
  <si>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</si>
  <si>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</si>
  <si>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</si>
  <si>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</si>
  <si>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</si>
  <si>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</si>
  <si>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</si>
  <si>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</si>
  <si>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</si>
  <si>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</si>
  <si>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</si>
  <si>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</si>
  <si>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</si>
  <si>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</si>
  <si>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</si>
  <si>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</si>
  <si>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</si>
  <si>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</si>
  <si>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</si>
  <si>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</si>
  <si>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</si>
  <si>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</si>
  <si>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</si>
  <si>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</si>
  <si>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</si>
  <si>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</si>
  <si>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</si>
  <si>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</si>
  <si>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</si>
  <si>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</si>
  <si>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</si>
  <si>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</si>
  <si>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</si>
  <si>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</si>
  <si>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</si>
  <si>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</si>
  <si>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</si>
  <si>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</si>
  <si>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</si>
  <si>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</si>
  <si>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</si>
  <si>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</si>
  <si>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</si>
  <si>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</si>
  <si>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</si>
  <si>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</si>
  <si>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</si>
  <si>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</si>
  <si>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</si>
  <si>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</si>
  <si>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</si>
  <si>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</si>
  <si>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</si>
  <si>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</si>
  <si>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</si>
  <si>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</si>
  <si>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</si>
  <si>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</si>
  <si>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</si>
  <si>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</si>
  <si>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</si>
  <si>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</si>
  <si>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</si>
  <si>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</si>
  <si>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</si>
  <si>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</si>
  <si>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</si>
  <si>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</si>
  <si>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</si>
  <si>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</si>
  <si>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</si>
  <si>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</si>
  <si>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</si>
  <si>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</si>
  <si>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</si>
  <si>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</si>
  <si>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</si>
  <si>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</si>
  <si>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</si>
  <si>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</si>
  <si>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</si>
  <si>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</si>
  <si>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</si>
  <si>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</si>
  <si>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</si>
  <si>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</si>
  <si>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</si>
  <si>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</si>
  <si>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</si>
  <si>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</si>
  <si>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</si>
  <si>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</si>
  <si>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</si>
  <si>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</si>
  <si>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</si>
  <si>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</si>
  <si>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</si>
  <si>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</si>
  <si>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</si>
  <si>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</si>
  <si>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</si>
  <si>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</si>
  <si>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</si>
  <si>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</si>
  <si>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</si>
  <si>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</si>
  <si>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</si>
  <si>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</si>
  <si>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</si>
  <si>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</si>
  <si>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</si>
  <si>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</si>
  <si>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</si>
  <si>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</si>
  <si>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</si>
  <si>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</si>
  <si>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</si>
  <si>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</si>
  <si>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</si>
  <si>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</si>
  <si>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</si>
  <si>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</si>
  <si>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</si>
  <si>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</si>
  <si>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</si>
  <si>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</si>
  <si>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</si>
  <si>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</si>
  <si>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</si>
  <si>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</si>
  <si>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</si>
  <si>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</si>
  <si>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</si>
  <si>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</si>
  <si>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</si>
  <si>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</si>
  <si>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</si>
  <si>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</si>
  <si>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</si>
  <si>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</si>
  <si>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</si>
  <si>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</si>
  <si>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</si>
  <si>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</si>
  <si>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</si>
  <si>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</si>
  <si>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</si>
  <si>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</si>
  <si>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</si>
  <si>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</si>
  <si>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</si>
  <si>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</si>
  <si>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</si>
  <si>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</si>
  <si>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</si>
  <si>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</si>
  <si>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</si>
  <si>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</si>
  <si>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</si>
  <si>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</si>
  <si>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</si>
  <si>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</si>
  <si>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</si>
  <si>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</si>
  <si>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</si>
  <si>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</si>
  <si>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</si>
  <si>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</si>
  <si>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</si>
  <si>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</si>
  <si>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</si>
  <si>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</si>
  <si>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</si>
  <si>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</si>
  <si>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</si>
  <si>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</si>
  <si>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</si>
  <si>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</si>
  <si>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</si>
  <si>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</si>
  <si>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</si>
  <si>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</si>
  <si>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</si>
  <si>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</si>
  <si>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</si>
  <si>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</si>
  <si>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</si>
  <si>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</si>
  <si>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</si>
  <si>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</si>
  <si>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</si>
  <si>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</si>
  <si>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</si>
  <si>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</si>
  <si>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</si>
  <si>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Информация о сельскохозяйственных работах по состоянию на 21 сентября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</si>
</sst>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3"/>
  <sheetViews>
    <sheetView tabSelected="1" view="pageBreakPreview" topLeftCell="A2" zoomScale="70" zoomScaleNormal="70" zoomScaleSheetLayoutView="70" zoomScalePageLayoutView="82" workbookViewId="0">
      <pane xSplit="4" ySplit="5" topLeftCell="F194" activePane="bottomRight" state="frozen"/>
      <selection activeCell="A2" sqref="A2"/>
      <selection pane="topRight" activeCell="E2" sqref="E2"/>
      <selection pane="bottomLeft" activeCell="A7" sqref="A7"/>
      <selection pane="bottomRight" activeCell="Z145" sqref="Z145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49" t="s">
        <v>216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0" t="s">
        <v>3</v>
      </c>
      <c r="B4" s="153" t="s">
        <v>195</v>
      </c>
      <c r="C4" s="156" t="s">
        <v>196</v>
      </c>
      <c r="D4" s="156" t="s">
        <v>197</v>
      </c>
      <c r="E4" s="156" t="s">
        <v>203</v>
      </c>
      <c r="F4" s="159" t="s">
        <v>4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1"/>
    </row>
    <row r="5" spans="1:27" s="2" customFormat="1" ht="87" customHeight="1" x14ac:dyDescent="0.3">
      <c r="A5" s="151"/>
      <c r="B5" s="154"/>
      <c r="C5" s="157"/>
      <c r="D5" s="157"/>
      <c r="E5" s="157"/>
      <c r="F5" s="162" t="s">
        <v>5</v>
      </c>
      <c r="G5" s="162" t="s">
        <v>6</v>
      </c>
      <c r="H5" s="162" t="s">
        <v>7</v>
      </c>
      <c r="I5" s="162" t="s">
        <v>8</v>
      </c>
      <c r="J5" s="162" t="s">
        <v>9</v>
      </c>
      <c r="K5" s="162" t="s">
        <v>10</v>
      </c>
      <c r="L5" s="162" t="s">
        <v>11</v>
      </c>
      <c r="M5" s="162" t="s">
        <v>12</v>
      </c>
      <c r="N5" s="162" t="s">
        <v>13</v>
      </c>
      <c r="O5" s="162" t="s">
        <v>14</v>
      </c>
      <c r="P5" s="162" t="s">
        <v>15</v>
      </c>
      <c r="Q5" s="162" t="s">
        <v>16</v>
      </c>
      <c r="R5" s="162" t="s">
        <v>17</v>
      </c>
      <c r="S5" s="162" t="s">
        <v>18</v>
      </c>
      <c r="T5" s="162" t="s">
        <v>19</v>
      </c>
      <c r="U5" s="162" t="s">
        <v>20</v>
      </c>
      <c r="V5" s="162" t="s">
        <v>21</v>
      </c>
      <c r="W5" s="162" t="s">
        <v>22</v>
      </c>
      <c r="X5" s="162" t="s">
        <v>23</v>
      </c>
      <c r="Y5" s="162" t="s">
        <v>24</v>
      </c>
      <c r="Z5" s="162" t="s">
        <v>25</v>
      </c>
    </row>
    <row r="6" spans="1:27" s="2" customFormat="1" ht="70.2" customHeight="1" thickBot="1" x14ac:dyDescent="0.35">
      <c r="A6" s="152"/>
      <c r="B6" s="155"/>
      <c r="C6" s="158"/>
      <c r="D6" s="158"/>
      <c r="E6" s="158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267625</v>
      </c>
      <c r="C99" s="27">
        <f t="shared" si="19"/>
        <v>289709</v>
      </c>
      <c r="D99" s="15">
        <f>C99/B99</f>
        <v>1.0825184493227464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f t="shared" si="20"/>
        <v>14988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f t="shared" si="20"/>
        <v>11507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263743</v>
      </c>
      <c r="C100" s="27">
        <f t="shared" si="19"/>
        <v>286413</v>
      </c>
      <c r="D100" s="15">
        <f>C100/B100</f>
        <v>1.0859548879022383</v>
      </c>
      <c r="E100" s="15"/>
      <c r="F100" s="39">
        <v>12328</v>
      </c>
      <c r="G100" s="39">
        <v>7969</v>
      </c>
      <c r="H100" s="39">
        <v>17843</v>
      </c>
      <c r="I100" s="39">
        <v>17290</v>
      </c>
      <c r="J100" s="39">
        <v>8809</v>
      </c>
      <c r="K100" s="39">
        <v>20077</v>
      </c>
      <c r="L100" s="39">
        <v>13046</v>
      </c>
      <c r="M100" s="39">
        <v>14979</v>
      </c>
      <c r="N100" s="39">
        <v>15221</v>
      </c>
      <c r="O100" s="39">
        <v>4358</v>
      </c>
      <c r="P100" s="39">
        <v>9482</v>
      </c>
      <c r="Q100" s="39">
        <v>13763</v>
      </c>
      <c r="R100" s="39">
        <v>17347</v>
      </c>
      <c r="S100" s="39">
        <v>16604</v>
      </c>
      <c r="T100" s="39">
        <v>19630</v>
      </c>
      <c r="U100" s="39">
        <v>13169</v>
      </c>
      <c r="V100" s="39">
        <v>11507</v>
      </c>
      <c r="W100" s="39">
        <v>5313</v>
      </c>
      <c r="X100" s="39">
        <v>13504</v>
      </c>
      <c r="Y100" s="39">
        <v>23399</v>
      </c>
      <c r="Z100" s="39">
        <v>10775</v>
      </c>
    </row>
    <row r="101" spans="1:26" s="12" customFormat="1" ht="30" customHeight="1" x14ac:dyDescent="0.25">
      <c r="A101" s="13" t="s">
        <v>183</v>
      </c>
      <c r="B101" s="29">
        <f>B100/B99</f>
        <v>0.98549462867818771</v>
      </c>
      <c r="C101" s="29">
        <f>C100/C99</f>
        <v>0.98862306659441024</v>
      </c>
      <c r="D101" s="15"/>
      <c r="E101" s="29" t="e">
        <f>E100/E99</f>
        <v>#DIV/0!</v>
      </c>
      <c r="F101" s="29">
        <f>F100/F99</f>
        <v>0.98718770019218449</v>
      </c>
      <c r="G101" s="29">
        <f>G100/G99</f>
        <v>0.97313469288069365</v>
      </c>
      <c r="H101" s="29">
        <f t="shared" ref="H101:Z101" si="21">H100/H99</f>
        <v>1</v>
      </c>
      <c r="I101" s="29">
        <f t="shared" si="21"/>
        <v>0.96194503171247359</v>
      </c>
      <c r="J101" s="29">
        <f t="shared" si="21"/>
        <v>1</v>
      </c>
      <c r="K101" s="29">
        <f t="shared" si="21"/>
        <v>0.99845832504475829</v>
      </c>
      <c r="L101" s="29">
        <f t="shared" si="21"/>
        <v>1</v>
      </c>
      <c r="M101" s="29">
        <f t="shared" si="21"/>
        <v>0.99939951961569251</v>
      </c>
      <c r="N101" s="29">
        <f t="shared" si="21"/>
        <v>0.99705227302502297</v>
      </c>
      <c r="O101" s="29">
        <f t="shared" si="21"/>
        <v>1</v>
      </c>
      <c r="P101" s="29">
        <f t="shared" si="21"/>
        <v>1</v>
      </c>
      <c r="Q101" s="29">
        <f t="shared" si="21"/>
        <v>0.98089943696101489</v>
      </c>
      <c r="R101" s="29">
        <f t="shared" si="21"/>
        <v>0.98266583583526879</v>
      </c>
      <c r="S101" s="29">
        <f t="shared" si="21"/>
        <v>0.99675831432344819</v>
      </c>
      <c r="T101" s="29">
        <f t="shared" si="21"/>
        <v>0.95388502842703726</v>
      </c>
      <c r="U101" s="29">
        <f t="shared" si="21"/>
        <v>0.97375036971310258</v>
      </c>
      <c r="V101" s="29">
        <f t="shared" si="21"/>
        <v>1</v>
      </c>
      <c r="W101" s="29">
        <f t="shared" si="21"/>
        <v>0.98589719799591757</v>
      </c>
      <c r="X101" s="29">
        <f t="shared" si="21"/>
        <v>1</v>
      </c>
      <c r="Y101" s="29">
        <f t="shared" si="21"/>
        <v>0.99510929658926595</v>
      </c>
      <c r="Z101" s="29">
        <f t="shared" si="21"/>
        <v>0.99777757199740713</v>
      </c>
    </row>
    <row r="102" spans="1:26" s="91" customFormat="1" ht="31.8" hidden="1" customHeight="1" x14ac:dyDescent="0.25">
      <c r="A102" s="89" t="s">
        <v>96</v>
      </c>
      <c r="B102" s="92">
        <f>B99-B100</f>
        <v>3882</v>
      </c>
      <c r="C102" s="143">
        <f t="shared" si="19"/>
        <v>3296</v>
      </c>
      <c r="D102" s="92"/>
      <c r="E102" s="92"/>
      <c r="F102" s="92">
        <f t="shared" ref="F102:Z102" si="22">F99-F100</f>
        <v>160</v>
      </c>
      <c r="G102" s="92">
        <f t="shared" si="22"/>
        <v>220</v>
      </c>
      <c r="H102" s="92">
        <f t="shared" si="22"/>
        <v>0</v>
      </c>
      <c r="I102" s="92">
        <f t="shared" si="22"/>
        <v>684</v>
      </c>
      <c r="J102" s="92">
        <f t="shared" si="22"/>
        <v>0</v>
      </c>
      <c r="K102" s="92">
        <f t="shared" si="22"/>
        <v>31</v>
      </c>
      <c r="L102" s="92">
        <f t="shared" si="22"/>
        <v>0</v>
      </c>
      <c r="M102" s="92">
        <f t="shared" si="22"/>
        <v>9</v>
      </c>
      <c r="N102" s="92">
        <f t="shared" si="22"/>
        <v>45</v>
      </c>
      <c r="O102" s="92">
        <f t="shared" si="22"/>
        <v>0</v>
      </c>
      <c r="P102" s="92">
        <f t="shared" si="22"/>
        <v>0</v>
      </c>
      <c r="Q102" s="92">
        <f t="shared" si="22"/>
        <v>268</v>
      </c>
      <c r="R102" s="92">
        <f t="shared" si="22"/>
        <v>306</v>
      </c>
      <c r="S102" s="92">
        <f t="shared" si="22"/>
        <v>54</v>
      </c>
      <c r="T102" s="92">
        <f t="shared" si="22"/>
        <v>949</v>
      </c>
      <c r="U102" s="92">
        <f t="shared" si="22"/>
        <v>355</v>
      </c>
      <c r="V102" s="92">
        <f t="shared" si="22"/>
        <v>0</v>
      </c>
      <c r="W102" s="92">
        <f t="shared" si="22"/>
        <v>76</v>
      </c>
      <c r="X102" s="92">
        <f t="shared" si="22"/>
        <v>0</v>
      </c>
      <c r="Y102" s="92">
        <f t="shared" si="22"/>
        <v>115</v>
      </c>
      <c r="Z102" s="92">
        <f t="shared" si="22"/>
        <v>24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263226</v>
      </c>
      <c r="C107" s="27">
        <f t="shared" si="19"/>
        <v>286413</v>
      </c>
      <c r="D107" s="15">
        <f>C107/B107</f>
        <v>1.0880878028766154</v>
      </c>
      <c r="E107" s="15"/>
      <c r="F107" s="39">
        <v>12328</v>
      </c>
      <c r="G107" s="39">
        <v>7969</v>
      </c>
      <c r="H107" s="39">
        <v>17843</v>
      </c>
      <c r="I107" s="39">
        <v>17290</v>
      </c>
      <c r="J107" s="39">
        <v>8809</v>
      </c>
      <c r="K107" s="39">
        <v>20077</v>
      </c>
      <c r="L107" s="39">
        <v>13046</v>
      </c>
      <c r="M107" s="39">
        <v>14979</v>
      </c>
      <c r="N107" s="39">
        <v>15221</v>
      </c>
      <c r="O107" s="39">
        <v>4358</v>
      </c>
      <c r="P107" s="39">
        <v>9482</v>
      </c>
      <c r="Q107" s="39">
        <v>13763</v>
      </c>
      <c r="R107" s="39">
        <v>17347</v>
      </c>
      <c r="S107" s="39">
        <v>16604</v>
      </c>
      <c r="T107" s="39">
        <v>19630</v>
      </c>
      <c r="U107" s="39">
        <v>13169</v>
      </c>
      <c r="V107" s="39">
        <v>11507</v>
      </c>
      <c r="W107" s="39">
        <v>5313</v>
      </c>
      <c r="X107" s="39">
        <v>13504</v>
      </c>
      <c r="Y107" s="39">
        <v>23399</v>
      </c>
      <c r="Z107" s="39">
        <v>10775</v>
      </c>
    </row>
    <row r="108" spans="1:26" s="12" customFormat="1" ht="24" hidden="1" customHeight="1" x14ac:dyDescent="0.25">
      <c r="A108" s="13" t="s">
        <v>183</v>
      </c>
      <c r="B108" s="29">
        <f>B107/B99</f>
        <v>0.98356282111163007</v>
      </c>
      <c r="C108" s="27">
        <f t="shared" si="19"/>
        <v>20.783920594313287</v>
      </c>
      <c r="D108" s="29"/>
      <c r="E108" s="29"/>
      <c r="F108" s="29">
        <f t="shared" ref="F108:Z108" si="23">F107/F99</f>
        <v>0.98718770019218449</v>
      </c>
      <c r="G108" s="29">
        <f t="shared" si="23"/>
        <v>0.97313469288069365</v>
      </c>
      <c r="H108" s="29">
        <f t="shared" si="23"/>
        <v>1</v>
      </c>
      <c r="I108" s="29">
        <f t="shared" si="23"/>
        <v>0.96194503171247359</v>
      </c>
      <c r="J108" s="29">
        <f t="shared" si="23"/>
        <v>1</v>
      </c>
      <c r="K108" s="29">
        <f t="shared" si="23"/>
        <v>0.99845832504475829</v>
      </c>
      <c r="L108" s="29">
        <f t="shared" si="23"/>
        <v>1</v>
      </c>
      <c r="M108" s="29">
        <f t="shared" si="23"/>
        <v>0.99939951961569251</v>
      </c>
      <c r="N108" s="29">
        <f t="shared" si="23"/>
        <v>0.99705227302502297</v>
      </c>
      <c r="O108" s="29">
        <f t="shared" si="23"/>
        <v>1</v>
      </c>
      <c r="P108" s="29">
        <f t="shared" si="23"/>
        <v>1</v>
      </c>
      <c r="Q108" s="29">
        <f t="shared" si="23"/>
        <v>0.98089943696101489</v>
      </c>
      <c r="R108" s="29">
        <f t="shared" si="23"/>
        <v>0.98266583583526879</v>
      </c>
      <c r="S108" s="29">
        <f t="shared" si="23"/>
        <v>0.99675831432344819</v>
      </c>
      <c r="T108" s="29">
        <f t="shared" si="23"/>
        <v>0.95388502842703726</v>
      </c>
      <c r="U108" s="29">
        <f t="shared" si="23"/>
        <v>0.97375036971310258</v>
      </c>
      <c r="V108" s="29">
        <f t="shared" si="23"/>
        <v>1</v>
      </c>
      <c r="W108" s="29">
        <f t="shared" si="23"/>
        <v>0.98589719799591757</v>
      </c>
      <c r="X108" s="29">
        <f t="shared" si="23"/>
        <v>1</v>
      </c>
      <c r="Y108" s="29">
        <f t="shared" si="23"/>
        <v>0.99510929658926595</v>
      </c>
      <c r="Z108" s="29">
        <f t="shared" si="23"/>
        <v>0.99777757199740713</v>
      </c>
    </row>
    <row r="109" spans="1:26" s="12" customFormat="1" ht="30" customHeight="1" x14ac:dyDescent="0.25">
      <c r="A109" s="11" t="s">
        <v>92</v>
      </c>
      <c r="B109" s="39">
        <v>125057</v>
      </c>
      <c r="C109" s="27">
        <f t="shared" si="19"/>
        <v>153153.5</v>
      </c>
      <c r="D109" s="15">
        <f t="shared" ref="D109:D114" si="24">C109/B109</f>
        <v>1.2246695506848877</v>
      </c>
      <c r="E109" s="15"/>
      <c r="F109" s="10">
        <v>8749</v>
      </c>
      <c r="G109" s="10">
        <v>4100</v>
      </c>
      <c r="H109" s="10">
        <v>8709</v>
      </c>
      <c r="I109" s="10">
        <v>8405</v>
      </c>
      <c r="J109" s="10">
        <v>4612.5</v>
      </c>
      <c r="K109" s="10">
        <v>11480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6886</v>
      </c>
      <c r="R109" s="10">
        <v>10331</v>
      </c>
      <c r="S109" s="10">
        <v>9644</v>
      </c>
      <c r="T109" s="10">
        <v>7876</v>
      </c>
      <c r="U109" s="10">
        <v>6860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4535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106096</v>
      </c>
      <c r="C111" s="27">
        <f t="shared" si="19"/>
        <v>97993</v>
      </c>
      <c r="D111" s="15">
        <f t="shared" si="24"/>
        <v>0.92362577288493442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5418</v>
      </c>
      <c r="R111" s="10">
        <v>5740</v>
      </c>
      <c r="S111" s="10">
        <v>5746</v>
      </c>
      <c r="T111" s="10">
        <v>7109</v>
      </c>
      <c r="U111" s="10">
        <v>5164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135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19"/>
        <v>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701996</v>
      </c>
      <c r="C114" s="27">
        <f t="shared" si="19"/>
        <v>922846</v>
      </c>
      <c r="D114" s="15">
        <f t="shared" si="24"/>
        <v>1.31460293221044</v>
      </c>
      <c r="E114" s="15"/>
      <c r="F114" s="39">
        <v>43148</v>
      </c>
      <c r="G114" s="39">
        <v>22313</v>
      </c>
      <c r="H114" s="39">
        <v>62020</v>
      </c>
      <c r="I114" s="39">
        <v>54395</v>
      </c>
      <c r="J114" s="39">
        <v>23603</v>
      </c>
      <c r="K114" s="39">
        <v>71260</v>
      </c>
      <c r="L114" s="39">
        <v>39417</v>
      </c>
      <c r="M114" s="39">
        <v>45526</v>
      </c>
      <c r="N114" s="39">
        <v>56100</v>
      </c>
      <c r="O114" s="39">
        <v>12570</v>
      </c>
      <c r="P114" s="39">
        <v>29831</v>
      </c>
      <c r="Q114" s="39">
        <v>40803</v>
      </c>
      <c r="R114" s="39">
        <v>54565</v>
      </c>
      <c r="S114" s="39">
        <v>53132</v>
      </c>
      <c r="T114" s="39">
        <v>69943</v>
      </c>
      <c r="U114" s="39">
        <v>40558</v>
      </c>
      <c r="V114" s="39">
        <v>34222</v>
      </c>
      <c r="W114" s="39">
        <v>12852</v>
      </c>
      <c r="X114" s="39">
        <v>45634</v>
      </c>
      <c r="Y114" s="39">
        <v>80350</v>
      </c>
      <c r="Z114" s="39">
        <v>30604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19"/>
        <v>#DIV/0!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customHeight="1" x14ac:dyDescent="0.25">
      <c r="A116" s="11" t="s">
        <v>92</v>
      </c>
      <c r="B116" s="26">
        <v>330736</v>
      </c>
      <c r="C116" s="27">
        <f t="shared" si="19"/>
        <v>532616</v>
      </c>
      <c r="D116" s="15">
        <f t="shared" ref="D116:D128" si="26">C116/B116</f>
        <v>1.6103962072468676</v>
      </c>
      <c r="E116" s="15"/>
      <c r="F116" s="10">
        <v>31928</v>
      </c>
      <c r="G116" s="10">
        <v>11704</v>
      </c>
      <c r="H116" s="10">
        <v>33244</v>
      </c>
      <c r="I116" s="10">
        <v>28032</v>
      </c>
      <c r="J116" s="10">
        <v>13731</v>
      </c>
      <c r="K116" s="10">
        <v>40972</v>
      </c>
      <c r="L116" s="10">
        <v>19840</v>
      </c>
      <c r="M116" s="10">
        <v>22798</v>
      </c>
      <c r="N116" s="10">
        <v>36901</v>
      </c>
      <c r="O116" s="10">
        <v>5975</v>
      </c>
      <c r="P116" s="10">
        <v>15954</v>
      </c>
      <c r="Q116" s="10">
        <v>22451</v>
      </c>
      <c r="R116" s="10">
        <v>37211</v>
      </c>
      <c r="S116" s="10">
        <v>33754</v>
      </c>
      <c r="T116" s="10">
        <v>43008</v>
      </c>
      <c r="U116" s="10">
        <v>23251</v>
      </c>
      <c r="V116" s="10">
        <v>21314</v>
      </c>
      <c r="W116" s="10">
        <v>9114</v>
      </c>
      <c r="X116" s="10">
        <v>23750</v>
      </c>
      <c r="Y116" s="10">
        <v>44850</v>
      </c>
      <c r="Z116" s="10">
        <v>12834</v>
      </c>
    </row>
    <row r="117" spans="1:26" s="12" customFormat="1" ht="30" hidden="1" customHeight="1" x14ac:dyDescent="0.25">
      <c r="A117" s="11" t="s">
        <v>93</v>
      </c>
      <c r="B117" s="26">
        <v>9241</v>
      </c>
      <c r="C117" s="27">
        <f t="shared" si="19"/>
        <v>23741</v>
      </c>
      <c r="D117" s="15">
        <f t="shared" si="26"/>
        <v>2.569094253868629</v>
      </c>
      <c r="E117" s="15"/>
      <c r="F117" s="10">
        <v>195</v>
      </c>
      <c r="G117" s="10">
        <v>1927</v>
      </c>
      <c r="H117" s="10"/>
      <c r="I117" s="10">
        <v>1033</v>
      </c>
      <c r="J117" s="10">
        <v>1152</v>
      </c>
      <c r="K117" s="10">
        <v>1777</v>
      </c>
      <c r="L117" s="10">
        <v>5135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3110</v>
      </c>
      <c r="U117" s="10">
        <v>283</v>
      </c>
      <c r="V117" s="10"/>
      <c r="W117" s="10"/>
      <c r="X117" s="10">
        <v>1569</v>
      </c>
      <c r="Y117" s="10">
        <v>2789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289803</v>
      </c>
      <c r="C118" s="27">
        <f t="shared" si="19"/>
        <v>319964</v>
      </c>
      <c r="D118" s="15">
        <f t="shared" si="26"/>
        <v>1.1040741469204942</v>
      </c>
      <c r="E118" s="15"/>
      <c r="F118" s="10">
        <v>5844</v>
      </c>
      <c r="G118" s="10">
        <v>7803</v>
      </c>
      <c r="H118" s="10">
        <v>23727</v>
      </c>
      <c r="I118" s="10">
        <v>22814</v>
      </c>
      <c r="J118" s="10">
        <v>6216</v>
      </c>
      <c r="K118" s="10">
        <v>23930</v>
      </c>
      <c r="L118" s="10">
        <v>9861</v>
      </c>
      <c r="M118" s="10">
        <v>15562</v>
      </c>
      <c r="N118" s="10">
        <v>17326</v>
      </c>
      <c r="O118" s="10">
        <v>4565</v>
      </c>
      <c r="P118" s="10">
        <v>12798</v>
      </c>
      <c r="Q118" s="10">
        <v>14417</v>
      </c>
      <c r="R118" s="10">
        <v>37514</v>
      </c>
      <c r="S118" s="10">
        <v>16318</v>
      </c>
      <c r="T118" s="10">
        <v>22373</v>
      </c>
      <c r="U118" s="10">
        <v>14151</v>
      </c>
      <c r="V118" s="10">
        <v>11167</v>
      </c>
      <c r="W118" s="10">
        <v>3008</v>
      </c>
      <c r="X118" s="10">
        <v>12990</v>
      </c>
      <c r="Y118" s="10">
        <v>24400</v>
      </c>
      <c r="Z118" s="10">
        <v>13180</v>
      </c>
    </row>
    <row r="119" spans="1:26" s="12" customFormat="1" ht="31.2" customHeight="1" x14ac:dyDescent="0.25">
      <c r="A119" s="11" t="s">
        <v>95</v>
      </c>
      <c r="B119" s="39"/>
      <c r="C119" s="27">
        <f t="shared" si="19"/>
        <v>111</v>
      </c>
      <c r="D119" s="15"/>
      <c r="E119" s="15"/>
      <c r="F119" s="24"/>
      <c r="G119" s="24"/>
      <c r="H119" s="51">
        <v>95</v>
      </c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>
        <v>10</v>
      </c>
      <c r="T119" s="24"/>
      <c r="U119" s="80"/>
      <c r="V119" s="24">
        <v>6</v>
      </c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>B114/B107*10</f>
        <v>26.668946076755336</v>
      </c>
      <c r="C120" s="53">
        <f t="shared" ref="C120:Z120" si="27">C114/C107*10</f>
        <v>32.220813999364552</v>
      </c>
      <c r="D120" s="15">
        <f t="shared" si="26"/>
        <v>1.2081772525479821</v>
      </c>
      <c r="E120" s="53" t="e">
        <f t="shared" si="27"/>
        <v>#DIV/0!</v>
      </c>
      <c r="F120" s="54">
        <f>F114/F107*10</f>
        <v>35</v>
      </c>
      <c r="G120" s="54">
        <f>G114/G107*10</f>
        <v>27.999749027481489</v>
      </c>
      <c r="H120" s="54">
        <f t="shared" si="27"/>
        <v>34.758728913299336</v>
      </c>
      <c r="I120" s="54">
        <f t="shared" si="27"/>
        <v>31.460381723539616</v>
      </c>
      <c r="J120" s="54">
        <f t="shared" si="27"/>
        <v>26.794187762515609</v>
      </c>
      <c r="K120" s="54">
        <f t="shared" si="27"/>
        <v>35.493350600189274</v>
      </c>
      <c r="L120" s="54">
        <f t="shared" si="27"/>
        <v>30.213858653993562</v>
      </c>
      <c r="M120" s="54">
        <f t="shared" si="27"/>
        <v>30.393217170705654</v>
      </c>
      <c r="N120" s="54">
        <f t="shared" si="27"/>
        <v>36.856973917613821</v>
      </c>
      <c r="O120" s="54">
        <f t="shared" si="27"/>
        <v>28.843506195502524</v>
      </c>
      <c r="P120" s="54">
        <f t="shared" si="27"/>
        <v>31.460662307530058</v>
      </c>
      <c r="Q120" s="54">
        <f t="shared" si="27"/>
        <v>29.646879314103032</v>
      </c>
      <c r="R120" s="54">
        <f t="shared" si="27"/>
        <v>31.455006629388368</v>
      </c>
      <c r="S120" s="54">
        <f t="shared" si="27"/>
        <v>31.99951818838834</v>
      </c>
      <c r="T120" s="54">
        <f t="shared" si="27"/>
        <v>35.630667345899134</v>
      </c>
      <c r="U120" s="54">
        <f t="shared" si="27"/>
        <v>30.798086415065686</v>
      </c>
      <c r="V120" s="54">
        <f t="shared" si="27"/>
        <v>29.740158164595464</v>
      </c>
      <c r="W120" s="54">
        <f t="shared" si="27"/>
        <v>24.189723320158102</v>
      </c>
      <c r="X120" s="54">
        <f>X114/X107*10</f>
        <v>33.792950236966824</v>
      </c>
      <c r="Y120" s="54">
        <f>Y114/Y107*10</f>
        <v>34.33907431941536</v>
      </c>
      <c r="Z120" s="54">
        <f t="shared" si="27"/>
        <v>28.402784222737818</v>
      </c>
    </row>
    <row r="121" spans="1:26" s="12" customFormat="1" ht="30" customHeight="1" x14ac:dyDescent="0.25">
      <c r="A121" s="11" t="s">
        <v>92</v>
      </c>
      <c r="B121" s="54">
        <f>B116/B109*10</f>
        <v>26.446820249966017</v>
      </c>
      <c r="C121" s="53">
        <f>C116/C109*10</f>
        <v>34.776613005905837</v>
      </c>
      <c r="D121" s="15">
        <f t="shared" si="26"/>
        <v>1.3149638662496874</v>
      </c>
      <c r="E121" s="53" t="e">
        <f t="shared" ref="E121:T121" si="28">E116/E109*10</f>
        <v>#DIV/0!</v>
      </c>
      <c r="F121" s="54">
        <f t="shared" si="28"/>
        <v>36.493313521545318</v>
      </c>
      <c r="G121" s="54">
        <f t="shared" si="28"/>
        <v>28.546341463414635</v>
      </c>
      <c r="H121" s="54">
        <f t="shared" si="28"/>
        <v>38.172005970834768</v>
      </c>
      <c r="I121" s="54">
        <f t="shared" si="28"/>
        <v>33.351576442593696</v>
      </c>
      <c r="J121" s="54">
        <f t="shared" si="28"/>
        <v>29.769105691056911</v>
      </c>
      <c r="K121" s="54">
        <f t="shared" si="28"/>
        <v>35.689895470383277</v>
      </c>
      <c r="L121" s="54">
        <f t="shared" si="28"/>
        <v>30.382848392036756</v>
      </c>
      <c r="M121" s="54">
        <f t="shared" si="28"/>
        <v>31.532503457814659</v>
      </c>
      <c r="N121" s="54">
        <f t="shared" si="28"/>
        <v>38.798233624224579</v>
      </c>
      <c r="O121" s="54">
        <f t="shared" si="28"/>
        <v>29.549950544015825</v>
      </c>
      <c r="P121" s="54">
        <f t="shared" si="28"/>
        <v>33.481636935991602</v>
      </c>
      <c r="Q121" s="54">
        <f t="shared" si="28"/>
        <v>32.603833865814693</v>
      </c>
      <c r="R121" s="54">
        <f t="shared" si="28"/>
        <v>36.018778433839898</v>
      </c>
      <c r="S121" s="54">
        <f t="shared" si="28"/>
        <v>35</v>
      </c>
      <c r="T121" s="54">
        <f t="shared" si="28"/>
        <v>54.606399187404769</v>
      </c>
      <c r="U121" s="54">
        <f t="shared" ref="U121:Z122" si="29">U116/U109*10</f>
        <v>33.893586005830905</v>
      </c>
      <c r="V121" s="54">
        <f t="shared" si="29"/>
        <v>30.800578034682079</v>
      </c>
      <c r="W121" s="54">
        <f t="shared" si="29"/>
        <v>26.695957820738137</v>
      </c>
      <c r="X121" s="54">
        <f t="shared" si="29"/>
        <v>34.050179211469533</v>
      </c>
      <c r="Y121" s="54">
        <f t="shared" si="29"/>
        <v>32.98036620339731</v>
      </c>
      <c r="Z121" s="54">
        <f t="shared" si="29"/>
        <v>28.29988974641676</v>
      </c>
    </row>
    <row r="122" spans="1:26" s="12" customFormat="1" ht="30" hidden="1" customHeight="1" x14ac:dyDescent="0.25">
      <c r="A122" s="11" t="s">
        <v>93</v>
      </c>
      <c r="B122" s="54">
        <f>B117/B110*10</f>
        <v>23.71311265075699</v>
      </c>
      <c r="C122" s="53">
        <f>C117/C110*10</f>
        <v>30.065599513702452</v>
      </c>
      <c r="D122" s="15">
        <f t="shared" si="26"/>
        <v>1.2678892036024074</v>
      </c>
      <c r="E122" s="54" t="e">
        <f t="shared" ref="E122:M122" si="30">E117/E110*10</f>
        <v>#DIV/0!</v>
      </c>
      <c r="F122" s="54">
        <f t="shared" si="30"/>
        <v>39</v>
      </c>
      <c r="G122" s="54">
        <f t="shared" si="30"/>
        <v>24.993514915693904</v>
      </c>
      <c r="H122" s="54"/>
      <c r="I122" s="54">
        <f t="shared" si="30"/>
        <v>38.981132075471699</v>
      </c>
      <c r="J122" s="54">
        <f t="shared" si="30"/>
        <v>35.337423312883438</v>
      </c>
      <c r="K122" s="54">
        <f t="shared" si="30"/>
        <v>36.191446028513241</v>
      </c>
      <c r="L122" s="54">
        <f t="shared" si="30"/>
        <v>29.872018615474115</v>
      </c>
      <c r="M122" s="54">
        <f t="shared" si="30"/>
        <v>32.114164904862584</v>
      </c>
      <c r="N122" s="54">
        <f>N117/N110*10</f>
        <v>25</v>
      </c>
      <c r="O122" s="54"/>
      <c r="P122" s="54"/>
      <c r="Q122" s="54">
        <f>Q117/Q110*10</f>
        <v>14.285714285714286</v>
      </c>
      <c r="R122" s="54"/>
      <c r="S122" s="54">
        <f>S117/S110*10</f>
        <v>24.642857142857146</v>
      </c>
      <c r="T122" s="54">
        <f>T117/T110*10</f>
        <v>28.170289855072465</v>
      </c>
      <c r="U122" s="54">
        <f>U117/U110*10</f>
        <v>22.460317460317462</v>
      </c>
      <c r="V122" s="54"/>
      <c r="W122" s="54"/>
      <c r="X122" s="54">
        <f t="shared" si="29"/>
        <v>32.619542619542621</v>
      </c>
      <c r="Y122" s="54">
        <f t="shared" si="29"/>
        <v>29.513227513227513</v>
      </c>
      <c r="Z122" s="54">
        <f t="shared" si="29"/>
        <v>29.694835680751176</v>
      </c>
    </row>
    <row r="123" spans="1:26" s="12" customFormat="1" ht="30" customHeight="1" x14ac:dyDescent="0.25">
      <c r="A123" s="11" t="s">
        <v>94</v>
      </c>
      <c r="B123" s="54">
        <f t="shared" ref="B123:Z124" si="31">B118/B111*10</f>
        <v>27.315167395566281</v>
      </c>
      <c r="C123" s="53">
        <f t="shared" si="31"/>
        <v>32.651720020817812</v>
      </c>
      <c r="D123" s="15">
        <f t="shared" si="26"/>
        <v>1.1953695742724149</v>
      </c>
      <c r="E123" s="53" t="e">
        <f t="shared" si="31"/>
        <v>#DIV/0!</v>
      </c>
      <c r="F123" s="54">
        <f t="shared" si="31"/>
        <v>28.001916626736943</v>
      </c>
      <c r="G123" s="54">
        <f t="shared" si="31"/>
        <v>30</v>
      </c>
      <c r="H123" s="54">
        <f t="shared" si="31"/>
        <v>32.890213473800941</v>
      </c>
      <c r="I123" s="54">
        <f t="shared" si="31"/>
        <v>29.338991769547324</v>
      </c>
      <c r="J123" s="54">
        <f t="shared" si="31"/>
        <v>25.247766043866772</v>
      </c>
      <c r="K123" s="54">
        <f t="shared" si="31"/>
        <v>35.237814754822558</v>
      </c>
      <c r="L123" s="54">
        <f t="shared" si="31"/>
        <v>29.322033898305087</v>
      </c>
      <c r="M123" s="54">
        <f t="shared" si="31"/>
        <v>30.400468841570621</v>
      </c>
      <c r="N123" s="54">
        <f t="shared" si="31"/>
        <v>33.999215070643643</v>
      </c>
      <c r="O123" s="54">
        <f t="shared" si="31"/>
        <v>30.453635757171448</v>
      </c>
      <c r="P123" s="54">
        <f t="shared" si="31"/>
        <v>30.391830919021608</v>
      </c>
      <c r="Q123" s="54">
        <f t="shared" si="31"/>
        <v>26.609449981543001</v>
      </c>
      <c r="R123" s="54">
        <f t="shared" si="31"/>
        <v>65.355400696864109</v>
      </c>
      <c r="S123" s="54">
        <f t="shared" si="31"/>
        <v>28.398886181691608</v>
      </c>
      <c r="T123" s="54">
        <f t="shared" si="31"/>
        <v>31.471374314249545</v>
      </c>
      <c r="U123" s="54">
        <f t="shared" si="31"/>
        <v>27.40317583268784</v>
      </c>
      <c r="V123" s="54">
        <f t="shared" si="31"/>
        <v>28.100150981378963</v>
      </c>
      <c r="W123" s="54">
        <f t="shared" si="31"/>
        <v>19.596091205211724</v>
      </c>
      <c r="X123" s="54">
        <f t="shared" si="31"/>
        <v>32.911071700025339</v>
      </c>
      <c r="Y123" s="54">
        <f t="shared" si="31"/>
        <v>37.923531240285982</v>
      </c>
      <c r="Z123" s="54">
        <f t="shared" si="31"/>
        <v>28.000849798172936</v>
      </c>
    </row>
    <row r="124" spans="1:26" s="12" customFormat="1" ht="30" customHeight="1" x14ac:dyDescent="0.25">
      <c r="A124" s="11" t="s">
        <v>95</v>
      </c>
      <c r="B124" s="54"/>
      <c r="C124" s="53">
        <f>C119/C112*10</f>
        <v>8.2222222222222214</v>
      </c>
      <c r="D124" s="15"/>
      <c r="E124" s="15"/>
      <c r="F124" s="54"/>
      <c r="G124" s="54"/>
      <c r="H124" s="54">
        <v>10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>
        <f t="shared" si="31"/>
        <v>10</v>
      </c>
      <c r="T124" s="54"/>
      <c r="U124" s="54"/>
      <c r="V124" s="54">
        <f t="shared" si="31"/>
        <v>2</v>
      </c>
      <c r="W124" s="54"/>
      <c r="X124" s="54"/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19"/>
        <v>0</v>
      </c>
      <c r="D125" s="15" t="e">
        <f t="shared" si="26"/>
        <v>#DIV/0!</v>
      </c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19"/>
        <v>0</v>
      </c>
      <c r="D126" s="15" t="e">
        <f t="shared" si="26"/>
        <v>#DIV/0!</v>
      </c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19"/>
        <v>#DIV/0!</v>
      </c>
      <c r="D127" s="15" t="e">
        <f t="shared" si="26"/>
        <v>#DIV/0!</v>
      </c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3074</v>
      </c>
      <c r="C128" s="27">
        <f t="shared" si="19"/>
        <v>22746</v>
      </c>
      <c r="D128" s="15">
        <f t="shared" si="26"/>
        <v>7.3994795055302536</v>
      </c>
      <c r="E128" s="15"/>
      <c r="F128" s="51">
        <f>(F107-F227)</f>
        <v>1770</v>
      </c>
      <c r="G128" s="51">
        <f t="shared" ref="G128:Z128" si="32">(G107-G227)</f>
        <v>801</v>
      </c>
      <c r="H128" s="51">
        <f t="shared" si="32"/>
        <v>264</v>
      </c>
      <c r="I128" s="51">
        <f t="shared" si="32"/>
        <v>1416</v>
      </c>
      <c r="J128" s="51">
        <f t="shared" si="32"/>
        <v>549</v>
      </c>
      <c r="K128" s="51">
        <f t="shared" si="32"/>
        <v>1244</v>
      </c>
      <c r="L128" s="51">
        <f t="shared" si="32"/>
        <v>1728</v>
      </c>
      <c r="M128" s="51">
        <f t="shared" si="32"/>
        <v>762</v>
      </c>
      <c r="N128" s="51">
        <f t="shared" si="32"/>
        <v>1486</v>
      </c>
      <c r="O128" s="51">
        <f t="shared" si="32"/>
        <v>349</v>
      </c>
      <c r="P128" s="51">
        <f t="shared" si="32"/>
        <v>1762</v>
      </c>
      <c r="Q128" s="51">
        <f t="shared" si="32"/>
        <v>1077</v>
      </c>
      <c r="R128" s="51">
        <f t="shared" si="32"/>
        <v>1713</v>
      </c>
      <c r="S128" s="51">
        <f t="shared" si="32"/>
        <v>2277</v>
      </c>
      <c r="T128" s="51">
        <f t="shared" si="32"/>
        <v>1633</v>
      </c>
      <c r="U128" s="51">
        <f t="shared" si="32"/>
        <v>1144</v>
      </c>
      <c r="V128" s="51">
        <f t="shared" si="32"/>
        <v>24</v>
      </c>
      <c r="W128" s="51">
        <f t="shared" si="32"/>
        <v>472</v>
      </c>
      <c r="X128" s="51">
        <f t="shared" si="32"/>
        <v>1760</v>
      </c>
      <c r="Y128" s="51">
        <f t="shared" si="32"/>
        <v>0</v>
      </c>
      <c r="Z128" s="51">
        <f t="shared" si="32"/>
        <v>515</v>
      </c>
    </row>
    <row r="129" spans="1:27" s="12" customFormat="1" ht="30" hidden="1" customHeight="1" x14ac:dyDescent="0.25">
      <c r="A129" s="32" t="s">
        <v>100</v>
      </c>
      <c r="B129" s="27">
        <v>380</v>
      </c>
      <c r="C129" s="27">
        <f t="shared" si="19"/>
        <v>484</v>
      </c>
      <c r="D129" s="15">
        <f t="shared" ref="D129:D134" si="33">C129/B129</f>
        <v>1.2736842105263158</v>
      </c>
      <c r="E129" s="15"/>
      <c r="F129" s="24">
        <v>9</v>
      </c>
      <c r="G129" s="24">
        <v>13</v>
      </c>
      <c r="H129" s="24">
        <v>33</v>
      </c>
      <c r="I129" s="24">
        <v>14</v>
      </c>
      <c r="J129" s="24">
        <v>9</v>
      </c>
      <c r="K129" s="24">
        <v>21</v>
      </c>
      <c r="L129" s="26">
        <v>11</v>
      </c>
      <c r="M129" s="26">
        <v>29</v>
      </c>
      <c r="N129" s="26">
        <v>48</v>
      </c>
      <c r="O129" s="24">
        <v>14</v>
      </c>
      <c r="P129" s="24">
        <v>14</v>
      </c>
      <c r="Q129" s="24">
        <v>18</v>
      </c>
      <c r="R129" s="24">
        <v>25</v>
      </c>
      <c r="S129" s="24">
        <v>46</v>
      </c>
      <c r="T129" s="24">
        <v>34</v>
      </c>
      <c r="U129" s="24">
        <v>17</v>
      </c>
      <c r="V129" s="24">
        <v>19</v>
      </c>
      <c r="W129" s="24">
        <v>9</v>
      </c>
      <c r="X129" s="24">
        <v>14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19"/>
        <v>0</v>
      </c>
      <c r="D130" s="15" t="e">
        <f t="shared" si="33"/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19"/>
        <v>0</v>
      </c>
      <c r="D131" s="15" t="e">
        <f t="shared" si="33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19"/>
        <v>0</v>
      </c>
      <c r="D132" s="15" t="e">
        <f t="shared" si="33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0" customHeight="1" outlineLevel="1" x14ac:dyDescent="0.25">
      <c r="A133" s="13" t="s">
        <v>104</v>
      </c>
      <c r="B133" s="27">
        <v>6399</v>
      </c>
      <c r="C133" s="27">
        <f t="shared" si="19"/>
        <v>5004.7999999999993</v>
      </c>
      <c r="D133" s="15">
        <f t="shared" si="33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3942</v>
      </c>
      <c r="C134" s="27">
        <f>SUM(F134:Z134)</f>
        <v>2001</v>
      </c>
      <c r="D134" s="15">
        <f t="shared" si="33"/>
        <v>0.50761035007610356</v>
      </c>
      <c r="E134" s="15"/>
      <c r="F134" s="39">
        <v>77</v>
      </c>
      <c r="G134" s="39">
        <v>27</v>
      </c>
      <c r="H134" s="39">
        <v>300</v>
      </c>
      <c r="I134" s="39">
        <v>202.5</v>
      </c>
      <c r="J134" s="39">
        <v>38</v>
      </c>
      <c r="K134" s="39">
        <v>100</v>
      </c>
      <c r="L134" s="39">
        <v>236</v>
      </c>
      <c r="M134" s="39">
        <v>258.5</v>
      </c>
      <c r="N134" s="39">
        <v>119</v>
      </c>
      <c r="O134" s="39">
        <v>14.1</v>
      </c>
      <c r="P134" s="39">
        <v>21</v>
      </c>
      <c r="Q134" s="39">
        <v>57</v>
      </c>
      <c r="R134" s="39">
        <v>25</v>
      </c>
      <c r="S134" s="39">
        <v>60</v>
      </c>
      <c r="T134" s="39">
        <v>42.7</v>
      </c>
      <c r="U134" s="39">
        <v>14</v>
      </c>
      <c r="V134" s="39">
        <v>75</v>
      </c>
      <c r="W134" s="39">
        <v>5</v>
      </c>
      <c r="X134" s="39">
        <v>57</v>
      </c>
      <c r="Y134" s="39">
        <v>270</v>
      </c>
      <c r="Z134" s="39">
        <v>2.2000000000000002</v>
      </c>
    </row>
    <row r="135" spans="1:27" s="12" customFormat="1" ht="25.2" customHeight="1" x14ac:dyDescent="0.25">
      <c r="A135" s="13" t="s">
        <v>187</v>
      </c>
      <c r="B135" s="33">
        <f>B134/B133</f>
        <v>0.61603375527426163</v>
      </c>
      <c r="C135" s="33">
        <f>C134/C133</f>
        <v>0.39981617647058831</v>
      </c>
      <c r="D135" s="15"/>
      <c r="E135" s="15"/>
      <c r="F135" s="35">
        <f t="shared" ref="F135:Z135" si="34">F134/F133</f>
        <v>0.73193916349809884</v>
      </c>
      <c r="G135" s="35">
        <f t="shared" si="34"/>
        <v>0.18096514745308312</v>
      </c>
      <c r="H135" s="35">
        <f t="shared" si="34"/>
        <v>0.41603106365275272</v>
      </c>
      <c r="I135" s="35">
        <f t="shared" si="34"/>
        <v>0.57692307692307687</v>
      </c>
      <c r="J135" s="35">
        <f t="shared" si="34"/>
        <v>0.62295081967213117</v>
      </c>
      <c r="K135" s="35">
        <f t="shared" si="34"/>
        <v>0.9765625</v>
      </c>
      <c r="L135" s="35">
        <f t="shared" si="34"/>
        <v>0.3195666892349357</v>
      </c>
      <c r="M135" s="35">
        <f t="shared" si="34"/>
        <v>0.33200616491137941</v>
      </c>
      <c r="N135" s="35">
        <f t="shared" si="34"/>
        <v>0.47222222222222221</v>
      </c>
      <c r="O135" s="35">
        <f t="shared" si="34"/>
        <v>1</v>
      </c>
      <c r="P135" s="35">
        <f t="shared" si="34"/>
        <v>0.26582278481012656</v>
      </c>
      <c r="Q135" s="35">
        <f t="shared" si="34"/>
        <v>0.28106508875739644</v>
      </c>
      <c r="R135" s="35">
        <f t="shared" si="34"/>
        <v>0.37313432835820898</v>
      </c>
      <c r="S135" s="35">
        <f t="shared" si="34"/>
        <v>0.15495867768595042</v>
      </c>
      <c r="T135" s="35">
        <f t="shared" si="34"/>
        <v>0.27266922094508306</v>
      </c>
      <c r="U135" s="35">
        <f t="shared" si="34"/>
        <v>0.27667984189723321</v>
      </c>
      <c r="V135" s="35">
        <f t="shared" si="34"/>
        <v>0.625</v>
      </c>
      <c r="W135" s="35">
        <f t="shared" si="34"/>
        <v>0.72463768115942029</v>
      </c>
      <c r="X135" s="35">
        <f t="shared" si="34"/>
        <v>0.23039611964430073</v>
      </c>
      <c r="Y135" s="35">
        <f t="shared" si="34"/>
        <v>0.65533980582524276</v>
      </c>
      <c r="Z135" s="35">
        <f t="shared" si="34"/>
        <v>1</v>
      </c>
    </row>
    <row r="136" spans="1:27" s="91" customFormat="1" ht="9" hidden="1" customHeight="1" x14ac:dyDescent="0.25">
      <c r="A136" s="89" t="s">
        <v>96</v>
      </c>
      <c r="B136" s="90">
        <f>B133-B134</f>
        <v>2457</v>
      </c>
      <c r="C136" s="27">
        <f>SUM(F136:Z136)</f>
        <v>3003.8</v>
      </c>
      <c r="D136" s="90"/>
      <c r="E136" s="90"/>
      <c r="F136" s="90">
        <f t="shared" ref="F136:Z136" si="35">F133-F134</f>
        <v>28.200000000000003</v>
      </c>
      <c r="G136" s="90">
        <f t="shared" si="35"/>
        <v>122.19999999999999</v>
      </c>
      <c r="H136" s="90">
        <f t="shared" si="35"/>
        <v>421.1</v>
      </c>
      <c r="I136" s="90">
        <f t="shared" si="35"/>
        <v>148.5</v>
      </c>
      <c r="J136" s="90">
        <f t="shared" si="35"/>
        <v>23</v>
      </c>
      <c r="K136" s="90">
        <f t="shared" si="35"/>
        <v>2.4000000000000057</v>
      </c>
      <c r="L136" s="90">
        <f t="shared" si="35"/>
        <v>502.5</v>
      </c>
      <c r="M136" s="90">
        <f t="shared" si="35"/>
        <v>520.1</v>
      </c>
      <c r="N136" s="90">
        <f t="shared" si="35"/>
        <v>133</v>
      </c>
      <c r="O136" s="90">
        <f t="shared" si="35"/>
        <v>0</v>
      </c>
      <c r="P136" s="90">
        <f t="shared" si="35"/>
        <v>58</v>
      </c>
      <c r="Q136" s="90">
        <f t="shared" si="35"/>
        <v>145.80000000000001</v>
      </c>
      <c r="R136" s="90">
        <f t="shared" si="35"/>
        <v>42</v>
      </c>
      <c r="S136" s="90">
        <f t="shared" si="35"/>
        <v>327.2</v>
      </c>
      <c r="T136" s="90">
        <f t="shared" si="35"/>
        <v>113.89999999999999</v>
      </c>
      <c r="U136" s="90">
        <f t="shared" si="35"/>
        <v>36.6</v>
      </c>
      <c r="V136" s="90">
        <f t="shared" si="35"/>
        <v>45</v>
      </c>
      <c r="W136" s="90">
        <f t="shared" si="35"/>
        <v>1.9000000000000004</v>
      </c>
      <c r="X136" s="90">
        <f t="shared" si="35"/>
        <v>190.4</v>
      </c>
      <c r="Y136" s="90">
        <f t="shared" si="35"/>
        <v>142</v>
      </c>
      <c r="Z136" s="90">
        <f t="shared" si="35"/>
        <v>0</v>
      </c>
    </row>
    <row r="137" spans="1:27" s="12" customFormat="1" ht="5.4" hidden="1" customHeight="1" x14ac:dyDescent="0.25">
      <c r="A137" s="13" t="s">
        <v>190</v>
      </c>
      <c r="B137" s="39"/>
      <c r="C137" s="27">
        <f>SUM(F137:Z137)</f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102935</v>
      </c>
      <c r="C138" s="27">
        <f>SUM(F138:Z138)</f>
        <v>40664.080000000002</v>
      </c>
      <c r="D138" s="15">
        <f>C138/B138</f>
        <v>0.39504619420022347</v>
      </c>
      <c r="E138" s="15"/>
      <c r="F138" s="39">
        <v>1065</v>
      </c>
      <c r="G138" s="39">
        <v>405</v>
      </c>
      <c r="H138" s="39">
        <v>5700</v>
      </c>
      <c r="I138" s="39">
        <v>5303</v>
      </c>
      <c r="J138" s="39">
        <v>555</v>
      </c>
      <c r="K138" s="39">
        <v>1850</v>
      </c>
      <c r="L138" s="39">
        <v>5259</v>
      </c>
      <c r="M138" s="39">
        <v>6515</v>
      </c>
      <c r="N138" s="39">
        <v>1880</v>
      </c>
      <c r="O138" s="39">
        <v>262</v>
      </c>
      <c r="P138" s="39">
        <v>466</v>
      </c>
      <c r="Q138" s="39">
        <v>1035</v>
      </c>
      <c r="R138" s="39">
        <v>505</v>
      </c>
      <c r="S138" s="39">
        <v>1200</v>
      </c>
      <c r="T138" s="39">
        <v>781</v>
      </c>
      <c r="U138" s="39">
        <v>256</v>
      </c>
      <c r="V138" s="39">
        <v>1313</v>
      </c>
      <c r="W138" s="39">
        <v>60</v>
      </c>
      <c r="X138" s="39">
        <v>874</v>
      </c>
      <c r="Y138" s="39">
        <v>5344</v>
      </c>
      <c r="Z138" s="39">
        <v>36.08</v>
      </c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>SUM(F139:Z139)</f>
        <v>#DIV/0!</v>
      </c>
      <c r="D139" s="15"/>
      <c r="E139" s="15"/>
      <c r="F139" s="29" t="e">
        <f t="shared" ref="F139:Z139" si="36">F138/F137</f>
        <v>#DIV/0!</v>
      </c>
      <c r="G139" s="29" t="e">
        <f t="shared" si="36"/>
        <v>#DIV/0!</v>
      </c>
      <c r="H139" s="29" t="e">
        <f t="shared" si="36"/>
        <v>#DIV/0!</v>
      </c>
      <c r="I139" s="29" t="e">
        <f t="shared" si="36"/>
        <v>#DIV/0!</v>
      </c>
      <c r="J139" s="29" t="e">
        <f t="shared" si="36"/>
        <v>#DIV/0!</v>
      </c>
      <c r="K139" s="29" t="e">
        <f t="shared" si="36"/>
        <v>#DIV/0!</v>
      </c>
      <c r="L139" s="29" t="e">
        <f t="shared" si="36"/>
        <v>#DIV/0!</v>
      </c>
      <c r="M139" s="29" t="e">
        <f t="shared" si="36"/>
        <v>#DIV/0!</v>
      </c>
      <c r="N139" s="29" t="e">
        <f t="shared" si="36"/>
        <v>#DIV/0!</v>
      </c>
      <c r="O139" s="29" t="e">
        <f t="shared" si="36"/>
        <v>#DIV/0!</v>
      </c>
      <c r="P139" s="29" t="e">
        <f t="shared" si="36"/>
        <v>#DIV/0!</v>
      </c>
      <c r="Q139" s="29" t="e">
        <f t="shared" si="36"/>
        <v>#DIV/0!</v>
      </c>
      <c r="R139" s="29" t="e">
        <f t="shared" si="36"/>
        <v>#DIV/0!</v>
      </c>
      <c r="S139" s="29" t="e">
        <f t="shared" si="36"/>
        <v>#DIV/0!</v>
      </c>
      <c r="T139" s="29" t="e">
        <f t="shared" si="36"/>
        <v>#DIV/0!</v>
      </c>
      <c r="U139" s="29" t="e">
        <f t="shared" si="36"/>
        <v>#DIV/0!</v>
      </c>
      <c r="V139" s="29" t="e">
        <f t="shared" si="36"/>
        <v>#DIV/0!</v>
      </c>
      <c r="W139" s="29" t="e">
        <f t="shared" si="36"/>
        <v>#DIV/0!</v>
      </c>
      <c r="X139" s="29" t="e">
        <f t="shared" si="36"/>
        <v>#DIV/0!</v>
      </c>
      <c r="Y139" s="29" t="e">
        <f t="shared" si="36"/>
        <v>#DIV/0!</v>
      </c>
      <c r="Z139" s="29" t="e">
        <f t="shared" si="36"/>
        <v>#DIV/0!</v>
      </c>
    </row>
    <row r="140" spans="1:27" s="12" customFormat="1" ht="30" customHeight="1" x14ac:dyDescent="0.25">
      <c r="A140" s="32" t="s">
        <v>98</v>
      </c>
      <c r="B140" s="53">
        <f>B138/B134*10</f>
        <v>261.12379502790463</v>
      </c>
      <c r="C140" s="53">
        <f>C138/C134*10</f>
        <v>203.21879060469766</v>
      </c>
      <c r="D140" s="15">
        <f>C140/B140</f>
        <v>0.77824692530598738</v>
      </c>
      <c r="E140" s="15"/>
      <c r="F140" s="58">
        <f>F138/F134*10</f>
        <v>138.31168831168833</v>
      </c>
      <c r="G140" s="58">
        <f>G138/G134*10</f>
        <v>150</v>
      </c>
      <c r="H140" s="58">
        <f>H138/H134*10</f>
        <v>190</v>
      </c>
      <c r="I140" s="58">
        <f>I138/I134*10</f>
        <v>261.87654320987656</v>
      </c>
      <c r="J140" s="58">
        <f t="shared" ref="J140:P140" si="37">J138/J134*10</f>
        <v>146.05263157894737</v>
      </c>
      <c r="K140" s="58">
        <f t="shared" si="37"/>
        <v>185</v>
      </c>
      <c r="L140" s="58">
        <f t="shared" si="37"/>
        <v>222.83898305084747</v>
      </c>
      <c r="M140" s="58">
        <f t="shared" si="37"/>
        <v>252.03094777562865</v>
      </c>
      <c r="N140" s="58">
        <f t="shared" si="37"/>
        <v>157.98319327731093</v>
      </c>
      <c r="O140" s="58">
        <f t="shared" si="37"/>
        <v>185.81560283687941</v>
      </c>
      <c r="P140" s="58">
        <f t="shared" si="37"/>
        <v>221.9047619047619</v>
      </c>
      <c r="Q140" s="58">
        <f t="shared" ref="Q140:Z140" si="38">Q138/Q134*10</f>
        <v>181.57894736842107</v>
      </c>
      <c r="R140" s="58">
        <f t="shared" si="38"/>
        <v>202</v>
      </c>
      <c r="S140" s="58">
        <f t="shared" si="38"/>
        <v>200</v>
      </c>
      <c r="T140" s="58">
        <f t="shared" si="38"/>
        <v>182.903981264637</v>
      </c>
      <c r="U140" s="58">
        <f t="shared" si="38"/>
        <v>182.85714285714283</v>
      </c>
      <c r="V140" s="58">
        <f t="shared" si="38"/>
        <v>175.06666666666666</v>
      </c>
      <c r="W140" s="58">
        <f t="shared" si="38"/>
        <v>120</v>
      </c>
      <c r="X140" s="58">
        <f t="shared" si="38"/>
        <v>153.33333333333334</v>
      </c>
      <c r="Y140" s="58">
        <f t="shared" si="38"/>
        <v>197.92592592592592</v>
      </c>
      <c r="Z140" s="58">
        <f t="shared" si="38"/>
        <v>164</v>
      </c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>C142/B142</f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.6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>C143/B143</f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145</v>
      </c>
      <c r="C144" s="27">
        <f>SUM(F144:Z144)</f>
        <v>160.30000000000001</v>
      </c>
      <c r="D144" s="15">
        <f>C144/B144</f>
        <v>1.1055172413793104</v>
      </c>
      <c r="E144" s="15"/>
      <c r="F144" s="107">
        <v>1</v>
      </c>
      <c r="G144" s="39">
        <v>20</v>
      </c>
      <c r="H144" s="39">
        <v>45</v>
      </c>
      <c r="I144" s="107">
        <v>0.3</v>
      </c>
      <c r="J144" s="39">
        <v>8</v>
      </c>
      <c r="K144" s="39">
        <v>8</v>
      </c>
      <c r="L144" s="107">
        <v>34.5</v>
      </c>
      <c r="M144" s="39">
        <v>3.5</v>
      </c>
      <c r="N144" s="39">
        <v>2.5</v>
      </c>
      <c r="O144" s="39">
        <v>3</v>
      </c>
      <c r="P144" s="39">
        <v>2</v>
      </c>
      <c r="Q144" s="39">
        <v>14</v>
      </c>
      <c r="R144" s="39"/>
      <c r="S144" s="39"/>
      <c r="T144" s="39"/>
      <c r="U144" s="39">
        <v>3.5</v>
      </c>
      <c r="V144" s="39"/>
      <c r="W144" s="39">
        <v>1</v>
      </c>
      <c r="X144" s="39">
        <v>5</v>
      </c>
      <c r="Y144" s="39">
        <v>9</v>
      </c>
      <c r="Z144" s="39"/>
    </row>
    <row r="145" spans="1:26" s="12" customFormat="1" ht="27" customHeight="1" x14ac:dyDescent="0.25">
      <c r="A145" s="13" t="s">
        <v>187</v>
      </c>
      <c r="B145" s="33">
        <f>B144/B143</f>
        <v>0.15104166666666666</v>
      </c>
      <c r="C145" s="33">
        <f>C144/C143</f>
        <v>0.17511470395455539</v>
      </c>
      <c r="D145" s="15"/>
      <c r="E145" s="15"/>
      <c r="F145" s="29">
        <f>F144/F143</f>
        <v>6.0975609756097567E-2</v>
      </c>
      <c r="G145" s="29">
        <f t="shared" ref="G145:Z145" si="39">G144/G143</f>
        <v>0.16949152542372881</v>
      </c>
      <c r="H145" s="29">
        <f t="shared" si="39"/>
        <v>0.37006578947368424</v>
      </c>
      <c r="I145" s="29">
        <f t="shared" si="39"/>
        <v>5.2631578947368418E-2</v>
      </c>
      <c r="J145" s="29">
        <f t="shared" si="39"/>
        <v>0.7142857142857143</v>
      </c>
      <c r="K145" s="29">
        <f t="shared" si="39"/>
        <v>0.50314465408805031</v>
      </c>
      <c r="L145" s="29">
        <f t="shared" si="39"/>
        <v>0.32093023255813952</v>
      </c>
      <c r="M145" s="29">
        <f t="shared" si="39"/>
        <v>4.4642857142857137E-2</v>
      </c>
      <c r="N145" s="29">
        <f t="shared" si="39"/>
        <v>3.987240829346092E-2</v>
      </c>
      <c r="O145" s="29">
        <f t="shared" si="39"/>
        <v>0.26315789473684209</v>
      </c>
      <c r="P145" s="29">
        <f t="shared" si="39"/>
        <v>0.14285714285714285</v>
      </c>
      <c r="Q145" s="29">
        <f t="shared" si="39"/>
        <v>0.14127144298688193</v>
      </c>
      <c r="R145" s="29"/>
      <c r="S145" s="29"/>
      <c r="T145" s="29"/>
      <c r="U145" s="29">
        <f t="shared" si="39"/>
        <v>0.22875816993464052</v>
      </c>
      <c r="V145" s="29"/>
      <c r="W145" s="29">
        <f t="shared" si="39"/>
        <v>5.5248618784530384E-2</v>
      </c>
      <c r="X145" s="29">
        <f t="shared" si="39"/>
        <v>5.7736720554272522E-2</v>
      </c>
      <c r="Y145" s="29">
        <f t="shared" si="39"/>
        <v>0.16333938294010888</v>
      </c>
      <c r="Z145" s="29"/>
    </row>
    <row r="146" spans="1:26" s="12" customFormat="1" ht="31.2" hidden="1" customHeight="1" x14ac:dyDescent="0.25">
      <c r="A146" s="13" t="s">
        <v>191</v>
      </c>
      <c r="B146" s="39"/>
      <c r="C146" s="27">
        <f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5328</v>
      </c>
      <c r="C147" s="27">
        <f>SUM(F147:Z147)</f>
        <v>5354.9</v>
      </c>
      <c r="D147" s="15">
        <f>C147/B147</f>
        <v>1.0050487987987988</v>
      </c>
      <c r="E147" s="15"/>
      <c r="F147" s="39">
        <v>25.9</v>
      </c>
      <c r="G147" s="39">
        <v>600</v>
      </c>
      <c r="H147" s="39">
        <v>945</v>
      </c>
      <c r="I147" s="39">
        <v>21</v>
      </c>
      <c r="J147" s="39">
        <v>168</v>
      </c>
      <c r="K147" s="39">
        <v>176</v>
      </c>
      <c r="L147" s="39">
        <v>2236</v>
      </c>
      <c r="M147" s="39">
        <v>105</v>
      </c>
      <c r="N147" s="39">
        <v>65</v>
      </c>
      <c r="O147" s="39">
        <v>15</v>
      </c>
      <c r="P147" s="39">
        <v>10</v>
      </c>
      <c r="Q147" s="39">
        <v>550</v>
      </c>
      <c r="R147" s="39"/>
      <c r="S147" s="39"/>
      <c r="T147" s="39"/>
      <c r="U147" s="39">
        <v>123</v>
      </c>
      <c r="V147" s="39"/>
      <c r="W147" s="39">
        <v>10</v>
      </c>
      <c r="X147" s="39">
        <v>275</v>
      </c>
      <c r="Y147" s="39">
        <v>30</v>
      </c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40">F147/F146</f>
        <v>#DIV/0!</v>
      </c>
      <c r="G148" s="30" t="e">
        <f t="shared" si="40"/>
        <v>#DIV/0!</v>
      </c>
      <c r="H148" s="30" t="e">
        <f t="shared" si="40"/>
        <v>#DIV/0!</v>
      </c>
      <c r="I148" s="30" t="e">
        <f t="shared" si="40"/>
        <v>#DIV/0!</v>
      </c>
      <c r="J148" s="30" t="e">
        <f t="shared" si="40"/>
        <v>#DIV/0!</v>
      </c>
      <c r="K148" s="30" t="e">
        <f t="shared" si="40"/>
        <v>#DIV/0!</v>
      </c>
      <c r="L148" s="30" t="e">
        <f t="shared" si="40"/>
        <v>#DIV/0!</v>
      </c>
      <c r="M148" s="30" t="e">
        <f t="shared" si="40"/>
        <v>#DIV/0!</v>
      </c>
      <c r="N148" s="30" t="e">
        <f t="shared" si="40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367.44827586206895</v>
      </c>
      <c r="C149" s="60">
        <f>C147/C144*10</f>
        <v>334.0548970679975</v>
      </c>
      <c r="D149" s="15">
        <f t="shared" ref="D149:D174" si="41">C149/B149</f>
        <v>0.90912087227589411</v>
      </c>
      <c r="E149" s="15"/>
      <c r="F149" s="58">
        <f>F147/F144*10</f>
        <v>259</v>
      </c>
      <c r="G149" s="58">
        <f>G147/G144*10</f>
        <v>300</v>
      </c>
      <c r="H149" s="58">
        <f>H147/H144*10</f>
        <v>210</v>
      </c>
      <c r="I149" s="58">
        <f t="shared" ref="I149:N149" si="42">I147/I144*10</f>
        <v>700</v>
      </c>
      <c r="J149" s="58">
        <f t="shared" si="42"/>
        <v>210</v>
      </c>
      <c r="K149" s="58">
        <f t="shared" si="42"/>
        <v>220</v>
      </c>
      <c r="L149" s="58">
        <f t="shared" si="42"/>
        <v>648.1159420289855</v>
      </c>
      <c r="M149" s="58">
        <f t="shared" si="42"/>
        <v>300</v>
      </c>
      <c r="N149" s="58">
        <f t="shared" si="42"/>
        <v>260</v>
      </c>
      <c r="O149" s="58">
        <f t="shared" ref="O149:U149" si="43">O147/O144*10</f>
        <v>50</v>
      </c>
      <c r="P149" s="58">
        <f t="shared" si="43"/>
        <v>50</v>
      </c>
      <c r="Q149" s="58">
        <f t="shared" si="43"/>
        <v>392.85714285714283</v>
      </c>
      <c r="R149" s="58"/>
      <c r="S149" s="58"/>
      <c r="T149" s="58"/>
      <c r="U149" s="58">
        <f t="shared" si="43"/>
        <v>351.42857142857144</v>
      </c>
      <c r="V149" s="58"/>
      <c r="W149" s="58">
        <f>W147/W144*10</f>
        <v>100</v>
      </c>
      <c r="X149" s="58">
        <f>X147/X144*10</f>
        <v>550</v>
      </c>
      <c r="Y149" s="58">
        <f>Y147/Y144*10</f>
        <v>33.333333333333336</v>
      </c>
      <c r="Z149" s="58"/>
    </row>
    <row r="150" spans="1:26" s="12" customFormat="1" ht="30" hidden="1" customHeight="1" outlineLevel="1" x14ac:dyDescent="0.25">
      <c r="A150" s="55" t="s">
        <v>179</v>
      </c>
      <c r="B150" s="23">
        <v>446</v>
      </c>
      <c r="C150" s="27">
        <f t="shared" si="19"/>
        <v>532</v>
      </c>
      <c r="D150" s="15">
        <f t="shared" si="41"/>
        <v>1.1928251121076232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>
        <v>46</v>
      </c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19"/>
        <v>0</v>
      </c>
      <c r="D151" s="15" t="e">
        <f t="shared" si="41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19"/>
        <v>0</v>
      </c>
      <c r="D152" s="15" t="e">
        <f t="shared" si="41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97.8</v>
      </c>
      <c r="C153" s="53">
        <f t="shared" si="19"/>
        <v>84.5</v>
      </c>
      <c r="D153" s="15">
        <f t="shared" si="41"/>
        <v>0.86400817995910018</v>
      </c>
      <c r="E153" s="15"/>
      <c r="F153" s="38"/>
      <c r="G153" s="37"/>
      <c r="H153" s="58"/>
      <c r="I153" s="37">
        <v>16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29</v>
      </c>
      <c r="T153" s="61">
        <v>9</v>
      </c>
      <c r="U153" s="37"/>
      <c r="V153" s="37"/>
      <c r="W153" s="37"/>
      <c r="X153" s="37">
        <v>30.5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164.9</v>
      </c>
      <c r="C154" s="53">
        <f t="shared" si="19"/>
        <v>153.19999999999999</v>
      </c>
      <c r="D154" s="15">
        <f t="shared" si="41"/>
        <v>0.9290479078229229</v>
      </c>
      <c r="E154" s="15"/>
      <c r="F154" s="38"/>
      <c r="G154" s="37"/>
      <c r="H154" s="37"/>
      <c r="I154" s="37">
        <v>32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48.7</v>
      </c>
      <c r="T154" s="61">
        <v>9</v>
      </c>
      <c r="U154" s="37"/>
      <c r="V154" s="37"/>
      <c r="W154" s="37"/>
      <c r="X154" s="61">
        <v>63.5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16.860940695296524</v>
      </c>
      <c r="C155" s="60">
        <f>C154/C153*10</f>
        <v>18.130177514792898</v>
      </c>
      <c r="D155" s="15">
        <f t="shared" si="41"/>
        <v>1.0752767501193119</v>
      </c>
      <c r="E155" s="15"/>
      <c r="F155" s="38"/>
      <c r="G155" s="58"/>
      <c r="H155" s="58"/>
      <c r="I155" s="58">
        <f>I154/I153*10</f>
        <v>20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16.793103448275865</v>
      </c>
      <c r="T155" s="58">
        <f>T154/T153*10</f>
        <v>10</v>
      </c>
      <c r="U155" s="58"/>
      <c r="V155" s="58"/>
      <c r="W155" s="58"/>
      <c r="X155" s="58">
        <f>X154/X153*10</f>
        <v>20.819672131147541</v>
      </c>
      <c r="Y155" s="38"/>
      <c r="Z155" s="38"/>
    </row>
    <row r="156" spans="1:26" s="12" customFormat="1" ht="30" customHeight="1" x14ac:dyDescent="0.25">
      <c r="A156" s="55" t="s">
        <v>156</v>
      </c>
      <c r="B156" s="60">
        <v>80</v>
      </c>
      <c r="C156" s="27">
        <f t="shared" si="19"/>
        <v>23</v>
      </c>
      <c r="D156" s="15">
        <f t="shared" si="41"/>
        <v>0.28749999999999998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>
        <v>23</v>
      </c>
      <c r="U156" s="58"/>
      <c r="V156" s="57"/>
      <c r="W156" s="38"/>
      <c r="X156" s="58"/>
      <c r="Y156" s="38"/>
      <c r="Z156" s="38"/>
    </row>
    <row r="157" spans="1:26" s="12" customFormat="1" ht="30" customHeight="1" x14ac:dyDescent="0.25">
      <c r="A157" s="32" t="s">
        <v>157</v>
      </c>
      <c r="B157" s="60">
        <v>92</v>
      </c>
      <c r="C157" s="27">
        <f t="shared" ref="C157:C176" si="44">SUM(F157:Z157)</f>
        <v>40</v>
      </c>
      <c r="D157" s="15">
        <f t="shared" si="41"/>
        <v>0.43478260869565216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>
        <v>40</v>
      </c>
      <c r="U157" s="58"/>
      <c r="V157" s="57"/>
      <c r="W157" s="38"/>
      <c r="X157" s="58"/>
      <c r="Y157" s="38"/>
      <c r="Z157" s="38"/>
    </row>
    <row r="158" spans="1:26" s="12" customFormat="1" ht="30" customHeight="1" x14ac:dyDescent="0.25">
      <c r="A158" s="32" t="s">
        <v>98</v>
      </c>
      <c r="B158" s="60">
        <f>B157/B156*10</f>
        <v>11.5</v>
      </c>
      <c r="C158" s="60">
        <f>C157/C156*10</f>
        <v>17.391304347826086</v>
      </c>
      <c r="D158" s="15">
        <f t="shared" si="41"/>
        <v>1.5122873345935728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>
        <f>T157/T156*10</f>
        <v>17.391304347826086</v>
      </c>
      <c r="U158" s="58"/>
      <c r="V158" s="58"/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4784</v>
      </c>
      <c r="C159" s="27">
        <f t="shared" si="44"/>
        <v>2736</v>
      </c>
      <c r="D159" s="15">
        <f t="shared" si="41"/>
        <v>0.57190635451505012</v>
      </c>
      <c r="E159" s="15"/>
      <c r="F159" s="37">
        <v>277</v>
      </c>
      <c r="G159" s="37"/>
      <c r="H159" s="37"/>
      <c r="I159" s="37"/>
      <c r="J159" s="37"/>
      <c r="K159" s="37">
        <v>120</v>
      </c>
      <c r="L159" s="37">
        <v>70</v>
      </c>
      <c r="M159" s="37">
        <v>157</v>
      </c>
      <c r="N159" s="37"/>
      <c r="O159" s="37"/>
      <c r="P159" s="37"/>
      <c r="Q159" s="37">
        <v>360</v>
      </c>
      <c r="R159" s="37">
        <v>150</v>
      </c>
      <c r="S159" s="37"/>
      <c r="T159" s="37">
        <v>720</v>
      </c>
      <c r="U159" s="37">
        <v>160</v>
      </c>
      <c r="V159" s="37"/>
      <c r="W159" s="37">
        <v>235</v>
      </c>
      <c r="X159" s="37">
        <v>387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3897</v>
      </c>
      <c r="C160" s="27">
        <f t="shared" si="44"/>
        <v>3363</v>
      </c>
      <c r="D160" s="15">
        <f t="shared" si="41"/>
        <v>0.8629715165511932</v>
      </c>
      <c r="E160" s="15"/>
      <c r="F160" s="37">
        <v>222</v>
      </c>
      <c r="G160" s="35"/>
      <c r="H160" s="58"/>
      <c r="I160" s="26"/>
      <c r="J160" s="26"/>
      <c r="K160" s="26">
        <v>108</v>
      </c>
      <c r="L160" s="26">
        <v>70</v>
      </c>
      <c r="M160" s="38">
        <v>187</v>
      </c>
      <c r="N160" s="38"/>
      <c r="O160" s="35"/>
      <c r="P160" s="35"/>
      <c r="Q160" s="38">
        <v>340</v>
      </c>
      <c r="R160" s="38">
        <v>510</v>
      </c>
      <c r="S160" s="38"/>
      <c r="T160" s="38">
        <v>1080</v>
      </c>
      <c r="U160" s="38">
        <v>144</v>
      </c>
      <c r="V160" s="38"/>
      <c r="W160" s="38">
        <v>235</v>
      </c>
      <c r="X160" s="38">
        <v>367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8.1459030100334449</v>
      </c>
      <c r="C161" s="53">
        <f>C160/C159*10</f>
        <v>12.291666666666668</v>
      </c>
      <c r="D161" s="15">
        <f t="shared" si="41"/>
        <v>1.5089384997006245</v>
      </c>
      <c r="E161" s="15"/>
      <c r="F161" s="54">
        <f>F160/F159*10</f>
        <v>8.0144404332129966</v>
      </c>
      <c r="G161" s="54"/>
      <c r="H161" s="54"/>
      <c r="I161" s="54"/>
      <c r="J161" s="54"/>
      <c r="K161" s="54">
        <f>K160/K159*10</f>
        <v>9</v>
      </c>
      <c r="L161" s="54">
        <f>L160/L159*10</f>
        <v>10</v>
      </c>
      <c r="M161" s="54">
        <f>M160/M159*10</f>
        <v>11.910828025477706</v>
      </c>
      <c r="N161" s="54"/>
      <c r="O161" s="26"/>
      <c r="P161" s="26"/>
      <c r="Q161" s="54">
        <f>Q160/Q159*10</f>
        <v>9.4444444444444446</v>
      </c>
      <c r="R161" s="54">
        <f>R160/R159*10</f>
        <v>34</v>
      </c>
      <c r="S161" s="54"/>
      <c r="T161" s="54">
        <f>T160/T159*10</f>
        <v>15</v>
      </c>
      <c r="U161" s="54">
        <f>U160/U159*10</f>
        <v>9</v>
      </c>
      <c r="V161" s="54"/>
      <c r="W161" s="54">
        <f>W160/W159*10</f>
        <v>10</v>
      </c>
      <c r="X161" s="54">
        <f>X160/X159*10</f>
        <v>9.4832041343669253</v>
      </c>
      <c r="Y161" s="54">
        <f>Y160/Y159*10</f>
        <v>10</v>
      </c>
      <c r="Z161" s="26"/>
    </row>
    <row r="162" spans="1:26" s="12" customFormat="1" ht="30" customHeight="1" x14ac:dyDescent="0.25">
      <c r="A162" s="55" t="s">
        <v>185</v>
      </c>
      <c r="B162" s="27">
        <v>7809</v>
      </c>
      <c r="C162" s="27">
        <f t="shared" si="44"/>
        <v>3468</v>
      </c>
      <c r="D162" s="15">
        <f t="shared" si="41"/>
        <v>0.44410295812524009</v>
      </c>
      <c r="E162" s="15"/>
      <c r="F162" s="37"/>
      <c r="G162" s="37"/>
      <c r="H162" s="37"/>
      <c r="I162" s="37">
        <v>709</v>
      </c>
      <c r="J162" s="37">
        <v>254</v>
      </c>
      <c r="K162" s="37">
        <v>1520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6812</v>
      </c>
      <c r="C163" s="27">
        <f t="shared" si="44"/>
        <v>2938</v>
      </c>
      <c r="D163" s="15">
        <f t="shared" si="41"/>
        <v>0.43129770992366412</v>
      </c>
      <c r="E163" s="15"/>
      <c r="F163" s="37"/>
      <c r="G163" s="35"/>
      <c r="H163" s="58"/>
      <c r="I163" s="26">
        <v>748</v>
      </c>
      <c r="J163" s="26">
        <v>277</v>
      </c>
      <c r="K163" s="26">
        <v>817</v>
      </c>
      <c r="L163" s="26">
        <v>260</v>
      </c>
      <c r="M163" s="38"/>
      <c r="N163" s="38">
        <v>836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>B163/B162*10</f>
        <v>8.7232680240747857</v>
      </c>
      <c r="C164" s="53">
        <f>C163/C162*10</f>
        <v>8.4717416378316042</v>
      </c>
      <c r="D164" s="15">
        <f t="shared" si="41"/>
        <v>0.97116603713780092</v>
      </c>
      <c r="E164" s="54" t="e">
        <f>E163/E162*10</f>
        <v>#DIV/0!</v>
      </c>
      <c r="F164" s="54"/>
      <c r="G164" s="54"/>
      <c r="H164" s="54"/>
      <c r="I164" s="54">
        <f>I163/I162*10</f>
        <v>10.550070521861777</v>
      </c>
      <c r="J164" s="54">
        <f>J163/J162*10</f>
        <v>10.905511811023622</v>
      </c>
      <c r="K164" s="54">
        <f>K163/K162*10</f>
        <v>5.375</v>
      </c>
      <c r="L164" s="54">
        <f>L163/L162*10</f>
        <v>10.236220472440944</v>
      </c>
      <c r="M164" s="54"/>
      <c r="N164" s="54">
        <f>N163/N162*10</f>
        <v>11.436388508891929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44"/>
        <v>165</v>
      </c>
      <c r="D165" s="15">
        <f t="shared" si="41"/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44"/>
        <v>104</v>
      </c>
      <c r="D166" s="15">
        <f t="shared" si="41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44"/>
        <v>11.304347826086957</v>
      </c>
      <c r="D167" s="15">
        <f t="shared" si="41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44"/>
        <v>0</v>
      </c>
      <c r="D168" s="15" t="e">
        <f t="shared" si="41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44"/>
        <v>0</v>
      </c>
      <c r="D169" s="15" t="e">
        <f t="shared" si="41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44"/>
        <v>#DIV/0!</v>
      </c>
      <c r="D170" s="15" t="e">
        <f t="shared" si="41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44"/>
        <v>0</v>
      </c>
      <c r="D171" s="15" t="e">
        <f t="shared" si="41"/>
        <v>#DIV/0!</v>
      </c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44"/>
        <v>0</v>
      </c>
      <c r="D172" s="15" t="e">
        <f t="shared" si="41"/>
        <v>#DIV/0!</v>
      </c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44"/>
        <v>#DIV/0!</v>
      </c>
      <c r="D173" s="15" t="e">
        <f t="shared" si="41"/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customHeight="1" x14ac:dyDescent="0.25">
      <c r="A174" s="55" t="s">
        <v>119</v>
      </c>
      <c r="B174" s="23">
        <v>2210</v>
      </c>
      <c r="C174" s="27">
        <f t="shared" si="44"/>
        <v>1794</v>
      </c>
      <c r="D174" s="15">
        <f t="shared" si="41"/>
        <v>0.81176470588235294</v>
      </c>
      <c r="E174" s="15"/>
      <c r="F174" s="37"/>
      <c r="G174" s="37"/>
      <c r="H174" s="37">
        <v>35</v>
      </c>
      <c r="I174" s="37">
        <v>87</v>
      </c>
      <c r="J174" s="37"/>
      <c r="K174" s="37">
        <v>166</v>
      </c>
      <c r="L174" s="37"/>
      <c r="M174" s="37">
        <v>60</v>
      </c>
      <c r="N174" s="37">
        <v>155</v>
      </c>
      <c r="O174" s="37"/>
      <c r="P174" s="37"/>
      <c r="Q174" s="57">
        <v>108</v>
      </c>
      <c r="R174" s="37"/>
      <c r="S174" s="37"/>
      <c r="T174" s="37"/>
      <c r="U174" s="37">
        <v>125</v>
      </c>
      <c r="V174" s="37"/>
      <c r="W174" s="37">
        <v>110</v>
      </c>
      <c r="X174" s="37"/>
      <c r="Y174" s="37">
        <v>634</v>
      </c>
      <c r="Z174" s="37">
        <v>314</v>
      </c>
    </row>
    <row r="175" spans="1:26" s="12" customFormat="1" ht="30" hidden="1" customHeight="1" x14ac:dyDescent="0.25">
      <c r="A175" s="55" t="s">
        <v>120</v>
      </c>
      <c r="B175" s="23"/>
      <c r="C175" s="27">
        <f t="shared" si="44"/>
        <v>0</v>
      </c>
      <c r="D175" s="15" t="e">
        <f t="shared" ref="D175:D181" si="45"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44"/>
        <v>0</v>
      </c>
      <c r="D176" s="15" t="e">
        <f t="shared" si="45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45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98582</v>
      </c>
      <c r="C178" s="27">
        <f>SUM(F178:Z178)</f>
        <v>97232</v>
      </c>
      <c r="D178" s="15">
        <f t="shared" si="45"/>
        <v>0.98630581647765314</v>
      </c>
      <c r="E178" s="15"/>
      <c r="F178" s="39">
        <v>6500</v>
      </c>
      <c r="G178" s="39">
        <v>3106</v>
      </c>
      <c r="H178" s="39">
        <v>5500</v>
      </c>
      <c r="I178" s="39">
        <v>5953</v>
      </c>
      <c r="J178" s="39">
        <v>3330</v>
      </c>
      <c r="K178" s="39">
        <v>5946</v>
      </c>
      <c r="L178" s="39">
        <v>3030</v>
      </c>
      <c r="M178" s="39">
        <v>4552</v>
      </c>
      <c r="N178" s="39">
        <v>5074</v>
      </c>
      <c r="O178" s="39">
        <v>1686</v>
      </c>
      <c r="P178" s="39">
        <v>2461</v>
      </c>
      <c r="Q178" s="39">
        <v>6410</v>
      </c>
      <c r="R178" s="39">
        <v>6600</v>
      </c>
      <c r="S178" s="39">
        <v>4596</v>
      </c>
      <c r="T178" s="39">
        <v>7752</v>
      </c>
      <c r="U178" s="39">
        <v>4344</v>
      </c>
      <c r="V178" s="39">
        <v>2510</v>
      </c>
      <c r="W178" s="39">
        <v>2460</v>
      </c>
      <c r="X178" s="39">
        <v>6100</v>
      </c>
      <c r="Y178" s="39">
        <v>6912</v>
      </c>
      <c r="Z178" s="39">
        <v>2410</v>
      </c>
    </row>
    <row r="179" spans="1:26" s="50" customFormat="1" ht="30" customHeight="1" x14ac:dyDescent="0.25">
      <c r="A179" s="13" t="s">
        <v>123</v>
      </c>
      <c r="B179" s="9">
        <f>B178/B177</f>
        <v>0.93887619047619053</v>
      </c>
      <c r="C179" s="9">
        <f>C178/C177</f>
        <v>0.92601904761904763</v>
      </c>
      <c r="D179" s="15">
        <f t="shared" si="45"/>
        <v>0.98630581647765303</v>
      </c>
      <c r="E179" s="9"/>
      <c r="F179" s="30">
        <f>F178/F177</f>
        <v>0.87283469853632334</v>
      </c>
      <c r="G179" s="30">
        <f t="shared" ref="G179:Z179" si="46">G178/G177</f>
        <v>0.76015663240332842</v>
      </c>
      <c r="H179" s="30">
        <f t="shared" si="46"/>
        <v>1.0009099181073704</v>
      </c>
      <c r="I179" s="30">
        <f t="shared" si="46"/>
        <v>0.88297241174725605</v>
      </c>
      <c r="J179" s="30">
        <f t="shared" si="46"/>
        <v>0.98783743696232573</v>
      </c>
      <c r="K179" s="30">
        <f t="shared" si="46"/>
        <v>1.0023600809170601</v>
      </c>
      <c r="L179" s="30">
        <f t="shared" si="46"/>
        <v>0.7048150732728542</v>
      </c>
      <c r="M179" s="30">
        <f t="shared" si="46"/>
        <v>0.90120768164719856</v>
      </c>
      <c r="N179" s="30">
        <f t="shared" si="46"/>
        <v>1.1223180712231806</v>
      </c>
      <c r="O179" s="30">
        <f t="shared" si="46"/>
        <v>0.75639300134589504</v>
      </c>
      <c r="P179" s="30">
        <f t="shared" si="46"/>
        <v>0.79412713778638266</v>
      </c>
      <c r="Q179" s="30">
        <f t="shared" si="46"/>
        <v>0.90883312065787603</v>
      </c>
      <c r="R179" s="30">
        <f t="shared" si="46"/>
        <v>0.87382497021051242</v>
      </c>
      <c r="S179" s="30">
        <f t="shared" si="46"/>
        <v>0.89958896065766292</v>
      </c>
      <c r="T179" s="30">
        <f t="shared" si="46"/>
        <v>1.0116142502936187</v>
      </c>
      <c r="U179" s="30">
        <f t="shared" si="46"/>
        <v>1.0634026927784577</v>
      </c>
      <c r="V179" s="30">
        <f t="shared" si="46"/>
        <v>0.76222289705435775</v>
      </c>
      <c r="W179" s="30">
        <f t="shared" si="46"/>
        <v>1.1560150375939851</v>
      </c>
      <c r="X179" s="30">
        <f t="shared" si="46"/>
        <v>1.0006561679790027</v>
      </c>
      <c r="Y179" s="30">
        <f t="shared" si="46"/>
        <v>1.0015939718881322</v>
      </c>
      <c r="Z179" s="30">
        <f t="shared" si="46"/>
        <v>0.84650509308043553</v>
      </c>
    </row>
    <row r="180" spans="1:26" s="12" customFormat="1" ht="30" customHeight="1" x14ac:dyDescent="0.25">
      <c r="A180" s="32" t="s">
        <v>124</v>
      </c>
      <c r="B180" s="23">
        <v>95273</v>
      </c>
      <c r="C180" s="27">
        <f>SUM(F180:Z180)</f>
        <v>81302</v>
      </c>
      <c r="D180" s="15">
        <f t="shared" si="45"/>
        <v>0.85335824420349937</v>
      </c>
      <c r="E180" s="15"/>
      <c r="F180" s="10">
        <v>1200</v>
      </c>
      <c r="G180" s="10">
        <v>1013</v>
      </c>
      <c r="H180" s="10">
        <v>9700</v>
      </c>
      <c r="I180" s="10">
        <v>6013</v>
      </c>
      <c r="J180" s="10">
        <v>3975</v>
      </c>
      <c r="K180" s="10">
        <v>7560</v>
      </c>
      <c r="L180" s="10">
        <v>5342</v>
      </c>
      <c r="M180" s="10">
        <v>8408</v>
      </c>
      <c r="N180" s="10">
        <v>400</v>
      </c>
      <c r="O180" s="10">
        <v>660</v>
      </c>
      <c r="P180" s="10">
        <v>317</v>
      </c>
      <c r="Q180" s="10">
        <v>1250</v>
      </c>
      <c r="R180" s="10">
        <v>8042</v>
      </c>
      <c r="S180" s="10">
        <v>198</v>
      </c>
      <c r="T180" s="10">
        <v>3578</v>
      </c>
      <c r="U180" s="10">
        <v>1721</v>
      </c>
      <c r="V180" s="10">
        <v>1520</v>
      </c>
      <c r="W180" s="10">
        <v>1659</v>
      </c>
      <c r="X180" s="10"/>
      <c r="Y180" s="10">
        <v>14596</v>
      </c>
      <c r="Z180" s="10">
        <v>4150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45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89336</v>
      </c>
      <c r="C182" s="27">
        <f>SUM(F182:Z182)</f>
        <v>93303</v>
      </c>
      <c r="D182" s="15">
        <f>C182/B182</f>
        <v>1.0444053908838542</v>
      </c>
      <c r="E182" s="15"/>
      <c r="F182" s="39">
        <v>5900</v>
      </c>
      <c r="G182" s="39">
        <v>3106</v>
      </c>
      <c r="H182" s="39">
        <v>5400</v>
      </c>
      <c r="I182" s="39">
        <v>5953</v>
      </c>
      <c r="J182" s="39">
        <v>3251</v>
      </c>
      <c r="K182" s="39">
        <v>5946</v>
      </c>
      <c r="L182" s="39">
        <v>2888</v>
      </c>
      <c r="M182" s="39">
        <v>4041</v>
      </c>
      <c r="N182" s="39">
        <v>4647</v>
      </c>
      <c r="O182" s="39">
        <v>1598</v>
      </c>
      <c r="P182" s="39">
        <v>1835</v>
      </c>
      <c r="Q182" s="39">
        <v>5387</v>
      </c>
      <c r="R182" s="39">
        <v>6585</v>
      </c>
      <c r="S182" s="39">
        <v>4455</v>
      </c>
      <c r="T182" s="39">
        <v>7752</v>
      </c>
      <c r="U182" s="39">
        <v>4344</v>
      </c>
      <c r="V182" s="39">
        <v>2510</v>
      </c>
      <c r="W182" s="39">
        <v>2415</v>
      </c>
      <c r="X182" s="39">
        <v>5992</v>
      </c>
      <c r="Y182" s="39">
        <v>6912</v>
      </c>
      <c r="Z182" s="39">
        <v>2386</v>
      </c>
    </row>
    <row r="183" spans="1:26" s="12" customFormat="1" ht="30" customHeight="1" x14ac:dyDescent="0.25">
      <c r="A183" s="13" t="s">
        <v>52</v>
      </c>
      <c r="B183" s="87">
        <f>B182/B181</f>
        <v>0.85081904761904759</v>
      </c>
      <c r="C183" s="87">
        <f>C182/C181</f>
        <v>0.88859999999999995</v>
      </c>
      <c r="D183" s="15"/>
      <c r="E183" s="15"/>
      <c r="F183" s="16">
        <f>F182/F181</f>
        <v>0.79226534174835506</v>
      </c>
      <c r="G183" s="16">
        <f t="shared" ref="G183:Z183" si="47">G182/G181</f>
        <v>0.76015663240332842</v>
      </c>
      <c r="H183" s="16">
        <f t="shared" si="47"/>
        <v>0.98271155595996362</v>
      </c>
      <c r="I183" s="16">
        <f t="shared" si="47"/>
        <v>0.88297241174725605</v>
      </c>
      <c r="J183" s="16">
        <f t="shared" si="47"/>
        <v>0.96440225452388018</v>
      </c>
      <c r="K183" s="16">
        <f t="shared" si="47"/>
        <v>1.0023600809170601</v>
      </c>
      <c r="L183" s="16">
        <f t="shared" si="47"/>
        <v>0.67178413584554553</v>
      </c>
      <c r="M183" s="16">
        <f t="shared" si="47"/>
        <v>0.80003959611958031</v>
      </c>
      <c r="N183" s="16">
        <f t="shared" si="47"/>
        <v>1.0278699402786995</v>
      </c>
      <c r="O183" s="16">
        <f t="shared" si="47"/>
        <v>0.71691341408703457</v>
      </c>
      <c r="P183" s="16">
        <f t="shared" si="47"/>
        <v>0.59212649241690873</v>
      </c>
      <c r="Q183" s="16">
        <f t="shared" si="47"/>
        <v>0.76378845881185309</v>
      </c>
      <c r="R183" s="16">
        <f t="shared" si="47"/>
        <v>0.87183900436912487</v>
      </c>
      <c r="S183" s="16">
        <f t="shared" si="47"/>
        <v>0.87199060481503232</v>
      </c>
      <c r="T183" s="16">
        <f t="shared" si="47"/>
        <v>1.0116142502936187</v>
      </c>
      <c r="U183" s="16">
        <f t="shared" si="47"/>
        <v>1.0634026927784577</v>
      </c>
      <c r="V183" s="16">
        <f t="shared" si="47"/>
        <v>0.76222289705435775</v>
      </c>
      <c r="W183" s="16">
        <f t="shared" si="47"/>
        <v>1.1348684210526316</v>
      </c>
      <c r="X183" s="16">
        <f t="shared" si="47"/>
        <v>0.98293963254593175</v>
      </c>
      <c r="Y183" s="16">
        <f t="shared" si="47"/>
        <v>1.0015939718881322</v>
      </c>
      <c r="Z183" s="16">
        <f t="shared" si="47"/>
        <v>0.83807516684229011</v>
      </c>
    </row>
    <row r="184" spans="1:26" s="12" customFormat="1" ht="30" customHeight="1" x14ac:dyDescent="0.25">
      <c r="A184" s="11" t="s">
        <v>127</v>
      </c>
      <c r="B184" s="26">
        <v>79319</v>
      </c>
      <c r="C184" s="26">
        <f>SUM(F184:Z184)</f>
        <v>82544</v>
      </c>
      <c r="D184" s="15">
        <f t="shared" ref="D184:D192" si="48">C184/B184</f>
        <v>1.0406586063868681</v>
      </c>
      <c r="E184" s="15"/>
      <c r="F184" s="10">
        <v>5570</v>
      </c>
      <c r="G184" s="10">
        <v>2513</v>
      </c>
      <c r="H184" s="10">
        <v>5350</v>
      </c>
      <c r="I184" s="10">
        <v>5579</v>
      </c>
      <c r="J184" s="10">
        <v>2751</v>
      </c>
      <c r="K184" s="10">
        <v>4746</v>
      </c>
      <c r="L184" s="10">
        <v>1240</v>
      </c>
      <c r="M184" s="10">
        <v>3698</v>
      </c>
      <c r="N184" s="10">
        <v>4577</v>
      </c>
      <c r="O184" s="10">
        <v>1491</v>
      </c>
      <c r="P184" s="10">
        <v>1586</v>
      </c>
      <c r="Q184" s="10">
        <v>5115</v>
      </c>
      <c r="R184" s="10">
        <v>6545</v>
      </c>
      <c r="S184" s="10">
        <v>4170</v>
      </c>
      <c r="T184" s="10">
        <v>6524</v>
      </c>
      <c r="U184" s="10">
        <v>4235</v>
      </c>
      <c r="V184" s="10">
        <v>2510</v>
      </c>
      <c r="W184" s="10">
        <v>2415</v>
      </c>
      <c r="X184" s="10">
        <v>4988</v>
      </c>
      <c r="Y184" s="10">
        <v>5232</v>
      </c>
      <c r="Z184" s="10">
        <v>1709</v>
      </c>
    </row>
    <row r="185" spans="1:26" s="12" customFormat="1" ht="30" customHeight="1" x14ac:dyDescent="0.25">
      <c r="A185" s="11" t="s">
        <v>128</v>
      </c>
      <c r="B185" s="26">
        <v>7551</v>
      </c>
      <c r="C185" s="26">
        <f>SUM(F185:Z185)</f>
        <v>9799</v>
      </c>
      <c r="D185" s="15">
        <f t="shared" si="48"/>
        <v>1.2977089127267911</v>
      </c>
      <c r="E185" s="15"/>
      <c r="F185" s="10">
        <v>180</v>
      </c>
      <c r="G185" s="10">
        <v>516</v>
      </c>
      <c r="H185" s="10">
        <v>50</v>
      </c>
      <c r="I185" s="10">
        <v>310</v>
      </c>
      <c r="J185" s="10">
        <v>500</v>
      </c>
      <c r="K185" s="10">
        <v>1200</v>
      </c>
      <c r="L185" s="10">
        <v>1608</v>
      </c>
      <c r="M185" s="10">
        <v>397</v>
      </c>
      <c r="N185" s="10">
        <v>70</v>
      </c>
      <c r="O185" s="10">
        <v>77</v>
      </c>
      <c r="P185" s="10">
        <v>250</v>
      </c>
      <c r="Q185" s="10">
        <v>20</v>
      </c>
      <c r="R185" s="10">
        <v>40</v>
      </c>
      <c r="S185" s="10">
        <v>285</v>
      </c>
      <c r="T185" s="10">
        <v>1178</v>
      </c>
      <c r="U185" s="10">
        <v>109</v>
      </c>
      <c r="V185" s="10"/>
      <c r="W185" s="10"/>
      <c r="X185" s="10">
        <v>1004</v>
      </c>
      <c r="Y185" s="10">
        <v>1328</v>
      </c>
      <c r="Z185" s="10">
        <v>677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48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48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48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48"/>
        <v>1.0357669719494327</v>
      </c>
      <c r="E189" s="15"/>
      <c r="F189" s="73">
        <f t="shared" ref="F189:Z189" si="49">F188/F187</f>
        <v>1</v>
      </c>
      <c r="G189" s="73">
        <f t="shared" si="49"/>
        <v>1</v>
      </c>
      <c r="H189" s="73">
        <f t="shared" si="49"/>
        <v>0.94922737306843263</v>
      </c>
      <c r="I189" s="73">
        <f t="shared" si="49"/>
        <v>1</v>
      </c>
      <c r="J189" s="73">
        <f t="shared" si="49"/>
        <v>1</v>
      </c>
      <c r="K189" s="73">
        <f t="shared" si="49"/>
        <v>0.97792541791684529</v>
      </c>
      <c r="L189" s="73">
        <f t="shared" si="49"/>
        <v>0.93088235294117649</v>
      </c>
      <c r="M189" s="73">
        <f t="shared" si="49"/>
        <v>0.96925900435879786</v>
      </c>
      <c r="N189" s="73">
        <f t="shared" si="49"/>
        <v>0.91349480968858132</v>
      </c>
      <c r="O189" s="73">
        <f t="shared" si="49"/>
        <v>1</v>
      </c>
      <c r="P189" s="73">
        <f t="shared" si="49"/>
        <v>1</v>
      </c>
      <c r="Q189" s="73">
        <f t="shared" si="49"/>
        <v>1</v>
      </c>
      <c r="R189" s="73">
        <f t="shared" si="49"/>
        <v>1</v>
      </c>
      <c r="S189" s="73">
        <f t="shared" si="49"/>
        <v>0.87258371903076504</v>
      </c>
      <c r="T189" s="73">
        <f t="shared" si="49"/>
        <v>1</v>
      </c>
      <c r="U189" s="73">
        <f t="shared" si="49"/>
        <v>0.95635430038510916</v>
      </c>
      <c r="V189" s="73">
        <f t="shared" si="49"/>
        <v>0.84951456310679607</v>
      </c>
      <c r="W189" s="73">
        <f t="shared" si="49"/>
        <v>1</v>
      </c>
      <c r="X189" s="73">
        <f t="shared" si="49"/>
        <v>1.0254816656308265</v>
      </c>
      <c r="Y189" s="73">
        <f t="shared" si="49"/>
        <v>0.87535121328224774</v>
      </c>
      <c r="Z189" s="73">
        <f t="shared" si="49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48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48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48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98241</v>
      </c>
      <c r="C194" s="27">
        <f>SUM(F194:Z194)</f>
        <v>119632.5</v>
      </c>
      <c r="D194" s="9">
        <f>C194/B194</f>
        <v>1.2177451369591108</v>
      </c>
      <c r="E194" s="9"/>
      <c r="F194" s="26">
        <v>2164</v>
      </c>
      <c r="G194" s="26">
        <v>2569</v>
      </c>
      <c r="H194" s="26">
        <v>13620</v>
      </c>
      <c r="I194" s="26">
        <v>8480</v>
      </c>
      <c r="J194" s="26">
        <v>6548</v>
      </c>
      <c r="K194" s="26">
        <v>7960</v>
      </c>
      <c r="L194" s="26">
        <v>4298</v>
      </c>
      <c r="M194" s="26">
        <v>10147</v>
      </c>
      <c r="N194" s="26">
        <v>4269.5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4773</v>
      </c>
      <c r="V194" s="26">
        <v>2250</v>
      </c>
      <c r="W194" s="26">
        <v>1154</v>
      </c>
      <c r="X194" s="26">
        <v>4616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44208.450000000004</v>
      </c>
      <c r="C196" s="27">
        <f>C194*0.45</f>
        <v>53834.625</v>
      </c>
      <c r="D196" s="27">
        <f t="shared" ref="D196:Z196" si="50">D194*0.45</f>
        <v>0.54798531163159991</v>
      </c>
      <c r="E196" s="27">
        <f t="shared" si="50"/>
        <v>0</v>
      </c>
      <c r="F196" s="26">
        <f t="shared" si="50"/>
        <v>973.80000000000007</v>
      </c>
      <c r="G196" s="26">
        <f t="shared" si="50"/>
        <v>1156.05</v>
      </c>
      <c r="H196" s="26">
        <f t="shared" si="50"/>
        <v>6129</v>
      </c>
      <c r="I196" s="26">
        <f t="shared" si="50"/>
        <v>3816</v>
      </c>
      <c r="J196" s="26">
        <f t="shared" si="50"/>
        <v>2946.6</v>
      </c>
      <c r="K196" s="26">
        <f t="shared" si="50"/>
        <v>3582</v>
      </c>
      <c r="L196" s="26">
        <f t="shared" si="50"/>
        <v>1934.1000000000001</v>
      </c>
      <c r="M196" s="26">
        <f t="shared" si="50"/>
        <v>4566.1500000000005</v>
      </c>
      <c r="N196" s="26">
        <f t="shared" si="50"/>
        <v>1921.2750000000001</v>
      </c>
      <c r="O196" s="26">
        <f t="shared" si="50"/>
        <v>1440</v>
      </c>
      <c r="P196" s="26">
        <f t="shared" si="50"/>
        <v>1767.6000000000001</v>
      </c>
      <c r="Q196" s="26">
        <f t="shared" si="50"/>
        <v>2603.25</v>
      </c>
      <c r="R196" s="26">
        <f t="shared" si="50"/>
        <v>3636.4500000000003</v>
      </c>
      <c r="S196" s="26">
        <f t="shared" si="50"/>
        <v>1234.8</v>
      </c>
      <c r="T196" s="26">
        <f t="shared" si="50"/>
        <v>2097.9</v>
      </c>
      <c r="U196" s="26">
        <f t="shared" si="50"/>
        <v>2147.85</v>
      </c>
      <c r="V196" s="26">
        <f t="shared" si="50"/>
        <v>1012.5</v>
      </c>
      <c r="W196" s="26">
        <f t="shared" si="50"/>
        <v>519.30000000000007</v>
      </c>
      <c r="X196" s="26">
        <f t="shared" si="50"/>
        <v>2077.2000000000003</v>
      </c>
      <c r="Y196" s="26">
        <f t="shared" si="50"/>
        <v>4415.4000000000005</v>
      </c>
      <c r="Z196" s="26">
        <f t="shared" si="50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f>B194/B195</f>
        <v>0.90898240159884525</v>
      </c>
      <c r="C197" s="52">
        <f>C194/C195</f>
        <v>1.2589051763145986</v>
      </c>
      <c r="D197" s="9"/>
      <c r="E197" s="9"/>
      <c r="F197" s="73">
        <f t="shared" ref="F197:Z197" si="51">F194/F195</f>
        <v>1.5715323166303559</v>
      </c>
      <c r="G197" s="73">
        <f t="shared" si="51"/>
        <v>1.0955223880597016</v>
      </c>
      <c r="H197" s="73">
        <f t="shared" si="51"/>
        <v>1.4576198630136987</v>
      </c>
      <c r="I197" s="73">
        <f t="shared" si="51"/>
        <v>0.97281174716072039</v>
      </c>
      <c r="J197" s="73">
        <f t="shared" si="51"/>
        <v>1.4932725199543899</v>
      </c>
      <c r="K197" s="73">
        <f t="shared" si="51"/>
        <v>1.7831541218637992</v>
      </c>
      <c r="L197" s="73">
        <f t="shared" si="51"/>
        <v>1.8525862068965517</v>
      </c>
      <c r="M197" s="73">
        <f t="shared" si="51"/>
        <v>1.0222647592182148</v>
      </c>
      <c r="N197" s="73">
        <f t="shared" si="51"/>
        <v>1.0433773216031281</v>
      </c>
      <c r="O197" s="73">
        <f t="shared" si="51"/>
        <v>1.0161956176563989</v>
      </c>
      <c r="P197" s="73">
        <f t="shared" si="51"/>
        <v>1.4237042406669083</v>
      </c>
      <c r="Q197" s="73">
        <f t="shared" si="51"/>
        <v>1.0010382419103652</v>
      </c>
      <c r="R197" s="73">
        <f t="shared" si="51"/>
        <v>1.7230277185501066</v>
      </c>
      <c r="S197" s="73">
        <f t="shared" si="51"/>
        <v>1</v>
      </c>
      <c r="T197" s="73">
        <f t="shared" si="51"/>
        <v>1.0387700534759359</v>
      </c>
      <c r="U197" s="73">
        <f t="shared" si="51"/>
        <v>0.9565130260521042</v>
      </c>
      <c r="V197" s="73">
        <f t="shared" si="51"/>
        <v>1.3595166163141994</v>
      </c>
      <c r="W197" s="73">
        <f t="shared" si="51"/>
        <v>2.5362637362637361</v>
      </c>
      <c r="X197" s="73">
        <f t="shared" si="51"/>
        <v>1.3310265282583622</v>
      </c>
      <c r="Y197" s="73">
        <f t="shared" si="51"/>
        <v>1.8478342749529191</v>
      </c>
      <c r="Z197" s="73">
        <f t="shared" si="51"/>
        <v>1</v>
      </c>
    </row>
    <row r="198" spans="1:36" s="63" customFormat="1" ht="30" customHeight="1" outlineLevel="1" x14ac:dyDescent="0.25">
      <c r="A198" s="55" t="s">
        <v>139</v>
      </c>
      <c r="B198" s="23">
        <v>281677</v>
      </c>
      <c r="C198" s="27">
        <f>SUM(F198:Z198)</f>
        <v>319899</v>
      </c>
      <c r="D198" s="9">
        <f>C198/B198</f>
        <v>1.1356944301451664</v>
      </c>
      <c r="E198" s="9"/>
      <c r="F198" s="26">
        <v>320</v>
      </c>
      <c r="G198" s="26">
        <v>11000</v>
      </c>
      <c r="H198" s="26">
        <v>23950</v>
      </c>
      <c r="I198" s="26">
        <v>21426</v>
      </c>
      <c r="J198" s="26">
        <v>6487</v>
      </c>
      <c r="K198" s="26">
        <v>16950</v>
      </c>
      <c r="L198" s="26">
        <v>2090</v>
      </c>
      <c r="M198" s="26">
        <v>18984</v>
      </c>
      <c r="N198" s="26">
        <v>10609</v>
      </c>
      <c r="O198" s="26">
        <v>14400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48265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18285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84503.099999999991</v>
      </c>
      <c r="C200" s="27">
        <f>C198*0.3</f>
        <v>95969.7</v>
      </c>
      <c r="D200" s="27">
        <f t="shared" ref="D200:Z200" si="52">D198*0.3</f>
        <v>0.34070832904354992</v>
      </c>
      <c r="E200" s="27">
        <f t="shared" si="52"/>
        <v>0</v>
      </c>
      <c r="F200" s="26">
        <f t="shared" si="52"/>
        <v>96</v>
      </c>
      <c r="G200" s="26">
        <f t="shared" si="52"/>
        <v>3300</v>
      </c>
      <c r="H200" s="26">
        <f t="shared" si="52"/>
        <v>7185</v>
      </c>
      <c r="I200" s="26">
        <f t="shared" si="52"/>
        <v>6427.8</v>
      </c>
      <c r="J200" s="26">
        <f t="shared" si="52"/>
        <v>1946.1</v>
      </c>
      <c r="K200" s="26">
        <f t="shared" si="52"/>
        <v>5085</v>
      </c>
      <c r="L200" s="26">
        <f t="shared" si="52"/>
        <v>627</v>
      </c>
      <c r="M200" s="26">
        <f t="shared" si="52"/>
        <v>5695.2</v>
      </c>
      <c r="N200" s="26">
        <f t="shared" si="52"/>
        <v>3182.7</v>
      </c>
      <c r="O200" s="26">
        <f t="shared" si="52"/>
        <v>4320</v>
      </c>
      <c r="P200" s="26">
        <f t="shared" si="52"/>
        <v>2294.6999999999998</v>
      </c>
      <c r="Q200" s="26">
        <f t="shared" si="52"/>
        <v>8142</v>
      </c>
      <c r="R200" s="26">
        <f t="shared" si="52"/>
        <v>1245</v>
      </c>
      <c r="S200" s="26">
        <f t="shared" si="52"/>
        <v>2100</v>
      </c>
      <c r="T200" s="26">
        <f t="shared" si="52"/>
        <v>2610</v>
      </c>
      <c r="U200" s="26">
        <f t="shared" si="52"/>
        <v>14479.5</v>
      </c>
      <c r="V200" s="26">
        <f t="shared" si="52"/>
        <v>870</v>
      </c>
      <c r="W200" s="26">
        <f t="shared" si="52"/>
        <v>450</v>
      </c>
      <c r="X200" s="26">
        <f t="shared" si="52"/>
        <v>5415.9</v>
      </c>
      <c r="Y200" s="26">
        <f t="shared" si="52"/>
        <v>15012.3</v>
      </c>
      <c r="Z200" s="26">
        <f t="shared" si="52"/>
        <v>5485.5</v>
      </c>
    </row>
    <row r="201" spans="1:36" s="63" customFormat="1" ht="30" customHeight="1" collapsed="1" x14ac:dyDescent="0.25">
      <c r="A201" s="13" t="s">
        <v>138</v>
      </c>
      <c r="B201" s="9">
        <f>B198/B199</f>
        <v>1.1646812680639573</v>
      </c>
      <c r="C201" s="9">
        <f>C198/C199</f>
        <v>1.2206344724431082</v>
      </c>
      <c r="D201" s="9"/>
      <c r="E201" s="9"/>
      <c r="F201" s="30">
        <f t="shared" ref="F201:Z201" si="53">F198/F199</f>
        <v>9.682299546142209E-2</v>
      </c>
      <c r="G201" s="30">
        <f t="shared" si="53"/>
        <v>1.7513134851138354</v>
      </c>
      <c r="H201" s="30">
        <f t="shared" si="53"/>
        <v>1.2428000622697317</v>
      </c>
      <c r="I201" s="30">
        <f t="shared" si="53"/>
        <v>1.2400023149487818</v>
      </c>
      <c r="J201" s="30">
        <f t="shared" si="53"/>
        <v>0.86297725156312355</v>
      </c>
      <c r="K201" s="30">
        <f t="shared" si="53"/>
        <v>1.1076259556949617</v>
      </c>
      <c r="L201" s="30">
        <f t="shared" si="53"/>
        <v>1.9227230910763569</v>
      </c>
      <c r="M201" s="30">
        <f t="shared" si="53"/>
        <v>1.00710875331565</v>
      </c>
      <c r="N201" s="30">
        <f t="shared" si="53"/>
        <v>1.0082683900399163</v>
      </c>
      <c r="O201" s="30">
        <f t="shared" si="53"/>
        <v>1.3065964975954996</v>
      </c>
      <c r="P201" s="30">
        <f t="shared" si="53"/>
        <v>1.0079061799973645</v>
      </c>
      <c r="Q201" s="30">
        <f t="shared" si="53"/>
        <v>1.3417045679256476</v>
      </c>
      <c r="R201" s="30">
        <f t="shared" si="53"/>
        <v>0.98809523809523814</v>
      </c>
      <c r="S201" s="30">
        <f t="shared" si="53"/>
        <v>1.308411214953271</v>
      </c>
      <c r="T201" s="30">
        <f t="shared" si="53"/>
        <v>0.89478556001234189</v>
      </c>
      <c r="U201" s="30">
        <f t="shared" si="53"/>
        <v>1.3817239701125075</v>
      </c>
      <c r="V201" s="30">
        <f t="shared" si="53"/>
        <v>1.1679420056383407</v>
      </c>
      <c r="W201" s="30">
        <f t="shared" si="53"/>
        <v>1.0141987829614605</v>
      </c>
      <c r="X201" s="30">
        <f t="shared" si="53"/>
        <v>1.4871900486036742</v>
      </c>
      <c r="Y201" s="30">
        <f t="shared" si="53"/>
        <v>1.5339177880636361</v>
      </c>
      <c r="Z201" s="30">
        <f t="shared" si="53"/>
        <v>0.87508973438621684</v>
      </c>
    </row>
    <row r="202" spans="1:36" s="63" customFormat="1" ht="30" customHeight="1" outlineLevel="1" x14ac:dyDescent="0.25">
      <c r="A202" s="55" t="s">
        <v>140</v>
      </c>
      <c r="B202" s="23">
        <v>116597</v>
      </c>
      <c r="C202" s="27">
        <f>SUM(F202:Z202)</f>
        <v>66141</v>
      </c>
      <c r="D202" s="9">
        <f>C202/B202</f>
        <v>0.56726159335145843</v>
      </c>
      <c r="E202" s="9"/>
      <c r="F202" s="26"/>
      <c r="G202" s="26">
        <v>1500</v>
      </c>
      <c r="H202" s="26">
        <v>250</v>
      </c>
      <c r="I202" s="26">
        <v>2700</v>
      </c>
      <c r="J202" s="26">
        <v>11138</v>
      </c>
      <c r="K202" s="26">
        <v>2500</v>
      </c>
      <c r="L202" s="26">
        <v>2150</v>
      </c>
      <c r="M202" s="26">
        <v>4238</v>
      </c>
      <c r="N202" s="26"/>
      <c r="O202" s="26">
        <v>4100</v>
      </c>
      <c r="P202" s="26">
        <v>4582</v>
      </c>
      <c r="Q202" s="26">
        <v>6500</v>
      </c>
      <c r="R202" s="26">
        <v>550</v>
      </c>
      <c r="S202" s="26"/>
      <c r="T202" s="26">
        <v>1300</v>
      </c>
      <c r="U202" s="26">
        <v>4768</v>
      </c>
      <c r="V202" s="26"/>
      <c r="W202" s="26"/>
      <c r="X202" s="26">
        <v>2630</v>
      </c>
      <c r="Y202" s="26">
        <v>10265</v>
      </c>
      <c r="Z202" s="26">
        <v>6970</v>
      </c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22153.43</v>
      </c>
      <c r="C204" s="27">
        <f>C202*0.19</f>
        <v>12566.79</v>
      </c>
      <c r="D204" s="27">
        <f>D202*0.19</f>
        <v>0.1077797027367771</v>
      </c>
      <c r="E204" s="27">
        <f>E202*0.19</f>
        <v>0</v>
      </c>
      <c r="F204" s="26"/>
      <c r="G204" s="26">
        <f t="shared" ref="G204:W204" si="54">G202*0.19</f>
        <v>285</v>
      </c>
      <c r="H204" s="26">
        <f t="shared" si="54"/>
        <v>47.5</v>
      </c>
      <c r="I204" s="26">
        <f t="shared" si="54"/>
        <v>513</v>
      </c>
      <c r="J204" s="26">
        <f t="shared" si="54"/>
        <v>2116.2199999999998</v>
      </c>
      <c r="K204" s="26">
        <f t="shared" si="54"/>
        <v>475</v>
      </c>
      <c r="L204" s="26">
        <f t="shared" si="54"/>
        <v>408.5</v>
      </c>
      <c r="M204" s="26">
        <f t="shared" si="54"/>
        <v>805.22</v>
      </c>
      <c r="N204" s="26">
        <f t="shared" si="54"/>
        <v>0</v>
      </c>
      <c r="O204" s="26">
        <f t="shared" si="54"/>
        <v>779</v>
      </c>
      <c r="P204" s="26">
        <f t="shared" si="54"/>
        <v>870.58</v>
      </c>
      <c r="Q204" s="26">
        <f t="shared" si="54"/>
        <v>1235</v>
      </c>
      <c r="R204" s="26">
        <f t="shared" si="54"/>
        <v>104.5</v>
      </c>
      <c r="S204" s="26">
        <f t="shared" si="54"/>
        <v>0</v>
      </c>
      <c r="T204" s="26">
        <f t="shared" si="54"/>
        <v>247</v>
      </c>
      <c r="U204" s="26">
        <f t="shared" si="54"/>
        <v>905.92</v>
      </c>
      <c r="V204" s="26">
        <f t="shared" si="54"/>
        <v>0</v>
      </c>
      <c r="W204" s="26">
        <f t="shared" si="54"/>
        <v>0</v>
      </c>
      <c r="X204" s="26">
        <f>X202*0.19</f>
        <v>499.7</v>
      </c>
      <c r="Y204" s="26">
        <f>Y202*0.19</f>
        <v>1950.35</v>
      </c>
      <c r="Z204" s="26">
        <f>Z202*0.19</f>
        <v>1324.3</v>
      </c>
    </row>
    <row r="205" spans="1:36" s="63" customFormat="1" ht="30" customHeight="1" collapsed="1" x14ac:dyDescent="0.25">
      <c r="A205" s="13" t="s">
        <v>142</v>
      </c>
      <c r="B205" s="9">
        <f>B202/B203</f>
        <v>0.46974952761964617</v>
      </c>
      <c r="C205" s="9">
        <f>C202/C203</f>
        <v>0.20233288058441321</v>
      </c>
      <c r="D205" s="9"/>
      <c r="E205" s="9"/>
      <c r="F205" s="30"/>
      <c r="G205" s="30">
        <f>G202/H203</f>
        <v>5.7079797556984661E-2</v>
      </c>
      <c r="H205" s="30">
        <f>H202/I203</f>
        <v>4.0150967638320082E-3</v>
      </c>
      <c r="I205" s="30">
        <f>I202/J203</f>
        <v>0.15673071341498809</v>
      </c>
      <c r="J205" s="30">
        <f>J202/K203</f>
        <v>2.3291509828523629</v>
      </c>
      <c r="K205" s="30">
        <f>K202/L203</f>
        <v>1.379690949227373</v>
      </c>
      <c r="L205" s="30">
        <f>L202/L203</f>
        <v>1.1865342163355408</v>
      </c>
      <c r="M205" s="30">
        <f>M202/M203</f>
        <v>0.24929411764705883</v>
      </c>
      <c r="N205" s="30"/>
      <c r="O205" s="30">
        <f t="shared" ref="O205:Z205" si="55">O202/O203</f>
        <v>0.34722222222222221</v>
      </c>
      <c r="P205" s="30">
        <f t="shared" si="55"/>
        <v>0.33210118141624989</v>
      </c>
      <c r="Q205" s="30">
        <f>Q202/Q203</f>
        <v>0.33739942901635089</v>
      </c>
      <c r="R205" s="30">
        <f>R202/R203</f>
        <v>8.6004691164972641E-2</v>
      </c>
      <c r="S205" s="30"/>
      <c r="T205" s="30">
        <f t="shared" si="55"/>
        <v>0.1738200294156973</v>
      </c>
      <c r="U205" s="30">
        <f t="shared" si="55"/>
        <v>9.5549187391034254E-2</v>
      </c>
      <c r="V205" s="30"/>
      <c r="W205" s="30"/>
      <c r="X205" s="30">
        <f t="shared" si="55"/>
        <v>0.20221436260187606</v>
      </c>
      <c r="Y205" s="30">
        <f t="shared" si="55"/>
        <v>0.44008574490889601</v>
      </c>
      <c r="Z205" s="30">
        <f t="shared" si="55"/>
        <v>0.37169368600682595</v>
      </c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162648.315</v>
      </c>
      <c r="D211" s="9">
        <f>C211/B211</f>
        <v>1.4378641330292261</v>
      </c>
      <c r="E211" s="9"/>
      <c r="F211" s="26">
        <f>F209+F207+F204+F200+F196</f>
        <v>1069.8000000000002</v>
      </c>
      <c r="G211" s="26">
        <f t="shared" ref="G211:Z211" si="56">G209+G207+G204+G200+G196</f>
        <v>4741.05</v>
      </c>
      <c r="H211" s="26">
        <f t="shared" si="56"/>
        <v>13361.5</v>
      </c>
      <c r="I211" s="26">
        <f t="shared" si="56"/>
        <v>10756.8</v>
      </c>
      <c r="J211" s="26">
        <f t="shared" si="56"/>
        <v>7008.92</v>
      </c>
      <c r="K211" s="26">
        <f t="shared" si="56"/>
        <v>9142</v>
      </c>
      <c r="L211" s="26">
        <f t="shared" si="56"/>
        <v>2969.6000000000004</v>
      </c>
      <c r="M211" s="26">
        <f t="shared" si="56"/>
        <v>11066.57</v>
      </c>
      <c r="N211" s="26">
        <f t="shared" si="56"/>
        <v>5103.9750000000004</v>
      </c>
      <c r="O211" s="26">
        <f t="shared" si="56"/>
        <v>6539</v>
      </c>
      <c r="P211" s="26">
        <f t="shared" si="56"/>
        <v>4932.88</v>
      </c>
      <c r="Q211" s="26">
        <f t="shared" si="56"/>
        <v>11980.25</v>
      </c>
      <c r="R211" s="26">
        <f t="shared" si="56"/>
        <v>4985.9500000000007</v>
      </c>
      <c r="S211" s="26">
        <f t="shared" si="56"/>
        <v>3334.8</v>
      </c>
      <c r="T211" s="26">
        <f t="shared" si="56"/>
        <v>4954.8999999999996</v>
      </c>
      <c r="U211" s="26">
        <f t="shared" si="56"/>
        <v>17533.27</v>
      </c>
      <c r="V211" s="26">
        <f t="shared" si="56"/>
        <v>1882.5</v>
      </c>
      <c r="W211" s="26">
        <f t="shared" si="56"/>
        <v>969.30000000000007</v>
      </c>
      <c r="X211" s="26">
        <f t="shared" si="56"/>
        <v>7992.7999999999993</v>
      </c>
      <c r="Y211" s="26">
        <f t="shared" si="56"/>
        <v>21378.05</v>
      </c>
      <c r="Z211" s="26">
        <f t="shared" si="56"/>
        <v>10667.2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67497</v>
      </c>
      <c r="D212" s="9">
        <f>C212/B212</f>
        <v>1.0854923529695566</v>
      </c>
      <c r="E212" s="9"/>
      <c r="F212" s="26">
        <v>620</v>
      </c>
      <c r="G212" s="26">
        <v>1884</v>
      </c>
      <c r="H212" s="26">
        <v>5256</v>
      </c>
      <c r="I212" s="26">
        <v>6200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v>20.8</v>
      </c>
      <c r="C213" s="53">
        <f>C211/C212*10</f>
        <v>24.097117649673319</v>
      </c>
      <c r="D213" s="9">
        <f>C213/B213</f>
        <v>1.1585152716189095</v>
      </c>
      <c r="E213" s="9"/>
      <c r="F213" s="54">
        <f>F211/F212*10</f>
        <v>17.254838709677422</v>
      </c>
      <c r="G213" s="54">
        <f t="shared" ref="G213:Z213" si="57">G211/G212*10</f>
        <v>25.164808917197451</v>
      </c>
      <c r="H213" s="54">
        <f t="shared" si="57"/>
        <v>25.421423135464231</v>
      </c>
      <c r="I213" s="54">
        <f t="shared" si="57"/>
        <v>17.349677419354837</v>
      </c>
      <c r="J213" s="54">
        <f t="shared" si="57"/>
        <v>24.863142958495921</v>
      </c>
      <c r="K213" s="54">
        <f t="shared" si="57"/>
        <v>31.86476124085047</v>
      </c>
      <c r="L213" s="54">
        <f t="shared" si="57"/>
        <v>45.546012269938657</v>
      </c>
      <c r="M213" s="54">
        <f t="shared" si="57"/>
        <v>17.343002664159222</v>
      </c>
      <c r="N213" s="54">
        <f t="shared" si="57"/>
        <v>19.40674904942966</v>
      </c>
      <c r="O213" s="54">
        <f t="shared" si="57"/>
        <v>27.684165961049956</v>
      </c>
      <c r="P213" s="54">
        <f t="shared" si="57"/>
        <v>23.830338164251209</v>
      </c>
      <c r="Q213" s="54">
        <f t="shared" si="57"/>
        <v>27.636101499423301</v>
      </c>
      <c r="R213" s="54">
        <f t="shared" si="57"/>
        <v>25.982021886399171</v>
      </c>
      <c r="S213" s="54">
        <f t="shared" si="57"/>
        <v>27.002429149797571</v>
      </c>
      <c r="T213" s="54">
        <f t="shared" si="57"/>
        <v>22.080659536541887</v>
      </c>
      <c r="U213" s="54">
        <f t="shared" si="57"/>
        <v>23.424542418169672</v>
      </c>
      <c r="V213" s="54">
        <f t="shared" si="57"/>
        <v>20.220193340494092</v>
      </c>
      <c r="W213" s="54">
        <f t="shared" si="57"/>
        <v>28.425219941348978</v>
      </c>
      <c r="X213" s="54">
        <f t="shared" si="57"/>
        <v>30.729719338715874</v>
      </c>
      <c r="Y213" s="54">
        <f t="shared" si="57"/>
        <v>27.264443310802193</v>
      </c>
      <c r="Z213" s="54">
        <f t="shared" si="57"/>
        <v>22.121941103276651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20.399999999999999" hidden="1" customHeight="1" x14ac:dyDescent="0.3">
      <c r="A224" s="164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263667</v>
      </c>
      <c r="D227" s="27"/>
      <c r="E227" s="134"/>
      <c r="F227" s="39">
        <v>10558</v>
      </c>
      <c r="G227" s="39">
        <v>7168</v>
      </c>
      <c r="H227" s="39">
        <v>17579</v>
      </c>
      <c r="I227" s="39">
        <v>15874</v>
      </c>
      <c r="J227" s="39">
        <v>8260</v>
      </c>
      <c r="K227" s="39">
        <v>18833</v>
      </c>
      <c r="L227" s="39">
        <v>11318</v>
      </c>
      <c r="M227" s="39">
        <v>14217</v>
      </c>
      <c r="N227" s="39">
        <v>13735</v>
      </c>
      <c r="O227" s="39">
        <v>4009</v>
      </c>
      <c r="P227" s="39">
        <v>7720</v>
      </c>
      <c r="Q227" s="39">
        <v>12686</v>
      </c>
      <c r="R227" s="39">
        <v>15634</v>
      </c>
      <c r="S227" s="39">
        <v>14327</v>
      </c>
      <c r="T227" s="39">
        <v>17997</v>
      </c>
      <c r="U227" s="39">
        <v>12025</v>
      </c>
      <c r="V227" s="39">
        <v>11483</v>
      </c>
      <c r="W227" s="39">
        <v>4841</v>
      </c>
      <c r="X227" s="39">
        <v>11744</v>
      </c>
      <c r="Y227" s="39">
        <v>23399</v>
      </c>
      <c r="Z227" s="39">
        <v>10260</v>
      </c>
    </row>
    <row r="228" spans="1:26" ht="21" hidden="1" customHeight="1" x14ac:dyDescent="0.3">
      <c r="A228" s="65" t="s">
        <v>152</v>
      </c>
      <c r="B228" s="72"/>
      <c r="C228" s="27">
        <f t="shared" ref="C228:C252" si="58">SUM(F228:Z228)</f>
        <v>380</v>
      </c>
      <c r="D228" s="27"/>
      <c r="E228" s="135"/>
      <c r="F228" s="65">
        <v>16</v>
      </c>
      <c r="G228" s="139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58"/>
        <v>208</v>
      </c>
      <c r="D229" s="27"/>
      <c r="E229" s="135"/>
      <c r="F229" s="65">
        <v>10</v>
      </c>
      <c r="G229" s="139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58"/>
        <v>194</v>
      </c>
      <c r="D230" s="27"/>
      <c r="E230" s="135"/>
      <c r="F230" s="65">
        <v>10</v>
      </c>
      <c r="G230" s="139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58"/>
        <v>574</v>
      </c>
      <c r="D231" s="27"/>
      <c r="E231" s="135"/>
      <c r="F231" s="78">
        <v>11</v>
      </c>
      <c r="G231" s="140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58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58"/>
        <v>40</v>
      </c>
      <c r="E233" s="136"/>
      <c r="F233" s="65">
        <v>3</v>
      </c>
      <c r="G233" s="139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58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58"/>
        <v>58</v>
      </c>
      <c r="D235" s="27"/>
      <c r="E235" s="135"/>
      <c r="F235" s="78">
        <v>5</v>
      </c>
      <c r="G235" s="140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58"/>
        <v>0</v>
      </c>
      <c r="F236" s="65"/>
    </row>
    <row r="237" spans="1:26" ht="16.8" hidden="1" customHeight="1" x14ac:dyDescent="0.3">
      <c r="C237" s="27">
        <f t="shared" si="58"/>
        <v>0</v>
      </c>
      <c r="F237" s="65"/>
    </row>
    <row r="238" spans="1:26" ht="13.8" hidden="1" customHeight="1" x14ac:dyDescent="0.3">
      <c r="C238" s="27">
        <f t="shared" si="58"/>
        <v>0</v>
      </c>
      <c r="F238" s="65"/>
    </row>
    <row r="239" spans="1:26" ht="16.8" hidden="1" customHeight="1" x14ac:dyDescent="0.3">
      <c r="C239" s="27">
        <f t="shared" si="58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58"/>
        <v>0</v>
      </c>
      <c r="F240" s="65"/>
    </row>
    <row r="241" spans="1:26" ht="21.6" hidden="1" x14ac:dyDescent="0.3">
      <c r="A241" s="129" t="s">
        <v>189</v>
      </c>
      <c r="B241" s="130"/>
      <c r="C241" s="27">
        <f t="shared" si="58"/>
        <v>49</v>
      </c>
      <c r="D241" s="130"/>
      <c r="E241" s="137"/>
      <c r="F241" s="65">
        <v>1</v>
      </c>
      <c r="G241" s="141">
        <v>2</v>
      </c>
      <c r="H241" s="131"/>
      <c r="I241" s="131">
        <v>2</v>
      </c>
      <c r="J241" s="131"/>
      <c r="K241" s="131">
        <v>3</v>
      </c>
      <c r="L241" s="131">
        <v>1</v>
      </c>
      <c r="M241" s="131">
        <v>1</v>
      </c>
      <c r="N241" s="131">
        <v>8</v>
      </c>
      <c r="O241" s="131">
        <v>6</v>
      </c>
      <c r="P241" s="131">
        <v>1</v>
      </c>
      <c r="Q241" s="131">
        <v>0</v>
      </c>
      <c r="R241" s="131">
        <v>1</v>
      </c>
      <c r="S241" s="131">
        <v>4</v>
      </c>
      <c r="T241" s="131">
        <v>3</v>
      </c>
      <c r="U241" s="131">
        <v>2</v>
      </c>
      <c r="V241" s="131">
        <v>1</v>
      </c>
      <c r="W241" s="131">
        <v>1</v>
      </c>
      <c r="X241" s="131">
        <v>7</v>
      </c>
      <c r="Y241" s="131"/>
      <c r="Z241" s="131">
        <v>5</v>
      </c>
    </row>
    <row r="242" spans="1:26" ht="21.6" hidden="1" x14ac:dyDescent="0.3">
      <c r="A242" s="129"/>
      <c r="B242" s="130"/>
      <c r="C242" s="27"/>
      <c r="D242" s="130"/>
      <c r="E242" s="137"/>
      <c r="F242" s="65"/>
      <c r="G242" s="14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s="132" customFormat="1" ht="22.8" hidden="1" x14ac:dyDescent="0.4">
      <c r="A243" s="132" t="s">
        <v>209</v>
      </c>
      <c r="B243" s="133"/>
      <c r="C243" s="27">
        <f t="shared" si="58"/>
        <v>96</v>
      </c>
      <c r="D243" s="133"/>
      <c r="E243" s="138"/>
      <c r="F243" s="132">
        <v>1</v>
      </c>
      <c r="G243" s="142">
        <v>6</v>
      </c>
      <c r="I243" s="132">
        <v>6</v>
      </c>
      <c r="K243" s="132">
        <v>10</v>
      </c>
      <c r="L243" s="132">
        <v>8</v>
      </c>
      <c r="M243" s="132">
        <v>2</v>
      </c>
      <c r="N243" s="132">
        <v>14</v>
      </c>
      <c r="Q243" s="132">
        <v>4</v>
      </c>
      <c r="R243" s="132">
        <v>4</v>
      </c>
      <c r="S243" s="132">
        <v>11</v>
      </c>
      <c r="T243" s="132">
        <v>12</v>
      </c>
      <c r="U243" s="132">
        <v>6</v>
      </c>
      <c r="W243" s="132">
        <v>3</v>
      </c>
      <c r="X243" s="132">
        <v>6</v>
      </c>
      <c r="Y243" s="132">
        <v>1</v>
      </c>
      <c r="Z243" s="132">
        <v>2</v>
      </c>
    </row>
    <row r="244" spans="1:26" s="144" customFormat="1" ht="22.8" hidden="1" x14ac:dyDescent="0.4">
      <c r="A244" s="144" t="s">
        <v>214</v>
      </c>
      <c r="B244" s="145"/>
      <c r="C244" s="27">
        <f t="shared" si="58"/>
        <v>14126.9</v>
      </c>
      <c r="D244" s="145"/>
      <c r="E244" s="146"/>
      <c r="F244" s="144">
        <f t="shared" ref="F244:Z244" si="59">SUM(F245:F252)</f>
        <v>268</v>
      </c>
      <c r="G244" s="144">
        <f t="shared" si="59"/>
        <v>920</v>
      </c>
      <c r="H244" s="144">
        <f t="shared" si="59"/>
        <v>0</v>
      </c>
      <c r="I244" s="144">
        <f t="shared" si="59"/>
        <v>857</v>
      </c>
      <c r="J244" s="144">
        <f t="shared" si="59"/>
        <v>0</v>
      </c>
      <c r="K244" s="144">
        <f t="shared" si="59"/>
        <v>2384</v>
      </c>
      <c r="L244" s="144">
        <f t="shared" si="59"/>
        <v>965</v>
      </c>
      <c r="M244" s="144">
        <f t="shared" si="59"/>
        <v>136</v>
      </c>
      <c r="N244" s="144">
        <f t="shared" si="59"/>
        <v>2610</v>
      </c>
      <c r="O244" s="144">
        <f t="shared" si="59"/>
        <v>0</v>
      </c>
      <c r="P244" s="144">
        <f t="shared" si="59"/>
        <v>0</v>
      </c>
      <c r="Q244" s="144">
        <f t="shared" si="59"/>
        <v>310</v>
      </c>
      <c r="R244" s="144">
        <f t="shared" si="59"/>
        <v>855</v>
      </c>
      <c r="S244" s="144">
        <f t="shared" si="59"/>
        <v>0</v>
      </c>
      <c r="T244" s="148">
        <f t="shared" si="59"/>
        <v>1160.4000000000001</v>
      </c>
      <c r="U244" s="144">
        <f t="shared" si="59"/>
        <v>977.5</v>
      </c>
      <c r="W244" s="144">
        <f t="shared" si="59"/>
        <v>155</v>
      </c>
      <c r="X244" s="144">
        <f t="shared" si="59"/>
        <v>2265</v>
      </c>
      <c r="Y244" s="144">
        <f t="shared" si="59"/>
        <v>115</v>
      </c>
      <c r="Z244" s="144">
        <f t="shared" si="59"/>
        <v>149</v>
      </c>
    </row>
    <row r="245" spans="1:26" s="132" customFormat="1" ht="22.8" hidden="1" x14ac:dyDescent="0.4">
      <c r="A245" s="132" t="s">
        <v>206</v>
      </c>
      <c r="B245" s="133"/>
      <c r="C245" s="27">
        <f t="shared" si="58"/>
        <v>8750.9</v>
      </c>
      <c r="D245" s="133"/>
      <c r="E245" s="138"/>
      <c r="F245" s="132">
        <v>108</v>
      </c>
      <c r="G245" s="142">
        <v>920</v>
      </c>
      <c r="I245" s="132">
        <v>15</v>
      </c>
      <c r="K245" s="132">
        <v>2084</v>
      </c>
      <c r="L245" s="132">
        <v>645</v>
      </c>
      <c r="N245" s="132">
        <v>2277</v>
      </c>
      <c r="Q245" s="132">
        <v>70</v>
      </c>
      <c r="R245" s="132">
        <v>605</v>
      </c>
      <c r="T245" s="132">
        <v>594.9</v>
      </c>
      <c r="U245" s="132">
        <v>392</v>
      </c>
      <c r="W245" s="132">
        <v>115</v>
      </c>
      <c r="X245" s="132">
        <v>776</v>
      </c>
      <c r="Z245" s="132">
        <v>149</v>
      </c>
    </row>
    <row r="246" spans="1:26" s="132" customFormat="1" ht="22.8" hidden="1" x14ac:dyDescent="0.4">
      <c r="A246" s="132" t="s">
        <v>215</v>
      </c>
      <c r="B246" s="133"/>
      <c r="C246" s="27">
        <f t="shared" si="58"/>
        <v>136</v>
      </c>
      <c r="D246" s="133"/>
      <c r="E246" s="138"/>
      <c r="G246" s="142"/>
      <c r="X246" s="132">
        <v>136</v>
      </c>
    </row>
    <row r="247" spans="1:26" s="132" customFormat="1" ht="22.8" hidden="1" x14ac:dyDescent="0.4">
      <c r="A247" s="132" t="s">
        <v>207</v>
      </c>
      <c r="B247" s="133" t="s">
        <v>1</v>
      </c>
      <c r="C247" s="27">
        <f t="shared" si="58"/>
        <v>2999.5</v>
      </c>
      <c r="D247" s="133"/>
      <c r="E247" s="138"/>
      <c r="G247" s="142"/>
      <c r="I247" s="132">
        <v>142</v>
      </c>
      <c r="K247" s="132">
        <v>300</v>
      </c>
      <c r="L247" s="132">
        <v>236</v>
      </c>
      <c r="N247" s="132">
        <v>173</v>
      </c>
      <c r="Q247" s="132">
        <v>100</v>
      </c>
      <c r="R247" s="132">
        <v>70</v>
      </c>
      <c r="T247" s="147">
        <v>465.5</v>
      </c>
      <c r="U247" s="132">
        <v>419</v>
      </c>
      <c r="X247" s="132">
        <v>1094</v>
      </c>
    </row>
    <row r="248" spans="1:26" s="132" customFormat="1" ht="22.8" hidden="1" x14ac:dyDescent="0.4">
      <c r="A248" s="132" t="s">
        <v>208</v>
      </c>
      <c r="B248" s="133"/>
      <c r="C248" s="27">
        <f t="shared" si="58"/>
        <v>505</v>
      </c>
      <c r="D248" s="133"/>
      <c r="E248" s="138"/>
      <c r="G248" s="142"/>
      <c r="N248" s="132">
        <v>45</v>
      </c>
      <c r="Q248" s="132">
        <v>40</v>
      </c>
      <c r="T248" s="132">
        <v>100</v>
      </c>
      <c r="U248" s="132">
        <v>21</v>
      </c>
      <c r="W248" s="132">
        <v>40</v>
      </c>
      <c r="X248" s="132">
        <v>259</v>
      </c>
    </row>
    <row r="249" spans="1:26" s="132" customFormat="1" ht="22.8" hidden="1" x14ac:dyDescent="0.4">
      <c r="A249" s="132" t="s">
        <v>211</v>
      </c>
      <c r="B249" s="133"/>
      <c r="C249" s="27">
        <f t="shared" si="58"/>
        <v>455</v>
      </c>
      <c r="D249" s="133"/>
      <c r="E249" s="138"/>
      <c r="F249" s="132">
        <v>160</v>
      </c>
      <c r="G249" s="142"/>
      <c r="R249" s="132">
        <v>180</v>
      </c>
      <c r="Y249" s="132">
        <v>115</v>
      </c>
    </row>
    <row r="250" spans="1:26" s="132" customFormat="1" ht="22.8" hidden="1" x14ac:dyDescent="0.4">
      <c r="A250" s="132" t="s">
        <v>212</v>
      </c>
      <c r="B250" s="133"/>
      <c r="C250" s="27">
        <f t="shared" si="58"/>
        <v>251.5</v>
      </c>
      <c r="D250" s="133"/>
      <c r="E250" s="138"/>
      <c r="G250" s="142"/>
      <c r="L250" s="132">
        <v>84</v>
      </c>
      <c r="M250" s="132">
        <v>82</v>
      </c>
      <c r="N250" s="132">
        <v>50</v>
      </c>
      <c r="U250" s="132">
        <v>35.5</v>
      </c>
    </row>
    <row r="251" spans="1:26" s="132" customFormat="1" ht="22.8" hidden="1" x14ac:dyDescent="0.4">
      <c r="A251" s="132" t="s">
        <v>210</v>
      </c>
      <c r="B251" s="133"/>
      <c r="C251" s="27">
        <f t="shared" si="58"/>
        <v>870</v>
      </c>
      <c r="D251" s="133"/>
      <c r="E251" s="138"/>
      <c r="G251" s="142"/>
      <c r="I251" s="132">
        <v>700</v>
      </c>
      <c r="Q251" s="132">
        <v>100</v>
      </c>
      <c r="U251" s="132">
        <v>70</v>
      </c>
    </row>
    <row r="252" spans="1:26" s="132" customFormat="1" ht="22.8" hidden="1" x14ac:dyDescent="0.4">
      <c r="A252" s="132" t="s">
        <v>213</v>
      </c>
      <c r="B252" s="133"/>
      <c r="C252" s="27">
        <f t="shared" si="58"/>
        <v>159</v>
      </c>
      <c r="D252" s="133"/>
      <c r="E252" s="138"/>
      <c r="G252" s="142"/>
      <c r="M252" s="132">
        <v>54</v>
      </c>
      <c r="N252" s="132">
        <v>65</v>
      </c>
      <c r="U252" s="132">
        <v>40</v>
      </c>
    </row>
    <row r="253" spans="1:26" hidden="1" x14ac:dyDescent="0.3"/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2020-09-21T05:10:41Z</cp:lastPrinted>
  <dcterms:created xsi:type="dcterms:W3CDTF">2017-06-08T05:54:08Z</dcterms:created>
  <dcterms:modified xsi:type="dcterms:W3CDTF">2020-09-21T05:19:31Z</dcterms:modified>
</cp:coreProperties>
</file>