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20\09 сентября\"/>
    </mc:Choice>
  </mc:AlternateContent>
  <bookViews>
    <workbookView xWindow="0" yWindow="2232" windowWidth="22980" windowHeight="7368" tabRatio="605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оперативка!$A$1:$AB$225</definedName>
  </definedNames>
  <calcPr calcId="152511"/>
</workbook>
</file>

<file path=xl/calcChain.xml><?xml version="1.0" encoding="utf-8"?>
<calcChain xmlns="http://schemas.openxmlformats.org/spreadsheetml/2006/main">
  <c r="T149" i="1" l="1"/>
  <c r="C170" i="1"/>
  <c r="R124" i="1"/>
  <c r="V158" i="1"/>
  <c r="S179" i="1" l="1"/>
  <c r="S158" i="1" l="1"/>
  <c r="S149" i="1"/>
  <c r="S145" i="1"/>
  <c r="N205" i="1" l="1"/>
  <c r="P149" i="1" l="1"/>
  <c r="P145" i="1"/>
  <c r="R205" i="1" l="1"/>
  <c r="H205" i="1"/>
  <c r="I205" i="1"/>
  <c r="T158" i="1" l="1"/>
  <c r="Z140" i="1" l="1"/>
  <c r="Z135" i="1"/>
  <c r="S124" i="1" l="1"/>
  <c r="U205" i="1" l="1"/>
  <c r="G204" i="1" l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Y204" i="1"/>
  <c r="Z204" i="1"/>
  <c r="Y205" i="1"/>
  <c r="C245" i="1"/>
  <c r="C246" i="1"/>
  <c r="C247" i="1"/>
  <c r="C248" i="1"/>
  <c r="C249" i="1"/>
  <c r="C250" i="1"/>
  <c r="C251" i="1"/>
  <c r="C252" i="1"/>
  <c r="P140" i="1" l="1"/>
  <c r="P135" i="1"/>
  <c r="W149" i="1" l="1"/>
  <c r="U161" i="1" l="1"/>
  <c r="G140" i="1" l="1"/>
  <c r="G135" i="1"/>
  <c r="Y149" i="1" l="1"/>
  <c r="L161" i="1" l="1"/>
  <c r="F161" i="1"/>
  <c r="V124" i="1" l="1"/>
  <c r="T161" i="1" l="1"/>
  <c r="N140" i="1" l="1"/>
  <c r="N135" i="1"/>
  <c r="M161" i="1" l="1"/>
  <c r="J140" i="1" l="1"/>
  <c r="J135" i="1"/>
  <c r="H149" i="1"/>
  <c r="T140" i="1" l="1"/>
  <c r="T135" i="1"/>
  <c r="X140" i="1" l="1"/>
  <c r="X135" i="1"/>
  <c r="R135" i="1"/>
  <c r="R140" i="1"/>
  <c r="Z205" i="1" l="1"/>
  <c r="C109" i="1" l="1"/>
  <c r="O244" i="1" l="1"/>
  <c r="O140" i="1"/>
  <c r="B205" i="1" l="1"/>
  <c r="B197" i="1"/>
  <c r="B201" i="1"/>
  <c r="F244" i="1" l="1"/>
  <c r="G244" i="1"/>
  <c r="X149" i="1" l="1"/>
  <c r="H244" i="1" l="1"/>
  <c r="I244" i="1"/>
  <c r="J244" i="1"/>
  <c r="K244" i="1"/>
  <c r="L244" i="1"/>
  <c r="M244" i="1"/>
  <c r="N244" i="1"/>
  <c r="P244" i="1"/>
  <c r="Q244" i="1"/>
  <c r="R244" i="1"/>
  <c r="S244" i="1"/>
  <c r="T244" i="1"/>
  <c r="U244" i="1"/>
  <c r="W244" i="1"/>
  <c r="X244" i="1"/>
  <c r="Y244" i="1"/>
  <c r="Z244" i="1"/>
  <c r="C244" i="1" l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3" i="1"/>
  <c r="W140" i="1" l="1"/>
  <c r="X161" i="1" l="1"/>
  <c r="K140" i="1" l="1"/>
  <c r="T205" i="1" l="1"/>
  <c r="Q122" i="1" l="1"/>
  <c r="G99" i="1" l="1"/>
  <c r="H99" i="1"/>
  <c r="I99" i="1"/>
  <c r="J99" i="1"/>
  <c r="K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F99" i="1"/>
  <c r="S197" i="1" l="1"/>
  <c r="T197" i="1"/>
  <c r="R161" i="1" l="1"/>
  <c r="G128" i="1" l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F128" i="1"/>
  <c r="F120" i="1" l="1"/>
  <c r="C143" i="1" l="1"/>
  <c r="H123" i="1" l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F123" i="1"/>
  <c r="I140" i="1" l="1"/>
  <c r="V140" i="1"/>
  <c r="K205" i="1" l="1"/>
  <c r="X122" i="1"/>
  <c r="U122" i="1"/>
  <c r="S122" i="1"/>
  <c r="F122" i="1"/>
  <c r="G122" i="1"/>
  <c r="I122" i="1"/>
  <c r="J122" i="1"/>
  <c r="K122" i="1"/>
  <c r="U140" i="1" l="1"/>
  <c r="N164" i="1" l="1"/>
  <c r="L164" i="1"/>
  <c r="I164" i="1"/>
  <c r="I149" i="1"/>
  <c r="V148" i="1" l="1"/>
  <c r="U149" i="1" l="1"/>
  <c r="M149" i="1" l="1"/>
  <c r="O149" i="1" l="1"/>
  <c r="G149" i="1" l="1"/>
  <c r="G123" i="1" l="1"/>
  <c r="H140" i="1" l="1"/>
  <c r="N122" i="1" l="1"/>
  <c r="K149" i="1" l="1"/>
  <c r="J164" i="1" l="1"/>
  <c r="M140" i="1" l="1"/>
  <c r="B183" i="1"/>
  <c r="C181" i="1"/>
  <c r="D181" i="1" s="1"/>
  <c r="B164" i="1" l="1"/>
  <c r="S140" i="1" l="1"/>
  <c r="W101" i="1" l="1"/>
  <c r="K101" i="1" l="1"/>
  <c r="X120" i="1" l="1"/>
  <c r="F140" i="1" l="1"/>
  <c r="F149" i="1"/>
  <c r="Q149" i="1" l="1"/>
  <c r="P101" i="1" l="1"/>
  <c r="B179" i="1" l="1"/>
  <c r="D141" i="1"/>
  <c r="D142" i="1"/>
  <c r="D143" i="1"/>
  <c r="B101" i="1" l="1"/>
  <c r="G179" i="1"/>
  <c r="H179" i="1"/>
  <c r="I179" i="1"/>
  <c r="J179" i="1"/>
  <c r="K179" i="1"/>
  <c r="L179" i="1"/>
  <c r="M179" i="1"/>
  <c r="N179" i="1"/>
  <c r="O179" i="1"/>
  <c r="P179" i="1"/>
  <c r="Q179" i="1"/>
  <c r="R179" i="1"/>
  <c r="T179" i="1"/>
  <c r="U179" i="1"/>
  <c r="V179" i="1"/>
  <c r="W179" i="1"/>
  <c r="X179" i="1"/>
  <c r="Y179" i="1"/>
  <c r="Z179" i="1"/>
  <c r="F179" i="1"/>
  <c r="C177" i="1"/>
  <c r="D177" i="1" s="1"/>
  <c r="Q140" i="1" l="1"/>
  <c r="B140" i="1" l="1"/>
  <c r="O189" i="1" l="1"/>
  <c r="M122" i="1" l="1"/>
  <c r="R121" i="1"/>
  <c r="O121" i="1"/>
  <c r="O120" i="1"/>
  <c r="V101" i="1"/>
  <c r="L140" i="1"/>
  <c r="L101" i="1"/>
  <c r="T122" i="1"/>
  <c r="G120" i="1"/>
  <c r="G121" i="1"/>
  <c r="Q121" i="1" l="1"/>
  <c r="Q120" i="1"/>
  <c r="J149" i="1" l="1"/>
  <c r="E101" i="1" l="1"/>
  <c r="U121" i="1" l="1"/>
  <c r="U120" i="1"/>
  <c r="V121" i="1"/>
  <c r="X121" i="1" l="1"/>
  <c r="M121" i="1"/>
  <c r="L121" i="1" l="1"/>
  <c r="W121" i="1"/>
  <c r="W120" i="1"/>
  <c r="N121" i="1" l="1"/>
  <c r="N120" i="1"/>
  <c r="E121" i="1" l="1"/>
  <c r="F121" i="1"/>
  <c r="H121" i="1"/>
  <c r="I121" i="1"/>
  <c r="J121" i="1"/>
  <c r="K121" i="1"/>
  <c r="P121" i="1"/>
  <c r="E120" i="1"/>
  <c r="H120" i="1"/>
  <c r="I120" i="1"/>
  <c r="J120" i="1"/>
  <c r="K120" i="1"/>
  <c r="L120" i="1"/>
  <c r="M120" i="1"/>
  <c r="P120" i="1"/>
  <c r="C138" i="1" l="1"/>
  <c r="T121" i="1" l="1"/>
  <c r="O205" i="1" l="1"/>
  <c r="P205" i="1"/>
  <c r="Q205" i="1"/>
  <c r="X205" i="1"/>
  <c r="M205" i="1"/>
  <c r="L205" i="1"/>
  <c r="R120" i="1"/>
  <c r="E123" i="1" l="1"/>
  <c r="B122" i="1" l="1"/>
  <c r="S121" i="1" l="1"/>
  <c r="S120" i="1"/>
  <c r="T120" i="1"/>
  <c r="V120" i="1"/>
  <c r="Z121" i="1" l="1"/>
  <c r="Z122" i="1"/>
  <c r="Z120" i="1"/>
  <c r="C137" i="1" l="1"/>
  <c r="C134" i="1"/>
  <c r="C140" i="1" l="1"/>
  <c r="E122" i="1"/>
  <c r="L122" i="1"/>
  <c r="Y122" i="1"/>
  <c r="N149" i="1" l="1"/>
  <c r="E164" i="1" l="1"/>
  <c r="B123" i="1" l="1"/>
  <c r="B120" i="1"/>
  <c r="B121" i="1"/>
  <c r="Y120" i="1" l="1"/>
  <c r="C146" i="1" l="1"/>
  <c r="C147" i="1"/>
  <c r="C144" i="1"/>
  <c r="C145" i="1" s="1"/>
  <c r="C149" i="1" l="1"/>
  <c r="C93" i="1"/>
  <c r="C94" i="1"/>
  <c r="C95" i="1"/>
  <c r="C96" i="1"/>
  <c r="C97" i="1"/>
  <c r="C98" i="1"/>
  <c r="C99" i="1"/>
  <c r="D99" i="1" s="1"/>
  <c r="C100" i="1"/>
  <c r="C103" i="1"/>
  <c r="C104" i="1"/>
  <c r="C105" i="1"/>
  <c r="C106" i="1"/>
  <c r="C107" i="1"/>
  <c r="C110" i="1"/>
  <c r="C111" i="1"/>
  <c r="C112" i="1"/>
  <c r="C113" i="1"/>
  <c r="C114" i="1"/>
  <c r="C116" i="1"/>
  <c r="C117" i="1"/>
  <c r="C118" i="1"/>
  <c r="D118" i="1" s="1"/>
  <c r="C119" i="1"/>
  <c r="C125" i="1"/>
  <c r="D125" i="1" s="1"/>
  <c r="C126" i="1"/>
  <c r="D126" i="1" s="1"/>
  <c r="C128" i="1"/>
  <c r="D128" i="1" s="1"/>
  <c r="C129" i="1"/>
  <c r="C130" i="1"/>
  <c r="D130" i="1" s="1"/>
  <c r="C131" i="1"/>
  <c r="D131" i="1" s="1"/>
  <c r="C132" i="1"/>
  <c r="D132" i="1" s="1"/>
  <c r="C133" i="1"/>
  <c r="C150" i="1"/>
  <c r="C151" i="1"/>
  <c r="C153" i="1"/>
  <c r="C154" i="1"/>
  <c r="C156" i="1"/>
  <c r="C157" i="1"/>
  <c r="C159" i="1"/>
  <c r="C160" i="1"/>
  <c r="C162" i="1"/>
  <c r="D162" i="1" s="1"/>
  <c r="C163" i="1"/>
  <c r="D163" i="1" s="1"/>
  <c r="C165" i="1"/>
  <c r="D165" i="1" s="1"/>
  <c r="C166" i="1"/>
  <c r="D166" i="1" s="1"/>
  <c r="C168" i="1"/>
  <c r="D168" i="1" s="1"/>
  <c r="C171" i="1"/>
  <c r="D171" i="1" s="1"/>
  <c r="C172" i="1"/>
  <c r="D172" i="1" s="1"/>
  <c r="C174" i="1"/>
  <c r="D174" i="1" s="1"/>
  <c r="C175" i="1"/>
  <c r="C176" i="1"/>
  <c r="C158" i="1" l="1"/>
  <c r="C124" i="1"/>
  <c r="D133" i="1"/>
  <c r="C135" i="1"/>
  <c r="C155" i="1"/>
  <c r="C161" i="1"/>
  <c r="C101" i="1"/>
  <c r="C164" i="1"/>
  <c r="D164" i="1" s="1"/>
  <c r="C122" i="1"/>
  <c r="D122" i="1" s="1"/>
  <c r="C123" i="1"/>
  <c r="D123" i="1" s="1"/>
  <c r="C121" i="1"/>
  <c r="D121" i="1" s="1"/>
  <c r="C120" i="1"/>
  <c r="D120" i="1" s="1"/>
  <c r="X204" i="1"/>
  <c r="R200" i="1" l="1"/>
  <c r="C178" i="1" l="1"/>
  <c r="C179" i="1" s="1"/>
  <c r="D179" i="1" s="1"/>
  <c r="B189" i="1" l="1"/>
  <c r="C188" i="1" l="1"/>
  <c r="E204" i="1" l="1"/>
  <c r="H200" i="1"/>
  <c r="I200" i="1"/>
  <c r="J200" i="1"/>
  <c r="K200" i="1"/>
  <c r="L200" i="1"/>
  <c r="M200" i="1"/>
  <c r="N200" i="1"/>
  <c r="O200" i="1"/>
  <c r="P200" i="1"/>
  <c r="Q200" i="1"/>
  <c r="S200" i="1"/>
  <c r="T200" i="1"/>
  <c r="U200" i="1"/>
  <c r="V200" i="1"/>
  <c r="W200" i="1"/>
  <c r="X200" i="1"/>
  <c r="Y200" i="1"/>
  <c r="Z200" i="1"/>
  <c r="E200" i="1"/>
  <c r="F200" i="1"/>
  <c r="G200" i="1"/>
  <c r="E196" i="1" l="1"/>
  <c r="F196" i="1"/>
  <c r="G196" i="1"/>
  <c r="H196" i="1"/>
  <c r="I196" i="1"/>
  <c r="I211" i="1" s="1"/>
  <c r="I213" i="1" s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B60" i="1" l="1"/>
  <c r="V60" i="1" l="1"/>
  <c r="H60" i="1" l="1"/>
  <c r="I60" i="1"/>
  <c r="J60" i="1"/>
  <c r="K60" i="1"/>
  <c r="L60" i="1"/>
  <c r="M60" i="1"/>
  <c r="O60" i="1"/>
  <c r="P60" i="1"/>
  <c r="Q60" i="1"/>
  <c r="R60" i="1"/>
  <c r="T60" i="1"/>
  <c r="U60" i="1"/>
  <c r="W60" i="1"/>
  <c r="X60" i="1"/>
  <c r="Y60" i="1"/>
  <c r="Z60" i="1"/>
  <c r="F60" i="1"/>
  <c r="C42" i="1" l="1"/>
  <c r="D15" i="1" l="1"/>
  <c r="D79" i="1"/>
  <c r="D81" i="1"/>
  <c r="D89" i="1"/>
  <c r="D90" i="1"/>
  <c r="D93" i="1"/>
  <c r="D100" i="1"/>
  <c r="D113" i="1"/>
  <c r="D137" i="1"/>
  <c r="D146" i="1"/>
  <c r="D175" i="1"/>
  <c r="D176" i="1"/>
  <c r="C85" i="1" l="1"/>
  <c r="C86" i="1"/>
  <c r="D86" i="1" s="1"/>
  <c r="G83" i="1" l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F83" i="1"/>
  <c r="C84" i="1" l="1"/>
  <c r="U44" i="1" l="1"/>
  <c r="C47" i="1" l="1"/>
  <c r="C66" i="1" l="1"/>
  <c r="D66" i="1" s="1"/>
  <c r="C67" i="1"/>
  <c r="X44" i="1" l="1"/>
  <c r="Y34" i="1" l="1"/>
  <c r="C70" i="1" l="1"/>
  <c r="C71" i="1"/>
  <c r="C72" i="1"/>
  <c r="C73" i="1"/>
  <c r="D73" i="1" s="1"/>
  <c r="C74" i="1"/>
  <c r="B36" i="1" l="1"/>
  <c r="B34" i="1"/>
  <c r="B26" i="1" l="1"/>
  <c r="G11" i="1" l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F11" i="1"/>
  <c r="T36" i="1" l="1"/>
  <c r="T34" i="1"/>
  <c r="C27" i="1" l="1"/>
  <c r="C88" i="1" l="1"/>
  <c r="D88" i="1" s="1"/>
  <c r="C91" i="1"/>
  <c r="D91" i="1" s="1"/>
  <c r="F101" i="1"/>
  <c r="G101" i="1"/>
  <c r="H101" i="1"/>
  <c r="I101" i="1"/>
  <c r="J101" i="1"/>
  <c r="M101" i="1"/>
  <c r="N101" i="1"/>
  <c r="O101" i="1"/>
  <c r="Q101" i="1"/>
  <c r="R101" i="1"/>
  <c r="S101" i="1"/>
  <c r="T101" i="1"/>
  <c r="U101" i="1"/>
  <c r="X101" i="1"/>
  <c r="Y101" i="1"/>
  <c r="Z101" i="1"/>
  <c r="B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D103" i="1"/>
  <c r="D104" i="1"/>
  <c r="D105" i="1"/>
  <c r="D106" i="1"/>
  <c r="B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D109" i="1"/>
  <c r="D110" i="1"/>
  <c r="D111" i="1"/>
  <c r="D114" i="1"/>
  <c r="B115" i="1"/>
  <c r="F115" i="1"/>
  <c r="C115" i="1" s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D116" i="1"/>
  <c r="D117" i="1"/>
  <c r="Y121" i="1"/>
  <c r="I127" i="1"/>
  <c r="C127" i="1" s="1"/>
  <c r="D127" i="1" s="1"/>
  <c r="N127" i="1"/>
  <c r="Q127" i="1"/>
  <c r="S127" i="1"/>
  <c r="U127" i="1"/>
  <c r="Y127" i="1"/>
  <c r="D129" i="1"/>
  <c r="B135" i="1"/>
  <c r="F135" i="1"/>
  <c r="H135" i="1"/>
  <c r="I135" i="1"/>
  <c r="K135" i="1"/>
  <c r="L135" i="1"/>
  <c r="M135" i="1"/>
  <c r="O135" i="1"/>
  <c r="Q135" i="1"/>
  <c r="S135" i="1"/>
  <c r="U135" i="1"/>
  <c r="V135" i="1"/>
  <c r="W135" i="1"/>
  <c r="Y135" i="1"/>
  <c r="B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D138" i="1"/>
  <c r="B139" i="1"/>
  <c r="F139" i="1"/>
  <c r="C139" i="1" s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Y140" i="1"/>
  <c r="D144" i="1"/>
  <c r="B145" i="1"/>
  <c r="F145" i="1"/>
  <c r="G145" i="1"/>
  <c r="H145" i="1"/>
  <c r="I145" i="1"/>
  <c r="J145" i="1"/>
  <c r="K145" i="1"/>
  <c r="L145" i="1"/>
  <c r="M145" i="1"/>
  <c r="N145" i="1"/>
  <c r="O145" i="1"/>
  <c r="Q145" i="1"/>
  <c r="U145" i="1"/>
  <c r="W145" i="1"/>
  <c r="X145" i="1"/>
  <c r="Y145" i="1"/>
  <c r="D147" i="1"/>
  <c r="B148" i="1"/>
  <c r="F148" i="1"/>
  <c r="G148" i="1"/>
  <c r="H148" i="1"/>
  <c r="I148" i="1"/>
  <c r="J148" i="1"/>
  <c r="K148" i="1"/>
  <c r="L148" i="1"/>
  <c r="M148" i="1"/>
  <c r="N148" i="1"/>
  <c r="P148" i="1"/>
  <c r="Q148" i="1"/>
  <c r="S148" i="1"/>
  <c r="T148" i="1"/>
  <c r="U148" i="1"/>
  <c r="X148" i="1"/>
  <c r="Y148" i="1"/>
  <c r="Z148" i="1"/>
  <c r="B149" i="1"/>
  <c r="L149" i="1"/>
  <c r="D150" i="1"/>
  <c r="D151" i="1"/>
  <c r="B152" i="1"/>
  <c r="H152" i="1"/>
  <c r="M152" i="1"/>
  <c r="Z152" i="1"/>
  <c r="D153" i="1"/>
  <c r="D154" i="1"/>
  <c r="B155" i="1"/>
  <c r="I155" i="1"/>
  <c r="S155" i="1"/>
  <c r="T155" i="1"/>
  <c r="X155" i="1"/>
  <c r="D156" i="1"/>
  <c r="D157" i="1"/>
  <c r="B158" i="1"/>
  <c r="D159" i="1"/>
  <c r="D160" i="1"/>
  <c r="B161" i="1"/>
  <c r="D161" i="1" s="1"/>
  <c r="K161" i="1"/>
  <c r="Q161" i="1"/>
  <c r="W161" i="1"/>
  <c r="Y161" i="1"/>
  <c r="K164" i="1"/>
  <c r="B167" i="1"/>
  <c r="R167" i="1"/>
  <c r="U167" i="1"/>
  <c r="B170" i="1"/>
  <c r="V170" i="1"/>
  <c r="B173" i="1"/>
  <c r="H173" i="1"/>
  <c r="C173" i="1" s="1"/>
  <c r="K173" i="1"/>
  <c r="L173" i="1"/>
  <c r="M173" i="1"/>
  <c r="S173" i="1"/>
  <c r="V173" i="1"/>
  <c r="Y173" i="1"/>
  <c r="C180" i="1"/>
  <c r="D180" i="1" s="1"/>
  <c r="C182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C184" i="1"/>
  <c r="D184" i="1" s="1"/>
  <c r="C185" i="1"/>
  <c r="D185" i="1" s="1"/>
  <c r="C186" i="1"/>
  <c r="D186" i="1" s="1"/>
  <c r="C187" i="1"/>
  <c r="D187" i="1" s="1"/>
  <c r="D188" i="1"/>
  <c r="F189" i="1"/>
  <c r="G189" i="1"/>
  <c r="H189" i="1"/>
  <c r="I189" i="1"/>
  <c r="J189" i="1"/>
  <c r="K189" i="1"/>
  <c r="L189" i="1"/>
  <c r="M189" i="1"/>
  <c r="N189" i="1"/>
  <c r="P189" i="1"/>
  <c r="Q189" i="1"/>
  <c r="R189" i="1"/>
  <c r="S189" i="1"/>
  <c r="T189" i="1"/>
  <c r="U189" i="1"/>
  <c r="V189" i="1"/>
  <c r="W189" i="1"/>
  <c r="X189" i="1"/>
  <c r="Y189" i="1"/>
  <c r="Z189" i="1"/>
  <c r="C190" i="1"/>
  <c r="D190" i="1" s="1"/>
  <c r="C191" i="1"/>
  <c r="D191" i="1" s="1"/>
  <c r="C194" i="1"/>
  <c r="D194" i="1" s="1"/>
  <c r="D196" i="1" s="1"/>
  <c r="C195" i="1"/>
  <c r="D195" i="1" s="1"/>
  <c r="B196" i="1"/>
  <c r="B211" i="1" s="1"/>
  <c r="B213" i="1" s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U197" i="1"/>
  <c r="V197" i="1"/>
  <c r="W197" i="1"/>
  <c r="X197" i="1"/>
  <c r="Y197" i="1"/>
  <c r="Z197" i="1"/>
  <c r="C198" i="1"/>
  <c r="D198" i="1" s="1"/>
  <c r="D200" i="1" s="1"/>
  <c r="C199" i="1"/>
  <c r="D199" i="1" s="1"/>
  <c r="B200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C202" i="1"/>
  <c r="D202" i="1" s="1"/>
  <c r="D204" i="1" s="1"/>
  <c r="C203" i="1"/>
  <c r="D203" i="1" s="1"/>
  <c r="B204" i="1"/>
  <c r="G205" i="1"/>
  <c r="J205" i="1"/>
  <c r="C206" i="1"/>
  <c r="C208" i="1"/>
  <c r="D208" i="1" s="1"/>
  <c r="B209" i="1"/>
  <c r="C210" i="1"/>
  <c r="F211" i="1"/>
  <c r="F213" i="1" s="1"/>
  <c r="G211" i="1"/>
  <c r="G213" i="1" s="1"/>
  <c r="H211" i="1"/>
  <c r="H213" i="1" s="1"/>
  <c r="J211" i="1"/>
  <c r="J213" i="1" s="1"/>
  <c r="K211" i="1"/>
  <c r="K213" i="1" s="1"/>
  <c r="L211" i="1"/>
  <c r="L213" i="1" s="1"/>
  <c r="M211" i="1"/>
  <c r="M213" i="1" s="1"/>
  <c r="N211" i="1"/>
  <c r="N213" i="1" s="1"/>
  <c r="O211" i="1"/>
  <c r="O213" i="1" s="1"/>
  <c r="P211" i="1"/>
  <c r="P213" i="1" s="1"/>
  <c r="Q211" i="1"/>
  <c r="Q213" i="1" s="1"/>
  <c r="R211" i="1"/>
  <c r="R213" i="1" s="1"/>
  <c r="S211" i="1"/>
  <c r="S213" i="1" s="1"/>
  <c r="T211" i="1"/>
  <c r="T213" i="1" s="1"/>
  <c r="U211" i="1"/>
  <c r="U213" i="1" s="1"/>
  <c r="V211" i="1"/>
  <c r="V213" i="1" s="1"/>
  <c r="W211" i="1"/>
  <c r="W213" i="1" s="1"/>
  <c r="X211" i="1"/>
  <c r="X213" i="1" s="1"/>
  <c r="Y211" i="1"/>
  <c r="Y213" i="1" s="1"/>
  <c r="Z211" i="1"/>
  <c r="Z213" i="1" s="1"/>
  <c r="C212" i="1"/>
  <c r="D212" i="1" s="1"/>
  <c r="C215" i="1"/>
  <c r="C216" i="1"/>
  <c r="C217" i="1"/>
  <c r="C218" i="1"/>
  <c r="C219" i="1"/>
  <c r="D173" i="1" l="1"/>
  <c r="C108" i="1"/>
  <c r="C136" i="1"/>
  <c r="C152" i="1"/>
  <c r="D152" i="1" s="1"/>
  <c r="C167" i="1"/>
  <c r="D167" i="1" s="1"/>
  <c r="C102" i="1"/>
  <c r="C183" i="1"/>
  <c r="D182" i="1"/>
  <c r="D134" i="1"/>
  <c r="C207" i="1"/>
  <c r="D207" i="1" s="1"/>
  <c r="D206" i="1"/>
  <c r="D178" i="1"/>
  <c r="D107" i="1"/>
  <c r="D158" i="1"/>
  <c r="C196" i="1"/>
  <c r="C192" i="1"/>
  <c r="D192" i="1" s="1"/>
  <c r="C200" i="1"/>
  <c r="D140" i="1"/>
  <c r="C209" i="1"/>
  <c r="D209" i="1" s="1"/>
  <c r="D155" i="1"/>
  <c r="C205" i="1"/>
  <c r="C204" i="1"/>
  <c r="C201" i="1"/>
  <c r="C197" i="1"/>
  <c r="C83" i="1"/>
  <c r="D149" i="1"/>
  <c r="C189" i="1"/>
  <c r="D189" i="1" s="1"/>
  <c r="C60" i="1"/>
  <c r="D60" i="1" s="1"/>
  <c r="C61" i="1"/>
  <c r="C211" i="1" l="1"/>
  <c r="D211" i="1" s="1"/>
  <c r="C16" i="1"/>
  <c r="C17" i="1" l="1"/>
  <c r="D16" i="1"/>
  <c r="C213" i="1"/>
  <c r="D213" i="1" s="1"/>
  <c r="M26" i="1"/>
  <c r="N26" i="1"/>
  <c r="C59" i="1" l="1"/>
  <c r="N13" i="1" l="1"/>
  <c r="O13" i="1"/>
  <c r="P13" i="1"/>
  <c r="Q13" i="1"/>
  <c r="R13" i="1"/>
  <c r="S13" i="1"/>
  <c r="T13" i="1"/>
  <c r="U13" i="1"/>
  <c r="V13" i="1"/>
  <c r="W13" i="1"/>
  <c r="X13" i="1"/>
  <c r="Y13" i="1"/>
  <c r="Z13" i="1"/>
  <c r="F13" i="1"/>
  <c r="G13" i="1"/>
  <c r="H13" i="1"/>
  <c r="I13" i="1"/>
  <c r="J13" i="1"/>
  <c r="K13" i="1"/>
  <c r="L13" i="1"/>
  <c r="M13" i="1"/>
  <c r="C50" i="1" l="1"/>
  <c r="C51" i="1"/>
  <c r="C52" i="1"/>
  <c r="C53" i="1"/>
  <c r="C54" i="1"/>
  <c r="C56" i="1"/>
  <c r="C57" i="1"/>
  <c r="C58" i="1"/>
  <c r="C55" i="1" l="1"/>
  <c r="B13" i="1"/>
  <c r="B32" i="1" l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G39" i="1" l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F39" i="1"/>
  <c r="C25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4" i="1"/>
  <c r="B24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2" i="1"/>
  <c r="B22" i="1"/>
  <c r="F44" i="1" l="1"/>
  <c r="C227" i="1" l="1"/>
  <c r="C80" i="1"/>
  <c r="D80" i="1" s="1"/>
  <c r="C78" i="1"/>
  <c r="C77" i="1"/>
  <c r="D77" i="1" s="1"/>
  <c r="C76" i="1"/>
  <c r="D76" i="1" s="1"/>
  <c r="C75" i="1"/>
  <c r="D75" i="1" s="1"/>
  <c r="C69" i="1"/>
  <c r="C68" i="1"/>
  <c r="C65" i="1"/>
  <c r="C64" i="1"/>
  <c r="C63" i="1"/>
  <c r="D63" i="1" s="1"/>
  <c r="C62" i="1"/>
  <c r="D62" i="1" s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C49" i="1"/>
  <c r="C48" i="1"/>
  <c r="C46" i="1"/>
  <c r="C45" i="1"/>
  <c r="Z44" i="1"/>
  <c r="Y44" i="1"/>
  <c r="W44" i="1"/>
  <c r="V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C41" i="1"/>
  <c r="C40" i="1"/>
  <c r="C38" i="1"/>
  <c r="C37" i="1"/>
  <c r="Z36" i="1"/>
  <c r="Y36" i="1"/>
  <c r="X36" i="1"/>
  <c r="W36" i="1"/>
  <c r="V36" i="1"/>
  <c r="U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C35" i="1"/>
  <c r="Z34" i="1"/>
  <c r="X34" i="1"/>
  <c r="W34" i="1"/>
  <c r="V34" i="1"/>
  <c r="U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F32" i="1"/>
  <c r="C31" i="1"/>
  <c r="D31" i="1" s="1"/>
  <c r="C30" i="1"/>
  <c r="D30" i="1" s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B29" i="1"/>
  <c r="C28" i="1"/>
  <c r="Z26" i="1"/>
  <c r="Y26" i="1"/>
  <c r="X26" i="1"/>
  <c r="W26" i="1"/>
  <c r="V26" i="1"/>
  <c r="U26" i="1"/>
  <c r="T26" i="1"/>
  <c r="S26" i="1"/>
  <c r="R26" i="1"/>
  <c r="Q26" i="1"/>
  <c r="P26" i="1"/>
  <c r="O26" i="1"/>
  <c r="L26" i="1"/>
  <c r="K26" i="1"/>
  <c r="J26" i="1"/>
  <c r="I26" i="1"/>
  <c r="H26" i="1"/>
  <c r="G26" i="1"/>
  <c r="F26" i="1"/>
  <c r="C23" i="1"/>
  <c r="D23" i="1" s="1"/>
  <c r="C21" i="1"/>
  <c r="D21" i="1" s="1"/>
  <c r="C20" i="1"/>
  <c r="D20" i="1" s="1"/>
  <c r="Z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B17" i="1"/>
  <c r="C14" i="1"/>
  <c r="C12" i="1"/>
  <c r="C10" i="1"/>
  <c r="D10" i="1" s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9" i="1"/>
  <c r="C8" i="1"/>
  <c r="D8" i="1" s="1"/>
  <c r="C7" i="1"/>
  <c r="C22" i="1" l="1"/>
  <c r="C24" i="1"/>
  <c r="C32" i="1"/>
  <c r="D32" i="1" s="1"/>
  <c r="C13" i="1"/>
  <c r="C34" i="1"/>
  <c r="C9" i="1"/>
  <c r="C44" i="1"/>
  <c r="C26" i="1"/>
  <c r="C29" i="1"/>
  <c r="C36" i="1"/>
  <c r="C39" i="1"/>
  <c r="D170" i="1" l="1"/>
  <c r="C169" i="1"/>
  <c r="D169" i="1"/>
</calcChain>
</file>

<file path=xl/sharedStrings.xml><?xml version="1.0" encoding="utf-8"?>
<sst xmlns="http://schemas.openxmlformats.org/spreadsheetml/2006/main" count="266" uniqueCount="217">
  <si>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</si>
  <si>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</si>
  <si>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</si>
  <si>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</si>
  <si>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</si>
  <si>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</si>
  <si>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</si>
  <si>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</si>
  <si>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</si>
  <si>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</si>
  <si>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</si>
  <si>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</si>
  <si>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</si>
  <si>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</si>
  <si>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</si>
  <si>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</si>
  <si>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</si>
  <si>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</si>
  <si>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</si>
  <si>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</si>
  <si>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</si>
  <si>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</si>
  <si>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</si>
  <si>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</si>
  <si>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</si>
  <si>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</si>
  <si>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</si>
  <si>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</si>
  <si>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</si>
  <si>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</si>
  <si>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</si>
  <si>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</si>
  <si>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</si>
  <si>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</si>
  <si>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</si>
  <si>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</si>
  <si>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</si>
  <si>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</si>
  <si>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</si>
  <si>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</si>
  <si>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</si>
  <si>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</si>
  <si>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</si>
  <si>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</si>
  <si>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</si>
  <si>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</si>
  <si>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</si>
  <si>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</si>
  <si>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</si>
  <si>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</si>
  <si>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</si>
  <si>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</si>
  <si>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</si>
  <si>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</si>
  <si>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</si>
  <si>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</si>
  <si>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</si>
  <si>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</si>
  <si>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</si>
  <si>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</si>
  <si>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</si>
  <si>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</si>
  <si>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</si>
  <si>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</si>
  <si>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</si>
  <si>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</si>
  <si>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</si>
  <si>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</si>
  <si>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</si>
  <si>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</si>
  <si>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</si>
  <si>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</si>
  <si>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</si>
  <si>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</si>
  <si>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</si>
  <si>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</si>
  <si>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</si>
  <si>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</si>
  <si>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</si>
  <si>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</si>
  <si>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</si>
  <si>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</si>
  <si>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</si>
  <si>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</si>
  <si>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</si>
  <si>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</si>
  <si>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</si>
  <si>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</si>
  <si>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</si>
  <si>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</si>
  <si>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</si>
  <si>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</si>
  <si>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</si>
  <si>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</si>
  <si>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</si>
  <si>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</si>
  <si>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</si>
  <si>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</si>
  <si>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</si>
  <si>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</si>
  <si>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</si>
  <si>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</si>
  <si>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</si>
  <si>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</si>
  <si>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</si>
  <si>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</si>
  <si>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</si>
  <si>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</si>
  <si>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</si>
  <si>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</si>
  <si>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</si>
  <si>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</si>
  <si>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</si>
  <si>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</si>
  <si>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</si>
  <si>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</si>
  <si>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</si>
  <si>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</si>
  <si>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</si>
  <si>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</si>
  <si>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</si>
  <si>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</si>
  <si>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</si>
  <si>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</si>
  <si>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</si>
  <si>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</si>
  <si>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</si>
  <si>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</si>
  <si>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</si>
  <si>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</si>
  <si>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</si>
  <si>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</si>
  <si>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</si>
  <si>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</si>
  <si>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</si>
  <si>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</si>
  <si>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</si>
  <si>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</si>
  <si>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</si>
  <si>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</si>
  <si>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</si>
  <si>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</si>
  <si>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</si>
  <si>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</si>
  <si>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</si>
  <si>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</si>
  <si>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</si>
  <si>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</si>
  <si>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</si>
  <si>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</si>
  <si>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</si>
  <si>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</si>
  <si>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</si>
  <si>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</si>
  <si>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</si>
  <si>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</si>
  <si>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</si>
  <si>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</si>
  <si>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</si>
  <si>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</si>
  <si>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</si>
  <si>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</si>
  <si>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</si>
  <si>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</si>
  <si>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</si>
  <si>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</si>
  <si>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</si>
  <si>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</si>
  <si>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</si>
  <si>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</si>
  <si>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</si>
  <si>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</si>
  <si>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</si>
  <si>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</si>
  <si>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</si>
  <si>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</si>
  <si>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</si>
  <si>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</si>
  <si>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</si>
  <si>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</si>
  <si>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</si>
  <si>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</si>
  <si>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</si>
  <si>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</si>
  <si>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</si>
  <si>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</si>
  <si>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</si>
  <si>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</si>
  <si>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</si>
  <si>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</si>
  <si>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</si>
  <si>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</si>
  <si>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</si>
  <si>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</si>
  <si>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</si>
  <si>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На соответ. период 2019 г.</t>
  </si>
  <si>
    <t>Всего период 2020 г.</t>
  </si>
  <si>
    <t>2020 г. к 2019 г., %</t>
  </si>
  <si>
    <t>Количество хозяйств</t>
  </si>
  <si>
    <t>Площадь многолетних трав всего,  га (4-сх 2019)</t>
  </si>
  <si>
    <t>Посеяно лука-чернушки, га</t>
  </si>
  <si>
    <t>Площадь застрахованных посевов, га</t>
  </si>
  <si>
    <t>Количество хозяйств застраховавших посевы</t>
  </si>
  <si>
    <t>4-сх    2019 г.</t>
  </si>
  <si>
    <t>Посеяно технических культур - всего,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</si>
  <si>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(данные 4-сх)</t>
    </r>
  </si>
  <si>
    <t>пшеница</t>
  </si>
  <si>
    <t>ячмень</t>
  </si>
  <si>
    <t>овес</t>
  </si>
  <si>
    <t>Не завершили уборку зерновых, ед.</t>
  </si>
  <si>
    <t xml:space="preserve">кукуруза на зерно </t>
  </si>
  <si>
    <t>гречиха</t>
  </si>
  <si>
    <t>просо</t>
  </si>
  <si>
    <t>зернобобовые</t>
  </si>
  <si>
    <t>Осталось убирать, га:</t>
  </si>
  <si>
    <t>рожь</t>
  </si>
  <si>
    <t>Информация о сельскохозяйственных работах по состоянию на 29 сентября 2020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</si>
</sst>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_-* #,##0\ _₽_-;\-* #,##0\ _₽_-;_-* &quot;-&quot;??\ _₽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sz val="18"/>
      <color theme="9" tint="0.79998168889431442"/>
      <name val="Times New Roman"/>
      <family val="1"/>
      <charset val="204"/>
    </font>
    <font>
      <b/>
      <sz val="18"/>
      <color theme="9" tint="0.7999816888943144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4" fontId="10" fillId="0" borderId="1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67" fontId="10" fillId="0" borderId="2" xfId="5" applyNumberFormat="1" applyFont="1" applyFill="1" applyBorder="1" applyAlignment="1">
      <alignment horizontal="center" vertical="center" wrapText="1"/>
    </xf>
    <xf numFmtId="0" fontId="10" fillId="0" borderId="17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/>
    <xf numFmtId="0" fontId="2" fillId="0" borderId="5" xfId="0" applyFont="1" applyFill="1" applyBorder="1"/>
    <xf numFmtId="0" fontId="19" fillId="0" borderId="3" xfId="0" applyFont="1" applyFill="1" applyBorder="1"/>
    <xf numFmtId="0" fontId="20" fillId="0" borderId="3" xfId="0" applyFont="1" applyFill="1" applyBorder="1"/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3" fillId="0" borderId="19" xfId="0" applyFont="1" applyFill="1" applyBorder="1"/>
    <xf numFmtId="0" fontId="20" fillId="0" borderId="18" xfId="0" applyFont="1" applyFill="1" applyBorder="1"/>
    <xf numFmtId="0" fontId="2" fillId="0" borderId="20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19" fillId="0" borderId="20" xfId="0" applyFont="1" applyFill="1" applyBorder="1"/>
    <xf numFmtId="3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/>
    <xf numFmtId="0" fontId="23" fillId="0" borderId="3" xfId="0" applyFont="1" applyFill="1" applyBorder="1"/>
    <xf numFmtId="0" fontId="23" fillId="0" borderId="18" xfId="0" applyFont="1" applyFill="1" applyBorder="1"/>
    <xf numFmtId="1" fontId="19" fillId="0" borderId="3" xfId="0" applyNumberFormat="1" applyFont="1" applyFill="1" applyBorder="1"/>
    <xf numFmtId="1" fontId="22" fillId="0" borderId="3" xfId="0" applyNumberFormat="1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53"/>
  <sheetViews>
    <sheetView tabSelected="1" view="pageBreakPreview" topLeftCell="A2" zoomScale="70" zoomScaleNormal="70" zoomScaleSheetLayoutView="70" zoomScalePageLayoutView="82" workbookViewId="0">
      <pane xSplit="4" ySplit="5" topLeftCell="F7" activePane="bottomRight" state="frozen"/>
      <selection activeCell="A2" sqref="A2"/>
      <selection pane="topRight" activeCell="E2" sqref="E2"/>
      <selection pane="bottomLeft" activeCell="A7" sqref="A7"/>
      <selection pane="bottomRight" activeCell="A4" sqref="A4:A6"/>
    </sheetView>
  </sheetViews>
  <sheetFormatPr defaultColWidth="9.109375" defaultRowHeight="16.8" outlineLevelRow="1" x14ac:dyDescent="0.3"/>
  <cols>
    <col min="1" max="1" width="99.88671875" style="76" customWidth="1"/>
    <col min="2" max="2" width="14.44140625" style="2" customWidth="1"/>
    <col min="3" max="3" width="13.33203125" style="2" customWidth="1"/>
    <col min="4" max="4" width="15" style="2" customWidth="1"/>
    <col min="5" max="5" width="16.77734375" style="2" hidden="1" customWidth="1"/>
    <col min="6" max="9" width="13.6640625" style="1" customWidth="1"/>
    <col min="10" max="10" width="14" style="1" customWidth="1"/>
    <col min="11" max="17" width="13.6640625" style="1" customWidth="1"/>
    <col min="18" max="18" width="13.5546875" style="1" customWidth="1"/>
    <col min="19" max="26" width="13.6640625" style="1" customWidth="1"/>
    <col min="27" max="29" width="9.109375" style="1"/>
    <col min="30" max="30" width="9.109375" style="1" customWidth="1"/>
    <col min="31" max="16384" width="9.109375" style="1"/>
  </cols>
  <sheetData>
    <row r="1" spans="1:27" ht="25.2" hidden="1" x14ac:dyDescent="0.45">
      <c r="A1" s="1"/>
      <c r="Z1" s="3"/>
    </row>
    <row r="2" spans="1:27" s="4" customFormat="1" ht="29.4" customHeight="1" x14ac:dyDescent="0.3">
      <c r="A2" s="155" t="s">
        <v>216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7" s="4" customFormat="1" ht="0.6" customHeight="1" thickBot="1" x14ac:dyDescent="0.35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399999999999999" customHeight="1" thickBot="1" x14ac:dyDescent="0.4">
      <c r="A4" s="156" t="s">
        <v>3</v>
      </c>
      <c r="B4" s="159" t="s">
        <v>195</v>
      </c>
      <c r="C4" s="152" t="s">
        <v>196</v>
      </c>
      <c r="D4" s="152" t="s">
        <v>197</v>
      </c>
      <c r="E4" s="152" t="s">
        <v>203</v>
      </c>
      <c r="F4" s="162" t="s">
        <v>4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4"/>
    </row>
    <row r="5" spans="1:27" s="2" customFormat="1" ht="87" customHeight="1" x14ac:dyDescent="0.3">
      <c r="A5" s="157"/>
      <c r="B5" s="160"/>
      <c r="C5" s="153"/>
      <c r="D5" s="153"/>
      <c r="E5" s="153"/>
      <c r="F5" s="150" t="s">
        <v>5</v>
      </c>
      <c r="G5" s="150" t="s">
        <v>6</v>
      </c>
      <c r="H5" s="150" t="s">
        <v>7</v>
      </c>
      <c r="I5" s="150" t="s">
        <v>8</v>
      </c>
      <c r="J5" s="150" t="s">
        <v>9</v>
      </c>
      <c r="K5" s="150" t="s">
        <v>10</v>
      </c>
      <c r="L5" s="150" t="s">
        <v>11</v>
      </c>
      <c r="M5" s="150" t="s">
        <v>12</v>
      </c>
      <c r="N5" s="150" t="s">
        <v>13</v>
      </c>
      <c r="O5" s="150" t="s">
        <v>14</v>
      </c>
      <c r="P5" s="150" t="s">
        <v>15</v>
      </c>
      <c r="Q5" s="150" t="s">
        <v>16</v>
      </c>
      <c r="R5" s="150" t="s">
        <v>17</v>
      </c>
      <c r="S5" s="150" t="s">
        <v>18</v>
      </c>
      <c r="T5" s="150" t="s">
        <v>19</v>
      </c>
      <c r="U5" s="150" t="s">
        <v>20</v>
      </c>
      <c r="V5" s="150" t="s">
        <v>21</v>
      </c>
      <c r="W5" s="150" t="s">
        <v>22</v>
      </c>
      <c r="X5" s="150" t="s">
        <v>23</v>
      </c>
      <c r="Y5" s="150" t="s">
        <v>24</v>
      </c>
      <c r="Z5" s="150" t="s">
        <v>25</v>
      </c>
    </row>
    <row r="6" spans="1:27" s="2" customFormat="1" ht="70.2" customHeight="1" thickBot="1" x14ac:dyDescent="0.35">
      <c r="A6" s="158"/>
      <c r="B6" s="161"/>
      <c r="C6" s="154"/>
      <c r="D6" s="154"/>
      <c r="E6" s="154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7" s="2" customFormat="1" ht="30" hidden="1" customHeight="1" x14ac:dyDescent="0.3">
      <c r="A7" s="7" t="s">
        <v>26</v>
      </c>
      <c r="B7" s="8">
        <v>49185</v>
      </c>
      <c r="C7" s="8">
        <f>SUM(F7:Z7)</f>
        <v>49185</v>
      </c>
      <c r="D7" s="8"/>
      <c r="E7" s="8"/>
      <c r="F7" s="10">
        <v>2341</v>
      </c>
      <c r="G7" s="10">
        <v>1953</v>
      </c>
      <c r="H7" s="10">
        <v>3437</v>
      </c>
      <c r="I7" s="10">
        <v>2776</v>
      </c>
      <c r="J7" s="10">
        <v>1520</v>
      </c>
      <c r="K7" s="10">
        <v>3092</v>
      </c>
      <c r="L7" s="10">
        <v>2190</v>
      </c>
      <c r="M7" s="10">
        <v>2784</v>
      </c>
      <c r="N7" s="10">
        <v>2272</v>
      </c>
      <c r="O7" s="10">
        <v>917</v>
      </c>
      <c r="P7" s="10">
        <v>1364</v>
      </c>
      <c r="Q7" s="10">
        <v>1923</v>
      </c>
      <c r="R7" s="10">
        <v>2737</v>
      </c>
      <c r="S7" s="10">
        <v>3068</v>
      </c>
      <c r="T7" s="10">
        <v>3588</v>
      </c>
      <c r="U7" s="10">
        <v>2552</v>
      </c>
      <c r="V7" s="10">
        <v>1811</v>
      </c>
      <c r="W7" s="10">
        <v>640</v>
      </c>
      <c r="X7" s="10">
        <v>2157</v>
      </c>
      <c r="Y7" s="10">
        <v>3852</v>
      </c>
      <c r="Z7" s="10">
        <v>2211</v>
      </c>
    </row>
    <row r="8" spans="1:27" s="12" customFormat="1" ht="30" hidden="1" customHeight="1" x14ac:dyDescent="0.25">
      <c r="A8" s="11" t="s">
        <v>27</v>
      </c>
      <c r="B8" s="8">
        <v>51560</v>
      </c>
      <c r="C8" s="8">
        <f>SUM(F8:Z8)</f>
        <v>51537</v>
      </c>
      <c r="D8" s="15">
        <f>C8/B8</f>
        <v>0.9995539177657099</v>
      </c>
      <c r="E8" s="15"/>
      <c r="F8" s="10">
        <v>2496</v>
      </c>
      <c r="G8" s="10">
        <v>1976</v>
      </c>
      <c r="H8" s="10">
        <v>3628</v>
      </c>
      <c r="I8" s="10">
        <v>3055</v>
      </c>
      <c r="J8" s="10">
        <v>1529</v>
      </c>
      <c r="K8" s="10">
        <v>3159</v>
      </c>
      <c r="L8" s="10">
        <v>2194</v>
      </c>
      <c r="M8" s="10">
        <v>2867</v>
      </c>
      <c r="N8" s="10">
        <v>2272</v>
      </c>
      <c r="O8" s="10">
        <v>1104</v>
      </c>
      <c r="P8" s="10">
        <v>1700</v>
      </c>
      <c r="Q8" s="10">
        <v>1923</v>
      </c>
      <c r="R8" s="10">
        <v>3135</v>
      </c>
      <c r="S8" s="10">
        <v>3068</v>
      </c>
      <c r="T8" s="10">
        <v>3942</v>
      </c>
      <c r="U8" s="10">
        <v>2709</v>
      </c>
      <c r="V8" s="10">
        <v>1970</v>
      </c>
      <c r="W8" s="10">
        <v>576</v>
      </c>
      <c r="X8" s="10">
        <v>2146</v>
      </c>
      <c r="Y8" s="10">
        <v>3852</v>
      </c>
      <c r="Z8" s="10">
        <v>2236</v>
      </c>
    </row>
    <row r="9" spans="1:27" s="12" customFormat="1" ht="30" hidden="1" customHeight="1" x14ac:dyDescent="0.25">
      <c r="A9" s="13" t="s">
        <v>28</v>
      </c>
      <c r="B9" s="14">
        <f t="shared" ref="B9:Z9" si="0">B8/B7</f>
        <v>1.0482870793941241</v>
      </c>
      <c r="C9" s="14">
        <f t="shared" si="0"/>
        <v>1.0478194571515707</v>
      </c>
      <c r="D9" s="15"/>
      <c r="E9" s="15"/>
      <c r="F9" s="165">
        <f t="shared" si="0"/>
        <v>1.0662110209312259</v>
      </c>
      <c r="G9" s="165">
        <f t="shared" si="0"/>
        <v>1.0117767537122375</v>
      </c>
      <c r="H9" s="165">
        <f t="shared" si="0"/>
        <v>1.0555717195228398</v>
      </c>
      <c r="I9" s="165">
        <f t="shared" si="0"/>
        <v>1.1005043227665705</v>
      </c>
      <c r="J9" s="165">
        <f t="shared" si="0"/>
        <v>1.0059210526315789</v>
      </c>
      <c r="K9" s="165">
        <f t="shared" si="0"/>
        <v>1.0216688227684347</v>
      </c>
      <c r="L9" s="165">
        <f t="shared" si="0"/>
        <v>1.0018264840182649</v>
      </c>
      <c r="M9" s="165">
        <f t="shared" si="0"/>
        <v>1.0298132183908046</v>
      </c>
      <c r="N9" s="165">
        <f t="shared" si="0"/>
        <v>1</v>
      </c>
      <c r="O9" s="165">
        <f t="shared" si="0"/>
        <v>1.2039258451472192</v>
      </c>
      <c r="P9" s="165">
        <f t="shared" si="0"/>
        <v>1.2463343108504399</v>
      </c>
      <c r="Q9" s="165">
        <f t="shared" si="0"/>
        <v>1</v>
      </c>
      <c r="R9" s="165">
        <f t="shared" si="0"/>
        <v>1.1454146876141762</v>
      </c>
      <c r="S9" s="165">
        <f t="shared" si="0"/>
        <v>1</v>
      </c>
      <c r="T9" s="165">
        <f t="shared" si="0"/>
        <v>1.0986622073578596</v>
      </c>
      <c r="U9" s="165">
        <f t="shared" si="0"/>
        <v>1.0615203761755485</v>
      </c>
      <c r="V9" s="165">
        <f t="shared" si="0"/>
        <v>1.0877967973495306</v>
      </c>
      <c r="W9" s="165">
        <f t="shared" si="0"/>
        <v>0.9</v>
      </c>
      <c r="X9" s="165">
        <f t="shared" si="0"/>
        <v>0.99490032452480293</v>
      </c>
      <c r="Y9" s="165">
        <f t="shared" si="0"/>
        <v>1</v>
      </c>
      <c r="Z9" s="165">
        <f t="shared" si="0"/>
        <v>1.0113071008593397</v>
      </c>
    </row>
    <row r="10" spans="1:27" s="12" customFormat="1" ht="30" hidden="1" customHeight="1" x14ac:dyDescent="0.25">
      <c r="A10" s="11" t="s">
        <v>29</v>
      </c>
      <c r="B10" s="8">
        <v>49192</v>
      </c>
      <c r="C10" s="8">
        <f>SUM(F10:Z10)</f>
        <v>50520</v>
      </c>
      <c r="D10" s="15">
        <f>C10/B10</f>
        <v>1.0269962595543991</v>
      </c>
      <c r="E10" s="15"/>
      <c r="F10" s="10">
        <v>2421</v>
      </c>
      <c r="G10" s="10">
        <v>1921</v>
      </c>
      <c r="H10" s="10">
        <v>3628</v>
      </c>
      <c r="I10" s="10">
        <v>3055</v>
      </c>
      <c r="J10" s="10">
        <v>1440</v>
      </c>
      <c r="K10" s="10">
        <v>2919</v>
      </c>
      <c r="L10" s="10">
        <v>2099</v>
      </c>
      <c r="M10" s="10">
        <v>2787</v>
      </c>
      <c r="N10" s="10">
        <v>2272</v>
      </c>
      <c r="O10" s="10">
        <v>1104</v>
      </c>
      <c r="P10" s="10">
        <v>1670</v>
      </c>
      <c r="Q10" s="10">
        <v>1923</v>
      </c>
      <c r="R10" s="10">
        <v>3077</v>
      </c>
      <c r="S10" s="10">
        <v>3068</v>
      </c>
      <c r="T10" s="10">
        <v>3942</v>
      </c>
      <c r="U10" s="10">
        <v>2475</v>
      </c>
      <c r="V10" s="10">
        <v>1909</v>
      </c>
      <c r="W10" s="10">
        <v>576</v>
      </c>
      <c r="X10" s="10">
        <v>2146</v>
      </c>
      <c r="Y10" s="10">
        <v>3852</v>
      </c>
      <c r="Z10" s="10">
        <v>2236</v>
      </c>
    </row>
    <row r="11" spans="1:27" s="12" customFormat="1" ht="30" hidden="1" customHeight="1" x14ac:dyDescent="0.25">
      <c r="A11" s="11" t="s">
        <v>30</v>
      </c>
      <c r="B11" s="14">
        <v>0.96</v>
      </c>
      <c r="C11" s="14">
        <v>0.98</v>
      </c>
      <c r="D11" s="15"/>
      <c r="E11" s="15"/>
      <c r="F11" s="165">
        <f>F10/F8</f>
        <v>0.96995192307692313</v>
      </c>
      <c r="G11" s="165">
        <f t="shared" ref="G11:Z11" si="1">G10/G8</f>
        <v>0.97216599190283404</v>
      </c>
      <c r="H11" s="165">
        <f t="shared" si="1"/>
        <v>1</v>
      </c>
      <c r="I11" s="165">
        <f t="shared" si="1"/>
        <v>1</v>
      </c>
      <c r="J11" s="165">
        <f t="shared" si="1"/>
        <v>0.94179202092871162</v>
      </c>
      <c r="K11" s="165">
        <f t="shared" si="1"/>
        <v>0.92402659069325732</v>
      </c>
      <c r="L11" s="165">
        <f t="shared" si="1"/>
        <v>0.95670009115770283</v>
      </c>
      <c r="M11" s="165">
        <f t="shared" si="1"/>
        <v>0.97209626787582837</v>
      </c>
      <c r="N11" s="165">
        <f t="shared" si="1"/>
        <v>1</v>
      </c>
      <c r="O11" s="165">
        <f t="shared" si="1"/>
        <v>1</v>
      </c>
      <c r="P11" s="165">
        <f t="shared" si="1"/>
        <v>0.98235294117647054</v>
      </c>
      <c r="Q11" s="165">
        <f t="shared" si="1"/>
        <v>1</v>
      </c>
      <c r="R11" s="165">
        <f t="shared" si="1"/>
        <v>0.98149920255183409</v>
      </c>
      <c r="S11" s="165">
        <f t="shared" si="1"/>
        <v>1</v>
      </c>
      <c r="T11" s="165">
        <f t="shared" si="1"/>
        <v>1</v>
      </c>
      <c r="U11" s="165">
        <f t="shared" si="1"/>
        <v>0.91362126245847175</v>
      </c>
      <c r="V11" s="165">
        <f t="shared" si="1"/>
        <v>0.96903553299492384</v>
      </c>
      <c r="W11" s="165">
        <f t="shared" si="1"/>
        <v>1</v>
      </c>
      <c r="X11" s="165">
        <f t="shared" si="1"/>
        <v>1</v>
      </c>
      <c r="Y11" s="165">
        <f t="shared" si="1"/>
        <v>1</v>
      </c>
      <c r="Z11" s="165">
        <f t="shared" si="1"/>
        <v>1</v>
      </c>
    </row>
    <row r="12" spans="1:27" s="12" customFormat="1" ht="30" hidden="1" customHeight="1" x14ac:dyDescent="0.25">
      <c r="A12" s="13" t="s">
        <v>31</v>
      </c>
      <c r="B12" s="8">
        <v>11752</v>
      </c>
      <c r="C12" s="8">
        <f>SUM(F12:Z12)</f>
        <v>18816</v>
      </c>
      <c r="D12" s="15"/>
      <c r="E12" s="15"/>
      <c r="F12" s="166">
        <v>498</v>
      </c>
      <c r="G12" s="166">
        <v>198</v>
      </c>
      <c r="H12" s="166">
        <v>2400</v>
      </c>
      <c r="I12" s="166">
        <v>873</v>
      </c>
      <c r="J12" s="166">
        <v>72</v>
      </c>
      <c r="K12" s="166">
        <v>2250</v>
      </c>
      <c r="L12" s="166">
        <v>900</v>
      </c>
      <c r="M12" s="166">
        <v>423</v>
      </c>
      <c r="N12" s="166">
        <v>613</v>
      </c>
      <c r="O12" s="166">
        <v>150</v>
      </c>
      <c r="P12" s="166">
        <v>750</v>
      </c>
      <c r="Q12" s="166">
        <v>310</v>
      </c>
      <c r="R12" s="166">
        <v>1600</v>
      </c>
      <c r="S12" s="166">
        <v>700</v>
      </c>
      <c r="T12" s="166">
        <v>1856</v>
      </c>
      <c r="U12" s="166">
        <v>600</v>
      </c>
      <c r="V12" s="166"/>
      <c r="W12" s="166">
        <v>374</v>
      </c>
      <c r="X12" s="166">
        <v>940</v>
      </c>
      <c r="Y12" s="166">
        <v>3009</v>
      </c>
      <c r="Z12" s="166">
        <v>300</v>
      </c>
    </row>
    <row r="13" spans="1:27" s="12" customFormat="1" ht="30" hidden="1" customHeight="1" x14ac:dyDescent="0.25">
      <c r="A13" s="13" t="s">
        <v>32</v>
      </c>
      <c r="B13" s="15">
        <f>B12/B8</f>
        <v>0.22792862684251358</v>
      </c>
      <c r="C13" s="15">
        <f>C12/C8</f>
        <v>0.36509692065894406</v>
      </c>
      <c r="D13" s="15"/>
      <c r="E13" s="15"/>
      <c r="F13" s="109">
        <f t="shared" ref="F13:M13" si="2">F12/F8</f>
        <v>0.19951923076923078</v>
      </c>
      <c r="G13" s="109">
        <f t="shared" si="2"/>
        <v>0.10020242914979757</v>
      </c>
      <c r="H13" s="109">
        <f t="shared" si="2"/>
        <v>0.66152149944873206</v>
      </c>
      <c r="I13" s="109">
        <f t="shared" si="2"/>
        <v>0.2857610474631751</v>
      </c>
      <c r="J13" s="109">
        <f t="shared" si="2"/>
        <v>4.7089601046435579E-2</v>
      </c>
      <c r="K13" s="109">
        <f t="shared" si="2"/>
        <v>0.71225071225071224</v>
      </c>
      <c r="L13" s="109">
        <f t="shared" si="2"/>
        <v>0.41020966271649956</v>
      </c>
      <c r="M13" s="109">
        <f t="shared" si="2"/>
        <v>0.14754098360655737</v>
      </c>
      <c r="N13" s="109">
        <f t="shared" ref="N13:Z13" si="3">N12/N8</f>
        <v>0.269806338028169</v>
      </c>
      <c r="O13" s="109">
        <f t="shared" si="3"/>
        <v>0.1358695652173913</v>
      </c>
      <c r="P13" s="109">
        <f t="shared" si="3"/>
        <v>0.44117647058823528</v>
      </c>
      <c r="Q13" s="109">
        <f t="shared" si="3"/>
        <v>0.16120644825793032</v>
      </c>
      <c r="R13" s="109">
        <f t="shared" si="3"/>
        <v>0.5103668261562998</v>
      </c>
      <c r="S13" s="109">
        <f t="shared" si="3"/>
        <v>0.22816166883963493</v>
      </c>
      <c r="T13" s="109">
        <f t="shared" si="3"/>
        <v>0.47082699137493655</v>
      </c>
      <c r="U13" s="109">
        <f t="shared" si="3"/>
        <v>0.22148394241417496</v>
      </c>
      <c r="V13" s="109">
        <f t="shared" si="3"/>
        <v>0</v>
      </c>
      <c r="W13" s="109">
        <f t="shared" si="3"/>
        <v>0.64930555555555558</v>
      </c>
      <c r="X13" s="109">
        <f t="shared" si="3"/>
        <v>0.43802423112767941</v>
      </c>
      <c r="Y13" s="109">
        <f t="shared" si="3"/>
        <v>0.78115264797507789</v>
      </c>
      <c r="Z13" s="109">
        <f t="shared" si="3"/>
        <v>0.13416815742397137</v>
      </c>
    </row>
    <row r="14" spans="1:27" s="12" customFormat="1" ht="30" hidden="1" customHeight="1" x14ac:dyDescent="0.25">
      <c r="A14" s="18" t="s">
        <v>33</v>
      </c>
      <c r="B14" s="8">
        <v>9451</v>
      </c>
      <c r="C14" s="8">
        <f>SUM(F14:Z14)</f>
        <v>5184</v>
      </c>
      <c r="D14" s="15"/>
      <c r="E14" s="15"/>
      <c r="F14" s="108"/>
      <c r="G14" s="108"/>
      <c r="H14" s="108">
        <v>1600</v>
      </c>
      <c r="I14" s="108">
        <v>500</v>
      </c>
      <c r="J14" s="108">
        <v>12</v>
      </c>
      <c r="K14" s="108">
        <v>200</v>
      </c>
      <c r="L14" s="108">
        <v>1372</v>
      </c>
      <c r="M14" s="108"/>
      <c r="N14" s="108">
        <v>580</v>
      </c>
      <c r="O14" s="108"/>
      <c r="P14" s="108">
        <v>100</v>
      </c>
      <c r="Q14" s="108">
        <v>120</v>
      </c>
      <c r="R14" s="108"/>
      <c r="S14" s="108">
        <v>250</v>
      </c>
      <c r="T14" s="108">
        <v>280</v>
      </c>
      <c r="U14" s="108"/>
      <c r="V14" s="108"/>
      <c r="W14" s="108"/>
      <c r="X14" s="108"/>
      <c r="Y14" s="108">
        <v>100</v>
      </c>
      <c r="Z14" s="108">
        <v>70</v>
      </c>
    </row>
    <row r="15" spans="1:27" s="12" customFormat="1" ht="30" hidden="1" customHeight="1" x14ac:dyDescent="0.25">
      <c r="A15" s="11" t="s">
        <v>34</v>
      </c>
      <c r="B15" s="8">
        <v>20000.3</v>
      </c>
      <c r="C15" s="8">
        <v>20000</v>
      </c>
      <c r="D15" s="15">
        <f>C15/B15</f>
        <v>0.9999850002249967</v>
      </c>
      <c r="E15" s="15"/>
      <c r="F15" s="108">
        <v>1214</v>
      </c>
      <c r="G15" s="108">
        <v>599</v>
      </c>
      <c r="H15" s="108">
        <v>1456</v>
      </c>
      <c r="I15" s="108">
        <v>1166.4000000000001</v>
      </c>
      <c r="J15" s="108">
        <v>648</v>
      </c>
      <c r="K15" s="108">
        <v>1046</v>
      </c>
      <c r="L15" s="108">
        <v>965.7</v>
      </c>
      <c r="M15" s="108">
        <v>1272</v>
      </c>
      <c r="N15" s="108">
        <v>779.2</v>
      </c>
      <c r="O15" s="108">
        <v>418</v>
      </c>
      <c r="P15" s="108">
        <v>542</v>
      </c>
      <c r="Q15" s="108">
        <v>1129</v>
      </c>
      <c r="R15" s="108">
        <v>1318</v>
      </c>
      <c r="S15" s="108">
        <v>1036</v>
      </c>
      <c r="T15" s="108">
        <v>1268.5</v>
      </c>
      <c r="U15" s="108">
        <v>857</v>
      </c>
      <c r="V15" s="108">
        <v>661</v>
      </c>
      <c r="W15" s="108">
        <v>187.6</v>
      </c>
      <c r="X15" s="108">
        <v>1099</v>
      </c>
      <c r="Y15" s="108">
        <v>1550</v>
      </c>
      <c r="Z15" s="108">
        <v>787</v>
      </c>
    </row>
    <row r="16" spans="1:27" s="2" customFormat="1" ht="30" hidden="1" customHeight="1" x14ac:dyDescent="0.3">
      <c r="A16" s="11" t="s">
        <v>35</v>
      </c>
      <c r="B16" s="19">
        <v>11053</v>
      </c>
      <c r="C16" s="19">
        <f>SUM(F16:Z16)</f>
        <v>11553.500000000002</v>
      </c>
      <c r="D16" s="15">
        <f>C16/B16</f>
        <v>1.0452818239392021</v>
      </c>
      <c r="E16" s="15"/>
      <c r="F16" s="110">
        <v>268.39999999999998</v>
      </c>
      <c r="G16" s="110">
        <v>181.8</v>
      </c>
      <c r="H16" s="110">
        <v>597.6</v>
      </c>
      <c r="I16" s="110">
        <v>1396.4</v>
      </c>
      <c r="J16" s="110">
        <v>363.2</v>
      </c>
      <c r="K16" s="110">
        <v>496.3</v>
      </c>
      <c r="L16" s="110">
        <v>781</v>
      </c>
      <c r="M16" s="110">
        <v>850.5</v>
      </c>
      <c r="N16" s="110">
        <v>782.1</v>
      </c>
      <c r="O16" s="110">
        <v>210</v>
      </c>
      <c r="P16" s="110">
        <v>484.8</v>
      </c>
      <c r="Q16" s="110">
        <v>248.3</v>
      </c>
      <c r="R16" s="110">
        <v>516.20000000000005</v>
      </c>
      <c r="S16" s="110">
        <v>356</v>
      </c>
      <c r="T16" s="110">
        <v>868</v>
      </c>
      <c r="U16" s="110">
        <v>561.20000000000005</v>
      </c>
      <c r="V16" s="110">
        <v>219.8</v>
      </c>
      <c r="W16" s="110">
        <v>145.1</v>
      </c>
      <c r="X16" s="110">
        <v>605.70000000000005</v>
      </c>
      <c r="Y16" s="110">
        <v>1368.7</v>
      </c>
      <c r="Z16" s="110">
        <v>252.4</v>
      </c>
      <c r="AA16" s="20"/>
    </row>
    <row r="17" spans="1:27" s="2" customFormat="1" ht="30" hidden="1" customHeight="1" x14ac:dyDescent="0.3">
      <c r="A17" s="18" t="s">
        <v>36</v>
      </c>
      <c r="B17" s="15">
        <f>B16/B15</f>
        <v>0.5526417103743444</v>
      </c>
      <c r="C17" s="15">
        <f>C16/C15</f>
        <v>0.57767500000000005</v>
      </c>
      <c r="D17" s="15"/>
      <c r="E17" s="15"/>
      <c r="F17" s="109">
        <f t="shared" ref="F17:X17" si="4">F16/F15</f>
        <v>0.22108731466227347</v>
      </c>
      <c r="G17" s="109">
        <f t="shared" si="4"/>
        <v>0.30350584307178635</v>
      </c>
      <c r="H17" s="109">
        <f t="shared" si="4"/>
        <v>0.41043956043956048</v>
      </c>
      <c r="I17" s="109">
        <f t="shared" si="4"/>
        <v>1.19718792866941</v>
      </c>
      <c r="J17" s="109">
        <f t="shared" si="4"/>
        <v>0.56049382716049378</v>
      </c>
      <c r="K17" s="109">
        <f t="shared" si="4"/>
        <v>0.47447418738049713</v>
      </c>
      <c r="L17" s="109">
        <f t="shared" si="4"/>
        <v>0.8087397742570156</v>
      </c>
      <c r="M17" s="109">
        <f t="shared" si="4"/>
        <v>0.66863207547169812</v>
      </c>
      <c r="N17" s="109">
        <f t="shared" si="4"/>
        <v>1.0037217659137576</v>
      </c>
      <c r="O17" s="109">
        <f t="shared" si="4"/>
        <v>0.50239234449760761</v>
      </c>
      <c r="P17" s="109">
        <f t="shared" si="4"/>
        <v>0.89446494464944648</v>
      </c>
      <c r="Q17" s="109">
        <f t="shared" si="4"/>
        <v>0.21992914083259524</v>
      </c>
      <c r="R17" s="109">
        <f t="shared" si="4"/>
        <v>0.39165402124430959</v>
      </c>
      <c r="S17" s="109">
        <f t="shared" si="4"/>
        <v>0.34362934362934361</v>
      </c>
      <c r="T17" s="109">
        <f t="shared" si="4"/>
        <v>0.68427276310603069</v>
      </c>
      <c r="U17" s="109">
        <f t="shared" si="4"/>
        <v>0.65484247374562432</v>
      </c>
      <c r="V17" s="109">
        <f t="shared" si="4"/>
        <v>0.33252647503782151</v>
      </c>
      <c r="W17" s="109">
        <f t="shared" si="4"/>
        <v>0.77345415778251603</v>
      </c>
      <c r="X17" s="109">
        <f t="shared" si="4"/>
        <v>0.55113739763421299</v>
      </c>
      <c r="Y17" s="109">
        <v>0.72699999999999998</v>
      </c>
      <c r="Z17" s="109">
        <f>Z16/Z15</f>
        <v>0.32071156289707753</v>
      </c>
      <c r="AA17" s="21"/>
    </row>
    <row r="18" spans="1:27" s="2" customFormat="1" ht="30" hidden="1" customHeight="1" x14ac:dyDescent="0.3">
      <c r="A18" s="11" t="s">
        <v>37</v>
      </c>
      <c r="B18" s="15">
        <v>0.86799999999999999</v>
      </c>
      <c r="C18" s="15">
        <v>0.88200000000000001</v>
      </c>
      <c r="D18" s="15"/>
      <c r="E18" s="15"/>
      <c r="F18" s="109">
        <v>0.46400000000000002</v>
      </c>
      <c r="G18" s="109">
        <v>0.46700000000000003</v>
      </c>
      <c r="H18" s="109">
        <v>0.84199999999999997</v>
      </c>
      <c r="I18" s="109">
        <v>0.81100000000000005</v>
      </c>
      <c r="J18" s="109">
        <v>1.038</v>
      </c>
      <c r="K18" s="109">
        <v>1.083</v>
      </c>
      <c r="L18" s="109">
        <v>2.1429999999999998</v>
      </c>
      <c r="M18" s="109">
        <v>1.0509999999999999</v>
      </c>
      <c r="N18" s="109">
        <v>0.63500000000000001</v>
      </c>
      <c r="O18" s="109">
        <v>1.077</v>
      </c>
      <c r="P18" s="109">
        <v>0.67700000000000005</v>
      </c>
      <c r="Q18" s="109">
        <v>0.59299999999999997</v>
      </c>
      <c r="R18" s="109">
        <v>0.6</v>
      </c>
      <c r="S18" s="109">
        <v>0.85699999999999998</v>
      </c>
      <c r="T18" s="109">
        <v>0.88300000000000001</v>
      </c>
      <c r="U18" s="109">
        <v>0.30599999999999999</v>
      </c>
      <c r="V18" s="109">
        <v>0.8</v>
      </c>
      <c r="W18" s="109">
        <v>0.69299999999999995</v>
      </c>
      <c r="X18" s="109">
        <v>0.75</v>
      </c>
      <c r="Y18" s="109">
        <v>1.319</v>
      </c>
      <c r="Z18" s="109">
        <v>1.4259999999999999</v>
      </c>
      <c r="AA18" s="21"/>
    </row>
    <row r="19" spans="1:27" s="2" customFormat="1" ht="30" hidden="1" customHeight="1" x14ac:dyDescent="0.3">
      <c r="A19" s="11" t="s">
        <v>38</v>
      </c>
      <c r="B19" s="15">
        <v>0.65500000000000003</v>
      </c>
      <c r="C19" s="15">
        <v>0.61199999999999999</v>
      </c>
      <c r="D19" s="15"/>
      <c r="E19" s="15"/>
      <c r="F19" s="109">
        <v>0.95099999999999996</v>
      </c>
      <c r="G19" s="109">
        <v>0.26700000000000002</v>
      </c>
      <c r="H19" s="109">
        <v>1.1719999999999999</v>
      </c>
      <c r="I19" s="109">
        <v>0.52600000000000002</v>
      </c>
      <c r="J19" s="109">
        <v>0.625</v>
      </c>
      <c r="K19" s="109">
        <v>1.1180000000000001</v>
      </c>
      <c r="L19" s="109">
        <v>3.464</v>
      </c>
      <c r="M19" s="109">
        <v>0.377</v>
      </c>
      <c r="N19" s="109">
        <v>0.4</v>
      </c>
      <c r="O19" s="109">
        <v>1.548</v>
      </c>
      <c r="P19" s="109">
        <v>0.63300000000000001</v>
      </c>
      <c r="Q19" s="109">
        <v>5.6000000000000001E-2</v>
      </c>
      <c r="R19" s="109">
        <v>0.42199999999999999</v>
      </c>
      <c r="S19" s="109">
        <v>8.6999999999999994E-2</v>
      </c>
      <c r="T19" s="109">
        <v>0.97899999999999998</v>
      </c>
      <c r="U19" s="109">
        <v>0.313</v>
      </c>
      <c r="V19" s="109">
        <v>0</v>
      </c>
      <c r="W19" s="109">
        <v>1.6830000000000001</v>
      </c>
      <c r="X19" s="109">
        <v>0.752</v>
      </c>
      <c r="Y19" s="109">
        <v>0.54900000000000004</v>
      </c>
      <c r="Z19" s="109">
        <v>0.152</v>
      </c>
      <c r="AA19" s="21"/>
    </row>
    <row r="20" spans="1:27" s="12" customFormat="1" ht="30" hidden="1" customHeight="1" x14ac:dyDescent="0.25">
      <c r="A20" s="22" t="s">
        <v>39</v>
      </c>
      <c r="B20" s="23">
        <v>102755</v>
      </c>
      <c r="C20" s="23">
        <f>SUM(F20:Z20)</f>
        <v>93232</v>
      </c>
      <c r="D20" s="15">
        <f>C20/B20</f>
        <v>0.90732324461096781</v>
      </c>
      <c r="E20" s="15"/>
      <c r="F20" s="111">
        <v>6823</v>
      </c>
      <c r="G20" s="111">
        <v>3040</v>
      </c>
      <c r="H20" s="111">
        <v>5500</v>
      </c>
      <c r="I20" s="111">
        <v>5076</v>
      </c>
      <c r="J20" s="111">
        <v>3031</v>
      </c>
      <c r="K20" s="111">
        <v>5940</v>
      </c>
      <c r="L20" s="111">
        <v>3195</v>
      </c>
      <c r="M20" s="111">
        <v>3687</v>
      </c>
      <c r="N20" s="111">
        <v>4792</v>
      </c>
      <c r="O20" s="111">
        <v>1272</v>
      </c>
      <c r="P20" s="111">
        <v>2634</v>
      </c>
      <c r="Q20" s="111">
        <v>5962</v>
      </c>
      <c r="R20" s="111">
        <v>6465</v>
      </c>
      <c r="S20" s="111">
        <v>3620</v>
      </c>
      <c r="T20" s="111">
        <v>7665</v>
      </c>
      <c r="U20" s="111">
        <v>4125</v>
      </c>
      <c r="V20" s="111">
        <v>2805</v>
      </c>
      <c r="W20" s="111">
        <v>1994</v>
      </c>
      <c r="X20" s="111">
        <v>6100</v>
      </c>
      <c r="Y20" s="111">
        <v>6901</v>
      </c>
      <c r="Z20" s="111">
        <v>2605</v>
      </c>
    </row>
    <row r="21" spans="1:27" s="12" customFormat="1" ht="30" hidden="1" customHeight="1" x14ac:dyDescent="0.25">
      <c r="A21" s="25" t="s">
        <v>40</v>
      </c>
      <c r="B21" s="23">
        <v>0</v>
      </c>
      <c r="C21" s="23">
        <f>SUM(F21:Z21)</f>
        <v>0</v>
      </c>
      <c r="D21" s="15" t="e">
        <f>C21/B21</f>
        <v>#DIV/0!</v>
      </c>
      <c r="E21" s="15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7" s="12" customFormat="1" ht="30" hidden="1" customHeight="1" x14ac:dyDescent="0.25">
      <c r="A22" s="25" t="s">
        <v>41</v>
      </c>
      <c r="B22" s="9">
        <f>B21/B20</f>
        <v>0</v>
      </c>
      <c r="C22" s="9">
        <f>C21/C20</f>
        <v>0</v>
      </c>
      <c r="D22" s="9"/>
      <c r="E22" s="9"/>
      <c r="F22" s="113">
        <f t="shared" ref="F22:Z22" si="5">F21/F20</f>
        <v>0</v>
      </c>
      <c r="G22" s="113">
        <f t="shared" si="5"/>
        <v>0</v>
      </c>
      <c r="H22" s="113">
        <f t="shared" si="5"/>
        <v>0</v>
      </c>
      <c r="I22" s="113">
        <f t="shared" si="5"/>
        <v>0</v>
      </c>
      <c r="J22" s="113">
        <f t="shared" si="5"/>
        <v>0</v>
      </c>
      <c r="K22" s="113">
        <f t="shared" si="5"/>
        <v>0</v>
      </c>
      <c r="L22" s="113">
        <f t="shared" si="5"/>
        <v>0</v>
      </c>
      <c r="M22" s="113">
        <f t="shared" si="5"/>
        <v>0</v>
      </c>
      <c r="N22" s="113">
        <f t="shared" si="5"/>
        <v>0</v>
      </c>
      <c r="O22" s="113">
        <f t="shared" si="5"/>
        <v>0</v>
      </c>
      <c r="P22" s="113">
        <f t="shared" si="5"/>
        <v>0</v>
      </c>
      <c r="Q22" s="113">
        <f t="shared" si="5"/>
        <v>0</v>
      </c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>
        <f t="shared" si="5"/>
        <v>0</v>
      </c>
      <c r="X22" s="113">
        <f t="shared" si="5"/>
        <v>0</v>
      </c>
      <c r="Y22" s="113">
        <f t="shared" si="5"/>
        <v>0</v>
      </c>
      <c r="Z22" s="113">
        <f t="shared" si="5"/>
        <v>0</v>
      </c>
    </row>
    <row r="23" spans="1:27" s="12" customFormat="1" ht="30" hidden="1" customHeight="1" x14ac:dyDescent="0.25">
      <c r="A23" s="25" t="s">
        <v>42</v>
      </c>
      <c r="B23" s="23">
        <v>0</v>
      </c>
      <c r="C23" s="27">
        <f>SUM(F23:Z23)</f>
        <v>0</v>
      </c>
      <c r="D23" s="15" t="e">
        <f>C23/B23</f>
        <v>#DIV/0!</v>
      </c>
      <c r="E23" s="15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7" s="12" customFormat="1" ht="30" hidden="1" customHeight="1" x14ac:dyDescent="0.25">
      <c r="A24" s="25" t="s">
        <v>43</v>
      </c>
      <c r="B24" s="15" t="e">
        <f>B23/B21</f>
        <v>#DIV/0!</v>
      </c>
      <c r="C24" s="15" t="e">
        <f>C23/C21</f>
        <v>#DIV/0!</v>
      </c>
      <c r="D24" s="15"/>
      <c r="E24" s="15"/>
      <c r="F24" s="109" t="e">
        <f>F23/F21</f>
        <v>#DIV/0!</v>
      </c>
      <c r="G24" s="109" t="e">
        <f t="shared" ref="G24:Z24" si="6">G23/G21</f>
        <v>#DIV/0!</v>
      </c>
      <c r="H24" s="109" t="e">
        <f t="shared" si="6"/>
        <v>#DIV/0!</v>
      </c>
      <c r="I24" s="109" t="e">
        <f t="shared" si="6"/>
        <v>#DIV/0!</v>
      </c>
      <c r="J24" s="109" t="e">
        <f t="shared" si="6"/>
        <v>#DIV/0!</v>
      </c>
      <c r="K24" s="109" t="e">
        <f t="shared" si="6"/>
        <v>#DIV/0!</v>
      </c>
      <c r="L24" s="109" t="e">
        <f t="shared" si="6"/>
        <v>#DIV/0!</v>
      </c>
      <c r="M24" s="109" t="e">
        <f t="shared" si="6"/>
        <v>#DIV/0!</v>
      </c>
      <c r="N24" s="109" t="e">
        <f t="shared" si="6"/>
        <v>#DIV/0!</v>
      </c>
      <c r="O24" s="109" t="e">
        <f t="shared" si="6"/>
        <v>#DIV/0!</v>
      </c>
      <c r="P24" s="109" t="e">
        <f t="shared" si="6"/>
        <v>#DIV/0!</v>
      </c>
      <c r="Q24" s="109" t="e">
        <f t="shared" si="6"/>
        <v>#DIV/0!</v>
      </c>
      <c r="R24" s="109" t="e">
        <f t="shared" si="6"/>
        <v>#DIV/0!</v>
      </c>
      <c r="S24" s="109" t="e">
        <f t="shared" si="6"/>
        <v>#DIV/0!</v>
      </c>
      <c r="T24" s="109" t="e">
        <f t="shared" si="6"/>
        <v>#DIV/0!</v>
      </c>
      <c r="U24" s="109" t="e">
        <f t="shared" si="6"/>
        <v>#DIV/0!</v>
      </c>
      <c r="V24" s="109" t="e">
        <f t="shared" si="6"/>
        <v>#DIV/0!</v>
      </c>
      <c r="W24" s="109" t="e">
        <f t="shared" si="6"/>
        <v>#DIV/0!</v>
      </c>
      <c r="X24" s="109" t="e">
        <f t="shared" si="6"/>
        <v>#DIV/0!</v>
      </c>
      <c r="Y24" s="109" t="e">
        <f t="shared" si="6"/>
        <v>#DIV/0!</v>
      </c>
      <c r="Z24" s="109" t="e">
        <f t="shared" si="6"/>
        <v>#DIV/0!</v>
      </c>
    </row>
    <row r="25" spans="1:27" s="12" customFormat="1" ht="30" hidden="1" customHeight="1" x14ac:dyDescent="0.25">
      <c r="A25" s="13" t="s">
        <v>44</v>
      </c>
      <c r="B25" s="23">
        <v>41468</v>
      </c>
      <c r="C25" s="23">
        <f>SUM(F25:Z25)</f>
        <v>79634</v>
      </c>
      <c r="D25" s="15"/>
      <c r="E25" s="15"/>
      <c r="F25" s="112">
        <v>1765</v>
      </c>
      <c r="G25" s="112">
        <v>3040</v>
      </c>
      <c r="H25" s="112">
        <v>3200</v>
      </c>
      <c r="I25" s="112">
        <v>5076</v>
      </c>
      <c r="J25" s="112">
        <v>2824</v>
      </c>
      <c r="K25" s="112">
        <v>5940</v>
      </c>
      <c r="L25" s="112">
        <v>2430</v>
      </c>
      <c r="M25" s="112">
        <v>2976</v>
      </c>
      <c r="N25" s="112">
        <v>4792</v>
      </c>
      <c r="O25" s="112">
        <v>1272</v>
      </c>
      <c r="P25" s="112">
        <v>2440</v>
      </c>
      <c r="Q25" s="112">
        <v>5462</v>
      </c>
      <c r="R25" s="112">
        <v>6045</v>
      </c>
      <c r="S25" s="112">
        <v>3291</v>
      </c>
      <c r="T25" s="112">
        <v>7403</v>
      </c>
      <c r="U25" s="112">
        <v>3382</v>
      </c>
      <c r="V25" s="112">
        <v>2570</v>
      </c>
      <c r="W25" s="112">
        <v>1399</v>
      </c>
      <c r="X25" s="112">
        <v>5859</v>
      </c>
      <c r="Y25" s="112">
        <v>6800</v>
      </c>
      <c r="Z25" s="112">
        <v>1668</v>
      </c>
    </row>
    <row r="26" spans="1:27" s="12" customFormat="1" ht="30" hidden="1" customHeight="1" x14ac:dyDescent="0.25">
      <c r="A26" s="18" t="s">
        <v>45</v>
      </c>
      <c r="B26" s="28">
        <f t="shared" ref="B26:Z26" si="7">B25/B20</f>
        <v>0.40356187046859032</v>
      </c>
      <c r="C26" s="28">
        <f t="shared" si="7"/>
        <v>0.85414879011498201</v>
      </c>
      <c r="D26" s="15"/>
      <c r="E26" s="15"/>
      <c r="F26" s="114">
        <f t="shared" si="7"/>
        <v>0.2586838634031951</v>
      </c>
      <c r="G26" s="114">
        <f t="shared" si="7"/>
        <v>1</v>
      </c>
      <c r="H26" s="114">
        <f t="shared" si="7"/>
        <v>0.58181818181818179</v>
      </c>
      <c r="I26" s="114">
        <f t="shared" si="7"/>
        <v>1</v>
      </c>
      <c r="J26" s="114">
        <f t="shared" si="7"/>
        <v>0.93170570768723193</v>
      </c>
      <c r="K26" s="114">
        <f t="shared" si="7"/>
        <v>1</v>
      </c>
      <c r="L26" s="114">
        <f t="shared" si="7"/>
        <v>0.76056338028169013</v>
      </c>
      <c r="M26" s="114">
        <f t="shared" si="7"/>
        <v>0.80716029292107405</v>
      </c>
      <c r="N26" s="114">
        <f t="shared" si="7"/>
        <v>1</v>
      </c>
      <c r="O26" s="114">
        <f t="shared" si="7"/>
        <v>1</v>
      </c>
      <c r="P26" s="114">
        <f t="shared" si="7"/>
        <v>0.92634776006074415</v>
      </c>
      <c r="Q26" s="114">
        <f t="shared" si="7"/>
        <v>0.91613552499161355</v>
      </c>
      <c r="R26" s="114">
        <f t="shared" si="7"/>
        <v>0.93503480278422269</v>
      </c>
      <c r="S26" s="114">
        <f t="shared" si="7"/>
        <v>0.90911602209944753</v>
      </c>
      <c r="T26" s="114">
        <f t="shared" si="7"/>
        <v>0.96581865622961516</v>
      </c>
      <c r="U26" s="114">
        <f t="shared" si="7"/>
        <v>0.81987878787878787</v>
      </c>
      <c r="V26" s="114">
        <f t="shared" si="7"/>
        <v>0.91622103386809273</v>
      </c>
      <c r="W26" s="114">
        <f t="shared" si="7"/>
        <v>0.70160481444333</v>
      </c>
      <c r="X26" s="114">
        <f t="shared" si="7"/>
        <v>0.96049180327868855</v>
      </c>
      <c r="Y26" s="114">
        <f t="shared" si="7"/>
        <v>0.98536443993624112</v>
      </c>
      <c r="Z26" s="114">
        <f t="shared" si="7"/>
        <v>0.6403071017274472</v>
      </c>
    </row>
    <row r="27" spans="1:27" s="98" customFormat="1" ht="30" hidden="1" customHeight="1" x14ac:dyDescent="0.25">
      <c r="A27" s="95" t="s">
        <v>198</v>
      </c>
      <c r="B27" s="96"/>
      <c r="C27" s="23">
        <f>SUM(F27:Z27)</f>
        <v>246</v>
      </c>
      <c r="D27" s="97"/>
      <c r="E27" s="97"/>
      <c r="F27" s="115">
        <v>10</v>
      </c>
      <c r="G27" s="115">
        <v>13</v>
      </c>
      <c r="H27" s="115">
        <v>18</v>
      </c>
      <c r="I27" s="115">
        <v>20</v>
      </c>
      <c r="J27" s="115">
        <v>5</v>
      </c>
      <c r="K27" s="115">
        <v>10</v>
      </c>
      <c r="L27" s="115">
        <v>13</v>
      </c>
      <c r="M27" s="115">
        <v>5</v>
      </c>
      <c r="N27" s="115">
        <v>7</v>
      </c>
      <c r="O27" s="115">
        <v>8</v>
      </c>
      <c r="P27" s="115">
        <v>15</v>
      </c>
      <c r="Q27" s="115">
        <v>18</v>
      </c>
      <c r="R27" s="115">
        <v>12</v>
      </c>
      <c r="S27" s="115">
        <v>17</v>
      </c>
      <c r="T27" s="115">
        <v>8</v>
      </c>
      <c r="U27" s="115">
        <v>6</v>
      </c>
      <c r="V27" s="115">
        <v>6</v>
      </c>
      <c r="W27" s="115">
        <v>4</v>
      </c>
      <c r="X27" s="115">
        <v>11</v>
      </c>
      <c r="Y27" s="115">
        <v>18</v>
      </c>
      <c r="Z27" s="115">
        <v>22</v>
      </c>
    </row>
    <row r="28" spans="1:27" s="12" customFormat="1" ht="30" hidden="1" customHeight="1" x14ac:dyDescent="0.25">
      <c r="A28" s="25" t="s">
        <v>46</v>
      </c>
      <c r="B28" s="23">
        <v>30244</v>
      </c>
      <c r="C28" s="23">
        <f>SUM(F28:Z28)</f>
        <v>55672</v>
      </c>
      <c r="D28" s="15"/>
      <c r="E28" s="15"/>
      <c r="F28" s="112"/>
      <c r="G28" s="112">
        <v>425</v>
      </c>
      <c r="H28" s="112">
        <v>3300</v>
      </c>
      <c r="I28" s="112">
        <v>820</v>
      </c>
      <c r="J28" s="112">
        <v>2026</v>
      </c>
      <c r="K28" s="112">
        <v>2680</v>
      </c>
      <c r="L28" s="112">
        <v>3195</v>
      </c>
      <c r="M28" s="112">
        <v>1477</v>
      </c>
      <c r="N28" s="112">
        <v>1920</v>
      </c>
      <c r="O28" s="112">
        <v>342</v>
      </c>
      <c r="P28" s="112">
        <v>2528</v>
      </c>
      <c r="Q28" s="112">
        <v>5755</v>
      </c>
      <c r="R28" s="112">
        <v>6465</v>
      </c>
      <c r="S28" s="112">
        <v>3291</v>
      </c>
      <c r="T28" s="112">
        <v>4207</v>
      </c>
      <c r="U28" s="112">
        <v>1605</v>
      </c>
      <c r="V28" s="112"/>
      <c r="W28" s="112">
        <v>1274</v>
      </c>
      <c r="X28" s="112">
        <v>5920</v>
      </c>
      <c r="Y28" s="112">
        <v>6502</v>
      </c>
      <c r="Z28" s="112">
        <v>1940</v>
      </c>
    </row>
    <row r="29" spans="1:27" s="12" customFormat="1" ht="30" hidden="1" customHeight="1" x14ac:dyDescent="0.25">
      <c r="A29" s="18" t="s">
        <v>45</v>
      </c>
      <c r="B29" s="9">
        <f t="shared" ref="B29:Z29" si="8">B28/B20</f>
        <v>0.29433117609848669</v>
      </c>
      <c r="C29" s="9">
        <f t="shared" si="8"/>
        <v>0.59713403123391107</v>
      </c>
      <c r="D29" s="15"/>
      <c r="E29" s="15"/>
      <c r="F29" s="113">
        <f t="shared" si="8"/>
        <v>0</v>
      </c>
      <c r="G29" s="113">
        <f t="shared" si="8"/>
        <v>0.13980263157894737</v>
      </c>
      <c r="H29" s="113">
        <f t="shared" si="8"/>
        <v>0.6</v>
      </c>
      <c r="I29" s="113">
        <f t="shared" si="8"/>
        <v>0.16154452324665092</v>
      </c>
      <c r="J29" s="113">
        <f t="shared" si="8"/>
        <v>0.6684262619597493</v>
      </c>
      <c r="K29" s="113">
        <f t="shared" si="8"/>
        <v>0.45117845117845118</v>
      </c>
      <c r="L29" s="113">
        <f t="shared" si="8"/>
        <v>1</v>
      </c>
      <c r="M29" s="113">
        <f t="shared" si="8"/>
        <v>0.40059669107675616</v>
      </c>
      <c r="N29" s="113">
        <f t="shared" si="8"/>
        <v>0.40066777963272121</v>
      </c>
      <c r="O29" s="113">
        <f t="shared" si="8"/>
        <v>0.26886792452830188</v>
      </c>
      <c r="P29" s="113">
        <f t="shared" si="8"/>
        <v>0.95975702353834469</v>
      </c>
      <c r="Q29" s="113">
        <f t="shared" si="8"/>
        <v>0.96528010734652803</v>
      </c>
      <c r="R29" s="113">
        <f t="shared" si="8"/>
        <v>1</v>
      </c>
      <c r="S29" s="113">
        <f t="shared" si="8"/>
        <v>0.90911602209944753</v>
      </c>
      <c r="T29" s="113">
        <f t="shared" si="8"/>
        <v>0.54885844748858448</v>
      </c>
      <c r="U29" s="113">
        <f t="shared" si="8"/>
        <v>0.3890909090909091</v>
      </c>
      <c r="V29" s="113">
        <f t="shared" si="8"/>
        <v>0</v>
      </c>
      <c r="W29" s="113">
        <f t="shared" si="8"/>
        <v>0.63891675025075223</v>
      </c>
      <c r="X29" s="113">
        <f t="shared" si="8"/>
        <v>0.97049180327868856</v>
      </c>
      <c r="Y29" s="113">
        <f t="shared" si="8"/>
        <v>0.94218229242138818</v>
      </c>
      <c r="Z29" s="113">
        <f t="shared" si="8"/>
        <v>0.74472168905950098</v>
      </c>
    </row>
    <row r="30" spans="1:27" s="12" customFormat="1" ht="30" hidden="1" customHeight="1" x14ac:dyDescent="0.25">
      <c r="A30" s="11" t="s">
        <v>199</v>
      </c>
      <c r="B30" s="23">
        <v>102447</v>
      </c>
      <c r="C30" s="23">
        <f>SUM(F30:Z30)</f>
        <v>100430</v>
      </c>
      <c r="D30" s="15">
        <f>C30/B30</f>
        <v>0.98031177096449873</v>
      </c>
      <c r="E30" s="15"/>
      <c r="F30" s="116">
        <v>1266</v>
      </c>
      <c r="G30" s="116">
        <v>1957</v>
      </c>
      <c r="H30" s="116">
        <v>6725</v>
      </c>
      <c r="I30" s="116">
        <v>7141</v>
      </c>
      <c r="J30" s="116">
        <v>7867</v>
      </c>
      <c r="K30" s="116">
        <v>4438</v>
      </c>
      <c r="L30" s="116">
        <v>3506</v>
      </c>
      <c r="M30" s="116">
        <v>4397</v>
      </c>
      <c r="N30" s="116">
        <v>2750</v>
      </c>
      <c r="O30" s="116">
        <v>4029</v>
      </c>
      <c r="P30" s="116">
        <v>4786</v>
      </c>
      <c r="Q30" s="116">
        <v>5821</v>
      </c>
      <c r="R30" s="116">
        <v>6118</v>
      </c>
      <c r="S30" s="116">
        <v>3661</v>
      </c>
      <c r="T30" s="116">
        <v>4323</v>
      </c>
      <c r="U30" s="116">
        <v>4941</v>
      </c>
      <c r="V30" s="116">
        <v>1952</v>
      </c>
      <c r="W30" s="116">
        <v>1533</v>
      </c>
      <c r="X30" s="116">
        <v>9267</v>
      </c>
      <c r="Y30" s="116">
        <v>8306</v>
      </c>
      <c r="Z30" s="116">
        <v>5646</v>
      </c>
    </row>
    <row r="31" spans="1:27" s="12" customFormat="1" ht="30" hidden="1" customHeight="1" x14ac:dyDescent="0.25">
      <c r="A31" s="13" t="s">
        <v>47</v>
      </c>
      <c r="B31" s="23"/>
      <c r="C31" s="23">
        <f>SUM(F31:Z31)</f>
        <v>0</v>
      </c>
      <c r="D31" s="15" t="e">
        <f>C31/B31</f>
        <v>#DIV/0!</v>
      </c>
      <c r="E31" s="15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7" s="12" customFormat="1" ht="30" hidden="1" customHeight="1" x14ac:dyDescent="0.25">
      <c r="A32" s="18" t="s">
        <v>41</v>
      </c>
      <c r="B32" s="30">
        <f>B31/B30</f>
        <v>0</v>
      </c>
      <c r="C32" s="30">
        <f>C31/C30</f>
        <v>0</v>
      </c>
      <c r="D32" s="15" t="e">
        <f>C32/B32</f>
        <v>#DIV/0!</v>
      </c>
      <c r="E32" s="15"/>
      <c r="F32" s="113">
        <f>F31/F30</f>
        <v>0</v>
      </c>
      <c r="G32" s="113">
        <f t="shared" ref="G32:Z32" si="9">G31/G30</f>
        <v>0</v>
      </c>
      <c r="H32" s="113">
        <f t="shared" si="9"/>
        <v>0</v>
      </c>
      <c r="I32" s="113">
        <f t="shared" si="9"/>
        <v>0</v>
      </c>
      <c r="J32" s="113">
        <f t="shared" si="9"/>
        <v>0</v>
      </c>
      <c r="K32" s="113">
        <f t="shared" si="9"/>
        <v>0</v>
      </c>
      <c r="L32" s="113">
        <f t="shared" si="9"/>
        <v>0</v>
      </c>
      <c r="M32" s="113">
        <f t="shared" si="9"/>
        <v>0</v>
      </c>
      <c r="N32" s="113">
        <f t="shared" si="9"/>
        <v>0</v>
      </c>
      <c r="O32" s="113">
        <f t="shared" si="9"/>
        <v>0</v>
      </c>
      <c r="P32" s="113">
        <f t="shared" si="9"/>
        <v>0</v>
      </c>
      <c r="Q32" s="113">
        <f>Q31/R30</f>
        <v>0</v>
      </c>
      <c r="R32" s="113">
        <f>R31/S30</f>
        <v>0</v>
      </c>
      <c r="S32" s="113">
        <f>S31/T30</f>
        <v>0</v>
      </c>
      <c r="T32" s="113" t="e">
        <f>T31/#REF!</f>
        <v>#REF!</v>
      </c>
      <c r="U32" s="113">
        <f t="shared" si="9"/>
        <v>0</v>
      </c>
      <c r="V32" s="113">
        <f t="shared" si="9"/>
        <v>0</v>
      </c>
      <c r="W32" s="113">
        <f t="shared" si="9"/>
        <v>0</v>
      </c>
      <c r="X32" s="113">
        <f t="shared" si="9"/>
        <v>0</v>
      </c>
      <c r="Y32" s="113">
        <f t="shared" si="9"/>
        <v>0</v>
      </c>
      <c r="Z32" s="113">
        <f t="shared" si="9"/>
        <v>0</v>
      </c>
    </row>
    <row r="33" spans="1:30" s="12" customFormat="1" ht="30" hidden="1" customHeight="1" x14ac:dyDescent="0.25">
      <c r="A33" s="13" t="s">
        <v>48</v>
      </c>
      <c r="B33" s="23">
        <v>20079</v>
      </c>
      <c r="C33" s="23">
        <f>SUM(F33:Z33)</f>
        <v>27180</v>
      </c>
      <c r="D33" s="15"/>
      <c r="E33" s="15"/>
      <c r="F33" s="112"/>
      <c r="G33" s="112">
        <v>489</v>
      </c>
      <c r="H33" s="112">
        <v>2100</v>
      </c>
      <c r="I33" s="112">
        <v>50</v>
      </c>
      <c r="J33" s="112">
        <v>835</v>
      </c>
      <c r="K33" s="112">
        <v>850</v>
      </c>
      <c r="L33" s="112">
        <v>2330</v>
      </c>
      <c r="M33" s="112">
        <v>793</v>
      </c>
      <c r="N33" s="112">
        <v>668</v>
      </c>
      <c r="O33" s="112">
        <v>844</v>
      </c>
      <c r="P33" s="112">
        <v>1020</v>
      </c>
      <c r="Q33" s="112">
        <v>1401</v>
      </c>
      <c r="R33" s="112">
        <v>377</v>
      </c>
      <c r="S33" s="112">
        <v>1526</v>
      </c>
      <c r="T33" s="112">
        <v>1027</v>
      </c>
      <c r="U33" s="112">
        <v>4341</v>
      </c>
      <c r="V33" s="112">
        <v>956</v>
      </c>
      <c r="W33" s="112">
        <v>909</v>
      </c>
      <c r="X33" s="112">
        <v>2620</v>
      </c>
      <c r="Y33" s="112">
        <v>3352</v>
      </c>
      <c r="Z33" s="112">
        <v>692</v>
      </c>
    </row>
    <row r="34" spans="1:30" s="12" customFormat="1" ht="30" hidden="1" customHeight="1" x14ac:dyDescent="0.25">
      <c r="A34" s="13" t="s">
        <v>45</v>
      </c>
      <c r="B34" s="28">
        <f t="shared" ref="B34:Z34" si="10">B33/B30</f>
        <v>0.19599402617939032</v>
      </c>
      <c r="C34" s="28">
        <f t="shared" si="10"/>
        <v>0.27063626406452257</v>
      </c>
      <c r="D34" s="15"/>
      <c r="E34" s="15"/>
      <c r="F34" s="114">
        <f t="shared" si="10"/>
        <v>0</v>
      </c>
      <c r="G34" s="114">
        <f t="shared" si="10"/>
        <v>0.24987225344915687</v>
      </c>
      <c r="H34" s="114">
        <f t="shared" si="10"/>
        <v>0.31226765799256506</v>
      </c>
      <c r="I34" s="114">
        <f t="shared" si="10"/>
        <v>7.0018204733230636E-3</v>
      </c>
      <c r="J34" s="114">
        <f t="shared" si="10"/>
        <v>0.10613957035718825</v>
      </c>
      <c r="K34" s="114">
        <f t="shared" si="10"/>
        <v>0.19152771518702119</v>
      </c>
      <c r="L34" s="114">
        <f t="shared" si="10"/>
        <v>0.66457501426126642</v>
      </c>
      <c r="M34" s="114">
        <f t="shared" si="10"/>
        <v>0.18035023879918127</v>
      </c>
      <c r="N34" s="114">
        <f t="shared" si="10"/>
        <v>0.24290909090909091</v>
      </c>
      <c r="O34" s="114">
        <f t="shared" si="10"/>
        <v>0.20948126085877389</v>
      </c>
      <c r="P34" s="114">
        <f t="shared" si="10"/>
        <v>0.2131216046803176</v>
      </c>
      <c r="Q34" s="114">
        <f>Q33/R30</f>
        <v>0.2289964040536123</v>
      </c>
      <c r="R34" s="114">
        <f>R33/S30</f>
        <v>0.10297732859874351</v>
      </c>
      <c r="S34" s="114">
        <f>S33/T30</f>
        <v>0.35299560490400184</v>
      </c>
      <c r="T34" s="114">
        <f>T33/U30</f>
        <v>0.20785266140457398</v>
      </c>
      <c r="U34" s="114">
        <f t="shared" si="10"/>
        <v>0.87856709168184577</v>
      </c>
      <c r="V34" s="114">
        <f t="shared" si="10"/>
        <v>0.48975409836065575</v>
      </c>
      <c r="W34" s="114">
        <f t="shared" si="10"/>
        <v>0.59295499021526421</v>
      </c>
      <c r="X34" s="114">
        <f t="shared" si="10"/>
        <v>0.28272364303442321</v>
      </c>
      <c r="Y34" s="114">
        <f>Y33/Y30</f>
        <v>0.40356368889959066</v>
      </c>
      <c r="Z34" s="114">
        <f t="shared" si="10"/>
        <v>0.12256464753808005</v>
      </c>
    </row>
    <row r="35" spans="1:30" s="12" customFormat="1" ht="30" hidden="1" customHeight="1" x14ac:dyDescent="0.25">
      <c r="A35" s="25" t="s">
        <v>49</v>
      </c>
      <c r="B35" s="23">
        <v>76082</v>
      </c>
      <c r="C35" s="23">
        <f>SUM(F35:Z35)</f>
        <v>82232</v>
      </c>
      <c r="D35" s="15"/>
      <c r="E35" s="15"/>
      <c r="F35" s="112">
        <v>1024</v>
      </c>
      <c r="G35" s="112">
        <v>1957</v>
      </c>
      <c r="H35" s="112">
        <v>2800</v>
      </c>
      <c r="I35" s="112">
        <v>1942</v>
      </c>
      <c r="J35" s="112">
        <v>7817</v>
      </c>
      <c r="K35" s="112">
        <v>4438</v>
      </c>
      <c r="L35" s="112">
        <v>3505</v>
      </c>
      <c r="M35" s="112">
        <v>2810</v>
      </c>
      <c r="N35" s="112">
        <v>2367</v>
      </c>
      <c r="O35" s="112">
        <v>3982</v>
      </c>
      <c r="P35" s="112">
        <v>2018</v>
      </c>
      <c r="Q35" s="112">
        <v>5066</v>
      </c>
      <c r="R35" s="112">
        <v>6118</v>
      </c>
      <c r="S35" s="112">
        <v>3661</v>
      </c>
      <c r="T35" s="112">
        <v>4674</v>
      </c>
      <c r="U35" s="112">
        <v>3155</v>
      </c>
      <c r="V35" s="112">
        <v>1952</v>
      </c>
      <c r="W35" s="112">
        <v>50</v>
      </c>
      <c r="X35" s="112">
        <v>9200</v>
      </c>
      <c r="Y35" s="112">
        <v>8050</v>
      </c>
      <c r="Z35" s="112">
        <v>5646</v>
      </c>
    </row>
    <row r="36" spans="1:30" s="12" customFormat="1" ht="30" hidden="1" customHeight="1" x14ac:dyDescent="0.25">
      <c r="A36" s="18" t="s">
        <v>45</v>
      </c>
      <c r="B36" s="9">
        <f t="shared" ref="B36:Z36" si="11">B35/B30</f>
        <v>0.74264741768914655</v>
      </c>
      <c r="C36" s="9">
        <f t="shared" si="11"/>
        <v>0.81879916359653493</v>
      </c>
      <c r="D36" s="15"/>
      <c r="E36" s="15"/>
      <c r="F36" s="113"/>
      <c r="G36" s="113">
        <f t="shared" si="11"/>
        <v>1</v>
      </c>
      <c r="H36" s="113">
        <f t="shared" si="11"/>
        <v>0.41635687732342008</v>
      </c>
      <c r="I36" s="113">
        <f t="shared" si="11"/>
        <v>0.27195070718386782</v>
      </c>
      <c r="J36" s="113">
        <f t="shared" si="11"/>
        <v>0.99364433710435995</v>
      </c>
      <c r="K36" s="113">
        <f t="shared" si="11"/>
        <v>1</v>
      </c>
      <c r="L36" s="113">
        <f t="shared" si="11"/>
        <v>0.99971477467199088</v>
      </c>
      <c r="M36" s="113">
        <f t="shared" si="11"/>
        <v>0.63907209460996128</v>
      </c>
      <c r="N36" s="113">
        <f t="shared" si="11"/>
        <v>0.86072727272727267</v>
      </c>
      <c r="O36" s="113">
        <f t="shared" si="11"/>
        <v>0.98833457433606353</v>
      </c>
      <c r="P36" s="113">
        <f t="shared" si="11"/>
        <v>0.42164646886753032</v>
      </c>
      <c r="Q36" s="113">
        <f>Q35/R30</f>
        <v>0.82804838182412555</v>
      </c>
      <c r="R36" s="113">
        <f>R35/S30</f>
        <v>1.6711281070745698</v>
      </c>
      <c r="S36" s="113">
        <f>S35/T30</f>
        <v>0.84686560259079346</v>
      </c>
      <c r="T36" s="113">
        <f>T35/U30</f>
        <v>0.94596235579842136</v>
      </c>
      <c r="U36" s="113">
        <f t="shared" si="11"/>
        <v>0.63853470957296099</v>
      </c>
      <c r="V36" s="113">
        <f t="shared" si="11"/>
        <v>1</v>
      </c>
      <c r="W36" s="113">
        <f t="shared" si="11"/>
        <v>3.2615786040443573E-2</v>
      </c>
      <c r="X36" s="113">
        <f t="shared" si="11"/>
        <v>0.99277004424301285</v>
      </c>
      <c r="Y36" s="113">
        <f t="shared" si="11"/>
        <v>0.96917890681435104</v>
      </c>
      <c r="Z36" s="113">
        <f t="shared" si="11"/>
        <v>1</v>
      </c>
      <c r="AA36" s="30"/>
      <c r="AB36" s="30"/>
      <c r="AC36" s="30"/>
      <c r="AD36" s="30"/>
    </row>
    <row r="37" spans="1:30" s="12" customFormat="1" ht="30" hidden="1" customHeight="1" x14ac:dyDescent="0.25">
      <c r="A37" s="22" t="s">
        <v>50</v>
      </c>
      <c r="B37" s="23"/>
      <c r="C37" s="27">
        <f>SUM(F37:Z37)</f>
        <v>0</v>
      </c>
      <c r="D37" s="15"/>
      <c r="E37" s="15"/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</row>
    <row r="38" spans="1:30" s="12" customFormat="1" ht="30" hidden="1" customHeight="1" x14ac:dyDescent="0.25">
      <c r="A38" s="25" t="s">
        <v>51</v>
      </c>
      <c r="B38" s="23">
        <v>172074</v>
      </c>
      <c r="C38" s="23">
        <f>SUM(F38:Z38)</f>
        <v>196745</v>
      </c>
      <c r="D38" s="15"/>
      <c r="E38" s="15"/>
      <c r="F38" s="112">
        <v>6428</v>
      </c>
      <c r="G38" s="112">
        <v>4266</v>
      </c>
      <c r="H38" s="112">
        <v>14740</v>
      </c>
      <c r="I38" s="112">
        <v>11849</v>
      </c>
      <c r="J38" s="112">
        <v>6959</v>
      </c>
      <c r="K38" s="112">
        <v>25028</v>
      </c>
      <c r="L38" s="112">
        <v>9104</v>
      </c>
      <c r="M38" s="112">
        <v>11669</v>
      </c>
      <c r="N38" s="112">
        <v>4020</v>
      </c>
      <c r="O38" s="112">
        <v>3270</v>
      </c>
      <c r="P38" s="112">
        <v>830</v>
      </c>
      <c r="Q38" s="112">
        <v>5855</v>
      </c>
      <c r="R38" s="112">
        <v>13771</v>
      </c>
      <c r="S38" s="112">
        <v>14953</v>
      </c>
      <c r="T38" s="112">
        <v>12478</v>
      </c>
      <c r="U38" s="112">
        <v>5135</v>
      </c>
      <c r="V38" s="112">
        <v>6245</v>
      </c>
      <c r="W38" s="112">
        <v>2558</v>
      </c>
      <c r="X38" s="112">
        <v>6780</v>
      </c>
      <c r="Y38" s="112">
        <v>24407</v>
      </c>
      <c r="Z38" s="112">
        <v>6400</v>
      </c>
    </row>
    <row r="39" spans="1:30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/>
      <c r="E39" s="15"/>
      <c r="F39" s="113" t="e">
        <f>F38/F37</f>
        <v>#DIV/0!</v>
      </c>
      <c r="G39" s="113" t="e">
        <f t="shared" ref="G39:Z39" si="12">G38/G37</f>
        <v>#DIV/0!</v>
      </c>
      <c r="H39" s="113" t="e">
        <f t="shared" si="12"/>
        <v>#DIV/0!</v>
      </c>
      <c r="I39" s="113" t="e">
        <f t="shared" si="12"/>
        <v>#DIV/0!</v>
      </c>
      <c r="J39" s="113" t="e">
        <f t="shared" si="12"/>
        <v>#DIV/0!</v>
      </c>
      <c r="K39" s="113" t="e">
        <f t="shared" si="12"/>
        <v>#DIV/0!</v>
      </c>
      <c r="L39" s="113" t="e">
        <f t="shared" si="12"/>
        <v>#DIV/0!</v>
      </c>
      <c r="M39" s="113" t="e">
        <f t="shared" si="12"/>
        <v>#DIV/0!</v>
      </c>
      <c r="N39" s="113" t="e">
        <f t="shared" si="12"/>
        <v>#DIV/0!</v>
      </c>
      <c r="O39" s="113" t="e">
        <f t="shared" si="12"/>
        <v>#DIV/0!</v>
      </c>
      <c r="P39" s="113" t="e">
        <f t="shared" si="12"/>
        <v>#DIV/0!</v>
      </c>
      <c r="Q39" s="113" t="e">
        <f t="shared" si="12"/>
        <v>#DIV/0!</v>
      </c>
      <c r="R39" s="113" t="e">
        <f t="shared" si="12"/>
        <v>#DIV/0!</v>
      </c>
      <c r="S39" s="113" t="e">
        <f t="shared" si="12"/>
        <v>#DIV/0!</v>
      </c>
      <c r="T39" s="113" t="e">
        <f t="shared" si="12"/>
        <v>#DIV/0!</v>
      </c>
      <c r="U39" s="113" t="e">
        <f t="shared" si="12"/>
        <v>#DIV/0!</v>
      </c>
      <c r="V39" s="113" t="e">
        <f t="shared" si="12"/>
        <v>#DIV/0!</v>
      </c>
      <c r="W39" s="113" t="e">
        <f t="shared" si="12"/>
        <v>#DIV/0!</v>
      </c>
      <c r="X39" s="113" t="e">
        <f t="shared" si="12"/>
        <v>#DIV/0!</v>
      </c>
      <c r="Y39" s="113" t="e">
        <f t="shared" si="12"/>
        <v>#DIV/0!</v>
      </c>
      <c r="Z39" s="113" t="e">
        <f t="shared" si="12"/>
        <v>#DIV/0!</v>
      </c>
    </row>
    <row r="40" spans="1:30" s="12" customFormat="1" ht="30" hidden="1" customHeight="1" x14ac:dyDescent="0.25">
      <c r="A40" s="77" t="s">
        <v>53</v>
      </c>
      <c r="B40" s="23">
        <v>169791</v>
      </c>
      <c r="C40" s="23">
        <f>SUM(F40:Z40)</f>
        <v>188414</v>
      </c>
      <c r="D40" s="15"/>
      <c r="E40" s="15"/>
      <c r="F40" s="112">
        <v>6014</v>
      </c>
      <c r="G40" s="112">
        <v>5300</v>
      </c>
      <c r="H40" s="112">
        <v>14740</v>
      </c>
      <c r="I40" s="112">
        <v>12190</v>
      </c>
      <c r="J40" s="112">
        <v>6023</v>
      </c>
      <c r="K40" s="112">
        <v>17820</v>
      </c>
      <c r="L40" s="112">
        <v>8854</v>
      </c>
      <c r="M40" s="112">
        <v>11130</v>
      </c>
      <c r="N40" s="112">
        <v>9597</v>
      </c>
      <c r="O40" s="112">
        <v>3270</v>
      </c>
      <c r="P40" s="112"/>
      <c r="Q40" s="112">
        <v>8419</v>
      </c>
      <c r="R40" s="112">
        <v>13237</v>
      </c>
      <c r="S40" s="112">
        <v>12567</v>
      </c>
      <c r="T40" s="112">
        <v>12442</v>
      </c>
      <c r="U40" s="112">
        <v>5337</v>
      </c>
      <c r="V40" s="112">
        <v>4250</v>
      </c>
      <c r="W40" s="112">
        <v>2558</v>
      </c>
      <c r="X40" s="112">
        <v>5900</v>
      </c>
      <c r="Y40" s="112">
        <v>22366</v>
      </c>
      <c r="Z40" s="112">
        <v>6400</v>
      </c>
    </row>
    <row r="41" spans="1:30" s="2" customFormat="1" ht="30" hidden="1" customHeight="1" x14ac:dyDescent="0.3">
      <c r="A41" s="11" t="s">
        <v>168</v>
      </c>
      <c r="B41" s="99">
        <v>214447</v>
      </c>
      <c r="C41" s="99">
        <f>SUM(F41:Z41)</f>
        <v>193991</v>
      </c>
      <c r="D41" s="100"/>
      <c r="E41" s="100"/>
      <c r="F41" s="108">
        <v>8532</v>
      </c>
      <c r="G41" s="108">
        <v>6006</v>
      </c>
      <c r="H41" s="108">
        <v>13000</v>
      </c>
      <c r="I41" s="108">
        <v>12915</v>
      </c>
      <c r="J41" s="108">
        <v>5900</v>
      </c>
      <c r="K41" s="108">
        <v>11939</v>
      </c>
      <c r="L41" s="108">
        <v>8900</v>
      </c>
      <c r="M41" s="108">
        <v>11268</v>
      </c>
      <c r="N41" s="108">
        <v>10249</v>
      </c>
      <c r="O41" s="108">
        <v>3000</v>
      </c>
      <c r="P41" s="108">
        <v>6420</v>
      </c>
      <c r="Q41" s="108">
        <v>8100</v>
      </c>
      <c r="R41" s="108">
        <v>11524</v>
      </c>
      <c r="S41" s="108">
        <v>12797</v>
      </c>
      <c r="T41" s="108">
        <v>12851</v>
      </c>
      <c r="U41" s="108">
        <v>9823</v>
      </c>
      <c r="V41" s="108">
        <v>7225</v>
      </c>
      <c r="W41" s="108">
        <v>2400</v>
      </c>
      <c r="X41" s="117">
        <v>6364</v>
      </c>
      <c r="Y41" s="108">
        <v>15839</v>
      </c>
      <c r="Z41" s="108">
        <v>8939</v>
      </c>
      <c r="AA41" s="20"/>
    </row>
    <row r="42" spans="1:30" s="2" customFormat="1" ht="30" hidden="1" customHeight="1" x14ac:dyDescent="0.3">
      <c r="A42" s="32" t="s">
        <v>166</v>
      </c>
      <c r="B42" s="23">
        <v>228118</v>
      </c>
      <c r="C42" s="23">
        <f>SUM(F42:Z42)</f>
        <v>205022</v>
      </c>
      <c r="D42" s="15"/>
      <c r="E42" s="103">
        <v>238477</v>
      </c>
      <c r="F42" s="108">
        <v>8831</v>
      </c>
      <c r="G42" s="108">
        <v>6007</v>
      </c>
      <c r="H42" s="108">
        <v>14554</v>
      </c>
      <c r="I42" s="108">
        <v>12917</v>
      </c>
      <c r="J42" s="108">
        <v>5985</v>
      </c>
      <c r="K42" s="108">
        <v>12100</v>
      </c>
      <c r="L42" s="108">
        <v>9871</v>
      </c>
      <c r="M42" s="108">
        <v>11968</v>
      </c>
      <c r="N42" s="108">
        <v>10542</v>
      </c>
      <c r="O42" s="108">
        <v>3030</v>
      </c>
      <c r="P42" s="108">
        <v>6853</v>
      </c>
      <c r="Q42" s="108">
        <v>8720</v>
      </c>
      <c r="R42" s="108">
        <v>12069</v>
      </c>
      <c r="S42" s="108">
        <v>13530</v>
      </c>
      <c r="T42" s="108">
        <v>13085</v>
      </c>
      <c r="U42" s="108">
        <v>9824</v>
      </c>
      <c r="V42" s="108">
        <v>9310</v>
      </c>
      <c r="W42" s="108">
        <v>3376</v>
      </c>
      <c r="X42" s="108">
        <v>7610</v>
      </c>
      <c r="Y42" s="108">
        <v>15901</v>
      </c>
      <c r="Z42" s="108">
        <v>8939</v>
      </c>
      <c r="AA42" s="20"/>
    </row>
    <row r="43" spans="1:30" s="2" customFormat="1" ht="30" hidden="1" customHeight="1" x14ac:dyDescent="0.3">
      <c r="A43" s="17" t="s">
        <v>194</v>
      </c>
      <c r="B43" s="23"/>
      <c r="C43" s="23">
        <f>SUM(F43:Z43)</f>
        <v>6024</v>
      </c>
      <c r="D43" s="15"/>
      <c r="E43" s="15"/>
      <c r="F43" s="108"/>
      <c r="G43" s="108">
        <v>720</v>
      </c>
      <c r="H43" s="108"/>
      <c r="I43" s="108"/>
      <c r="J43" s="108"/>
      <c r="K43" s="108"/>
      <c r="L43" s="108">
        <v>525</v>
      </c>
      <c r="M43" s="108">
        <v>568</v>
      </c>
      <c r="N43" s="108"/>
      <c r="O43" s="108">
        <v>20</v>
      </c>
      <c r="P43" s="108"/>
      <c r="Q43" s="108"/>
      <c r="R43" s="108">
        <v>747</v>
      </c>
      <c r="S43" s="108"/>
      <c r="T43" s="108"/>
      <c r="U43" s="108"/>
      <c r="V43" s="108">
        <v>250</v>
      </c>
      <c r="W43" s="108">
        <v>612</v>
      </c>
      <c r="X43" s="108"/>
      <c r="Y43" s="108">
        <v>2392</v>
      </c>
      <c r="Z43" s="108">
        <v>190</v>
      </c>
      <c r="AA43" s="20"/>
    </row>
    <row r="44" spans="1:30" s="2" customFormat="1" ht="30" hidden="1" customHeight="1" x14ac:dyDescent="0.3">
      <c r="A44" s="18" t="s">
        <v>52</v>
      </c>
      <c r="B44" s="33">
        <f>B42/B41</f>
        <v>1.0637500174868382</v>
      </c>
      <c r="C44" s="33">
        <f>C42/C41</f>
        <v>1.0568634627379621</v>
      </c>
      <c r="D44" s="15"/>
      <c r="E44" s="97"/>
      <c r="F44" s="118">
        <f>F42/F41</f>
        <v>1.0350445382090951</v>
      </c>
      <c r="G44" s="118">
        <f t="shared" ref="G44:Z44" si="13">G42/G41</f>
        <v>1.0001665001665001</v>
      </c>
      <c r="H44" s="118">
        <f t="shared" si="13"/>
        <v>1.1195384615384616</v>
      </c>
      <c r="I44" s="118">
        <f t="shared" si="13"/>
        <v>1.0001548586914442</v>
      </c>
      <c r="J44" s="118">
        <f t="shared" si="13"/>
        <v>1.014406779661017</v>
      </c>
      <c r="K44" s="118">
        <f t="shared" si="13"/>
        <v>1.0134852165172963</v>
      </c>
      <c r="L44" s="118">
        <f t="shared" si="13"/>
        <v>1.1091011235955057</v>
      </c>
      <c r="M44" s="118">
        <f t="shared" si="13"/>
        <v>1.0621228257011004</v>
      </c>
      <c r="N44" s="118">
        <f t="shared" si="13"/>
        <v>1.0285881549419456</v>
      </c>
      <c r="O44" s="118">
        <f t="shared" si="13"/>
        <v>1.01</v>
      </c>
      <c r="P44" s="118">
        <f t="shared" si="13"/>
        <v>1.0674454828660436</v>
      </c>
      <c r="Q44" s="118">
        <f t="shared" si="13"/>
        <v>1.0765432098765433</v>
      </c>
      <c r="R44" s="118">
        <f t="shared" si="13"/>
        <v>1.0472926067337729</v>
      </c>
      <c r="S44" s="118">
        <f t="shared" si="13"/>
        <v>1.0572790497772915</v>
      </c>
      <c r="T44" s="118">
        <f t="shared" si="13"/>
        <v>1.0182086997120847</v>
      </c>
      <c r="U44" s="118">
        <f t="shared" si="13"/>
        <v>1.0001018018935153</v>
      </c>
      <c r="V44" s="118">
        <f t="shared" si="13"/>
        <v>1.2885813148788927</v>
      </c>
      <c r="W44" s="118">
        <f t="shared" si="13"/>
        <v>1.4066666666666667</v>
      </c>
      <c r="X44" s="118">
        <f t="shared" si="13"/>
        <v>1.1957888120678819</v>
      </c>
      <c r="Y44" s="118">
        <f t="shared" si="13"/>
        <v>1.0039143885346298</v>
      </c>
      <c r="Z44" s="118">
        <f t="shared" si="13"/>
        <v>1</v>
      </c>
      <c r="AA44" s="21"/>
    </row>
    <row r="45" spans="1:30" s="2" customFormat="1" ht="30" hidden="1" customHeight="1" x14ac:dyDescent="0.3">
      <c r="A45" s="18" t="s">
        <v>167</v>
      </c>
      <c r="B45" s="23">
        <v>87486</v>
      </c>
      <c r="C45" s="23">
        <f>SUM(F45:Z45)</f>
        <v>82473</v>
      </c>
      <c r="D45" s="15"/>
      <c r="E45" s="97"/>
      <c r="F45" s="119">
        <v>5368</v>
      </c>
      <c r="G45" s="119">
        <v>2690</v>
      </c>
      <c r="H45" s="119">
        <v>5388</v>
      </c>
      <c r="I45" s="119">
        <v>3399</v>
      </c>
      <c r="J45" s="119">
        <v>2261</v>
      </c>
      <c r="K45" s="119">
        <v>4963</v>
      </c>
      <c r="L45" s="119">
        <v>5102</v>
      </c>
      <c r="M45" s="119">
        <v>4081</v>
      </c>
      <c r="N45" s="119">
        <v>4803</v>
      </c>
      <c r="O45" s="119">
        <v>692</v>
      </c>
      <c r="P45" s="119">
        <v>2340</v>
      </c>
      <c r="Q45" s="119">
        <v>1989</v>
      </c>
      <c r="R45" s="119">
        <v>5574</v>
      </c>
      <c r="S45" s="119">
        <v>6488</v>
      </c>
      <c r="T45" s="119">
        <v>5030</v>
      </c>
      <c r="U45" s="119">
        <v>3129</v>
      </c>
      <c r="V45" s="119">
        <v>4813</v>
      </c>
      <c r="W45" s="119">
        <v>1337</v>
      </c>
      <c r="X45" s="119">
        <v>1600</v>
      </c>
      <c r="Y45" s="119">
        <v>7976</v>
      </c>
      <c r="Z45" s="119">
        <v>3450</v>
      </c>
      <c r="AA45" s="21"/>
    </row>
    <row r="46" spans="1:30" s="2" customFormat="1" ht="30" hidden="1" customHeight="1" x14ac:dyDescent="0.3">
      <c r="A46" s="18" t="s">
        <v>54</v>
      </c>
      <c r="B46" s="23">
        <v>106558</v>
      </c>
      <c r="C46" s="23">
        <f>SUM(F46:Z46)</f>
        <v>96858</v>
      </c>
      <c r="D46" s="15"/>
      <c r="E46" s="97"/>
      <c r="F46" s="112">
        <v>2087</v>
      </c>
      <c r="G46" s="112">
        <v>2760</v>
      </c>
      <c r="H46" s="112">
        <v>7204</v>
      </c>
      <c r="I46" s="112">
        <v>8062</v>
      </c>
      <c r="J46" s="112">
        <v>2472</v>
      </c>
      <c r="K46" s="112">
        <v>5517</v>
      </c>
      <c r="L46" s="112">
        <v>3443</v>
      </c>
      <c r="M46" s="112">
        <v>5655</v>
      </c>
      <c r="N46" s="112">
        <v>5092</v>
      </c>
      <c r="O46" s="112">
        <v>1705</v>
      </c>
      <c r="P46" s="112">
        <v>4307</v>
      </c>
      <c r="Q46" s="112">
        <v>5301</v>
      </c>
      <c r="R46" s="112">
        <v>5123</v>
      </c>
      <c r="S46" s="112">
        <v>5501</v>
      </c>
      <c r="T46" s="112">
        <v>7321</v>
      </c>
      <c r="U46" s="112">
        <v>5423</v>
      </c>
      <c r="V46" s="112">
        <v>3781</v>
      </c>
      <c r="W46" s="112">
        <v>1535</v>
      </c>
      <c r="X46" s="112">
        <v>3902</v>
      </c>
      <c r="Y46" s="112">
        <v>6347</v>
      </c>
      <c r="Z46" s="112">
        <v>4320</v>
      </c>
      <c r="AA46" s="21"/>
    </row>
    <row r="47" spans="1:30" s="2" customFormat="1" ht="30" hidden="1" customHeight="1" x14ac:dyDescent="0.3">
      <c r="A47" s="18" t="s">
        <v>55</v>
      </c>
      <c r="B47" s="23">
        <v>1341</v>
      </c>
      <c r="C47" s="23">
        <f>SUM(F47:Z47)</f>
        <v>1022</v>
      </c>
      <c r="D47" s="15"/>
      <c r="E47" s="97">
        <v>1014</v>
      </c>
      <c r="F47" s="119"/>
      <c r="G47" s="119"/>
      <c r="H47" s="119"/>
      <c r="I47" s="119">
        <v>700</v>
      </c>
      <c r="J47" s="119"/>
      <c r="K47" s="119"/>
      <c r="L47" s="119"/>
      <c r="M47" s="119">
        <v>10</v>
      </c>
      <c r="N47" s="119"/>
      <c r="O47" s="119"/>
      <c r="P47" s="119"/>
      <c r="Q47" s="119">
        <v>120</v>
      </c>
      <c r="R47" s="119"/>
      <c r="S47" s="119">
        <v>100</v>
      </c>
      <c r="T47" s="119"/>
      <c r="U47" s="119">
        <v>70</v>
      </c>
      <c r="V47" s="119">
        <v>22</v>
      </c>
      <c r="W47" s="119"/>
      <c r="X47" s="119"/>
      <c r="Y47" s="119"/>
      <c r="Z47" s="119"/>
      <c r="AA47" s="21"/>
    </row>
    <row r="48" spans="1:30" s="2" customFormat="1" ht="30" hidden="1" customHeight="1" x14ac:dyDescent="0.3">
      <c r="A48" s="18" t="s">
        <v>56</v>
      </c>
      <c r="B48" s="23">
        <v>68</v>
      </c>
      <c r="C48" s="23">
        <f>SUM(F48:Z48)</f>
        <v>369</v>
      </c>
      <c r="D48" s="15"/>
      <c r="E48" s="97"/>
      <c r="F48" s="119"/>
      <c r="G48" s="119"/>
      <c r="H48" s="119">
        <v>94</v>
      </c>
      <c r="I48" s="119"/>
      <c r="J48" s="119"/>
      <c r="K48" s="119"/>
      <c r="L48" s="119"/>
      <c r="M48" s="119"/>
      <c r="N48" s="119"/>
      <c r="O48" s="119"/>
      <c r="P48" s="119"/>
      <c r="Q48" s="119"/>
      <c r="R48" s="119">
        <v>180</v>
      </c>
      <c r="S48" s="119">
        <v>20</v>
      </c>
      <c r="T48" s="119"/>
      <c r="U48" s="119"/>
      <c r="V48" s="119">
        <v>75</v>
      </c>
      <c r="W48" s="119"/>
      <c r="X48" s="119"/>
      <c r="Y48" s="119"/>
      <c r="Z48" s="119"/>
      <c r="AA48" s="21"/>
    </row>
    <row r="49" spans="1:27" s="2" customFormat="1" ht="30" hidden="1" customHeight="1" x14ac:dyDescent="0.3">
      <c r="A49" s="18" t="s">
        <v>57</v>
      </c>
      <c r="B49" s="23">
        <v>6392</v>
      </c>
      <c r="C49" s="23">
        <f>SUM(F49:Z49)</f>
        <v>7033</v>
      </c>
      <c r="D49" s="15"/>
      <c r="E49" s="97"/>
      <c r="F49" s="112">
        <v>730</v>
      </c>
      <c r="G49" s="112">
        <v>66</v>
      </c>
      <c r="H49" s="112">
        <v>435</v>
      </c>
      <c r="I49" s="112">
        <v>501</v>
      </c>
      <c r="J49" s="112">
        <v>383</v>
      </c>
      <c r="K49" s="112">
        <v>370</v>
      </c>
      <c r="L49" s="112">
        <v>94</v>
      </c>
      <c r="M49" s="112">
        <v>346</v>
      </c>
      <c r="N49" s="112">
        <v>463</v>
      </c>
      <c r="O49" s="112"/>
      <c r="P49" s="112"/>
      <c r="Q49" s="112">
        <v>438</v>
      </c>
      <c r="R49" s="112">
        <v>88</v>
      </c>
      <c r="S49" s="112">
        <v>352</v>
      </c>
      <c r="T49" s="112">
        <v>283</v>
      </c>
      <c r="U49" s="112">
        <v>570</v>
      </c>
      <c r="V49" s="112">
        <v>89</v>
      </c>
      <c r="W49" s="112">
        <v>20</v>
      </c>
      <c r="X49" s="112">
        <v>857</v>
      </c>
      <c r="Y49" s="112">
        <v>738</v>
      </c>
      <c r="Z49" s="112">
        <v>210</v>
      </c>
      <c r="AA49" s="21"/>
    </row>
    <row r="50" spans="1:27" s="2" customFormat="1" ht="30" hidden="1" customHeight="1" x14ac:dyDescent="0.3">
      <c r="A50" s="17" t="s">
        <v>58</v>
      </c>
      <c r="B50" s="23"/>
      <c r="C50" s="23">
        <f t="shared" ref="C50:C61" si="14">SUM(F50:Z50)</f>
        <v>0</v>
      </c>
      <c r="D50" s="15"/>
      <c r="E50" s="97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21"/>
    </row>
    <row r="51" spans="1:27" s="2" customFormat="1" ht="30" hidden="1" customHeight="1" outlineLevel="1" x14ac:dyDescent="0.3">
      <c r="A51" s="17" t="s">
        <v>169</v>
      </c>
      <c r="B51" s="23">
        <v>216286</v>
      </c>
      <c r="C51" s="23">
        <f t="shared" si="14"/>
        <v>228050</v>
      </c>
      <c r="D51" s="15"/>
      <c r="E51" s="97"/>
      <c r="F51" s="119">
        <v>15320</v>
      </c>
      <c r="G51" s="119">
        <v>4100</v>
      </c>
      <c r="H51" s="119">
        <v>9720</v>
      </c>
      <c r="I51" s="119">
        <v>16991</v>
      </c>
      <c r="J51" s="119">
        <v>7125</v>
      </c>
      <c r="K51" s="119">
        <v>18250</v>
      </c>
      <c r="L51" s="119">
        <v>12150</v>
      </c>
      <c r="M51" s="119">
        <v>8506</v>
      </c>
      <c r="N51" s="119">
        <v>9882</v>
      </c>
      <c r="O51" s="119">
        <v>2638</v>
      </c>
      <c r="P51" s="119">
        <v>1126</v>
      </c>
      <c r="Q51" s="119">
        <v>9520</v>
      </c>
      <c r="R51" s="119">
        <v>18132</v>
      </c>
      <c r="S51" s="119">
        <v>12000</v>
      </c>
      <c r="T51" s="119">
        <v>16871</v>
      </c>
      <c r="U51" s="119">
        <v>12412</v>
      </c>
      <c r="V51" s="119">
        <v>9680</v>
      </c>
      <c r="W51" s="119">
        <v>4498</v>
      </c>
      <c r="X51" s="119">
        <v>5300</v>
      </c>
      <c r="Y51" s="119">
        <v>23156</v>
      </c>
      <c r="Z51" s="119">
        <v>10673</v>
      </c>
      <c r="AA51" s="21"/>
    </row>
    <row r="52" spans="1:27" s="2" customFormat="1" ht="30" hidden="1" customHeight="1" outlineLevel="1" x14ac:dyDescent="0.3">
      <c r="A52" s="17" t="s">
        <v>170</v>
      </c>
      <c r="B52" s="23">
        <v>132179</v>
      </c>
      <c r="C52" s="23">
        <f t="shared" si="14"/>
        <v>119557</v>
      </c>
      <c r="D52" s="15"/>
      <c r="E52" s="97"/>
      <c r="F52" s="119">
        <v>6896</v>
      </c>
      <c r="G52" s="119">
        <v>4100</v>
      </c>
      <c r="H52" s="119">
        <v>9720</v>
      </c>
      <c r="I52" s="119">
        <v>100</v>
      </c>
      <c r="J52" s="119">
        <v>2330</v>
      </c>
      <c r="K52" s="119">
        <v>4800</v>
      </c>
      <c r="L52" s="119">
        <v>11630</v>
      </c>
      <c r="M52" s="119">
        <v>2521</v>
      </c>
      <c r="N52" s="119">
        <v>9073</v>
      </c>
      <c r="O52" s="119">
        <v>2338</v>
      </c>
      <c r="P52" s="119">
        <v>594</v>
      </c>
      <c r="Q52" s="119">
        <v>3250</v>
      </c>
      <c r="R52" s="119">
        <v>18132</v>
      </c>
      <c r="S52" s="119">
        <v>5300</v>
      </c>
      <c r="T52" s="119">
        <v>8405</v>
      </c>
      <c r="U52" s="119">
        <v>2568</v>
      </c>
      <c r="V52" s="119">
        <v>80</v>
      </c>
      <c r="W52" s="119">
        <v>4498</v>
      </c>
      <c r="X52" s="119"/>
      <c r="Y52" s="119">
        <v>21442</v>
      </c>
      <c r="Z52" s="119">
        <v>1780</v>
      </c>
      <c r="AA52" s="21"/>
    </row>
    <row r="53" spans="1:27" s="2" customFormat="1" ht="30" hidden="1" customHeight="1" x14ac:dyDescent="0.3">
      <c r="A53" s="11" t="s">
        <v>59</v>
      </c>
      <c r="B53" s="23"/>
      <c r="C53" s="23">
        <f t="shared" si="14"/>
        <v>8200.9</v>
      </c>
      <c r="D53" s="15"/>
      <c r="E53" s="97"/>
      <c r="F53" s="119">
        <v>106</v>
      </c>
      <c r="G53" s="119">
        <v>510.7</v>
      </c>
      <c r="H53" s="119">
        <v>1219.5</v>
      </c>
      <c r="I53" s="119">
        <v>539.29999999999995</v>
      </c>
      <c r="J53" s="119">
        <v>60.2</v>
      </c>
      <c r="K53" s="119">
        <v>156.4</v>
      </c>
      <c r="L53" s="119">
        <v>976.8</v>
      </c>
      <c r="M53" s="119">
        <v>1026.7</v>
      </c>
      <c r="N53" s="119">
        <v>436.3</v>
      </c>
      <c r="O53" s="119">
        <v>18.5</v>
      </c>
      <c r="P53" s="119">
        <v>249</v>
      </c>
      <c r="Q53" s="119">
        <v>432.8</v>
      </c>
      <c r="R53" s="119">
        <v>66.7</v>
      </c>
      <c r="S53" s="119">
        <v>902.7</v>
      </c>
      <c r="T53" s="119">
        <v>267.89999999999998</v>
      </c>
      <c r="U53" s="119">
        <v>93.6</v>
      </c>
      <c r="V53" s="119">
        <v>100.3</v>
      </c>
      <c r="W53" s="119">
        <v>14</v>
      </c>
      <c r="X53" s="119">
        <v>316.5</v>
      </c>
      <c r="Y53" s="119">
        <v>610</v>
      </c>
      <c r="Z53" s="119">
        <v>97</v>
      </c>
      <c r="AA53" s="20"/>
    </row>
    <row r="54" spans="1:27" s="2" customFormat="1" ht="30" hidden="1" customHeight="1" x14ac:dyDescent="0.3">
      <c r="A54" s="32" t="s">
        <v>60</v>
      </c>
      <c r="B54" s="23">
        <v>6423</v>
      </c>
      <c r="C54" s="23">
        <f t="shared" si="14"/>
        <v>5010.8999999999996</v>
      </c>
      <c r="D54" s="15"/>
      <c r="E54" s="104">
        <v>6366</v>
      </c>
      <c r="F54" s="119">
        <v>106</v>
      </c>
      <c r="G54" s="119">
        <v>164</v>
      </c>
      <c r="H54" s="119">
        <v>722</v>
      </c>
      <c r="I54" s="119">
        <v>340</v>
      </c>
      <c r="J54" s="119">
        <v>61.2</v>
      </c>
      <c r="K54" s="119">
        <v>100</v>
      </c>
      <c r="L54" s="119">
        <v>768</v>
      </c>
      <c r="M54" s="119">
        <v>780</v>
      </c>
      <c r="N54" s="119">
        <v>252</v>
      </c>
      <c r="O54" s="119">
        <v>14.7</v>
      </c>
      <c r="P54" s="119">
        <v>54</v>
      </c>
      <c r="Q54" s="119">
        <v>201</v>
      </c>
      <c r="R54" s="119">
        <v>67</v>
      </c>
      <c r="S54" s="119">
        <v>393</v>
      </c>
      <c r="T54" s="119">
        <v>157</v>
      </c>
      <c r="U54" s="119">
        <v>53</v>
      </c>
      <c r="V54" s="119">
        <v>110</v>
      </c>
      <c r="W54" s="119">
        <v>7</v>
      </c>
      <c r="X54" s="119">
        <v>247</v>
      </c>
      <c r="Y54" s="119">
        <v>412</v>
      </c>
      <c r="Z54" s="119">
        <v>2</v>
      </c>
      <c r="AA54" s="20"/>
    </row>
    <row r="55" spans="1:27" s="2" customFormat="1" ht="30" hidden="1" customHeight="1" x14ac:dyDescent="0.3">
      <c r="A55" s="18" t="s">
        <v>52</v>
      </c>
      <c r="B55" s="106"/>
      <c r="C55" s="33">
        <f>C54/C53</f>
        <v>0.61101830286919723</v>
      </c>
      <c r="D55" s="15"/>
      <c r="E55" s="15"/>
      <c r="F55" s="118">
        <f t="shared" ref="F55:Z55" si="15">F54/F53</f>
        <v>1</v>
      </c>
      <c r="G55" s="118">
        <f t="shared" si="15"/>
        <v>0.32112786371646762</v>
      </c>
      <c r="H55" s="118">
        <f t="shared" si="15"/>
        <v>0.59204592045920457</v>
      </c>
      <c r="I55" s="118">
        <f t="shared" si="15"/>
        <v>0.63044687557945489</v>
      </c>
      <c r="J55" s="118">
        <f t="shared" si="15"/>
        <v>1.0166112956810631</v>
      </c>
      <c r="K55" s="118">
        <f t="shared" si="15"/>
        <v>0.63938618925831203</v>
      </c>
      <c r="L55" s="118">
        <f t="shared" si="15"/>
        <v>0.7862407862407863</v>
      </c>
      <c r="M55" s="118">
        <f t="shared" si="15"/>
        <v>0.75971559364955676</v>
      </c>
      <c r="N55" s="118">
        <f t="shared" si="15"/>
        <v>0.57758423103369239</v>
      </c>
      <c r="O55" s="118">
        <f t="shared" si="15"/>
        <v>0.79459459459459458</v>
      </c>
      <c r="P55" s="118">
        <f t="shared" si="15"/>
        <v>0.21686746987951808</v>
      </c>
      <c r="Q55" s="118">
        <f t="shared" si="15"/>
        <v>0.4644177449168207</v>
      </c>
      <c r="R55" s="118">
        <f t="shared" si="15"/>
        <v>1.0044977511244377</v>
      </c>
      <c r="S55" s="118">
        <f t="shared" si="15"/>
        <v>0.43536058491193086</v>
      </c>
      <c r="T55" s="118">
        <f t="shared" si="15"/>
        <v>0.58603956700261295</v>
      </c>
      <c r="U55" s="118">
        <f t="shared" si="15"/>
        <v>0.56623931623931623</v>
      </c>
      <c r="V55" s="118">
        <f t="shared" si="15"/>
        <v>1.0967098703888336</v>
      </c>
      <c r="W55" s="118">
        <f t="shared" si="15"/>
        <v>0.5</v>
      </c>
      <c r="X55" s="118">
        <f t="shared" si="15"/>
        <v>0.78041074249605058</v>
      </c>
      <c r="Y55" s="118">
        <f t="shared" si="15"/>
        <v>0.67540983606557381</v>
      </c>
      <c r="Z55" s="118">
        <f t="shared" si="15"/>
        <v>2.0618556701030927E-2</v>
      </c>
      <c r="AA55" s="21"/>
    </row>
    <row r="56" spans="1:27" s="2" customFormat="1" ht="30" hidden="1" customHeight="1" outlineLevel="1" x14ac:dyDescent="0.3">
      <c r="A56" s="17" t="s">
        <v>61</v>
      </c>
      <c r="B56" s="23">
        <v>4981</v>
      </c>
      <c r="C56" s="23">
        <f t="shared" si="14"/>
        <v>2762.7</v>
      </c>
      <c r="D56" s="15"/>
      <c r="E56" s="101"/>
      <c r="F56" s="119"/>
      <c r="G56" s="119">
        <v>52</v>
      </c>
      <c r="H56" s="119"/>
      <c r="I56" s="119"/>
      <c r="J56" s="119"/>
      <c r="K56" s="119">
        <v>100</v>
      </c>
      <c r="L56" s="119">
        <v>768</v>
      </c>
      <c r="M56" s="119">
        <v>780</v>
      </c>
      <c r="N56" s="119">
        <v>70</v>
      </c>
      <c r="O56" s="119">
        <v>14.7</v>
      </c>
      <c r="P56" s="119"/>
      <c r="Q56" s="119">
        <v>90</v>
      </c>
      <c r="R56" s="119">
        <v>67</v>
      </c>
      <c r="S56" s="119">
        <v>250</v>
      </c>
      <c r="T56" s="119">
        <v>157</v>
      </c>
      <c r="U56" s="119"/>
      <c r="V56" s="119"/>
      <c r="W56" s="119"/>
      <c r="X56" s="119"/>
      <c r="Y56" s="119">
        <v>412</v>
      </c>
      <c r="Z56" s="119">
        <v>2</v>
      </c>
      <c r="AA56" s="21"/>
    </row>
    <row r="57" spans="1:27" s="2" customFormat="1" ht="30" hidden="1" customHeight="1" x14ac:dyDescent="0.3">
      <c r="A57" s="11" t="s">
        <v>161</v>
      </c>
      <c r="B57" s="23"/>
      <c r="C57" s="23">
        <f t="shared" si="14"/>
        <v>0</v>
      </c>
      <c r="D57" s="15"/>
      <c r="E57" s="101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20"/>
    </row>
    <row r="58" spans="1:27" s="2" customFormat="1" ht="26.4" hidden="1" customHeight="1" x14ac:dyDescent="0.3">
      <c r="A58" s="32" t="s">
        <v>162</v>
      </c>
      <c r="B58" s="27">
        <v>942</v>
      </c>
      <c r="C58" s="27">
        <f t="shared" si="14"/>
        <v>860.40000000000009</v>
      </c>
      <c r="D58" s="9"/>
      <c r="E58" s="105">
        <v>963</v>
      </c>
      <c r="F58" s="112">
        <v>16</v>
      </c>
      <c r="G58" s="112">
        <v>117</v>
      </c>
      <c r="H58" s="112">
        <v>86.6</v>
      </c>
      <c r="I58" s="112">
        <v>5</v>
      </c>
      <c r="J58" s="112">
        <v>11</v>
      </c>
      <c r="K58" s="112">
        <v>13</v>
      </c>
      <c r="L58" s="112">
        <v>107</v>
      </c>
      <c r="M58" s="112">
        <v>78.3</v>
      </c>
      <c r="N58" s="112">
        <v>62</v>
      </c>
      <c r="O58" s="120">
        <v>11</v>
      </c>
      <c r="P58" s="112">
        <v>14</v>
      </c>
      <c r="Q58" s="112">
        <v>99</v>
      </c>
      <c r="R58" s="112"/>
      <c r="S58" s="112">
        <v>17</v>
      </c>
      <c r="T58" s="112">
        <v>49</v>
      </c>
      <c r="U58" s="112">
        <v>15</v>
      </c>
      <c r="V58" s="112">
        <v>1.5</v>
      </c>
      <c r="W58" s="112">
        <v>17</v>
      </c>
      <c r="X58" s="112">
        <v>87</v>
      </c>
      <c r="Y58" s="112">
        <v>54</v>
      </c>
      <c r="Z58" s="112"/>
      <c r="AA58" s="20"/>
    </row>
    <row r="59" spans="1:27" s="2" customFormat="1" ht="30" hidden="1" customHeight="1" x14ac:dyDescent="0.3">
      <c r="A59" s="13" t="s">
        <v>200</v>
      </c>
      <c r="B59" s="27">
        <v>364</v>
      </c>
      <c r="C59" s="27">
        <f t="shared" si="14"/>
        <v>519.5</v>
      </c>
      <c r="D59" s="9"/>
      <c r="E59" s="105"/>
      <c r="F59" s="112"/>
      <c r="G59" s="112"/>
      <c r="H59" s="112">
        <v>438</v>
      </c>
      <c r="I59" s="120"/>
      <c r="J59" s="112">
        <v>0</v>
      </c>
      <c r="K59" s="112"/>
      <c r="L59" s="112"/>
      <c r="M59" s="112">
        <v>25</v>
      </c>
      <c r="N59" s="120"/>
      <c r="O59" s="120"/>
      <c r="P59" s="112"/>
      <c r="Q59" s="112"/>
      <c r="R59" s="112"/>
      <c r="S59" s="112"/>
      <c r="T59" s="112"/>
      <c r="U59" s="112"/>
      <c r="V59" s="112">
        <v>1.5</v>
      </c>
      <c r="W59" s="112"/>
      <c r="X59" s="112"/>
      <c r="Y59" s="112">
        <v>50</v>
      </c>
      <c r="Z59" s="112">
        <v>5</v>
      </c>
      <c r="AA59" s="20"/>
    </row>
    <row r="60" spans="1:27" s="2" customFormat="1" ht="30" hidden="1" customHeight="1" x14ac:dyDescent="0.3">
      <c r="A60" s="13" t="s">
        <v>204</v>
      </c>
      <c r="B60" s="27">
        <f>B61+B64+B65+B67+B70+B71+B72</f>
        <v>31268</v>
      </c>
      <c r="C60" s="27">
        <f t="shared" si="14"/>
        <v>26774</v>
      </c>
      <c r="D60" s="9">
        <f>C60/B60</f>
        <v>0.8562747857234233</v>
      </c>
      <c r="E60" s="105"/>
      <c r="F60" s="121">
        <f>F61+F64+F65+F67+F70+F71+F72</f>
        <v>5900</v>
      </c>
      <c r="G60" s="121">
        <v>101</v>
      </c>
      <c r="H60" s="121">
        <f t="shared" ref="H60:Z60" si="16">H61+H64+H65+H67+H70+H71+H72</f>
        <v>1110</v>
      </c>
      <c r="I60" s="121">
        <f t="shared" si="16"/>
        <v>1449</v>
      </c>
      <c r="J60" s="121">
        <f t="shared" si="16"/>
        <v>947</v>
      </c>
      <c r="K60" s="121">
        <f t="shared" si="16"/>
        <v>6412</v>
      </c>
      <c r="L60" s="121">
        <f t="shared" si="16"/>
        <v>318</v>
      </c>
      <c r="M60" s="121">
        <f t="shared" si="16"/>
        <v>689</v>
      </c>
      <c r="N60" s="121">
        <v>841</v>
      </c>
      <c r="O60" s="121">
        <f t="shared" si="16"/>
        <v>0</v>
      </c>
      <c r="P60" s="121">
        <f t="shared" si="16"/>
        <v>1</v>
      </c>
      <c r="Q60" s="121">
        <f t="shared" si="16"/>
        <v>645</v>
      </c>
      <c r="R60" s="121">
        <f t="shared" si="16"/>
        <v>3888</v>
      </c>
      <c r="S60" s="121">
        <v>765</v>
      </c>
      <c r="T60" s="121">
        <f t="shared" si="16"/>
        <v>1196</v>
      </c>
      <c r="U60" s="121">
        <f t="shared" si="16"/>
        <v>200</v>
      </c>
      <c r="V60" s="121">
        <f>V61+V64+V65+V67+V70+V71+V72</f>
        <v>1167</v>
      </c>
      <c r="W60" s="121">
        <f t="shared" si="16"/>
        <v>332</v>
      </c>
      <c r="X60" s="121">
        <f t="shared" si="16"/>
        <v>592</v>
      </c>
      <c r="Y60" s="121">
        <f t="shared" si="16"/>
        <v>221</v>
      </c>
      <c r="Z60" s="121">
        <f t="shared" si="16"/>
        <v>0</v>
      </c>
      <c r="AA60" s="21"/>
    </row>
    <row r="61" spans="1:27" s="2" customFormat="1" ht="30" hidden="1" customHeight="1" x14ac:dyDescent="0.3">
      <c r="A61" s="18" t="s">
        <v>62</v>
      </c>
      <c r="B61" s="23">
        <v>965</v>
      </c>
      <c r="C61" s="27">
        <f t="shared" si="14"/>
        <v>461</v>
      </c>
      <c r="D61" s="15"/>
      <c r="E61" s="105">
        <v>982</v>
      </c>
      <c r="F61" s="119"/>
      <c r="G61" s="119"/>
      <c r="H61" s="119">
        <v>150</v>
      </c>
      <c r="I61" s="119"/>
      <c r="J61" s="119"/>
      <c r="K61" s="119"/>
      <c r="L61" s="119"/>
      <c r="M61" s="119"/>
      <c r="N61" s="119"/>
      <c r="O61" s="119"/>
      <c r="P61" s="119">
        <v>1</v>
      </c>
      <c r="Q61" s="119"/>
      <c r="R61" s="119"/>
      <c r="S61" s="119"/>
      <c r="T61" s="119"/>
      <c r="U61" s="119"/>
      <c r="V61" s="119">
        <v>310</v>
      </c>
      <c r="W61" s="119"/>
      <c r="X61" s="119"/>
      <c r="Y61" s="119"/>
      <c r="Z61" s="119"/>
      <c r="AA61" s="20"/>
    </row>
    <row r="62" spans="1:27" s="2" customFormat="1" ht="30" hidden="1" customHeight="1" outlineLevel="1" x14ac:dyDescent="0.3">
      <c r="A62" s="17" t="s">
        <v>63</v>
      </c>
      <c r="B62" s="23"/>
      <c r="C62" s="23">
        <f t="shared" ref="C62:C75" si="17">SUM(F62:Z62)</f>
        <v>0</v>
      </c>
      <c r="D62" s="15" t="e">
        <f>C62/B62</f>
        <v>#DIV/0!</v>
      </c>
      <c r="E62" s="105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21"/>
    </row>
    <row r="63" spans="1:27" s="2" customFormat="1" ht="30" hidden="1" customHeight="1" outlineLevel="1" x14ac:dyDescent="0.3">
      <c r="A63" s="17" t="s">
        <v>64</v>
      </c>
      <c r="B63" s="23"/>
      <c r="C63" s="23">
        <f t="shared" si="17"/>
        <v>0</v>
      </c>
      <c r="D63" s="15" t="e">
        <f>C63/B63</f>
        <v>#DIV/0!</v>
      </c>
      <c r="E63" s="105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21"/>
    </row>
    <row r="64" spans="1:27" s="2" customFormat="1" ht="30" hidden="1" customHeight="1" x14ac:dyDescent="0.3">
      <c r="A64" s="18" t="s">
        <v>65</v>
      </c>
      <c r="B64" s="23">
        <v>14073</v>
      </c>
      <c r="C64" s="23">
        <f t="shared" si="17"/>
        <v>11994</v>
      </c>
      <c r="D64" s="15"/>
      <c r="E64" s="105">
        <v>14825</v>
      </c>
      <c r="F64" s="115">
        <v>5900</v>
      </c>
      <c r="G64" s="115">
        <v>70</v>
      </c>
      <c r="H64" s="115"/>
      <c r="I64" s="115">
        <v>125</v>
      </c>
      <c r="J64" s="115">
        <v>37</v>
      </c>
      <c r="K64" s="115">
        <v>906</v>
      </c>
      <c r="L64" s="115">
        <v>134</v>
      </c>
      <c r="M64" s="115">
        <v>374</v>
      </c>
      <c r="N64" s="115"/>
      <c r="O64" s="115"/>
      <c r="P64" s="115"/>
      <c r="Q64" s="115">
        <v>605</v>
      </c>
      <c r="R64" s="115">
        <v>1841</v>
      </c>
      <c r="S64" s="115"/>
      <c r="T64" s="115">
        <v>808</v>
      </c>
      <c r="U64" s="115">
        <v>200</v>
      </c>
      <c r="V64" s="115"/>
      <c r="W64" s="115">
        <v>332</v>
      </c>
      <c r="X64" s="115">
        <v>487</v>
      </c>
      <c r="Y64" s="115">
        <v>175</v>
      </c>
      <c r="Z64" s="115"/>
      <c r="AA64" s="21"/>
    </row>
    <row r="65" spans="1:27" s="2" customFormat="1" ht="30" hidden="1" customHeight="1" x14ac:dyDescent="0.3">
      <c r="A65" s="18" t="s">
        <v>66</v>
      </c>
      <c r="B65" s="23">
        <v>10333</v>
      </c>
      <c r="C65" s="23">
        <f t="shared" si="17"/>
        <v>7412</v>
      </c>
      <c r="D65" s="15"/>
      <c r="E65" s="105">
        <v>9931</v>
      </c>
      <c r="F65" s="115"/>
      <c r="G65" s="115">
        <v>7</v>
      </c>
      <c r="H65" s="115">
        <v>350</v>
      </c>
      <c r="I65" s="115">
        <v>730</v>
      </c>
      <c r="J65" s="115">
        <v>254</v>
      </c>
      <c r="K65" s="115">
        <v>4415</v>
      </c>
      <c r="L65" s="115">
        <v>184</v>
      </c>
      <c r="M65" s="115"/>
      <c r="N65" s="115">
        <v>731</v>
      </c>
      <c r="O65" s="115"/>
      <c r="P65" s="115"/>
      <c r="Q65" s="115">
        <v>40</v>
      </c>
      <c r="R65" s="115">
        <v>20</v>
      </c>
      <c r="S65" s="115">
        <v>380</v>
      </c>
      <c r="T65" s="115">
        <v>250</v>
      </c>
      <c r="U65" s="115"/>
      <c r="V65" s="115"/>
      <c r="W65" s="115"/>
      <c r="X65" s="115">
        <v>5</v>
      </c>
      <c r="Y65" s="115">
        <v>46</v>
      </c>
      <c r="Z65" s="115"/>
      <c r="AA65" s="21"/>
    </row>
    <row r="66" spans="1:27" s="2" customFormat="1" ht="30" hidden="1" customHeight="1" x14ac:dyDescent="0.3">
      <c r="A66" s="18" t="s">
        <v>67</v>
      </c>
      <c r="B66" s="23">
        <v>11689</v>
      </c>
      <c r="C66" s="23">
        <f t="shared" si="17"/>
        <v>10283</v>
      </c>
      <c r="D66" s="15">
        <f>C66/B66</f>
        <v>0.87971597228163234</v>
      </c>
      <c r="E66" s="105">
        <v>12843</v>
      </c>
      <c r="F66" s="115"/>
      <c r="G66" s="115">
        <v>276</v>
      </c>
      <c r="H66" s="115">
        <v>937</v>
      </c>
      <c r="I66" s="115">
        <v>1113</v>
      </c>
      <c r="J66" s="115">
        <v>300</v>
      </c>
      <c r="K66" s="115">
        <v>186</v>
      </c>
      <c r="L66" s="115"/>
      <c r="M66" s="115">
        <v>1210</v>
      </c>
      <c r="N66" s="115">
        <v>155</v>
      </c>
      <c r="O66" s="115">
        <v>380</v>
      </c>
      <c r="P66" s="115">
        <v>190</v>
      </c>
      <c r="Q66" s="115">
        <v>708</v>
      </c>
      <c r="R66" s="115">
        <v>295</v>
      </c>
      <c r="S66" s="115"/>
      <c r="T66" s="115">
        <v>214</v>
      </c>
      <c r="U66" s="115">
        <v>1819</v>
      </c>
      <c r="V66" s="115"/>
      <c r="W66" s="115"/>
      <c r="X66" s="115">
        <v>584</v>
      </c>
      <c r="Y66" s="115">
        <v>1082</v>
      </c>
      <c r="Z66" s="115">
        <v>834</v>
      </c>
      <c r="AA66" s="21"/>
    </row>
    <row r="67" spans="1:27" s="2" customFormat="1" ht="30" hidden="1" customHeight="1" x14ac:dyDescent="0.3">
      <c r="A67" s="18" t="s">
        <v>68</v>
      </c>
      <c r="B67" s="23">
        <v>3120</v>
      </c>
      <c r="C67" s="23">
        <f t="shared" si="17"/>
        <v>2087</v>
      </c>
      <c r="D67" s="15"/>
      <c r="E67" s="105">
        <v>4222</v>
      </c>
      <c r="F67" s="115"/>
      <c r="G67" s="115"/>
      <c r="H67" s="115">
        <v>560</v>
      </c>
      <c r="I67" s="115"/>
      <c r="J67" s="115"/>
      <c r="K67" s="115">
        <v>660</v>
      </c>
      <c r="L67" s="115"/>
      <c r="M67" s="115">
        <v>215</v>
      </c>
      <c r="N67" s="115"/>
      <c r="O67" s="115"/>
      <c r="P67" s="115"/>
      <c r="Q67" s="115"/>
      <c r="R67" s="115"/>
      <c r="S67" s="115"/>
      <c r="T67" s="115"/>
      <c r="U67" s="115"/>
      <c r="V67" s="115">
        <v>652</v>
      </c>
      <c r="W67" s="115"/>
      <c r="X67" s="115"/>
      <c r="Y67" s="115"/>
      <c r="Z67" s="115"/>
      <c r="AA67" s="21"/>
    </row>
    <row r="68" spans="1:27" s="2" customFormat="1" ht="30" hidden="1" customHeight="1" x14ac:dyDescent="0.3">
      <c r="A68" s="18" t="s">
        <v>69</v>
      </c>
      <c r="B68" s="23">
        <v>19299</v>
      </c>
      <c r="C68" s="23">
        <f t="shared" si="17"/>
        <v>18624.400000000001</v>
      </c>
      <c r="D68" s="15"/>
      <c r="E68" s="105">
        <v>39137</v>
      </c>
      <c r="F68" s="115">
        <v>51.4</v>
      </c>
      <c r="G68" s="115">
        <v>135</v>
      </c>
      <c r="H68" s="115">
        <v>1749</v>
      </c>
      <c r="I68" s="115">
        <v>591</v>
      </c>
      <c r="J68" s="115">
        <v>568</v>
      </c>
      <c r="K68" s="115">
        <v>1165</v>
      </c>
      <c r="L68" s="115">
        <v>96</v>
      </c>
      <c r="M68" s="115">
        <v>2052</v>
      </c>
      <c r="N68" s="115">
        <v>94</v>
      </c>
      <c r="O68" s="115">
        <v>463</v>
      </c>
      <c r="P68" s="115">
        <v>240</v>
      </c>
      <c r="Q68" s="115">
        <v>1584</v>
      </c>
      <c r="R68" s="115">
        <v>1766</v>
      </c>
      <c r="S68" s="115">
        <v>263</v>
      </c>
      <c r="T68" s="115">
        <v>590</v>
      </c>
      <c r="U68" s="115">
        <v>488</v>
      </c>
      <c r="V68" s="115">
        <v>70</v>
      </c>
      <c r="W68" s="115">
        <v>45</v>
      </c>
      <c r="X68" s="115">
        <v>773</v>
      </c>
      <c r="Y68" s="115">
        <v>5187</v>
      </c>
      <c r="Z68" s="115">
        <v>654</v>
      </c>
      <c r="AA68" s="21"/>
    </row>
    <row r="69" spans="1:27" s="2" customFormat="1" ht="30" hidden="1" customHeight="1" x14ac:dyDescent="0.3">
      <c r="A69" s="18" t="s">
        <v>70</v>
      </c>
      <c r="B69" s="23">
        <v>9183</v>
      </c>
      <c r="C69" s="23">
        <f t="shared" si="17"/>
        <v>11812.3</v>
      </c>
      <c r="D69" s="15"/>
      <c r="E69" s="105">
        <v>14333</v>
      </c>
      <c r="F69" s="115">
        <v>255</v>
      </c>
      <c r="G69" s="115">
        <v>187</v>
      </c>
      <c r="H69" s="115">
        <v>4513</v>
      </c>
      <c r="I69" s="115">
        <v>1118</v>
      </c>
      <c r="J69" s="115">
        <v>302</v>
      </c>
      <c r="K69" s="115">
        <v>806</v>
      </c>
      <c r="L69" s="115">
        <v>422</v>
      </c>
      <c r="M69" s="115">
        <v>262</v>
      </c>
      <c r="N69" s="115">
        <v>193</v>
      </c>
      <c r="O69" s="115">
        <v>70</v>
      </c>
      <c r="P69" s="115">
        <v>55</v>
      </c>
      <c r="Q69" s="115">
        <v>130</v>
      </c>
      <c r="R69" s="115">
        <v>472</v>
      </c>
      <c r="S69" s="115">
        <v>327</v>
      </c>
      <c r="T69" s="115">
        <v>184</v>
      </c>
      <c r="U69" s="115">
        <v>238</v>
      </c>
      <c r="V69" s="115">
        <v>120</v>
      </c>
      <c r="W69" s="115">
        <v>38</v>
      </c>
      <c r="X69" s="115">
        <v>778.3</v>
      </c>
      <c r="Y69" s="115">
        <v>478</v>
      </c>
      <c r="Z69" s="115">
        <v>864</v>
      </c>
      <c r="AA69" s="21"/>
    </row>
    <row r="70" spans="1:27" s="2" customFormat="1" ht="30" hidden="1" customHeight="1" x14ac:dyDescent="0.3">
      <c r="A70" s="18" t="s">
        <v>71</v>
      </c>
      <c r="B70" s="23">
        <v>1001</v>
      </c>
      <c r="C70" s="23">
        <f t="shared" si="17"/>
        <v>503.8</v>
      </c>
      <c r="D70" s="15"/>
      <c r="E70" s="105">
        <v>1461</v>
      </c>
      <c r="F70" s="115"/>
      <c r="G70" s="115"/>
      <c r="H70" s="115"/>
      <c r="I70" s="115">
        <v>35</v>
      </c>
      <c r="J70" s="115"/>
      <c r="K70" s="115"/>
      <c r="L70" s="115"/>
      <c r="M70" s="115"/>
      <c r="N70" s="115"/>
      <c r="O70" s="115"/>
      <c r="P70" s="115"/>
      <c r="Q70" s="115"/>
      <c r="R70" s="115">
        <v>112</v>
      </c>
      <c r="S70" s="115">
        <v>13.8</v>
      </c>
      <c r="T70" s="115">
        <v>138</v>
      </c>
      <c r="U70" s="115"/>
      <c r="V70" s="115">
        <v>205</v>
      </c>
      <c r="W70" s="115"/>
      <c r="X70" s="115"/>
      <c r="Y70" s="115"/>
      <c r="Z70" s="115"/>
      <c r="AA70" s="21"/>
    </row>
    <row r="71" spans="1:27" s="2" customFormat="1" ht="30" hidden="1" customHeight="1" x14ac:dyDescent="0.3">
      <c r="A71" s="18" t="s">
        <v>72</v>
      </c>
      <c r="B71" s="23">
        <v>915</v>
      </c>
      <c r="C71" s="23">
        <f t="shared" si="17"/>
        <v>2435</v>
      </c>
      <c r="D71" s="15"/>
      <c r="E71" s="105">
        <v>1271</v>
      </c>
      <c r="F71" s="99"/>
      <c r="G71" s="99"/>
      <c r="H71" s="99"/>
      <c r="I71" s="122"/>
      <c r="J71" s="122">
        <v>20</v>
      </c>
      <c r="K71" s="115">
        <v>400</v>
      </c>
      <c r="L71" s="115"/>
      <c r="M71" s="115"/>
      <c r="N71" s="115"/>
      <c r="O71" s="115"/>
      <c r="P71" s="115"/>
      <c r="Q71" s="115"/>
      <c r="R71" s="115">
        <v>1915</v>
      </c>
      <c r="S71" s="115"/>
      <c r="T71" s="115"/>
      <c r="U71" s="115"/>
      <c r="V71" s="115"/>
      <c r="W71" s="115"/>
      <c r="X71" s="115">
        <v>100</v>
      </c>
      <c r="Y71" s="115"/>
      <c r="Z71" s="115"/>
      <c r="AA71" s="21"/>
    </row>
    <row r="72" spans="1:27" s="2" customFormat="1" ht="30" hidden="1" customHeight="1" x14ac:dyDescent="0.3">
      <c r="A72" s="18" t="s">
        <v>73</v>
      </c>
      <c r="B72" s="23">
        <v>861</v>
      </c>
      <c r="C72" s="23">
        <f t="shared" si="17"/>
        <v>1376</v>
      </c>
      <c r="D72" s="15"/>
      <c r="E72" s="105"/>
      <c r="F72" s="115"/>
      <c r="G72" s="115"/>
      <c r="H72" s="115">
        <v>50</v>
      </c>
      <c r="I72" s="115">
        <v>559</v>
      </c>
      <c r="J72" s="115">
        <v>636</v>
      </c>
      <c r="K72" s="115">
        <v>31</v>
      </c>
      <c r="L72" s="115"/>
      <c r="M72" s="115">
        <v>100</v>
      </c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21"/>
    </row>
    <row r="73" spans="1:27" s="2" customFormat="1" ht="30" hidden="1" customHeight="1" x14ac:dyDescent="0.3">
      <c r="A73" s="18" t="s">
        <v>74</v>
      </c>
      <c r="B73" s="23"/>
      <c r="C73" s="23">
        <f t="shared" si="17"/>
        <v>0</v>
      </c>
      <c r="D73" s="15" t="e">
        <f>C73/B73</f>
        <v>#DIV/0!</v>
      </c>
      <c r="E73" s="10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21"/>
    </row>
    <row r="74" spans="1:27" s="2" customFormat="1" ht="30" hidden="1" customHeight="1" x14ac:dyDescent="0.3">
      <c r="A74" s="18" t="s">
        <v>75</v>
      </c>
      <c r="B74" s="23">
        <v>103</v>
      </c>
      <c r="C74" s="23">
        <f t="shared" si="17"/>
        <v>97</v>
      </c>
      <c r="D74" s="15"/>
      <c r="E74" s="105"/>
      <c r="F74" s="115"/>
      <c r="G74" s="115"/>
      <c r="H74" s="115"/>
      <c r="I74" s="115">
        <v>22</v>
      </c>
      <c r="J74" s="115"/>
      <c r="K74" s="115"/>
      <c r="L74" s="115"/>
      <c r="M74" s="115"/>
      <c r="N74" s="115"/>
      <c r="O74" s="115"/>
      <c r="P74" s="115"/>
      <c r="Q74" s="115"/>
      <c r="R74" s="115"/>
      <c r="S74" s="115">
        <v>30</v>
      </c>
      <c r="T74" s="115">
        <v>9</v>
      </c>
      <c r="U74" s="115"/>
      <c r="V74" s="115"/>
      <c r="W74" s="115"/>
      <c r="X74" s="115">
        <v>36</v>
      </c>
      <c r="Y74" s="115"/>
      <c r="Z74" s="115"/>
      <c r="AA74" s="21"/>
    </row>
    <row r="75" spans="1:27" ht="30" hidden="1" customHeight="1" x14ac:dyDescent="0.3">
      <c r="A75" s="11" t="s">
        <v>76</v>
      </c>
      <c r="B75" s="23"/>
      <c r="C75" s="23">
        <f t="shared" si="17"/>
        <v>0</v>
      </c>
      <c r="D75" s="15" t="e">
        <f>C75/B75</f>
        <v>#DIV/0!</v>
      </c>
      <c r="E75" s="10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</row>
    <row r="76" spans="1:27" ht="30" hidden="1" customHeight="1" x14ac:dyDescent="0.3">
      <c r="A76" s="32" t="s">
        <v>77</v>
      </c>
      <c r="B76" s="23">
        <v>103</v>
      </c>
      <c r="C76" s="23">
        <f>SUM(F76:Z76)</f>
        <v>105</v>
      </c>
      <c r="D76" s="15">
        <f>C76/B76</f>
        <v>1.0194174757281553</v>
      </c>
      <c r="E76" s="105"/>
      <c r="F76" s="115"/>
      <c r="G76" s="115"/>
      <c r="H76" s="115"/>
      <c r="I76" s="115">
        <v>22</v>
      </c>
      <c r="J76" s="115"/>
      <c r="K76" s="115"/>
      <c r="L76" s="115"/>
      <c r="M76" s="115"/>
      <c r="N76" s="115"/>
      <c r="O76" s="115"/>
      <c r="P76" s="115"/>
      <c r="Q76" s="115"/>
      <c r="R76" s="115"/>
      <c r="S76" s="115">
        <v>30</v>
      </c>
      <c r="T76" s="115">
        <v>15</v>
      </c>
      <c r="U76" s="115"/>
      <c r="V76" s="115"/>
      <c r="W76" s="115"/>
      <c r="X76" s="115">
        <v>38</v>
      </c>
      <c r="Y76" s="115"/>
      <c r="Z76" s="115"/>
    </row>
    <row r="77" spans="1:27" ht="30" hidden="1" customHeight="1" x14ac:dyDescent="0.3">
      <c r="A77" s="13" t="s">
        <v>52</v>
      </c>
      <c r="B77" s="33"/>
      <c r="C77" s="23">
        <f>SUM(F77:Z77)</f>
        <v>0</v>
      </c>
      <c r="D77" s="15" t="e">
        <f>C77/B77</f>
        <v>#DIV/0!</v>
      </c>
      <c r="E77" s="105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1:27" ht="30" hidden="1" customHeight="1" x14ac:dyDescent="0.3">
      <c r="A78" s="13" t="s">
        <v>78</v>
      </c>
      <c r="B78" s="33"/>
      <c r="C78" s="23">
        <f>SUM(F78:Z78)</f>
        <v>364</v>
      </c>
      <c r="D78" s="15"/>
      <c r="E78" s="105"/>
      <c r="F78" s="123">
        <v>8</v>
      </c>
      <c r="G78" s="123">
        <v>13</v>
      </c>
      <c r="H78" s="123">
        <v>48</v>
      </c>
      <c r="I78" s="123">
        <v>20</v>
      </c>
      <c r="J78" s="123">
        <v>15</v>
      </c>
      <c r="K78" s="123">
        <v>42</v>
      </c>
      <c r="L78" s="123">
        <v>13</v>
      </c>
      <c r="M78" s="123">
        <v>7</v>
      </c>
      <c r="N78" s="123">
        <v>10</v>
      </c>
      <c r="O78" s="123">
        <v>1</v>
      </c>
      <c r="P78" s="123"/>
      <c r="Q78" s="123">
        <v>8</v>
      </c>
      <c r="R78" s="123">
        <v>19</v>
      </c>
      <c r="S78" s="123">
        <v>31</v>
      </c>
      <c r="T78" s="123">
        <v>8</v>
      </c>
      <c r="U78" s="123">
        <v>11</v>
      </c>
      <c r="V78" s="123">
        <v>10</v>
      </c>
      <c r="W78" s="123">
        <v>3</v>
      </c>
      <c r="X78" s="123">
        <v>10</v>
      </c>
      <c r="Y78" s="123">
        <v>62</v>
      </c>
      <c r="Z78" s="123">
        <v>25</v>
      </c>
    </row>
    <row r="79" spans="1:27" ht="30" hidden="1" customHeight="1" x14ac:dyDescent="0.3">
      <c r="A79" s="13"/>
      <c r="B79" s="33"/>
      <c r="C79" s="39"/>
      <c r="D79" s="15" t="e">
        <f>C79/B79</f>
        <v>#DIV/0!</v>
      </c>
      <c r="E79" s="105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80" spans="1:27" s="4" customFormat="1" ht="30" hidden="1" customHeight="1" x14ac:dyDescent="0.3">
      <c r="A80" s="75" t="s">
        <v>79</v>
      </c>
      <c r="B80" s="40">
        <v>12</v>
      </c>
      <c r="C80" s="40">
        <f>SUM(F80:Z80)</f>
        <v>22</v>
      </c>
      <c r="D80" s="15">
        <f>C80/B80</f>
        <v>1.8333333333333333</v>
      </c>
      <c r="E80" s="105"/>
      <c r="F80" s="125"/>
      <c r="G80" s="125">
        <v>1</v>
      </c>
      <c r="H80" s="125"/>
      <c r="I80" s="125">
        <v>4</v>
      </c>
      <c r="J80" s="125">
        <v>2</v>
      </c>
      <c r="K80" s="125"/>
      <c r="L80" s="125"/>
      <c r="M80" s="125">
        <v>2</v>
      </c>
      <c r="N80" s="125"/>
      <c r="O80" s="125">
        <v>1</v>
      </c>
      <c r="P80" s="125"/>
      <c r="Q80" s="125">
        <v>2</v>
      </c>
      <c r="R80" s="125">
        <v>3</v>
      </c>
      <c r="S80" s="125">
        <v>2</v>
      </c>
      <c r="T80" s="125">
        <v>2</v>
      </c>
      <c r="U80" s="125">
        <v>1</v>
      </c>
      <c r="V80" s="125"/>
      <c r="W80" s="125">
        <v>1</v>
      </c>
      <c r="X80" s="125">
        <v>1</v>
      </c>
      <c r="Y80" s="125"/>
      <c r="Z80" s="125"/>
    </row>
    <row r="81" spans="1:27" ht="30" hidden="1" customHeight="1" x14ac:dyDescent="0.3">
      <c r="A81" s="13"/>
      <c r="B81" s="33"/>
      <c r="C81" s="39"/>
      <c r="D81" s="15" t="e">
        <f>C81/B81</f>
        <v>#DIV/0!</v>
      </c>
      <c r="E81" s="15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</row>
    <row r="82" spans="1:27" ht="21.6" hidden="1" customHeight="1" x14ac:dyDescent="0.3">
      <c r="A82" s="13"/>
      <c r="B82" s="33"/>
      <c r="C82" s="19"/>
      <c r="D82" s="15"/>
      <c r="E82" s="15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spans="1:27" s="43" customFormat="1" ht="30" hidden="1" customHeight="1" x14ac:dyDescent="0.3">
      <c r="A83" s="13" t="s">
        <v>80</v>
      </c>
      <c r="B83" s="42"/>
      <c r="C83" s="42">
        <f>SUM(F83:Z83)</f>
        <v>9102</v>
      </c>
      <c r="D83" s="15"/>
      <c r="E83" s="15"/>
      <c r="F83" s="94">
        <f t="shared" ref="F83:Z83" si="18">(F42-F84)</f>
        <v>302</v>
      </c>
      <c r="G83" s="94">
        <f t="shared" si="18"/>
        <v>0</v>
      </c>
      <c r="H83" s="94">
        <f t="shared" si="18"/>
        <v>1429</v>
      </c>
      <c r="I83" s="94">
        <f t="shared" si="18"/>
        <v>306</v>
      </c>
      <c r="J83" s="94">
        <f t="shared" si="18"/>
        <v>80</v>
      </c>
      <c r="K83" s="94">
        <f t="shared" si="18"/>
        <v>0</v>
      </c>
      <c r="L83" s="94">
        <f t="shared" si="18"/>
        <v>98</v>
      </c>
      <c r="M83" s="94">
        <f t="shared" si="18"/>
        <v>478</v>
      </c>
      <c r="N83" s="94">
        <f t="shared" si="18"/>
        <v>275</v>
      </c>
      <c r="O83" s="94">
        <f t="shared" si="18"/>
        <v>30</v>
      </c>
      <c r="P83" s="94">
        <f t="shared" si="18"/>
        <v>442</v>
      </c>
      <c r="Q83" s="94">
        <f t="shared" si="18"/>
        <v>466</v>
      </c>
      <c r="R83" s="94">
        <f t="shared" si="18"/>
        <v>457</v>
      </c>
      <c r="S83" s="94">
        <f t="shared" si="18"/>
        <v>738</v>
      </c>
      <c r="T83" s="94">
        <f t="shared" si="18"/>
        <v>539</v>
      </c>
      <c r="U83" s="94">
        <f t="shared" si="18"/>
        <v>153</v>
      </c>
      <c r="V83" s="94">
        <f t="shared" si="18"/>
        <v>2085</v>
      </c>
      <c r="W83" s="94">
        <f t="shared" si="18"/>
        <v>626</v>
      </c>
      <c r="X83" s="94">
        <f t="shared" si="18"/>
        <v>598</v>
      </c>
      <c r="Y83" s="94">
        <f t="shared" si="18"/>
        <v>0</v>
      </c>
      <c r="Z83" s="94">
        <f t="shared" si="18"/>
        <v>0</v>
      </c>
    </row>
    <row r="84" spans="1:27" ht="30.6" hidden="1" customHeight="1" x14ac:dyDescent="0.3">
      <c r="A84" s="13" t="s">
        <v>81</v>
      </c>
      <c r="B84" s="23">
        <v>213382</v>
      </c>
      <c r="C84" s="23">
        <f>SUM(F84:Z84)</f>
        <v>195920</v>
      </c>
      <c r="D84" s="15"/>
      <c r="E84" s="15"/>
      <c r="F84" s="10">
        <v>8529</v>
      </c>
      <c r="G84" s="10">
        <v>6007</v>
      </c>
      <c r="H84" s="10">
        <v>13125</v>
      </c>
      <c r="I84" s="10">
        <v>12611</v>
      </c>
      <c r="J84" s="10">
        <v>5905</v>
      </c>
      <c r="K84" s="10">
        <v>12100</v>
      </c>
      <c r="L84" s="10">
        <v>9773</v>
      </c>
      <c r="M84" s="10">
        <v>11490</v>
      </c>
      <c r="N84" s="10">
        <v>10267</v>
      </c>
      <c r="O84" s="10">
        <v>3000</v>
      </c>
      <c r="P84" s="10">
        <v>6411</v>
      </c>
      <c r="Q84" s="10">
        <v>8254</v>
      </c>
      <c r="R84" s="10">
        <v>11612</v>
      </c>
      <c r="S84" s="10">
        <v>12792</v>
      </c>
      <c r="T84" s="10">
        <v>12546</v>
      </c>
      <c r="U84" s="10">
        <v>9671</v>
      </c>
      <c r="V84" s="10">
        <v>7225</v>
      </c>
      <c r="W84" s="10">
        <v>2750</v>
      </c>
      <c r="X84" s="10">
        <v>7012</v>
      </c>
      <c r="Y84" s="10">
        <v>15901</v>
      </c>
      <c r="Z84" s="10">
        <v>8939</v>
      </c>
      <c r="AA84" s="20"/>
    </row>
    <row r="85" spans="1:27" ht="30.6" hidden="1" customHeight="1" x14ac:dyDescent="0.3">
      <c r="A85" s="13" t="s">
        <v>201</v>
      </c>
      <c r="B85" s="23"/>
      <c r="C85" s="23">
        <f>SUM(F85:Z85)</f>
        <v>22549.5</v>
      </c>
      <c r="D85" s="15"/>
      <c r="E85" s="15"/>
      <c r="F85" s="10">
        <v>125</v>
      </c>
      <c r="G85" s="10"/>
      <c r="H85" s="10"/>
      <c r="I85" s="10">
        <v>375.5</v>
      </c>
      <c r="J85" s="10">
        <v>0</v>
      </c>
      <c r="K85" s="10">
        <v>3865</v>
      </c>
      <c r="L85" s="10">
        <v>1883</v>
      </c>
      <c r="M85" s="10">
        <v>1800</v>
      </c>
      <c r="N85" s="10"/>
      <c r="O85" s="10"/>
      <c r="P85" s="10"/>
      <c r="Q85" s="10">
        <v>527</v>
      </c>
      <c r="R85" s="10"/>
      <c r="S85" s="10">
        <v>8211</v>
      </c>
      <c r="T85" s="10">
        <v>0</v>
      </c>
      <c r="U85" s="10">
        <v>0</v>
      </c>
      <c r="V85" s="10"/>
      <c r="W85" s="10"/>
      <c r="X85" s="10">
        <v>400</v>
      </c>
      <c r="Y85" s="10">
        <v>3150</v>
      </c>
      <c r="Z85" s="10">
        <v>2213</v>
      </c>
      <c r="AA85" s="20"/>
    </row>
    <row r="86" spans="1:27" ht="30" hidden="1" customHeight="1" x14ac:dyDescent="0.3">
      <c r="A86" s="13" t="s">
        <v>202</v>
      </c>
      <c r="B86" s="33"/>
      <c r="C86" s="23">
        <f>SUM(F86:Z86)</f>
        <v>47</v>
      </c>
      <c r="D86" s="15" t="e">
        <f>C86/B86</f>
        <v>#DIV/0!</v>
      </c>
      <c r="E86" s="15"/>
      <c r="F86" s="10">
        <v>1</v>
      </c>
      <c r="G86" s="10"/>
      <c r="H86" s="10"/>
      <c r="I86" s="10">
        <v>1</v>
      </c>
      <c r="J86" s="10">
        <v>0</v>
      </c>
      <c r="K86" s="10">
        <v>3</v>
      </c>
      <c r="L86" s="10">
        <v>3</v>
      </c>
      <c r="M86" s="10">
        <v>3</v>
      </c>
      <c r="N86" s="10"/>
      <c r="O86" s="10"/>
      <c r="P86" s="10"/>
      <c r="Q86" s="10">
        <v>1</v>
      </c>
      <c r="R86" s="10"/>
      <c r="S86" s="10">
        <v>25</v>
      </c>
      <c r="T86" s="10">
        <v>0</v>
      </c>
      <c r="U86" s="10">
        <v>0</v>
      </c>
      <c r="V86" s="10"/>
      <c r="W86" s="10"/>
      <c r="X86" s="10">
        <v>1</v>
      </c>
      <c r="Y86" s="10">
        <v>4</v>
      </c>
      <c r="Z86" s="10">
        <v>5</v>
      </c>
    </row>
    <row r="87" spans="1:27" s="43" customFormat="1" ht="30" hidden="1" customHeight="1" x14ac:dyDescent="0.3">
      <c r="A87" s="13" t="s">
        <v>82</v>
      </c>
      <c r="B87" s="42"/>
      <c r="C87" s="42"/>
      <c r="D87" s="15"/>
      <c r="E87" s="15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7" ht="30" hidden="1" customHeight="1" x14ac:dyDescent="0.3">
      <c r="A88" s="13" t="s">
        <v>83</v>
      </c>
      <c r="B88" s="34"/>
      <c r="C88" s="27">
        <f>SUM(F88:Z88)</f>
        <v>0</v>
      </c>
      <c r="D88" s="15" t="e">
        <f>C88/B88</f>
        <v>#DIV/0!</v>
      </c>
      <c r="E88" s="101"/>
      <c r="F88" s="34"/>
      <c r="G88" s="34"/>
      <c r="H88" s="34"/>
      <c r="I88" s="34"/>
      <c r="J88" s="34"/>
      <c r="K88" s="34"/>
      <c r="L88" s="34"/>
      <c r="M88" s="34"/>
      <c r="N88" s="34"/>
      <c r="O88" s="36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7" ht="30" hidden="1" customHeight="1" x14ac:dyDescent="0.3">
      <c r="A89" s="44" t="s">
        <v>84</v>
      </c>
      <c r="B89" s="45"/>
      <c r="C89" s="45"/>
      <c r="D89" s="15" t="e">
        <f>C89/B89</f>
        <v>#DIV/0!</v>
      </c>
      <c r="E89" s="102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7" ht="30" hidden="1" customHeight="1" x14ac:dyDescent="0.3">
      <c r="A90" s="13" t="s">
        <v>85</v>
      </c>
      <c r="B90" s="41"/>
      <c r="C90" s="41"/>
      <c r="D90" s="15" t="e">
        <f>C90/B90</f>
        <v>#DIV/0!</v>
      </c>
      <c r="E90" s="102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7" ht="30" hidden="1" customHeight="1" x14ac:dyDescent="0.3">
      <c r="A91" s="13" t="s">
        <v>86</v>
      </c>
      <c r="B91" s="29"/>
      <c r="C91" s="29" t="e">
        <f>C90/C89</f>
        <v>#DIV/0!</v>
      </c>
      <c r="D91" s="15" t="e">
        <f>C91/B91</f>
        <v>#DIV/0!</v>
      </c>
      <c r="E91" s="102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7" ht="30" hidden="1" customHeight="1" x14ac:dyDescent="0.3">
      <c r="A92" s="44" t="s">
        <v>177</v>
      </c>
      <c r="B92" s="79"/>
      <c r="C92" s="79"/>
      <c r="D92" s="47"/>
      <c r="E92" s="47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7" s="12" customFormat="1" ht="30" hidden="1" customHeight="1" outlineLevel="1" x14ac:dyDescent="0.25">
      <c r="A93" s="48" t="s">
        <v>87</v>
      </c>
      <c r="B93" s="23">
        <v>269496</v>
      </c>
      <c r="C93" s="27">
        <f t="shared" ref="C93:C156" si="19">SUM(F93:Z93)</f>
        <v>291493</v>
      </c>
      <c r="D93" s="15">
        <f>C93/B93</f>
        <v>1.0816227328049397</v>
      </c>
      <c r="E93" s="15"/>
      <c r="F93" s="10">
        <v>12488</v>
      </c>
      <c r="G93" s="10">
        <v>8189</v>
      </c>
      <c r="H93" s="10">
        <v>17843</v>
      </c>
      <c r="I93" s="10">
        <v>18108</v>
      </c>
      <c r="J93" s="10">
        <v>8809</v>
      </c>
      <c r="K93" s="10">
        <v>20108</v>
      </c>
      <c r="L93" s="10">
        <v>13038</v>
      </c>
      <c r="M93" s="10">
        <v>15559</v>
      </c>
      <c r="N93" s="10">
        <v>15266</v>
      </c>
      <c r="O93" s="10">
        <v>4358</v>
      </c>
      <c r="P93" s="10">
        <v>9482</v>
      </c>
      <c r="Q93" s="10">
        <v>14031</v>
      </c>
      <c r="R93" s="10">
        <v>18400</v>
      </c>
      <c r="S93" s="10">
        <v>16658</v>
      </c>
      <c r="T93" s="10">
        <v>20579</v>
      </c>
      <c r="U93" s="10">
        <v>13864</v>
      </c>
      <c r="V93" s="10">
        <v>11507</v>
      </c>
      <c r="W93" s="10">
        <v>5389</v>
      </c>
      <c r="X93" s="10">
        <v>13504</v>
      </c>
      <c r="Y93" s="10">
        <v>23514</v>
      </c>
      <c r="Z93" s="10">
        <v>10799</v>
      </c>
    </row>
    <row r="94" spans="1:27" s="12" customFormat="1" ht="30" hidden="1" customHeight="1" outlineLevel="1" x14ac:dyDescent="0.25">
      <c r="A94" s="48" t="s">
        <v>92</v>
      </c>
      <c r="B94" s="39"/>
      <c r="C94" s="27">
        <f t="shared" si="19"/>
        <v>0</v>
      </c>
      <c r="D94" s="15"/>
      <c r="E94" s="15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7" s="12" customFormat="1" ht="30" hidden="1" customHeight="1" outlineLevel="1" x14ac:dyDescent="0.25">
      <c r="A95" s="48" t="s">
        <v>154</v>
      </c>
      <c r="B95" s="39"/>
      <c r="C95" s="27">
        <f t="shared" si="19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7" s="12" customFormat="1" ht="34.200000000000003" hidden="1" customHeight="1" outlineLevel="1" x14ac:dyDescent="0.25">
      <c r="A96" s="48" t="s">
        <v>155</v>
      </c>
      <c r="B96" s="39"/>
      <c r="C96" s="27">
        <f t="shared" si="19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50" customFormat="1" ht="34.799999999999997" hidden="1" customHeight="1" outlineLevel="1" x14ac:dyDescent="0.25">
      <c r="A97" s="13" t="s">
        <v>88</v>
      </c>
      <c r="B97" s="39"/>
      <c r="C97" s="27">
        <f t="shared" si="19"/>
        <v>30</v>
      </c>
      <c r="D97" s="15"/>
      <c r="E97" s="15"/>
      <c r="F97" s="10"/>
      <c r="G97" s="10"/>
      <c r="H97" s="10"/>
      <c r="I97" s="10">
        <v>30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s="50" customFormat="1" ht="36.6" hidden="1" customHeight="1" outlineLevel="1" x14ac:dyDescent="0.25">
      <c r="A98" s="13" t="s">
        <v>89</v>
      </c>
      <c r="B98" s="39"/>
      <c r="C98" s="27">
        <f t="shared" si="19"/>
        <v>1762</v>
      </c>
      <c r="D98" s="15"/>
      <c r="E98" s="15"/>
      <c r="F98" s="10"/>
      <c r="G98" s="10"/>
      <c r="H98" s="10"/>
      <c r="I98" s="10">
        <v>104</v>
      </c>
      <c r="J98" s="10"/>
      <c r="K98" s="10"/>
      <c r="L98" s="10"/>
      <c r="M98" s="10">
        <v>571</v>
      </c>
      <c r="N98" s="10"/>
      <c r="O98" s="10"/>
      <c r="P98" s="10"/>
      <c r="Q98" s="10"/>
      <c r="R98" s="10">
        <v>747</v>
      </c>
      <c r="S98" s="10"/>
      <c r="T98" s="10"/>
      <c r="U98" s="10">
        <v>340</v>
      </c>
      <c r="V98" s="10"/>
      <c r="W98" s="10"/>
      <c r="X98" s="10"/>
      <c r="Y98" s="10"/>
      <c r="Z98" s="10"/>
    </row>
    <row r="99" spans="1:26" s="12" customFormat="1" ht="34.200000000000003" customHeight="1" outlineLevel="1" x14ac:dyDescent="0.25">
      <c r="A99" s="11" t="s">
        <v>90</v>
      </c>
      <c r="B99" s="27">
        <v>267625</v>
      </c>
      <c r="C99" s="27">
        <f t="shared" si="19"/>
        <v>289709</v>
      </c>
      <c r="D99" s="15">
        <f>C99/B99</f>
        <v>1.0825184493227464</v>
      </c>
      <c r="E99" s="15"/>
      <c r="F99" s="10">
        <f>F93-F97-F98</f>
        <v>12488</v>
      </c>
      <c r="G99" s="10">
        <f t="shared" ref="G99:Z99" si="20">G93-G97-G98</f>
        <v>8189</v>
      </c>
      <c r="H99" s="10">
        <f t="shared" si="20"/>
        <v>17843</v>
      </c>
      <c r="I99" s="10">
        <f t="shared" si="20"/>
        <v>17974</v>
      </c>
      <c r="J99" s="10">
        <f t="shared" si="20"/>
        <v>8809</v>
      </c>
      <c r="K99" s="10">
        <f t="shared" si="20"/>
        <v>20108</v>
      </c>
      <c r="L99" s="10">
        <v>13046</v>
      </c>
      <c r="M99" s="10">
        <f t="shared" si="20"/>
        <v>14988</v>
      </c>
      <c r="N99" s="10">
        <f t="shared" si="20"/>
        <v>15266</v>
      </c>
      <c r="O99" s="10">
        <f t="shared" si="20"/>
        <v>4358</v>
      </c>
      <c r="P99" s="10">
        <f t="shared" si="20"/>
        <v>9482</v>
      </c>
      <c r="Q99" s="10">
        <f t="shared" si="20"/>
        <v>14031</v>
      </c>
      <c r="R99" s="10">
        <f t="shared" si="20"/>
        <v>17653</v>
      </c>
      <c r="S99" s="10">
        <f t="shared" si="20"/>
        <v>16658</v>
      </c>
      <c r="T99" s="10">
        <f t="shared" si="20"/>
        <v>20579</v>
      </c>
      <c r="U99" s="10">
        <f t="shared" si="20"/>
        <v>13524</v>
      </c>
      <c r="V99" s="10">
        <f t="shared" si="20"/>
        <v>11507</v>
      </c>
      <c r="W99" s="10">
        <f t="shared" si="20"/>
        <v>5389</v>
      </c>
      <c r="X99" s="10">
        <f t="shared" si="20"/>
        <v>13504</v>
      </c>
      <c r="Y99" s="10">
        <f t="shared" si="20"/>
        <v>23514</v>
      </c>
      <c r="Z99" s="10">
        <f t="shared" si="20"/>
        <v>10799</v>
      </c>
    </row>
    <row r="100" spans="1:26" s="12" customFormat="1" ht="30" customHeight="1" x14ac:dyDescent="0.25">
      <c r="A100" s="32" t="s">
        <v>91</v>
      </c>
      <c r="B100" s="23">
        <v>264511</v>
      </c>
      <c r="C100" s="27">
        <f t="shared" si="19"/>
        <v>287908</v>
      </c>
      <c r="D100" s="15">
        <f>C100/B100</f>
        <v>1.0884537883112611</v>
      </c>
      <c r="E100" s="15"/>
      <c r="F100" s="39">
        <v>12328</v>
      </c>
      <c r="G100" s="39">
        <v>8107</v>
      </c>
      <c r="H100" s="39">
        <v>17843</v>
      </c>
      <c r="I100" s="39">
        <v>17290</v>
      </c>
      <c r="J100" s="39">
        <v>8809</v>
      </c>
      <c r="K100" s="39">
        <v>20108</v>
      </c>
      <c r="L100" s="39">
        <v>13046</v>
      </c>
      <c r="M100" s="39">
        <v>14988</v>
      </c>
      <c r="N100" s="39">
        <v>15266</v>
      </c>
      <c r="O100" s="39">
        <v>4358</v>
      </c>
      <c r="P100" s="39">
        <v>9482</v>
      </c>
      <c r="Q100" s="39">
        <v>13953</v>
      </c>
      <c r="R100" s="39">
        <v>17475</v>
      </c>
      <c r="S100" s="39">
        <v>16658</v>
      </c>
      <c r="T100" s="39">
        <v>19975</v>
      </c>
      <c r="U100" s="39">
        <v>13409</v>
      </c>
      <c r="V100" s="39">
        <v>11643</v>
      </c>
      <c r="W100" s="39">
        <v>5353</v>
      </c>
      <c r="X100" s="39">
        <v>13504</v>
      </c>
      <c r="Y100" s="39">
        <v>23514</v>
      </c>
      <c r="Z100" s="39">
        <v>10799</v>
      </c>
    </row>
    <row r="101" spans="1:26" s="12" customFormat="1" ht="30" customHeight="1" x14ac:dyDescent="0.25">
      <c r="A101" s="13" t="s">
        <v>183</v>
      </c>
      <c r="B101" s="29">
        <f>B100/B99</f>
        <v>0.98836431574030825</v>
      </c>
      <c r="C101" s="29">
        <f>C100/C99</f>
        <v>0.99378341715307428</v>
      </c>
      <c r="D101" s="15"/>
      <c r="E101" s="29" t="e">
        <f>E100/E99</f>
        <v>#DIV/0!</v>
      </c>
      <c r="F101" s="29">
        <f>F100/F99</f>
        <v>0.98718770019218449</v>
      </c>
      <c r="G101" s="29">
        <f>G100/G99</f>
        <v>0.9899865673464403</v>
      </c>
      <c r="H101" s="29">
        <f t="shared" ref="H101:Z101" si="21">H100/H99</f>
        <v>1</v>
      </c>
      <c r="I101" s="29">
        <f t="shared" si="21"/>
        <v>0.96194503171247359</v>
      </c>
      <c r="J101" s="29">
        <f t="shared" si="21"/>
        <v>1</v>
      </c>
      <c r="K101" s="29">
        <f t="shared" si="21"/>
        <v>1</v>
      </c>
      <c r="L101" s="29">
        <f t="shared" si="21"/>
        <v>1</v>
      </c>
      <c r="M101" s="29">
        <f t="shared" si="21"/>
        <v>1</v>
      </c>
      <c r="N101" s="29">
        <f t="shared" si="21"/>
        <v>1</v>
      </c>
      <c r="O101" s="29">
        <f t="shared" si="21"/>
        <v>1</v>
      </c>
      <c r="P101" s="29">
        <f t="shared" si="21"/>
        <v>1</v>
      </c>
      <c r="Q101" s="29">
        <f t="shared" si="21"/>
        <v>0.99444088090656402</v>
      </c>
      <c r="R101" s="29">
        <f t="shared" si="21"/>
        <v>0.98991672803489494</v>
      </c>
      <c r="S101" s="29">
        <f t="shared" si="21"/>
        <v>1</v>
      </c>
      <c r="T101" s="29">
        <f t="shared" si="21"/>
        <v>0.97064969143301427</v>
      </c>
      <c r="U101" s="29">
        <f t="shared" si="21"/>
        <v>0.99149659863945583</v>
      </c>
      <c r="V101" s="29">
        <f t="shared" si="21"/>
        <v>1.0118188928478318</v>
      </c>
      <c r="W101" s="29">
        <f t="shared" si="21"/>
        <v>0.99331972536648727</v>
      </c>
      <c r="X101" s="29">
        <f t="shared" si="21"/>
        <v>1</v>
      </c>
      <c r="Y101" s="29">
        <f t="shared" si="21"/>
        <v>1</v>
      </c>
      <c r="Z101" s="29">
        <f t="shared" si="21"/>
        <v>1</v>
      </c>
    </row>
    <row r="102" spans="1:26" s="91" customFormat="1" ht="31.8" hidden="1" customHeight="1" x14ac:dyDescent="0.25">
      <c r="A102" s="89" t="s">
        <v>96</v>
      </c>
      <c r="B102" s="92">
        <f>B99-B100</f>
        <v>3114</v>
      </c>
      <c r="C102" s="141">
        <f t="shared" si="19"/>
        <v>1801</v>
      </c>
      <c r="D102" s="92"/>
      <c r="E102" s="92"/>
      <c r="F102" s="92">
        <f t="shared" ref="F102:Z102" si="22">F99-F100</f>
        <v>160</v>
      </c>
      <c r="G102" s="92">
        <f t="shared" si="22"/>
        <v>82</v>
      </c>
      <c r="H102" s="92">
        <f t="shared" si="22"/>
        <v>0</v>
      </c>
      <c r="I102" s="92">
        <f t="shared" si="22"/>
        <v>684</v>
      </c>
      <c r="J102" s="92">
        <f t="shared" si="22"/>
        <v>0</v>
      </c>
      <c r="K102" s="92">
        <f t="shared" si="22"/>
        <v>0</v>
      </c>
      <c r="L102" s="92">
        <f t="shared" si="22"/>
        <v>0</v>
      </c>
      <c r="M102" s="92">
        <f t="shared" si="22"/>
        <v>0</v>
      </c>
      <c r="N102" s="92">
        <f t="shared" si="22"/>
        <v>0</v>
      </c>
      <c r="O102" s="92">
        <f t="shared" si="22"/>
        <v>0</v>
      </c>
      <c r="P102" s="92">
        <f t="shared" si="22"/>
        <v>0</v>
      </c>
      <c r="Q102" s="92">
        <f t="shared" si="22"/>
        <v>78</v>
      </c>
      <c r="R102" s="92">
        <f t="shared" si="22"/>
        <v>178</v>
      </c>
      <c r="S102" s="92">
        <f t="shared" si="22"/>
        <v>0</v>
      </c>
      <c r="T102" s="92">
        <f t="shared" si="22"/>
        <v>604</v>
      </c>
      <c r="U102" s="92">
        <f t="shared" si="22"/>
        <v>115</v>
      </c>
      <c r="V102" s="92">
        <f t="shared" si="22"/>
        <v>-136</v>
      </c>
      <c r="W102" s="92">
        <f t="shared" si="22"/>
        <v>36</v>
      </c>
      <c r="X102" s="92">
        <f t="shared" si="22"/>
        <v>0</v>
      </c>
      <c r="Y102" s="92">
        <f t="shared" si="22"/>
        <v>0</v>
      </c>
      <c r="Z102" s="92">
        <f t="shared" si="22"/>
        <v>0</v>
      </c>
    </row>
    <row r="103" spans="1:26" s="12" customFormat="1" ht="30" hidden="1" customHeight="1" x14ac:dyDescent="0.25">
      <c r="A103" s="11" t="s">
        <v>92</v>
      </c>
      <c r="B103" s="39">
        <v>79045</v>
      </c>
      <c r="C103" s="27">
        <f t="shared" si="19"/>
        <v>105632</v>
      </c>
      <c r="D103" s="15">
        <f>C103/B103</f>
        <v>1.3363527104813713</v>
      </c>
      <c r="E103" s="15"/>
      <c r="F103" s="10">
        <v>5387</v>
      </c>
      <c r="G103" s="10">
        <v>2730</v>
      </c>
      <c r="H103" s="10">
        <v>5970</v>
      </c>
      <c r="I103" s="10">
        <v>6305</v>
      </c>
      <c r="J103" s="10">
        <v>3279</v>
      </c>
      <c r="K103" s="10">
        <v>7284</v>
      </c>
      <c r="L103" s="10">
        <v>3188</v>
      </c>
      <c r="M103" s="10">
        <v>4546</v>
      </c>
      <c r="N103" s="10">
        <v>5214</v>
      </c>
      <c r="O103" s="10">
        <v>1420</v>
      </c>
      <c r="P103" s="10">
        <v>2604</v>
      </c>
      <c r="Q103" s="10">
        <v>5465</v>
      </c>
      <c r="R103" s="10">
        <v>8322</v>
      </c>
      <c r="S103" s="10">
        <v>6026</v>
      </c>
      <c r="T103" s="10">
        <v>6336</v>
      </c>
      <c r="U103" s="10">
        <v>4732</v>
      </c>
      <c r="V103" s="10">
        <v>5250</v>
      </c>
      <c r="W103" s="10">
        <v>2433</v>
      </c>
      <c r="X103" s="10">
        <v>4890</v>
      </c>
      <c r="Y103" s="10">
        <v>11561</v>
      </c>
      <c r="Z103" s="10">
        <v>2690</v>
      </c>
    </row>
    <row r="104" spans="1:26" s="12" customFormat="1" ht="30" hidden="1" customHeight="1" x14ac:dyDescent="0.25">
      <c r="A104" s="11" t="s">
        <v>93</v>
      </c>
      <c r="B104" s="39">
        <v>3769</v>
      </c>
      <c r="C104" s="27">
        <f t="shared" si="19"/>
        <v>7414</v>
      </c>
      <c r="D104" s="15">
        <f>C104/B104</f>
        <v>1.9671000265322367</v>
      </c>
      <c r="E104" s="15"/>
      <c r="F104" s="10">
        <v>50</v>
      </c>
      <c r="G104" s="10">
        <v>620</v>
      </c>
      <c r="H104" s="10"/>
      <c r="I104" s="10">
        <v>225</v>
      </c>
      <c r="J104" s="10">
        <v>306</v>
      </c>
      <c r="K104" s="10">
        <v>491</v>
      </c>
      <c r="L104" s="10">
        <v>1719</v>
      </c>
      <c r="M104" s="10">
        <v>457</v>
      </c>
      <c r="N104" s="10">
        <v>15</v>
      </c>
      <c r="O104" s="10"/>
      <c r="P104" s="10"/>
      <c r="Q104" s="10"/>
      <c r="R104" s="10"/>
      <c r="S104" s="10">
        <v>280</v>
      </c>
      <c r="T104" s="10">
        <v>831</v>
      </c>
      <c r="U104" s="10">
        <v>126</v>
      </c>
      <c r="V104" s="10"/>
      <c r="W104" s="10"/>
      <c r="X104" s="10">
        <v>497</v>
      </c>
      <c r="Y104" s="10">
        <v>945</v>
      </c>
      <c r="Z104" s="10">
        <v>852</v>
      </c>
    </row>
    <row r="105" spans="1:26" s="12" customFormat="1" ht="30" hidden="1" customHeight="1" x14ac:dyDescent="0.25">
      <c r="A105" s="11" t="s">
        <v>94</v>
      </c>
      <c r="B105" s="39">
        <v>81863</v>
      </c>
      <c r="C105" s="27">
        <f t="shared" si="19"/>
        <v>71988</v>
      </c>
      <c r="D105" s="15">
        <f>C105/B105</f>
        <v>0.8793716330943161</v>
      </c>
      <c r="E105" s="15"/>
      <c r="F105" s="10">
        <v>2032</v>
      </c>
      <c r="G105" s="10">
        <v>2601</v>
      </c>
      <c r="H105" s="10">
        <v>6990</v>
      </c>
      <c r="I105" s="10">
        <v>4468</v>
      </c>
      <c r="J105" s="10">
        <v>1824</v>
      </c>
      <c r="K105" s="10">
        <v>5980</v>
      </c>
      <c r="L105" s="10">
        <v>2290</v>
      </c>
      <c r="M105" s="10">
        <v>4179</v>
      </c>
      <c r="N105" s="10">
        <v>3663</v>
      </c>
      <c r="O105" s="10">
        <v>1245</v>
      </c>
      <c r="P105" s="10">
        <v>2479</v>
      </c>
      <c r="Q105" s="10">
        <v>3582</v>
      </c>
      <c r="R105" s="10">
        <v>3428</v>
      </c>
      <c r="S105" s="10">
        <v>2993</v>
      </c>
      <c r="T105" s="10">
        <v>5097</v>
      </c>
      <c r="U105" s="10">
        <v>3319</v>
      </c>
      <c r="V105" s="10">
        <v>3882</v>
      </c>
      <c r="W105" s="10">
        <v>1157</v>
      </c>
      <c r="X105" s="10">
        <v>1377</v>
      </c>
      <c r="Y105" s="10">
        <v>6332</v>
      </c>
      <c r="Z105" s="10">
        <v>3070</v>
      </c>
    </row>
    <row r="106" spans="1:26" s="12" customFormat="1" ht="30" hidden="1" customHeight="1" x14ac:dyDescent="0.25">
      <c r="A106" s="11" t="s">
        <v>95</v>
      </c>
      <c r="B106" s="39"/>
      <c r="C106" s="27">
        <f t="shared" si="19"/>
        <v>0</v>
      </c>
      <c r="D106" s="15" t="e">
        <f>C106/B106</f>
        <v>#DIV/0!</v>
      </c>
      <c r="E106" s="15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s="12" customFormat="1" ht="26.4" customHeight="1" x14ac:dyDescent="0.25">
      <c r="A107" s="32" t="s">
        <v>97</v>
      </c>
      <c r="B107" s="27">
        <v>263994</v>
      </c>
      <c r="C107" s="27">
        <f t="shared" si="19"/>
        <v>287908</v>
      </c>
      <c r="D107" s="15">
        <f>C107/B107</f>
        <v>1.0905853920922446</v>
      </c>
      <c r="E107" s="15"/>
      <c r="F107" s="39">
        <v>12328</v>
      </c>
      <c r="G107" s="39">
        <v>8107</v>
      </c>
      <c r="H107" s="39">
        <v>17843</v>
      </c>
      <c r="I107" s="39">
        <v>17290</v>
      </c>
      <c r="J107" s="39">
        <v>8809</v>
      </c>
      <c r="K107" s="39">
        <v>20108</v>
      </c>
      <c r="L107" s="39">
        <v>13046</v>
      </c>
      <c r="M107" s="39">
        <v>14988</v>
      </c>
      <c r="N107" s="39">
        <v>15266</v>
      </c>
      <c r="O107" s="39">
        <v>4358</v>
      </c>
      <c r="P107" s="39">
        <v>9482</v>
      </c>
      <c r="Q107" s="39">
        <v>13953</v>
      </c>
      <c r="R107" s="39">
        <v>17475</v>
      </c>
      <c r="S107" s="39">
        <v>16658</v>
      </c>
      <c r="T107" s="39">
        <v>19975</v>
      </c>
      <c r="U107" s="39">
        <v>13409</v>
      </c>
      <c r="V107" s="39">
        <v>11643</v>
      </c>
      <c r="W107" s="39">
        <v>5353</v>
      </c>
      <c r="X107" s="39">
        <v>13504</v>
      </c>
      <c r="Y107" s="39">
        <v>23514</v>
      </c>
      <c r="Z107" s="39">
        <v>10799</v>
      </c>
    </row>
    <row r="108" spans="1:26" s="12" customFormat="1" ht="24" hidden="1" customHeight="1" x14ac:dyDescent="0.25">
      <c r="A108" s="13" t="s">
        <v>183</v>
      </c>
      <c r="B108" s="29">
        <f>B107/B99</f>
        <v>0.98643250817375061</v>
      </c>
      <c r="C108" s="27">
        <f t="shared" si="19"/>
        <v>20.890761816479348</v>
      </c>
      <c r="D108" s="29"/>
      <c r="E108" s="29"/>
      <c r="F108" s="29">
        <f t="shared" ref="F108:Z108" si="23">F107/F99</f>
        <v>0.98718770019218449</v>
      </c>
      <c r="G108" s="29">
        <f t="shared" si="23"/>
        <v>0.9899865673464403</v>
      </c>
      <c r="H108" s="29">
        <f t="shared" si="23"/>
        <v>1</v>
      </c>
      <c r="I108" s="29">
        <f t="shared" si="23"/>
        <v>0.96194503171247359</v>
      </c>
      <c r="J108" s="29">
        <f t="shared" si="23"/>
        <v>1</v>
      </c>
      <c r="K108" s="29">
        <f t="shared" si="23"/>
        <v>1</v>
      </c>
      <c r="L108" s="29">
        <f t="shared" si="23"/>
        <v>1</v>
      </c>
      <c r="M108" s="29">
        <f t="shared" si="23"/>
        <v>1</v>
      </c>
      <c r="N108" s="29">
        <f t="shared" si="23"/>
        <v>1</v>
      </c>
      <c r="O108" s="29">
        <f t="shared" si="23"/>
        <v>1</v>
      </c>
      <c r="P108" s="29">
        <f t="shared" si="23"/>
        <v>1</v>
      </c>
      <c r="Q108" s="29">
        <f t="shared" si="23"/>
        <v>0.99444088090656402</v>
      </c>
      <c r="R108" s="29">
        <f t="shared" si="23"/>
        <v>0.98991672803489494</v>
      </c>
      <c r="S108" s="29">
        <f t="shared" si="23"/>
        <v>1</v>
      </c>
      <c r="T108" s="29">
        <f t="shared" si="23"/>
        <v>0.97064969143301427</v>
      </c>
      <c r="U108" s="29">
        <f t="shared" si="23"/>
        <v>0.99149659863945583</v>
      </c>
      <c r="V108" s="29">
        <f t="shared" si="23"/>
        <v>1.0118188928478318</v>
      </c>
      <c r="W108" s="29">
        <f t="shared" si="23"/>
        <v>0.99331972536648727</v>
      </c>
      <c r="X108" s="29">
        <f t="shared" si="23"/>
        <v>1</v>
      </c>
      <c r="Y108" s="29">
        <f t="shared" si="23"/>
        <v>1</v>
      </c>
      <c r="Z108" s="29">
        <f t="shared" si="23"/>
        <v>1</v>
      </c>
    </row>
    <row r="109" spans="1:26" s="12" customFormat="1" ht="30" customHeight="1" x14ac:dyDescent="0.25">
      <c r="A109" s="11" t="s">
        <v>92</v>
      </c>
      <c r="B109" s="39">
        <v>125772</v>
      </c>
      <c r="C109" s="27">
        <f t="shared" si="19"/>
        <v>157035.5</v>
      </c>
      <c r="D109" s="15">
        <f t="shared" ref="D109:D114" si="24">C109/B109</f>
        <v>1.2485728142988901</v>
      </c>
      <c r="E109" s="15"/>
      <c r="F109" s="10">
        <v>8749</v>
      </c>
      <c r="G109" s="10">
        <v>4227</v>
      </c>
      <c r="H109" s="10">
        <v>8709</v>
      </c>
      <c r="I109" s="10">
        <v>8405</v>
      </c>
      <c r="J109" s="10">
        <v>4612.5</v>
      </c>
      <c r="K109" s="10">
        <v>11775</v>
      </c>
      <c r="L109" s="10">
        <v>6530</v>
      </c>
      <c r="M109" s="10">
        <v>7230</v>
      </c>
      <c r="N109" s="10">
        <v>9511</v>
      </c>
      <c r="O109" s="10">
        <v>2022</v>
      </c>
      <c r="P109" s="10">
        <v>4765</v>
      </c>
      <c r="Q109" s="10">
        <v>6946</v>
      </c>
      <c r="R109" s="10">
        <v>10597</v>
      </c>
      <c r="S109" s="10">
        <v>9644</v>
      </c>
      <c r="T109" s="10">
        <v>10886</v>
      </c>
      <c r="U109" s="10">
        <v>6961</v>
      </c>
      <c r="V109" s="10">
        <v>6920</v>
      </c>
      <c r="W109" s="10">
        <v>3414</v>
      </c>
      <c r="X109" s="10">
        <v>6975</v>
      </c>
      <c r="Y109" s="10">
        <v>13599</v>
      </c>
      <c r="Z109" s="10">
        <v>4558</v>
      </c>
    </row>
    <row r="110" spans="1:26" s="12" customFormat="1" ht="30" hidden="1" customHeight="1" x14ac:dyDescent="0.25">
      <c r="A110" s="11" t="s">
        <v>93</v>
      </c>
      <c r="B110" s="39">
        <v>3897</v>
      </c>
      <c r="C110" s="27">
        <f t="shared" si="19"/>
        <v>7896.4</v>
      </c>
      <c r="D110" s="15">
        <f t="shared" si="24"/>
        <v>2.0262766230433664</v>
      </c>
      <c r="E110" s="15"/>
      <c r="F110" s="10">
        <v>50</v>
      </c>
      <c r="G110" s="10">
        <v>771</v>
      </c>
      <c r="H110" s="10"/>
      <c r="I110" s="10">
        <v>265</v>
      </c>
      <c r="J110" s="10">
        <v>326</v>
      </c>
      <c r="K110" s="10">
        <v>491</v>
      </c>
      <c r="L110" s="10">
        <v>1719</v>
      </c>
      <c r="M110" s="10">
        <v>473</v>
      </c>
      <c r="N110" s="10">
        <v>12</v>
      </c>
      <c r="O110" s="10"/>
      <c r="P110" s="10"/>
      <c r="Q110" s="10">
        <v>1.4</v>
      </c>
      <c r="R110" s="10"/>
      <c r="S110" s="10">
        <v>280</v>
      </c>
      <c r="T110" s="10">
        <v>1104</v>
      </c>
      <c r="U110" s="10">
        <v>126</v>
      </c>
      <c r="V110" s="10"/>
      <c r="W110" s="10"/>
      <c r="X110" s="10">
        <v>481</v>
      </c>
      <c r="Y110" s="10">
        <v>945</v>
      </c>
      <c r="Z110" s="10">
        <v>852</v>
      </c>
    </row>
    <row r="111" spans="1:26" s="12" customFormat="1" ht="30" customHeight="1" x14ac:dyDescent="0.25">
      <c r="A111" s="11" t="s">
        <v>94</v>
      </c>
      <c r="B111" s="39">
        <v>106259</v>
      </c>
      <c r="C111" s="27">
        <f t="shared" si="19"/>
        <v>98378</v>
      </c>
      <c r="D111" s="15">
        <f t="shared" si="24"/>
        <v>0.92583216480486363</v>
      </c>
      <c r="E111" s="15"/>
      <c r="F111" s="10">
        <v>2087</v>
      </c>
      <c r="G111" s="10">
        <v>2601</v>
      </c>
      <c r="H111" s="10">
        <v>7214</v>
      </c>
      <c r="I111" s="10">
        <v>7776</v>
      </c>
      <c r="J111" s="10">
        <v>2462</v>
      </c>
      <c r="K111" s="10">
        <v>6791</v>
      </c>
      <c r="L111" s="10">
        <v>3363</v>
      </c>
      <c r="M111" s="10">
        <v>5119</v>
      </c>
      <c r="N111" s="10">
        <v>5096</v>
      </c>
      <c r="O111" s="10">
        <v>1499</v>
      </c>
      <c r="P111" s="10">
        <v>4211</v>
      </c>
      <c r="Q111" s="10">
        <v>5508</v>
      </c>
      <c r="R111" s="10">
        <v>5740</v>
      </c>
      <c r="S111" s="10">
        <v>5756</v>
      </c>
      <c r="T111" s="10">
        <v>7304</v>
      </c>
      <c r="U111" s="10">
        <v>5254</v>
      </c>
      <c r="V111" s="10">
        <v>3974</v>
      </c>
      <c r="W111" s="10">
        <v>1535</v>
      </c>
      <c r="X111" s="10">
        <v>3947</v>
      </c>
      <c r="Y111" s="10">
        <v>6434</v>
      </c>
      <c r="Z111" s="10">
        <v>4707</v>
      </c>
    </row>
    <row r="112" spans="1:26" s="12" customFormat="1" ht="30" customHeight="1" x14ac:dyDescent="0.25">
      <c r="A112" s="11" t="s">
        <v>95</v>
      </c>
      <c r="B112" s="39"/>
      <c r="C112" s="27">
        <f t="shared" si="19"/>
        <v>177</v>
      </c>
      <c r="D112" s="15"/>
      <c r="E112" s="15"/>
      <c r="F112" s="24"/>
      <c r="G112" s="24"/>
      <c r="H112" s="24">
        <v>95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>
        <v>42</v>
      </c>
      <c r="S112" s="24">
        <v>10</v>
      </c>
      <c r="T112" s="24"/>
      <c r="U112" s="80"/>
      <c r="V112" s="24">
        <v>30</v>
      </c>
      <c r="W112" s="24"/>
      <c r="X112" s="24"/>
      <c r="Y112" s="24"/>
      <c r="Z112" s="24"/>
    </row>
    <row r="113" spans="1:26" s="50" customFormat="1" ht="48" hidden="1" customHeight="1" x14ac:dyDescent="0.25">
      <c r="A113" s="13" t="s">
        <v>192</v>
      </c>
      <c r="B113" s="39"/>
      <c r="C113" s="27">
        <f t="shared" si="19"/>
        <v>0</v>
      </c>
      <c r="D113" s="16" t="e">
        <f t="shared" si="24"/>
        <v>#DIV/0!</v>
      </c>
      <c r="E113" s="16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s="12" customFormat="1" ht="30" customHeight="1" x14ac:dyDescent="0.25">
      <c r="A114" s="32" t="s">
        <v>193</v>
      </c>
      <c r="B114" s="27">
        <v>703976</v>
      </c>
      <c r="C114" s="27">
        <f t="shared" si="19"/>
        <v>929688.5</v>
      </c>
      <c r="D114" s="15">
        <f t="shared" si="24"/>
        <v>1.3206252769980795</v>
      </c>
      <c r="E114" s="15"/>
      <c r="F114" s="39">
        <v>43148</v>
      </c>
      <c r="G114" s="39">
        <v>22520</v>
      </c>
      <c r="H114" s="39">
        <v>62020</v>
      </c>
      <c r="I114" s="39">
        <v>54464</v>
      </c>
      <c r="J114" s="39">
        <v>23603</v>
      </c>
      <c r="K114" s="39">
        <v>71260</v>
      </c>
      <c r="L114" s="39">
        <v>39417</v>
      </c>
      <c r="M114" s="39">
        <v>47000.5</v>
      </c>
      <c r="N114" s="39">
        <v>56177</v>
      </c>
      <c r="O114" s="39">
        <v>12570</v>
      </c>
      <c r="P114" s="39">
        <v>29831</v>
      </c>
      <c r="Q114" s="39">
        <v>41398</v>
      </c>
      <c r="R114" s="39">
        <v>55177</v>
      </c>
      <c r="S114" s="39">
        <v>55220</v>
      </c>
      <c r="T114" s="39">
        <v>70809</v>
      </c>
      <c r="U114" s="39">
        <v>41230</v>
      </c>
      <c r="V114" s="39">
        <v>34222</v>
      </c>
      <c r="W114" s="39">
        <v>12919</v>
      </c>
      <c r="X114" s="39">
        <v>45634</v>
      </c>
      <c r="Y114" s="39">
        <v>80400</v>
      </c>
      <c r="Z114" s="39">
        <v>30669</v>
      </c>
    </row>
    <row r="115" spans="1:26" s="12" customFormat="1" ht="27" hidden="1" customHeight="1" x14ac:dyDescent="0.25">
      <c r="A115" s="13" t="s">
        <v>52</v>
      </c>
      <c r="B115" s="30" t="e">
        <f>B114/B113</f>
        <v>#DIV/0!</v>
      </c>
      <c r="C115" s="27" t="e">
        <f t="shared" si="19"/>
        <v>#DIV/0!</v>
      </c>
      <c r="D115" s="9"/>
      <c r="E115" s="9"/>
      <c r="F115" s="30" t="e">
        <f t="shared" ref="F115:Z115" si="25">F114/F113</f>
        <v>#DIV/0!</v>
      </c>
      <c r="G115" s="30" t="e">
        <f t="shared" si="25"/>
        <v>#DIV/0!</v>
      </c>
      <c r="H115" s="30" t="e">
        <f t="shared" si="25"/>
        <v>#DIV/0!</v>
      </c>
      <c r="I115" s="30" t="e">
        <f t="shared" si="25"/>
        <v>#DIV/0!</v>
      </c>
      <c r="J115" s="30" t="e">
        <f t="shared" si="25"/>
        <v>#DIV/0!</v>
      </c>
      <c r="K115" s="30" t="e">
        <f t="shared" si="25"/>
        <v>#DIV/0!</v>
      </c>
      <c r="L115" s="30" t="e">
        <f t="shared" si="25"/>
        <v>#DIV/0!</v>
      </c>
      <c r="M115" s="30" t="e">
        <f t="shared" si="25"/>
        <v>#DIV/0!</v>
      </c>
      <c r="N115" s="30" t="e">
        <f t="shared" si="25"/>
        <v>#DIV/0!</v>
      </c>
      <c r="O115" s="30" t="e">
        <f t="shared" si="25"/>
        <v>#DIV/0!</v>
      </c>
      <c r="P115" s="30" t="e">
        <f t="shared" si="25"/>
        <v>#DIV/0!</v>
      </c>
      <c r="Q115" s="30" t="e">
        <f t="shared" si="25"/>
        <v>#DIV/0!</v>
      </c>
      <c r="R115" s="30" t="e">
        <f t="shared" si="25"/>
        <v>#DIV/0!</v>
      </c>
      <c r="S115" s="30" t="e">
        <f t="shared" si="25"/>
        <v>#DIV/0!</v>
      </c>
      <c r="T115" s="30" t="e">
        <f t="shared" si="25"/>
        <v>#DIV/0!</v>
      </c>
      <c r="U115" s="30" t="e">
        <f t="shared" si="25"/>
        <v>#DIV/0!</v>
      </c>
      <c r="V115" s="30" t="e">
        <f t="shared" si="25"/>
        <v>#DIV/0!</v>
      </c>
      <c r="W115" s="30" t="e">
        <f t="shared" si="25"/>
        <v>#DIV/0!</v>
      </c>
      <c r="X115" s="30" t="e">
        <f t="shared" si="25"/>
        <v>#DIV/0!</v>
      </c>
      <c r="Y115" s="30" t="e">
        <f t="shared" si="25"/>
        <v>#DIV/0!</v>
      </c>
      <c r="Z115" s="30" t="e">
        <f t="shared" si="25"/>
        <v>#DIV/0!</v>
      </c>
    </row>
    <row r="116" spans="1:26" s="12" customFormat="1" ht="30" customHeight="1" x14ac:dyDescent="0.25">
      <c r="A116" s="11" t="s">
        <v>92</v>
      </c>
      <c r="B116" s="26">
        <v>332257</v>
      </c>
      <c r="C116" s="27">
        <f t="shared" si="19"/>
        <v>533674</v>
      </c>
      <c r="D116" s="15">
        <f t="shared" ref="D116:D128" si="26">C116/B116</f>
        <v>1.6062084470756071</v>
      </c>
      <c r="E116" s="15"/>
      <c r="F116" s="10">
        <v>31928</v>
      </c>
      <c r="G116" s="10">
        <v>11911</v>
      </c>
      <c r="H116" s="10">
        <v>33244</v>
      </c>
      <c r="I116" s="10">
        <v>28032</v>
      </c>
      <c r="J116" s="10">
        <v>13731</v>
      </c>
      <c r="K116" s="10">
        <v>40972</v>
      </c>
      <c r="L116" s="10">
        <v>19840</v>
      </c>
      <c r="M116" s="10">
        <v>22798</v>
      </c>
      <c r="N116" s="10">
        <v>36901</v>
      </c>
      <c r="O116" s="10">
        <v>5975</v>
      </c>
      <c r="P116" s="10">
        <v>15954</v>
      </c>
      <c r="Q116" s="10">
        <v>22566</v>
      </c>
      <c r="R116" s="10">
        <v>37211</v>
      </c>
      <c r="S116" s="10">
        <v>33754</v>
      </c>
      <c r="T116" s="10">
        <v>43316</v>
      </c>
      <c r="U116" s="10">
        <v>23588</v>
      </c>
      <c r="V116" s="10">
        <v>21314</v>
      </c>
      <c r="W116" s="10">
        <v>9140</v>
      </c>
      <c r="X116" s="10">
        <v>23750</v>
      </c>
      <c r="Y116" s="10">
        <v>44850</v>
      </c>
      <c r="Z116" s="10">
        <v>12899</v>
      </c>
    </row>
    <row r="117" spans="1:26" s="12" customFormat="1" ht="30" hidden="1" customHeight="1" x14ac:dyDescent="0.25">
      <c r="A117" s="11" t="s">
        <v>93</v>
      </c>
      <c r="B117" s="26">
        <v>9241</v>
      </c>
      <c r="C117" s="27">
        <f t="shared" si="19"/>
        <v>23741</v>
      </c>
      <c r="D117" s="15">
        <f t="shared" si="26"/>
        <v>2.569094253868629</v>
      </c>
      <c r="E117" s="15"/>
      <c r="F117" s="10">
        <v>195</v>
      </c>
      <c r="G117" s="10">
        <v>1927</v>
      </c>
      <c r="H117" s="10"/>
      <c r="I117" s="10">
        <v>1033</v>
      </c>
      <c r="J117" s="10">
        <v>1152</v>
      </c>
      <c r="K117" s="10">
        <v>1777</v>
      </c>
      <c r="L117" s="10">
        <v>5135</v>
      </c>
      <c r="M117" s="10">
        <v>1519</v>
      </c>
      <c r="N117" s="10">
        <v>30</v>
      </c>
      <c r="O117" s="10"/>
      <c r="P117" s="10"/>
      <c r="Q117" s="10">
        <v>2</v>
      </c>
      <c r="R117" s="10"/>
      <c r="S117" s="10">
        <v>690</v>
      </c>
      <c r="T117" s="10">
        <v>3110</v>
      </c>
      <c r="U117" s="10">
        <v>283</v>
      </c>
      <c r="V117" s="10"/>
      <c r="W117" s="10"/>
      <c r="X117" s="10">
        <v>1569</v>
      </c>
      <c r="Y117" s="10">
        <v>2789</v>
      </c>
      <c r="Z117" s="10">
        <v>2530</v>
      </c>
    </row>
    <row r="118" spans="1:26" s="12" customFormat="1" ht="31.2" customHeight="1" x14ac:dyDescent="0.25">
      <c r="A118" s="11" t="s">
        <v>94</v>
      </c>
      <c r="B118" s="26">
        <v>291552</v>
      </c>
      <c r="C118" s="27">
        <f t="shared" si="19"/>
        <v>297336</v>
      </c>
      <c r="D118" s="15">
        <f t="shared" si="26"/>
        <v>1.0198386565689825</v>
      </c>
      <c r="E118" s="15"/>
      <c r="F118" s="10">
        <v>5844</v>
      </c>
      <c r="G118" s="10">
        <v>7803</v>
      </c>
      <c r="H118" s="10">
        <v>23727</v>
      </c>
      <c r="I118" s="10">
        <v>22814</v>
      </c>
      <c r="J118" s="10">
        <v>6216</v>
      </c>
      <c r="K118" s="10">
        <v>23930</v>
      </c>
      <c r="L118" s="10">
        <v>9861</v>
      </c>
      <c r="M118" s="10">
        <v>15562</v>
      </c>
      <c r="N118" s="10">
        <v>17326</v>
      </c>
      <c r="O118" s="10">
        <v>4565</v>
      </c>
      <c r="P118" s="10">
        <v>12798</v>
      </c>
      <c r="Q118" s="10">
        <v>14777</v>
      </c>
      <c r="R118" s="10">
        <v>13748</v>
      </c>
      <c r="S118" s="10">
        <v>16347</v>
      </c>
      <c r="T118" s="10">
        <v>22936</v>
      </c>
      <c r="U118" s="10">
        <v>14320</v>
      </c>
      <c r="V118" s="10">
        <v>11167</v>
      </c>
      <c r="W118" s="10">
        <v>3025</v>
      </c>
      <c r="X118" s="10">
        <v>12990</v>
      </c>
      <c r="Y118" s="10">
        <v>24400</v>
      </c>
      <c r="Z118" s="10">
        <v>13180</v>
      </c>
    </row>
    <row r="119" spans="1:26" s="12" customFormat="1" ht="31.2" customHeight="1" x14ac:dyDescent="0.25">
      <c r="A119" s="11" t="s">
        <v>95</v>
      </c>
      <c r="B119" s="39"/>
      <c r="C119" s="27">
        <f t="shared" si="19"/>
        <v>167</v>
      </c>
      <c r="D119" s="15"/>
      <c r="E119" s="15"/>
      <c r="F119" s="24"/>
      <c r="G119" s="24"/>
      <c r="H119" s="51">
        <v>95</v>
      </c>
      <c r="I119" s="51"/>
      <c r="J119" s="24"/>
      <c r="K119" s="24"/>
      <c r="L119" s="24"/>
      <c r="M119" s="24"/>
      <c r="N119" s="24"/>
      <c r="O119" s="24"/>
      <c r="P119" s="24"/>
      <c r="Q119" s="24"/>
      <c r="R119" s="24">
        <v>56</v>
      </c>
      <c r="S119" s="24">
        <v>10</v>
      </c>
      <c r="T119" s="24"/>
      <c r="U119" s="80"/>
      <c r="V119" s="24">
        <v>6</v>
      </c>
      <c r="W119" s="24"/>
      <c r="X119" s="24"/>
      <c r="Y119" s="24"/>
      <c r="Z119" s="24"/>
    </row>
    <row r="120" spans="1:26" s="12" customFormat="1" ht="31.2" customHeight="1" x14ac:dyDescent="0.25">
      <c r="A120" s="32" t="s">
        <v>98</v>
      </c>
      <c r="B120" s="53">
        <f>B114/B107*10</f>
        <v>26.666363629476425</v>
      </c>
      <c r="C120" s="53">
        <f t="shared" ref="C120:Z120" si="27">C114/C107*10</f>
        <v>32.29116592800478</v>
      </c>
      <c r="D120" s="15">
        <f t="shared" si="26"/>
        <v>1.2109324832093273</v>
      </c>
      <c r="E120" s="53" t="e">
        <f t="shared" si="27"/>
        <v>#DIV/0!</v>
      </c>
      <c r="F120" s="54">
        <f>F114/F107*10</f>
        <v>35</v>
      </c>
      <c r="G120" s="54">
        <f>G114/G107*10</f>
        <v>27.778463056617738</v>
      </c>
      <c r="H120" s="54">
        <f t="shared" si="27"/>
        <v>34.758728913299336</v>
      </c>
      <c r="I120" s="54">
        <f t="shared" si="27"/>
        <v>31.50028918449971</v>
      </c>
      <c r="J120" s="54">
        <f t="shared" si="27"/>
        <v>26.794187762515609</v>
      </c>
      <c r="K120" s="54">
        <f t="shared" si="27"/>
        <v>35.438631390491352</v>
      </c>
      <c r="L120" s="54">
        <f t="shared" si="27"/>
        <v>30.213858653993562</v>
      </c>
      <c r="M120" s="54">
        <f t="shared" si="27"/>
        <v>31.358753669602351</v>
      </c>
      <c r="N120" s="54">
        <f t="shared" si="27"/>
        <v>36.798768505174898</v>
      </c>
      <c r="O120" s="54">
        <f t="shared" si="27"/>
        <v>28.843506195502524</v>
      </c>
      <c r="P120" s="54">
        <f t="shared" si="27"/>
        <v>31.460662307530058</v>
      </c>
      <c r="Q120" s="54">
        <f t="shared" si="27"/>
        <v>29.669605102845264</v>
      </c>
      <c r="R120" s="54">
        <f t="shared" si="27"/>
        <v>31.574821173104436</v>
      </c>
      <c r="S120" s="54">
        <f t="shared" si="27"/>
        <v>33.14923760355385</v>
      </c>
      <c r="T120" s="54">
        <f t="shared" si="27"/>
        <v>35.448811013767212</v>
      </c>
      <c r="U120" s="54">
        <f t="shared" si="27"/>
        <v>30.748005071220824</v>
      </c>
      <c r="V120" s="54">
        <f t="shared" si="27"/>
        <v>29.392768186893413</v>
      </c>
      <c r="W120" s="54">
        <f t="shared" si="27"/>
        <v>24.134130394171493</v>
      </c>
      <c r="X120" s="54">
        <f>X114/X107*10</f>
        <v>33.792950236966824</v>
      </c>
      <c r="Y120" s="54">
        <f>Y114/Y107*10</f>
        <v>34.192396019392703</v>
      </c>
      <c r="Z120" s="54">
        <f t="shared" si="27"/>
        <v>28.399851838133159</v>
      </c>
    </row>
    <row r="121" spans="1:26" s="12" customFormat="1" ht="30" customHeight="1" x14ac:dyDescent="0.25">
      <c r="A121" s="11" t="s">
        <v>92</v>
      </c>
      <c r="B121" s="54">
        <f>B116/B109*10</f>
        <v>26.417406099926851</v>
      </c>
      <c r="C121" s="53">
        <f>C116/C109*10</f>
        <v>33.984290176425077</v>
      </c>
      <c r="D121" s="15">
        <f t="shared" si="26"/>
        <v>1.2864355435910559</v>
      </c>
      <c r="E121" s="53" t="e">
        <f t="shared" ref="E121:T121" si="28">E116/E109*10</f>
        <v>#DIV/0!</v>
      </c>
      <c r="F121" s="54">
        <f t="shared" si="28"/>
        <v>36.493313521545318</v>
      </c>
      <c r="G121" s="54">
        <f t="shared" si="28"/>
        <v>28.178377099597824</v>
      </c>
      <c r="H121" s="54">
        <f t="shared" si="28"/>
        <v>38.172005970834768</v>
      </c>
      <c r="I121" s="54">
        <f t="shared" si="28"/>
        <v>33.351576442593696</v>
      </c>
      <c r="J121" s="54">
        <f t="shared" si="28"/>
        <v>29.769105691056911</v>
      </c>
      <c r="K121" s="54">
        <f t="shared" si="28"/>
        <v>34.79575371549894</v>
      </c>
      <c r="L121" s="54">
        <f t="shared" si="28"/>
        <v>30.382848392036756</v>
      </c>
      <c r="M121" s="54">
        <f t="shared" si="28"/>
        <v>31.532503457814659</v>
      </c>
      <c r="N121" s="54">
        <f t="shared" si="28"/>
        <v>38.798233624224579</v>
      </c>
      <c r="O121" s="54">
        <f t="shared" si="28"/>
        <v>29.549950544015825</v>
      </c>
      <c r="P121" s="54">
        <f t="shared" si="28"/>
        <v>33.481636935991602</v>
      </c>
      <c r="Q121" s="54">
        <f t="shared" si="28"/>
        <v>32.487762741145986</v>
      </c>
      <c r="R121" s="54">
        <f t="shared" si="28"/>
        <v>35.114655091063504</v>
      </c>
      <c r="S121" s="54">
        <f t="shared" si="28"/>
        <v>35</v>
      </c>
      <c r="T121" s="54">
        <f t="shared" si="28"/>
        <v>39.790556678302408</v>
      </c>
      <c r="U121" s="54">
        <f t="shared" ref="U121:Z122" si="29">U116/U109*10</f>
        <v>33.885935928745866</v>
      </c>
      <c r="V121" s="54">
        <f t="shared" si="29"/>
        <v>30.800578034682079</v>
      </c>
      <c r="W121" s="54">
        <f t="shared" si="29"/>
        <v>26.77211482132396</v>
      </c>
      <c r="X121" s="54">
        <f t="shared" si="29"/>
        <v>34.050179211469533</v>
      </c>
      <c r="Y121" s="54">
        <f t="shared" si="29"/>
        <v>32.98036620339731</v>
      </c>
      <c r="Z121" s="54">
        <f t="shared" si="29"/>
        <v>28.299692847740236</v>
      </c>
    </row>
    <row r="122" spans="1:26" s="12" customFormat="1" ht="30" hidden="1" customHeight="1" x14ac:dyDescent="0.25">
      <c r="A122" s="11" t="s">
        <v>93</v>
      </c>
      <c r="B122" s="54">
        <f>B117/B110*10</f>
        <v>23.71311265075699</v>
      </c>
      <c r="C122" s="53">
        <f>C117/C110*10</f>
        <v>30.065599513702452</v>
      </c>
      <c r="D122" s="15">
        <f t="shared" si="26"/>
        <v>1.2678892036024074</v>
      </c>
      <c r="E122" s="54" t="e">
        <f t="shared" ref="E122:M122" si="30">E117/E110*10</f>
        <v>#DIV/0!</v>
      </c>
      <c r="F122" s="54">
        <f t="shared" si="30"/>
        <v>39</v>
      </c>
      <c r="G122" s="54">
        <f t="shared" si="30"/>
        <v>24.993514915693904</v>
      </c>
      <c r="H122" s="54"/>
      <c r="I122" s="54">
        <f t="shared" si="30"/>
        <v>38.981132075471699</v>
      </c>
      <c r="J122" s="54">
        <f t="shared" si="30"/>
        <v>35.337423312883438</v>
      </c>
      <c r="K122" s="54">
        <f t="shared" si="30"/>
        <v>36.191446028513241</v>
      </c>
      <c r="L122" s="54">
        <f t="shared" si="30"/>
        <v>29.872018615474115</v>
      </c>
      <c r="M122" s="54">
        <f t="shared" si="30"/>
        <v>32.114164904862584</v>
      </c>
      <c r="N122" s="54">
        <f>N117/N110*10</f>
        <v>25</v>
      </c>
      <c r="O122" s="54"/>
      <c r="P122" s="54"/>
      <c r="Q122" s="54">
        <f>Q117/Q110*10</f>
        <v>14.285714285714286</v>
      </c>
      <c r="R122" s="54"/>
      <c r="S122" s="54">
        <f>S117/S110*10</f>
        <v>24.642857142857146</v>
      </c>
      <c r="T122" s="54">
        <f>T117/T110*10</f>
        <v>28.170289855072465</v>
      </c>
      <c r="U122" s="54">
        <f>U117/U110*10</f>
        <v>22.460317460317462</v>
      </c>
      <c r="V122" s="54"/>
      <c r="W122" s="54"/>
      <c r="X122" s="54">
        <f t="shared" si="29"/>
        <v>32.619542619542621</v>
      </c>
      <c r="Y122" s="54">
        <f t="shared" si="29"/>
        <v>29.513227513227513</v>
      </c>
      <c r="Z122" s="54">
        <f t="shared" si="29"/>
        <v>29.694835680751176</v>
      </c>
    </row>
    <row r="123" spans="1:26" s="12" customFormat="1" ht="30" customHeight="1" x14ac:dyDescent="0.25">
      <c r="A123" s="11" t="s">
        <v>94</v>
      </c>
      <c r="B123" s="54">
        <f t="shared" ref="B123:Z124" si="31">B118/B111*10</f>
        <v>27.437864086806766</v>
      </c>
      <c r="C123" s="53">
        <f t="shared" si="31"/>
        <v>30.223830531216329</v>
      </c>
      <c r="D123" s="15">
        <f t="shared" si="26"/>
        <v>1.101537292975701</v>
      </c>
      <c r="E123" s="53" t="e">
        <f t="shared" si="31"/>
        <v>#DIV/0!</v>
      </c>
      <c r="F123" s="54">
        <f t="shared" si="31"/>
        <v>28.001916626736943</v>
      </c>
      <c r="G123" s="54">
        <f t="shared" si="31"/>
        <v>30</v>
      </c>
      <c r="H123" s="54">
        <f t="shared" si="31"/>
        <v>32.890213473800941</v>
      </c>
      <c r="I123" s="54">
        <f t="shared" si="31"/>
        <v>29.338991769547324</v>
      </c>
      <c r="J123" s="54">
        <f t="shared" si="31"/>
        <v>25.247766043866772</v>
      </c>
      <c r="K123" s="54">
        <f t="shared" si="31"/>
        <v>35.237814754822558</v>
      </c>
      <c r="L123" s="54">
        <f t="shared" si="31"/>
        <v>29.322033898305087</v>
      </c>
      <c r="M123" s="54">
        <f t="shared" si="31"/>
        <v>30.400468841570621</v>
      </c>
      <c r="N123" s="54">
        <f t="shared" si="31"/>
        <v>33.999215070643643</v>
      </c>
      <c r="O123" s="54">
        <f t="shared" si="31"/>
        <v>30.453635757171448</v>
      </c>
      <c r="P123" s="54">
        <f t="shared" si="31"/>
        <v>30.391830919021608</v>
      </c>
      <c r="Q123" s="54">
        <f t="shared" si="31"/>
        <v>26.828249818445897</v>
      </c>
      <c r="R123" s="54">
        <f t="shared" si="31"/>
        <v>23.95121951219512</v>
      </c>
      <c r="S123" s="54">
        <f t="shared" si="31"/>
        <v>28.399930507296737</v>
      </c>
      <c r="T123" s="54">
        <f t="shared" si="31"/>
        <v>31.401971522453451</v>
      </c>
      <c r="U123" s="54">
        <f t="shared" si="31"/>
        <v>27.255424438523029</v>
      </c>
      <c r="V123" s="54">
        <f t="shared" si="31"/>
        <v>28.100150981378963</v>
      </c>
      <c r="W123" s="54">
        <f t="shared" si="31"/>
        <v>19.706840390879478</v>
      </c>
      <c r="X123" s="54">
        <f t="shared" si="31"/>
        <v>32.911071700025339</v>
      </c>
      <c r="Y123" s="54">
        <f t="shared" si="31"/>
        <v>37.923531240285982</v>
      </c>
      <c r="Z123" s="54">
        <f t="shared" si="31"/>
        <v>28.000849798172936</v>
      </c>
    </row>
    <row r="124" spans="1:26" s="12" customFormat="1" ht="30" customHeight="1" x14ac:dyDescent="0.25">
      <c r="A124" s="11" t="s">
        <v>95</v>
      </c>
      <c r="B124" s="54"/>
      <c r="C124" s="53">
        <f>C119/C112*10</f>
        <v>9.4350282485875709</v>
      </c>
      <c r="D124" s="15"/>
      <c r="E124" s="15"/>
      <c r="F124" s="54"/>
      <c r="G124" s="54"/>
      <c r="H124" s="54">
        <v>10</v>
      </c>
      <c r="I124" s="54"/>
      <c r="J124" s="54"/>
      <c r="K124" s="54"/>
      <c r="L124" s="54"/>
      <c r="M124" s="54"/>
      <c r="N124" s="54"/>
      <c r="O124" s="54"/>
      <c r="P124" s="54"/>
      <c r="Q124" s="54"/>
      <c r="R124" s="54">
        <f t="shared" si="31"/>
        <v>13.333333333333332</v>
      </c>
      <c r="S124" s="54">
        <f t="shared" si="31"/>
        <v>10</v>
      </c>
      <c r="T124" s="54"/>
      <c r="U124" s="54"/>
      <c r="V124" s="54">
        <f t="shared" si="31"/>
        <v>2</v>
      </c>
      <c r="W124" s="54"/>
      <c r="X124" s="54"/>
      <c r="Y124" s="54"/>
      <c r="Z124" s="54"/>
    </row>
    <row r="125" spans="1:26" s="12" customFormat="1" ht="30" hidden="1" customHeight="1" outlineLevel="1" x14ac:dyDescent="0.25">
      <c r="A125" s="55" t="s">
        <v>158</v>
      </c>
      <c r="B125" s="23"/>
      <c r="C125" s="27">
        <f t="shared" si="19"/>
        <v>0</v>
      </c>
      <c r="D125" s="15" t="e">
        <f t="shared" si="26"/>
        <v>#DIV/0!</v>
      </c>
      <c r="E125" s="15"/>
      <c r="F125" s="38"/>
      <c r="G125" s="37"/>
      <c r="H125" s="58"/>
      <c r="I125" s="37"/>
      <c r="J125" s="37"/>
      <c r="K125" s="37"/>
      <c r="L125" s="37"/>
      <c r="M125" s="54"/>
      <c r="N125" s="37"/>
      <c r="O125" s="37"/>
      <c r="P125" s="37"/>
      <c r="Q125" s="37"/>
      <c r="R125" s="37"/>
      <c r="S125" s="37"/>
      <c r="T125" s="54"/>
      <c r="U125" s="26"/>
      <c r="V125" s="93"/>
      <c r="W125" s="93"/>
      <c r="X125" s="93"/>
      <c r="Y125" s="26"/>
      <c r="Z125" s="37"/>
    </row>
    <row r="126" spans="1:26" s="12" customFormat="1" ht="30" hidden="1" customHeight="1" x14ac:dyDescent="0.25">
      <c r="A126" s="32" t="s">
        <v>159</v>
      </c>
      <c r="B126" s="23"/>
      <c r="C126" s="27">
        <f t="shared" si="19"/>
        <v>0</v>
      </c>
      <c r="D126" s="15" t="e">
        <f t="shared" si="26"/>
        <v>#DIV/0!</v>
      </c>
      <c r="E126" s="15"/>
      <c r="F126" s="38"/>
      <c r="G126" s="37"/>
      <c r="H126" s="37"/>
      <c r="I126" s="37"/>
      <c r="J126" s="37"/>
      <c r="K126" s="37"/>
      <c r="L126" s="37"/>
      <c r="M126" s="54"/>
      <c r="N126" s="37"/>
      <c r="O126" s="37"/>
      <c r="P126" s="37"/>
      <c r="Q126" s="37"/>
      <c r="R126" s="37"/>
      <c r="S126" s="37"/>
      <c r="T126" s="54"/>
      <c r="U126" s="26"/>
      <c r="V126" s="93"/>
      <c r="W126" s="93"/>
      <c r="X126" s="93"/>
      <c r="Y126" s="26"/>
      <c r="Z126" s="37"/>
    </row>
    <row r="127" spans="1:26" s="12" customFormat="1" ht="30" hidden="1" customHeight="1" x14ac:dyDescent="0.25">
      <c r="A127" s="32" t="s">
        <v>98</v>
      </c>
      <c r="B127" s="60"/>
      <c r="C127" s="27" t="e">
        <f t="shared" si="19"/>
        <v>#DIV/0!</v>
      </c>
      <c r="D127" s="15" t="e">
        <f t="shared" si="26"/>
        <v>#DIV/0!</v>
      </c>
      <c r="E127" s="58"/>
      <c r="F127" s="58"/>
      <c r="G127" s="58"/>
      <c r="H127" s="58"/>
      <c r="I127" s="58" t="e">
        <f>I126/I125*10</f>
        <v>#DIV/0!</v>
      </c>
      <c r="J127" s="58"/>
      <c r="K127" s="58"/>
      <c r="L127" s="58"/>
      <c r="M127" s="58"/>
      <c r="N127" s="58" t="e">
        <f>N126/N125*10</f>
        <v>#DIV/0!</v>
      </c>
      <c r="O127" s="58"/>
      <c r="P127" s="58"/>
      <c r="Q127" s="58" t="e">
        <f>Q126/Q125*10</f>
        <v>#DIV/0!</v>
      </c>
      <c r="R127" s="58"/>
      <c r="S127" s="54" t="e">
        <f>S126/S125*10</f>
        <v>#DIV/0!</v>
      </c>
      <c r="T127" s="54"/>
      <c r="U127" s="54" t="e">
        <f>U126/U125*10</f>
        <v>#DIV/0!</v>
      </c>
      <c r="V127" s="58"/>
      <c r="W127" s="58"/>
      <c r="X127" s="58"/>
      <c r="Y127" s="54" t="e">
        <f>Y126/Y125*10</f>
        <v>#DIV/0!</v>
      </c>
      <c r="Z127" s="38"/>
    </row>
    <row r="128" spans="1:26" s="12" customFormat="1" ht="30" hidden="1" customHeight="1" x14ac:dyDescent="0.25">
      <c r="A128" s="55" t="s">
        <v>99</v>
      </c>
      <c r="B128" s="56">
        <v>3074</v>
      </c>
      <c r="C128" s="27">
        <f t="shared" si="19"/>
        <v>24241</v>
      </c>
      <c r="D128" s="15">
        <f t="shared" si="26"/>
        <v>7.8858165256994148</v>
      </c>
      <c r="E128" s="15"/>
      <c r="F128" s="51">
        <f>(F107-F227)</f>
        <v>1770</v>
      </c>
      <c r="G128" s="51">
        <f t="shared" ref="G128:Z128" si="32">(G107-G227)</f>
        <v>939</v>
      </c>
      <c r="H128" s="51">
        <f t="shared" si="32"/>
        <v>264</v>
      </c>
      <c r="I128" s="51">
        <f t="shared" si="32"/>
        <v>1416</v>
      </c>
      <c r="J128" s="51">
        <f t="shared" si="32"/>
        <v>549</v>
      </c>
      <c r="K128" s="51">
        <f t="shared" si="32"/>
        <v>1275</v>
      </c>
      <c r="L128" s="51">
        <f t="shared" si="32"/>
        <v>1728</v>
      </c>
      <c r="M128" s="51">
        <f t="shared" si="32"/>
        <v>771</v>
      </c>
      <c r="N128" s="51">
        <f t="shared" si="32"/>
        <v>1531</v>
      </c>
      <c r="O128" s="51">
        <f t="shared" si="32"/>
        <v>349</v>
      </c>
      <c r="P128" s="51">
        <f t="shared" si="32"/>
        <v>1762</v>
      </c>
      <c r="Q128" s="51">
        <f t="shared" si="32"/>
        <v>1267</v>
      </c>
      <c r="R128" s="51">
        <f t="shared" si="32"/>
        <v>1841</v>
      </c>
      <c r="S128" s="51">
        <f t="shared" si="32"/>
        <v>2331</v>
      </c>
      <c r="T128" s="51">
        <f t="shared" si="32"/>
        <v>1978</v>
      </c>
      <c r="U128" s="51">
        <f t="shared" si="32"/>
        <v>1384</v>
      </c>
      <c r="V128" s="51">
        <f t="shared" si="32"/>
        <v>160</v>
      </c>
      <c r="W128" s="51">
        <f t="shared" si="32"/>
        <v>512</v>
      </c>
      <c r="X128" s="51">
        <f t="shared" si="32"/>
        <v>1760</v>
      </c>
      <c r="Y128" s="51">
        <f t="shared" si="32"/>
        <v>115</v>
      </c>
      <c r="Z128" s="51">
        <f t="shared" si="32"/>
        <v>539</v>
      </c>
    </row>
    <row r="129" spans="1:27" s="12" customFormat="1" ht="30" hidden="1" customHeight="1" x14ac:dyDescent="0.25">
      <c r="A129" s="32" t="s">
        <v>100</v>
      </c>
      <c r="B129" s="27">
        <v>380</v>
      </c>
      <c r="C129" s="27">
        <f t="shared" si="19"/>
        <v>484</v>
      </c>
      <c r="D129" s="15">
        <f t="shared" ref="D129:D134" si="33">C129/B129</f>
        <v>1.2736842105263158</v>
      </c>
      <c r="E129" s="15"/>
      <c r="F129" s="24">
        <v>9</v>
      </c>
      <c r="G129" s="24">
        <v>13</v>
      </c>
      <c r="H129" s="24">
        <v>33</v>
      </c>
      <c r="I129" s="24">
        <v>14</v>
      </c>
      <c r="J129" s="24">
        <v>9</v>
      </c>
      <c r="K129" s="24">
        <v>21</v>
      </c>
      <c r="L129" s="26">
        <v>11</v>
      </c>
      <c r="M129" s="26">
        <v>29</v>
      </c>
      <c r="N129" s="26">
        <v>48</v>
      </c>
      <c r="O129" s="24">
        <v>14</v>
      </c>
      <c r="P129" s="24">
        <v>14</v>
      </c>
      <c r="Q129" s="24">
        <v>18</v>
      </c>
      <c r="R129" s="24">
        <v>25</v>
      </c>
      <c r="S129" s="24">
        <v>46</v>
      </c>
      <c r="T129" s="24">
        <v>34</v>
      </c>
      <c r="U129" s="24">
        <v>17</v>
      </c>
      <c r="V129" s="24">
        <v>19</v>
      </c>
      <c r="W129" s="24">
        <v>9</v>
      </c>
      <c r="X129" s="24">
        <v>14</v>
      </c>
      <c r="Y129" s="24">
        <v>50</v>
      </c>
      <c r="Z129" s="24">
        <v>37</v>
      </c>
    </row>
    <row r="130" spans="1:27" s="12" customFormat="1" ht="30" hidden="1" customHeight="1" x14ac:dyDescent="0.25">
      <c r="A130" s="32" t="s">
        <v>101</v>
      </c>
      <c r="B130" s="54"/>
      <c r="C130" s="27">
        <f t="shared" si="19"/>
        <v>0</v>
      </c>
      <c r="D130" s="15" t="e">
        <f t="shared" si="33"/>
        <v>#DIV/0!</v>
      </c>
      <c r="E130" s="15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7" s="12" customFormat="1" ht="30" hidden="1" customHeight="1" x14ac:dyDescent="0.25">
      <c r="A131" s="11" t="s">
        <v>102</v>
      </c>
      <c r="B131" s="27"/>
      <c r="C131" s="27">
        <f t="shared" si="19"/>
        <v>0</v>
      </c>
      <c r="D131" s="15" t="e">
        <f t="shared" si="33"/>
        <v>#DIV/0!</v>
      </c>
      <c r="E131" s="15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7" s="12" customFormat="1" ht="27" hidden="1" customHeight="1" x14ac:dyDescent="0.25">
      <c r="A132" s="13" t="s">
        <v>103</v>
      </c>
      <c r="B132" s="23"/>
      <c r="C132" s="27">
        <f t="shared" si="19"/>
        <v>0</v>
      </c>
      <c r="D132" s="15" t="e">
        <f t="shared" si="33"/>
        <v>#DIV/0!</v>
      </c>
      <c r="E132" s="15"/>
      <c r="F132" s="51"/>
      <c r="G132" s="51"/>
      <c r="H132" s="51"/>
      <c r="I132" s="51"/>
      <c r="J132" s="51"/>
      <c r="K132" s="51"/>
      <c r="L132" s="51"/>
      <c r="M132" s="26"/>
      <c r="N132" s="51"/>
      <c r="O132" s="51"/>
      <c r="P132" s="51"/>
      <c r="Q132" s="51"/>
      <c r="R132" s="51"/>
      <c r="S132" s="51"/>
      <c r="T132" s="51"/>
      <c r="U132" s="54"/>
      <c r="V132" s="51"/>
      <c r="W132" s="51"/>
      <c r="X132" s="51"/>
      <c r="Y132" s="51"/>
      <c r="Z132" s="51"/>
    </row>
    <row r="133" spans="1:27" s="12" customFormat="1" ht="30" customHeight="1" outlineLevel="1" x14ac:dyDescent="0.25">
      <c r="A133" s="13" t="s">
        <v>104</v>
      </c>
      <c r="B133" s="27">
        <v>6399</v>
      </c>
      <c r="C133" s="27">
        <f t="shared" si="19"/>
        <v>5004.7999999999993</v>
      </c>
      <c r="D133" s="15">
        <f t="shared" si="33"/>
        <v>0.78212220659478027</v>
      </c>
      <c r="E133" s="15"/>
      <c r="F133" s="51">
        <v>105.2</v>
      </c>
      <c r="G133" s="51">
        <v>149.19999999999999</v>
      </c>
      <c r="H133" s="51">
        <v>721.1</v>
      </c>
      <c r="I133" s="51">
        <v>351</v>
      </c>
      <c r="J133" s="51">
        <v>61</v>
      </c>
      <c r="K133" s="51">
        <v>102.4</v>
      </c>
      <c r="L133" s="51">
        <v>738.5</v>
      </c>
      <c r="M133" s="51">
        <v>778.6</v>
      </c>
      <c r="N133" s="51">
        <v>252</v>
      </c>
      <c r="O133" s="51">
        <v>14.1</v>
      </c>
      <c r="P133" s="51">
        <v>79</v>
      </c>
      <c r="Q133" s="51">
        <v>202.8</v>
      </c>
      <c r="R133" s="51">
        <v>67</v>
      </c>
      <c r="S133" s="51">
        <v>387.2</v>
      </c>
      <c r="T133" s="51">
        <v>156.6</v>
      </c>
      <c r="U133" s="51">
        <v>50.6</v>
      </c>
      <c r="V133" s="51">
        <v>120</v>
      </c>
      <c r="W133" s="51">
        <v>6.9</v>
      </c>
      <c r="X133" s="51">
        <v>247.4</v>
      </c>
      <c r="Y133" s="51">
        <v>412</v>
      </c>
      <c r="Z133" s="51">
        <v>2.2000000000000002</v>
      </c>
      <c r="AA133" s="74"/>
    </row>
    <row r="134" spans="1:27" s="12" customFormat="1" ht="30" customHeight="1" outlineLevel="1" x14ac:dyDescent="0.25">
      <c r="A134" s="55" t="s">
        <v>105</v>
      </c>
      <c r="B134" s="23">
        <v>5173</v>
      </c>
      <c r="C134" s="27">
        <f>SUM(F134:Z134)</f>
        <v>3462.1</v>
      </c>
      <c r="D134" s="15">
        <f t="shared" si="33"/>
        <v>0.66926348347187314</v>
      </c>
      <c r="E134" s="15"/>
      <c r="F134" s="39">
        <v>101</v>
      </c>
      <c r="G134" s="39">
        <v>80</v>
      </c>
      <c r="H134" s="39">
        <v>535</v>
      </c>
      <c r="I134" s="39">
        <v>304</v>
      </c>
      <c r="J134" s="39">
        <v>61</v>
      </c>
      <c r="K134" s="39">
        <v>102</v>
      </c>
      <c r="L134" s="39">
        <v>468</v>
      </c>
      <c r="M134" s="39">
        <v>533.5</v>
      </c>
      <c r="N134" s="39">
        <v>212</v>
      </c>
      <c r="O134" s="39">
        <v>14.5</v>
      </c>
      <c r="P134" s="39">
        <v>23</v>
      </c>
      <c r="Q134" s="39">
        <v>123</v>
      </c>
      <c r="R134" s="39">
        <v>50</v>
      </c>
      <c r="S134" s="39">
        <v>155</v>
      </c>
      <c r="T134" s="39">
        <v>96</v>
      </c>
      <c r="U134" s="39">
        <v>26</v>
      </c>
      <c r="V134" s="39">
        <v>118</v>
      </c>
      <c r="W134" s="39">
        <v>6.9</v>
      </c>
      <c r="X134" s="39">
        <v>124</v>
      </c>
      <c r="Y134" s="39">
        <v>327</v>
      </c>
      <c r="Z134" s="39">
        <v>2.2000000000000002</v>
      </c>
    </row>
    <row r="135" spans="1:27" s="12" customFormat="1" ht="25.2" customHeight="1" x14ac:dyDescent="0.25">
      <c r="A135" s="13" t="s">
        <v>187</v>
      </c>
      <c r="B135" s="33">
        <f>B134/B133</f>
        <v>0.80840756368182531</v>
      </c>
      <c r="C135" s="33">
        <f>C134/C133</f>
        <v>0.6917559143222507</v>
      </c>
      <c r="D135" s="15"/>
      <c r="E135" s="15"/>
      <c r="F135" s="35">
        <f t="shared" ref="F135:Z135" si="34">F134/F133</f>
        <v>0.96007604562737636</v>
      </c>
      <c r="G135" s="35">
        <f t="shared" si="34"/>
        <v>0.53619302949061665</v>
      </c>
      <c r="H135" s="35">
        <f t="shared" si="34"/>
        <v>0.74192206351407575</v>
      </c>
      <c r="I135" s="35">
        <f t="shared" si="34"/>
        <v>0.86609686609686609</v>
      </c>
      <c r="J135" s="35">
        <f t="shared" si="34"/>
        <v>1</v>
      </c>
      <c r="K135" s="35">
        <f t="shared" si="34"/>
        <v>0.99609375</v>
      </c>
      <c r="L135" s="35">
        <f t="shared" si="34"/>
        <v>0.63371699390656733</v>
      </c>
      <c r="M135" s="35">
        <f t="shared" si="34"/>
        <v>0.68520421268944254</v>
      </c>
      <c r="N135" s="35">
        <f t="shared" si="34"/>
        <v>0.84126984126984128</v>
      </c>
      <c r="O135" s="35">
        <f t="shared" si="34"/>
        <v>1.0283687943262412</v>
      </c>
      <c r="P135" s="35">
        <f t="shared" si="34"/>
        <v>0.29113924050632911</v>
      </c>
      <c r="Q135" s="35">
        <f t="shared" si="34"/>
        <v>0.60650887573964496</v>
      </c>
      <c r="R135" s="35">
        <f t="shared" si="34"/>
        <v>0.74626865671641796</v>
      </c>
      <c r="S135" s="35">
        <f t="shared" si="34"/>
        <v>0.40030991735537191</v>
      </c>
      <c r="T135" s="35">
        <f t="shared" si="34"/>
        <v>0.61302681992337171</v>
      </c>
      <c r="U135" s="35">
        <f t="shared" si="34"/>
        <v>0.51383399209486169</v>
      </c>
      <c r="V135" s="35">
        <f t="shared" si="34"/>
        <v>0.98333333333333328</v>
      </c>
      <c r="W135" s="35">
        <f t="shared" si="34"/>
        <v>1</v>
      </c>
      <c r="X135" s="35">
        <f t="shared" si="34"/>
        <v>0.50121261115602267</v>
      </c>
      <c r="Y135" s="35">
        <f t="shared" si="34"/>
        <v>0.7936893203883495</v>
      </c>
      <c r="Z135" s="35">
        <f t="shared" si="34"/>
        <v>1</v>
      </c>
    </row>
    <row r="136" spans="1:27" s="91" customFormat="1" ht="9" hidden="1" customHeight="1" x14ac:dyDescent="0.25">
      <c r="A136" s="89" t="s">
        <v>96</v>
      </c>
      <c r="B136" s="90">
        <f>B133-B134</f>
        <v>1226</v>
      </c>
      <c r="C136" s="27">
        <f>SUM(F136:Z136)</f>
        <v>1542.7</v>
      </c>
      <c r="D136" s="90"/>
      <c r="E136" s="90"/>
      <c r="F136" s="90">
        <f t="shared" ref="F136:Z136" si="35">F133-F134</f>
        <v>4.2000000000000028</v>
      </c>
      <c r="G136" s="90">
        <f t="shared" si="35"/>
        <v>69.199999999999989</v>
      </c>
      <c r="H136" s="90">
        <f t="shared" si="35"/>
        <v>186.10000000000002</v>
      </c>
      <c r="I136" s="90">
        <f t="shared" si="35"/>
        <v>47</v>
      </c>
      <c r="J136" s="90">
        <f t="shared" si="35"/>
        <v>0</v>
      </c>
      <c r="K136" s="90">
        <f t="shared" si="35"/>
        <v>0.40000000000000568</v>
      </c>
      <c r="L136" s="90">
        <f t="shared" si="35"/>
        <v>270.5</v>
      </c>
      <c r="M136" s="90">
        <f t="shared" si="35"/>
        <v>245.10000000000002</v>
      </c>
      <c r="N136" s="90">
        <f t="shared" si="35"/>
        <v>40</v>
      </c>
      <c r="O136" s="90">
        <f t="shared" si="35"/>
        <v>-0.40000000000000036</v>
      </c>
      <c r="P136" s="90">
        <f t="shared" si="35"/>
        <v>56</v>
      </c>
      <c r="Q136" s="90">
        <f t="shared" si="35"/>
        <v>79.800000000000011</v>
      </c>
      <c r="R136" s="90">
        <f t="shared" si="35"/>
        <v>17</v>
      </c>
      <c r="S136" s="90">
        <f t="shared" si="35"/>
        <v>232.2</v>
      </c>
      <c r="T136" s="90">
        <f t="shared" si="35"/>
        <v>60.599999999999994</v>
      </c>
      <c r="U136" s="90">
        <f t="shared" si="35"/>
        <v>24.6</v>
      </c>
      <c r="V136" s="90">
        <f t="shared" si="35"/>
        <v>2</v>
      </c>
      <c r="W136" s="90">
        <f t="shared" si="35"/>
        <v>0</v>
      </c>
      <c r="X136" s="90">
        <f t="shared" si="35"/>
        <v>123.4</v>
      </c>
      <c r="Y136" s="90">
        <f t="shared" si="35"/>
        <v>85</v>
      </c>
      <c r="Z136" s="90">
        <f t="shared" si="35"/>
        <v>0</v>
      </c>
    </row>
    <row r="137" spans="1:27" s="12" customFormat="1" ht="5.4" hidden="1" customHeight="1" x14ac:dyDescent="0.25">
      <c r="A137" s="13" t="s">
        <v>190</v>
      </c>
      <c r="B137" s="39"/>
      <c r="C137" s="27">
        <f>SUM(F137:Z137)</f>
        <v>0</v>
      </c>
      <c r="D137" s="16" t="e">
        <f>C137/B137</f>
        <v>#DIV/0!</v>
      </c>
      <c r="E137" s="16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7" s="12" customFormat="1" ht="30" customHeight="1" x14ac:dyDescent="0.25">
      <c r="A138" s="32" t="s">
        <v>106</v>
      </c>
      <c r="B138" s="23">
        <v>135951</v>
      </c>
      <c r="C138" s="27">
        <f>SUM(F138:Z138)</f>
        <v>71227.08</v>
      </c>
      <c r="D138" s="15">
        <f>C138/B138</f>
        <v>0.52391729373082951</v>
      </c>
      <c r="E138" s="15"/>
      <c r="F138" s="39">
        <v>1677</v>
      </c>
      <c r="G138" s="39">
        <v>1200</v>
      </c>
      <c r="H138" s="39">
        <v>10165</v>
      </c>
      <c r="I138" s="39">
        <v>7286</v>
      </c>
      <c r="J138" s="39">
        <v>1301</v>
      </c>
      <c r="K138" s="39">
        <v>1938</v>
      </c>
      <c r="L138" s="39">
        <v>10272</v>
      </c>
      <c r="M138" s="39">
        <v>14130</v>
      </c>
      <c r="N138" s="39">
        <v>3030</v>
      </c>
      <c r="O138" s="39">
        <v>292</v>
      </c>
      <c r="P138" s="39">
        <v>611</v>
      </c>
      <c r="Q138" s="39">
        <v>2284</v>
      </c>
      <c r="R138" s="39">
        <v>1002</v>
      </c>
      <c r="S138" s="39">
        <v>3100</v>
      </c>
      <c r="T138" s="39">
        <v>1818</v>
      </c>
      <c r="U138" s="39">
        <v>611</v>
      </c>
      <c r="V138" s="39">
        <v>1313</v>
      </c>
      <c r="W138" s="39">
        <v>84</v>
      </c>
      <c r="X138" s="39">
        <v>2314</v>
      </c>
      <c r="Y138" s="39">
        <v>6763</v>
      </c>
      <c r="Z138" s="39">
        <v>36.08</v>
      </c>
    </row>
    <row r="139" spans="1:27" s="12" customFormat="1" ht="31.2" hidden="1" customHeight="1" x14ac:dyDescent="0.25">
      <c r="A139" s="13" t="s">
        <v>52</v>
      </c>
      <c r="B139" s="15" t="e">
        <f>B138/B137</f>
        <v>#DIV/0!</v>
      </c>
      <c r="C139" s="27" t="e">
        <f>SUM(F139:Z139)</f>
        <v>#DIV/0!</v>
      </c>
      <c r="D139" s="15"/>
      <c r="E139" s="15"/>
      <c r="F139" s="29" t="e">
        <f t="shared" ref="F139:Z139" si="36">F138/F137</f>
        <v>#DIV/0!</v>
      </c>
      <c r="G139" s="29" t="e">
        <f t="shared" si="36"/>
        <v>#DIV/0!</v>
      </c>
      <c r="H139" s="29" t="e">
        <f t="shared" si="36"/>
        <v>#DIV/0!</v>
      </c>
      <c r="I139" s="29" t="e">
        <f t="shared" si="36"/>
        <v>#DIV/0!</v>
      </c>
      <c r="J139" s="29" t="e">
        <f t="shared" si="36"/>
        <v>#DIV/0!</v>
      </c>
      <c r="K139" s="29" t="e">
        <f t="shared" si="36"/>
        <v>#DIV/0!</v>
      </c>
      <c r="L139" s="29" t="e">
        <f t="shared" si="36"/>
        <v>#DIV/0!</v>
      </c>
      <c r="M139" s="29" t="e">
        <f t="shared" si="36"/>
        <v>#DIV/0!</v>
      </c>
      <c r="N139" s="29" t="e">
        <f t="shared" si="36"/>
        <v>#DIV/0!</v>
      </c>
      <c r="O139" s="29" t="e">
        <f t="shared" si="36"/>
        <v>#DIV/0!</v>
      </c>
      <c r="P139" s="29" t="e">
        <f t="shared" si="36"/>
        <v>#DIV/0!</v>
      </c>
      <c r="Q139" s="29" t="e">
        <f t="shared" si="36"/>
        <v>#DIV/0!</v>
      </c>
      <c r="R139" s="29" t="e">
        <f t="shared" si="36"/>
        <v>#DIV/0!</v>
      </c>
      <c r="S139" s="29" t="e">
        <f t="shared" si="36"/>
        <v>#DIV/0!</v>
      </c>
      <c r="T139" s="29" t="e">
        <f t="shared" si="36"/>
        <v>#DIV/0!</v>
      </c>
      <c r="U139" s="29" t="e">
        <f t="shared" si="36"/>
        <v>#DIV/0!</v>
      </c>
      <c r="V139" s="29" t="e">
        <f t="shared" si="36"/>
        <v>#DIV/0!</v>
      </c>
      <c r="W139" s="29" t="e">
        <f t="shared" si="36"/>
        <v>#DIV/0!</v>
      </c>
      <c r="X139" s="29" t="e">
        <f t="shared" si="36"/>
        <v>#DIV/0!</v>
      </c>
      <c r="Y139" s="29" t="e">
        <f t="shared" si="36"/>
        <v>#DIV/0!</v>
      </c>
      <c r="Z139" s="29" t="e">
        <f t="shared" si="36"/>
        <v>#DIV/0!</v>
      </c>
    </row>
    <row r="140" spans="1:27" s="12" customFormat="1" ht="30" customHeight="1" x14ac:dyDescent="0.25">
      <c r="A140" s="32" t="s">
        <v>98</v>
      </c>
      <c r="B140" s="53">
        <f>B138/B134*10</f>
        <v>262.80881500096655</v>
      </c>
      <c r="C140" s="53">
        <f>C138/C134*10</f>
        <v>205.73374541463272</v>
      </c>
      <c r="D140" s="15">
        <f>C140/B140</f>
        <v>0.78282665447837463</v>
      </c>
      <c r="E140" s="15"/>
      <c r="F140" s="58">
        <f>F138/F134*10</f>
        <v>166.03960396039605</v>
      </c>
      <c r="G140" s="58">
        <f>G138/G134*10</f>
        <v>150</v>
      </c>
      <c r="H140" s="58">
        <f>H138/H134*10</f>
        <v>190</v>
      </c>
      <c r="I140" s="58">
        <f>I138/I134*10</f>
        <v>239.67105263157893</v>
      </c>
      <c r="J140" s="58">
        <f t="shared" ref="J140:P140" si="37">J138/J134*10</f>
        <v>213.27868852459017</v>
      </c>
      <c r="K140" s="58">
        <f t="shared" si="37"/>
        <v>190</v>
      </c>
      <c r="L140" s="58">
        <f t="shared" si="37"/>
        <v>219.4871794871795</v>
      </c>
      <c r="M140" s="58">
        <f t="shared" si="37"/>
        <v>264.85473289597002</v>
      </c>
      <c r="N140" s="58">
        <f t="shared" si="37"/>
        <v>142.9245283018868</v>
      </c>
      <c r="O140" s="58">
        <f t="shared" si="37"/>
        <v>201.37931034482759</v>
      </c>
      <c r="P140" s="58">
        <f t="shared" si="37"/>
        <v>265.6521739130435</v>
      </c>
      <c r="Q140" s="58">
        <f t="shared" ref="Q140:Z140" si="38">Q138/Q134*10</f>
        <v>185.6910569105691</v>
      </c>
      <c r="R140" s="58">
        <f t="shared" si="38"/>
        <v>200.39999999999998</v>
      </c>
      <c r="S140" s="58">
        <f t="shared" si="38"/>
        <v>200</v>
      </c>
      <c r="T140" s="58">
        <f t="shared" si="38"/>
        <v>189.375</v>
      </c>
      <c r="U140" s="58">
        <f t="shared" si="38"/>
        <v>235</v>
      </c>
      <c r="V140" s="58">
        <f t="shared" si="38"/>
        <v>111.27118644067795</v>
      </c>
      <c r="W140" s="58">
        <f t="shared" si="38"/>
        <v>121.7391304347826</v>
      </c>
      <c r="X140" s="58">
        <f t="shared" si="38"/>
        <v>186.61290322580643</v>
      </c>
      <c r="Y140" s="58">
        <f t="shared" si="38"/>
        <v>206.81957186544341</v>
      </c>
      <c r="Z140" s="58">
        <f t="shared" si="38"/>
        <v>164</v>
      </c>
    </row>
    <row r="141" spans="1:27" s="12" customFormat="1" ht="30" hidden="1" customHeight="1" outlineLevel="1" x14ac:dyDescent="0.25">
      <c r="A141" s="11" t="s">
        <v>107</v>
      </c>
      <c r="B141" s="8"/>
      <c r="C141" s="27"/>
      <c r="D141" s="15" t="e">
        <f>C141/B141</f>
        <v>#DIV/0!</v>
      </c>
      <c r="E141" s="15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7" s="12" customFormat="1" ht="30" hidden="1" customHeight="1" x14ac:dyDescent="0.25">
      <c r="A142" s="11" t="s">
        <v>108</v>
      </c>
      <c r="B142" s="57"/>
      <c r="C142" s="27"/>
      <c r="D142" s="15" t="e">
        <f>C142/B142</f>
        <v>#DIV/0!</v>
      </c>
      <c r="E142" s="15"/>
      <c r="F142" s="58"/>
      <c r="G142" s="58"/>
      <c r="H142" s="59"/>
      <c r="I142" s="58"/>
      <c r="J142" s="58"/>
      <c r="K142" s="58"/>
      <c r="L142" s="58"/>
      <c r="M142" s="26"/>
      <c r="N142" s="58"/>
      <c r="O142" s="58"/>
      <c r="P142" s="58"/>
      <c r="Q142" s="58"/>
      <c r="R142" s="58"/>
      <c r="S142" s="58"/>
      <c r="T142" s="58"/>
      <c r="U142" s="54"/>
      <c r="V142" s="58"/>
      <c r="W142" s="58"/>
      <c r="X142" s="58"/>
      <c r="Y142" s="57"/>
      <c r="Z142" s="58"/>
    </row>
    <row r="143" spans="1:27" s="12" customFormat="1" ht="30.6" customHeight="1" outlineLevel="1" x14ac:dyDescent="0.25">
      <c r="A143" s="11" t="s">
        <v>109</v>
      </c>
      <c r="B143" s="56">
        <v>960</v>
      </c>
      <c r="C143" s="27">
        <f>SUM(F143:Z143)</f>
        <v>915.4</v>
      </c>
      <c r="D143" s="15">
        <f>C143/B143</f>
        <v>0.95354166666666662</v>
      </c>
      <c r="E143" s="15"/>
      <c r="F143" s="51">
        <v>16.399999999999999</v>
      </c>
      <c r="G143" s="51">
        <v>118</v>
      </c>
      <c r="H143" s="51">
        <v>121.6</v>
      </c>
      <c r="I143" s="51">
        <v>5.7</v>
      </c>
      <c r="J143" s="51">
        <v>11.2</v>
      </c>
      <c r="K143" s="51">
        <v>15.9</v>
      </c>
      <c r="L143" s="51">
        <v>107.5</v>
      </c>
      <c r="M143" s="51">
        <v>78.400000000000006</v>
      </c>
      <c r="N143" s="51">
        <v>62.7</v>
      </c>
      <c r="O143" s="51">
        <v>11.4</v>
      </c>
      <c r="P143" s="51">
        <v>14</v>
      </c>
      <c r="Q143" s="51">
        <v>99.1</v>
      </c>
      <c r="R143" s="51">
        <v>0</v>
      </c>
      <c r="S143" s="51">
        <v>16.5</v>
      </c>
      <c r="T143" s="51">
        <v>49</v>
      </c>
      <c r="U143" s="51">
        <v>15.3</v>
      </c>
      <c r="V143" s="51">
        <v>9</v>
      </c>
      <c r="W143" s="51">
        <v>18.100000000000001</v>
      </c>
      <c r="X143" s="51">
        <v>86.6</v>
      </c>
      <c r="Y143" s="51">
        <v>55.1</v>
      </c>
      <c r="Z143" s="51">
        <v>3.9</v>
      </c>
    </row>
    <row r="144" spans="1:27" s="12" customFormat="1" ht="30" customHeight="1" outlineLevel="1" x14ac:dyDescent="0.25">
      <c r="A144" s="55" t="s">
        <v>178</v>
      </c>
      <c r="B144" s="23">
        <v>175</v>
      </c>
      <c r="C144" s="27">
        <f>SUM(F144:Z144)</f>
        <v>219.18</v>
      </c>
      <c r="D144" s="15">
        <f>C144/B144</f>
        <v>1.2524571428571429</v>
      </c>
      <c r="E144" s="15"/>
      <c r="F144" s="107">
        <v>3.8</v>
      </c>
      <c r="G144" s="39">
        <v>20</v>
      </c>
      <c r="H144" s="39">
        <v>68</v>
      </c>
      <c r="I144" s="107">
        <v>0.3</v>
      </c>
      <c r="J144" s="39">
        <v>8</v>
      </c>
      <c r="K144" s="39">
        <v>8</v>
      </c>
      <c r="L144" s="107">
        <v>34.5</v>
      </c>
      <c r="M144" s="39">
        <v>5.8</v>
      </c>
      <c r="N144" s="39">
        <v>12.5</v>
      </c>
      <c r="O144" s="39">
        <v>3</v>
      </c>
      <c r="P144" s="39">
        <v>2</v>
      </c>
      <c r="Q144" s="39">
        <v>24</v>
      </c>
      <c r="R144" s="39"/>
      <c r="S144" s="107">
        <v>0.28000000000000003</v>
      </c>
      <c r="T144" s="39">
        <v>3</v>
      </c>
      <c r="U144" s="39">
        <v>5</v>
      </c>
      <c r="V144" s="39"/>
      <c r="W144" s="39">
        <v>7</v>
      </c>
      <c r="X144" s="39">
        <v>5</v>
      </c>
      <c r="Y144" s="39">
        <v>9</v>
      </c>
      <c r="Z144" s="39"/>
    </row>
    <row r="145" spans="1:26" s="12" customFormat="1" ht="27" customHeight="1" x14ac:dyDescent="0.25">
      <c r="A145" s="13" t="s">
        <v>187</v>
      </c>
      <c r="B145" s="33">
        <f>B144/B143</f>
        <v>0.18229166666666666</v>
      </c>
      <c r="C145" s="33">
        <f>C144/C143</f>
        <v>0.2394363119947564</v>
      </c>
      <c r="D145" s="15"/>
      <c r="E145" s="15"/>
      <c r="F145" s="29">
        <f>F144/F143</f>
        <v>0.23170731707317074</v>
      </c>
      <c r="G145" s="29">
        <f t="shared" ref="G145:Y145" si="39">G144/G143</f>
        <v>0.16949152542372881</v>
      </c>
      <c r="H145" s="29">
        <f t="shared" si="39"/>
        <v>0.55921052631578949</v>
      </c>
      <c r="I145" s="29">
        <f t="shared" si="39"/>
        <v>5.2631578947368418E-2</v>
      </c>
      <c r="J145" s="29">
        <f t="shared" si="39"/>
        <v>0.7142857142857143</v>
      </c>
      <c r="K145" s="29">
        <f t="shared" si="39"/>
        <v>0.50314465408805031</v>
      </c>
      <c r="L145" s="29">
        <f t="shared" si="39"/>
        <v>0.32093023255813952</v>
      </c>
      <c r="M145" s="29">
        <f t="shared" si="39"/>
        <v>7.3979591836734693E-2</v>
      </c>
      <c r="N145" s="29">
        <f t="shared" si="39"/>
        <v>0.19936204146730463</v>
      </c>
      <c r="O145" s="29">
        <f t="shared" si="39"/>
        <v>0.26315789473684209</v>
      </c>
      <c r="P145" s="29">
        <f t="shared" si="39"/>
        <v>0.14285714285714285</v>
      </c>
      <c r="Q145" s="29">
        <f t="shared" si="39"/>
        <v>0.24217961654894049</v>
      </c>
      <c r="R145" s="29"/>
      <c r="S145" s="29">
        <f t="shared" si="39"/>
        <v>1.6969696969696971E-2</v>
      </c>
      <c r="T145" s="29"/>
      <c r="U145" s="29">
        <f t="shared" si="39"/>
        <v>0.32679738562091504</v>
      </c>
      <c r="V145" s="29"/>
      <c r="W145" s="29">
        <f t="shared" si="39"/>
        <v>0.38674033149171266</v>
      </c>
      <c r="X145" s="29">
        <f t="shared" si="39"/>
        <v>5.7736720554272522E-2</v>
      </c>
      <c r="Y145" s="29">
        <f t="shared" si="39"/>
        <v>0.16333938294010888</v>
      </c>
      <c r="Z145" s="29"/>
    </row>
    <row r="146" spans="1:26" s="12" customFormat="1" ht="31.2" hidden="1" customHeight="1" x14ac:dyDescent="0.25">
      <c r="A146" s="13" t="s">
        <v>191</v>
      </c>
      <c r="B146" s="39"/>
      <c r="C146" s="27">
        <f>SUM(F146:Z146)</f>
        <v>0</v>
      </c>
      <c r="D146" s="16" t="e">
        <f>C146/B146</f>
        <v>#DIV/0!</v>
      </c>
      <c r="E146" s="16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s="12" customFormat="1" ht="30" customHeight="1" x14ac:dyDescent="0.25">
      <c r="A147" s="32" t="s">
        <v>110</v>
      </c>
      <c r="B147" s="23">
        <v>6286</v>
      </c>
      <c r="C147" s="27">
        <f>SUM(F147:Z147)</f>
        <v>6607.3</v>
      </c>
      <c r="D147" s="15">
        <f>C147/B147</f>
        <v>1.0511135857461025</v>
      </c>
      <c r="E147" s="15"/>
      <c r="F147" s="39">
        <v>98</v>
      </c>
      <c r="G147" s="39">
        <v>600</v>
      </c>
      <c r="H147" s="39">
        <v>1496</v>
      </c>
      <c r="I147" s="39">
        <v>21</v>
      </c>
      <c r="J147" s="39">
        <v>168</v>
      </c>
      <c r="K147" s="39">
        <v>176</v>
      </c>
      <c r="L147" s="39">
        <v>2298</v>
      </c>
      <c r="M147" s="39">
        <v>220</v>
      </c>
      <c r="N147" s="39">
        <v>335</v>
      </c>
      <c r="O147" s="39">
        <v>15</v>
      </c>
      <c r="P147" s="39">
        <v>10</v>
      </c>
      <c r="Q147" s="39">
        <v>620</v>
      </c>
      <c r="R147" s="39"/>
      <c r="S147" s="39">
        <v>3.3</v>
      </c>
      <c r="T147" s="39">
        <v>12</v>
      </c>
      <c r="U147" s="39">
        <v>160</v>
      </c>
      <c r="V147" s="39"/>
      <c r="W147" s="39">
        <v>70</v>
      </c>
      <c r="X147" s="39">
        <v>275</v>
      </c>
      <c r="Y147" s="39">
        <v>30</v>
      </c>
      <c r="Z147" s="39"/>
    </row>
    <row r="148" spans="1:26" s="12" customFormat="1" ht="30" hidden="1" customHeight="1" x14ac:dyDescent="0.25">
      <c r="A148" s="13" t="s">
        <v>52</v>
      </c>
      <c r="B148" s="30" t="e">
        <f>B147/B146</f>
        <v>#DIV/0!</v>
      </c>
      <c r="C148" s="27"/>
      <c r="D148" s="9"/>
      <c r="E148" s="9"/>
      <c r="F148" s="30" t="e">
        <f t="shared" ref="F148:N148" si="40">F147/F146</f>
        <v>#DIV/0!</v>
      </c>
      <c r="G148" s="30" t="e">
        <f t="shared" si="40"/>
        <v>#DIV/0!</v>
      </c>
      <c r="H148" s="30" t="e">
        <f t="shared" si="40"/>
        <v>#DIV/0!</v>
      </c>
      <c r="I148" s="30" t="e">
        <f t="shared" si="40"/>
        <v>#DIV/0!</v>
      </c>
      <c r="J148" s="30" t="e">
        <f t="shared" si="40"/>
        <v>#DIV/0!</v>
      </c>
      <c r="K148" s="30" t="e">
        <f t="shared" si="40"/>
        <v>#DIV/0!</v>
      </c>
      <c r="L148" s="30" t="e">
        <f t="shared" si="40"/>
        <v>#DIV/0!</v>
      </c>
      <c r="M148" s="30" t="e">
        <f t="shared" si="40"/>
        <v>#DIV/0!</v>
      </c>
      <c r="N148" s="30" t="e">
        <f t="shared" si="40"/>
        <v>#DIV/0!</v>
      </c>
      <c r="O148" s="30"/>
      <c r="P148" s="30" t="e">
        <f>P147/P146</f>
        <v>#DIV/0!</v>
      </c>
      <c r="Q148" s="30" t="e">
        <f>Q147/Q146</f>
        <v>#DIV/0!</v>
      </c>
      <c r="R148" s="30"/>
      <c r="S148" s="30" t="e">
        <f>S147/S146</f>
        <v>#DIV/0!</v>
      </c>
      <c r="T148" s="30" t="e">
        <f>T147/T146</f>
        <v>#DIV/0!</v>
      </c>
      <c r="U148" s="30" t="e">
        <f>U147/U146</f>
        <v>#DIV/0!</v>
      </c>
      <c r="V148" s="30" t="e">
        <f>V147/V146</f>
        <v>#DIV/0!</v>
      </c>
      <c r="W148" s="30"/>
      <c r="X148" s="30" t="e">
        <f>X147/X146</f>
        <v>#DIV/0!</v>
      </c>
      <c r="Y148" s="30" t="e">
        <f>Y147/Y146</f>
        <v>#DIV/0!</v>
      </c>
      <c r="Z148" s="30" t="e">
        <f>Z147/Z146</f>
        <v>#DIV/0!</v>
      </c>
    </row>
    <row r="149" spans="1:26" s="12" customFormat="1" ht="30" customHeight="1" x14ac:dyDescent="0.25">
      <c r="A149" s="32" t="s">
        <v>98</v>
      </c>
      <c r="B149" s="60">
        <f>B147/B144*10</f>
        <v>359.20000000000005</v>
      </c>
      <c r="C149" s="60">
        <f>C147/C144*10</f>
        <v>301.45542476503329</v>
      </c>
      <c r="D149" s="15">
        <f t="shared" ref="D149:D174" si="41">C149/B149</f>
        <v>0.8392411602590012</v>
      </c>
      <c r="E149" s="15"/>
      <c r="F149" s="58">
        <f>F147/F144*10</f>
        <v>257.89473684210526</v>
      </c>
      <c r="G149" s="58">
        <f>G147/G144*10</f>
        <v>300</v>
      </c>
      <c r="H149" s="58">
        <f>H147/H144*10</f>
        <v>220</v>
      </c>
      <c r="I149" s="58">
        <f t="shared" ref="I149:N149" si="42">I147/I144*10</f>
        <v>700</v>
      </c>
      <c r="J149" s="58">
        <f t="shared" si="42"/>
        <v>210</v>
      </c>
      <c r="K149" s="58">
        <f t="shared" si="42"/>
        <v>220</v>
      </c>
      <c r="L149" s="58">
        <f t="shared" si="42"/>
        <v>666.08695652173901</v>
      </c>
      <c r="M149" s="58">
        <f t="shared" si="42"/>
        <v>379.31034482758616</v>
      </c>
      <c r="N149" s="58">
        <f t="shared" si="42"/>
        <v>268</v>
      </c>
      <c r="O149" s="58">
        <f t="shared" ref="O149:U149" si="43">O147/O144*10</f>
        <v>50</v>
      </c>
      <c r="P149" s="58">
        <f t="shared" si="43"/>
        <v>50</v>
      </c>
      <c r="Q149" s="58">
        <f t="shared" si="43"/>
        <v>258.33333333333331</v>
      </c>
      <c r="R149" s="58"/>
      <c r="S149" s="58">
        <f t="shared" si="43"/>
        <v>117.85714285714285</v>
      </c>
      <c r="T149" s="58">
        <f t="shared" si="43"/>
        <v>40</v>
      </c>
      <c r="U149" s="58">
        <f t="shared" si="43"/>
        <v>320</v>
      </c>
      <c r="V149" s="58"/>
      <c r="W149" s="58">
        <f>W147/W144*10</f>
        <v>100</v>
      </c>
      <c r="X149" s="58">
        <f>X147/X144*10</f>
        <v>550</v>
      </c>
      <c r="Y149" s="58">
        <f>Y147/Y144*10</f>
        <v>33.333333333333336</v>
      </c>
      <c r="Z149" s="58"/>
    </row>
    <row r="150" spans="1:26" s="12" customFormat="1" ht="30" hidden="1" customHeight="1" outlineLevel="1" x14ac:dyDescent="0.25">
      <c r="A150" s="55" t="s">
        <v>179</v>
      </c>
      <c r="B150" s="23">
        <v>446</v>
      </c>
      <c r="C150" s="27">
        <f t="shared" si="19"/>
        <v>532</v>
      </c>
      <c r="D150" s="15">
        <f t="shared" si="41"/>
        <v>1.1928251121076232</v>
      </c>
      <c r="E150" s="15"/>
      <c r="F150" s="38"/>
      <c r="G150" s="37"/>
      <c r="H150" s="57">
        <v>440</v>
      </c>
      <c r="I150" s="37"/>
      <c r="J150" s="37"/>
      <c r="K150" s="37"/>
      <c r="L150" s="37"/>
      <c r="M150" s="37">
        <v>29</v>
      </c>
      <c r="N150" s="37"/>
      <c r="O150" s="37"/>
      <c r="P150" s="37"/>
      <c r="Q150" s="37"/>
      <c r="R150" s="37"/>
      <c r="S150" s="37"/>
      <c r="T150" s="61"/>
      <c r="U150" s="37"/>
      <c r="V150" s="37">
        <v>2</v>
      </c>
      <c r="W150" s="37"/>
      <c r="X150" s="37"/>
      <c r="Y150" s="37">
        <v>46</v>
      </c>
      <c r="Z150" s="37">
        <v>15</v>
      </c>
    </row>
    <row r="151" spans="1:26" s="12" customFormat="1" ht="30" hidden="1" customHeight="1" x14ac:dyDescent="0.25">
      <c r="A151" s="32" t="s">
        <v>180</v>
      </c>
      <c r="B151" s="23"/>
      <c r="C151" s="27">
        <f t="shared" si="19"/>
        <v>0</v>
      </c>
      <c r="D151" s="15" t="e">
        <f t="shared" si="41"/>
        <v>#DIV/0!</v>
      </c>
      <c r="E151" s="15"/>
      <c r="F151" s="38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61"/>
      <c r="U151" s="37"/>
      <c r="V151" s="37"/>
      <c r="W151" s="37"/>
      <c r="X151" s="37"/>
      <c r="Y151" s="37"/>
      <c r="Z151" s="37"/>
    </row>
    <row r="152" spans="1:26" s="12" customFormat="1" ht="30" hidden="1" customHeight="1" x14ac:dyDescent="0.25">
      <c r="A152" s="32" t="s">
        <v>98</v>
      </c>
      <c r="B152" s="60">
        <f>B151/B150*10</f>
        <v>0</v>
      </c>
      <c r="C152" s="27">
        <f t="shared" si="19"/>
        <v>0</v>
      </c>
      <c r="D152" s="15" t="e">
        <f t="shared" si="41"/>
        <v>#DIV/0!</v>
      </c>
      <c r="E152" s="15"/>
      <c r="F152" s="38"/>
      <c r="G152" s="58"/>
      <c r="H152" s="58">
        <f>H151/H150*10</f>
        <v>0</v>
      </c>
      <c r="I152" s="58"/>
      <c r="J152" s="58"/>
      <c r="K152" s="58"/>
      <c r="L152" s="58"/>
      <c r="M152" s="58">
        <f>M151/M150*10</f>
        <v>0</v>
      </c>
      <c r="N152" s="58"/>
      <c r="O152" s="58"/>
      <c r="P152" s="58"/>
      <c r="Q152" s="58"/>
      <c r="R152" s="58"/>
      <c r="S152" s="58"/>
      <c r="T152" s="58"/>
      <c r="U152" s="58"/>
      <c r="V152" s="58"/>
      <c r="W152" s="38"/>
      <c r="X152" s="58"/>
      <c r="Y152" s="38"/>
      <c r="Z152" s="58">
        <f>Z151/Z150*10</f>
        <v>0</v>
      </c>
    </row>
    <row r="153" spans="1:26" s="12" customFormat="1" ht="30" customHeight="1" outlineLevel="1" x14ac:dyDescent="0.25">
      <c r="A153" s="55" t="s">
        <v>111</v>
      </c>
      <c r="B153" s="19">
        <v>102.8</v>
      </c>
      <c r="C153" s="53">
        <f t="shared" si="19"/>
        <v>98.78</v>
      </c>
      <c r="D153" s="15">
        <f t="shared" si="41"/>
        <v>0.96089494163424127</v>
      </c>
      <c r="E153" s="15"/>
      <c r="F153" s="38"/>
      <c r="G153" s="37"/>
      <c r="H153" s="58"/>
      <c r="I153" s="37">
        <v>19</v>
      </c>
      <c r="J153" s="37"/>
      <c r="K153" s="37"/>
      <c r="L153" s="37"/>
      <c r="M153" s="37"/>
      <c r="N153" s="37"/>
      <c r="O153" s="37"/>
      <c r="P153" s="37"/>
      <c r="Q153" s="37"/>
      <c r="R153" s="37"/>
      <c r="S153" s="37">
        <v>30</v>
      </c>
      <c r="T153" s="61">
        <v>13.78</v>
      </c>
      <c r="U153" s="37"/>
      <c r="V153" s="37"/>
      <c r="W153" s="37"/>
      <c r="X153" s="37">
        <v>36</v>
      </c>
      <c r="Y153" s="37"/>
      <c r="Z153" s="37"/>
    </row>
    <row r="154" spans="1:26" s="12" customFormat="1" ht="30" customHeight="1" x14ac:dyDescent="0.25">
      <c r="A154" s="32" t="s">
        <v>112</v>
      </c>
      <c r="B154" s="19">
        <v>171.7</v>
      </c>
      <c r="C154" s="53">
        <f t="shared" si="19"/>
        <v>182.7</v>
      </c>
      <c r="D154" s="15">
        <f t="shared" si="41"/>
        <v>1.0640652300524169</v>
      </c>
      <c r="E154" s="15"/>
      <c r="F154" s="38"/>
      <c r="G154" s="37"/>
      <c r="H154" s="37"/>
      <c r="I154" s="37">
        <v>38</v>
      </c>
      <c r="J154" s="37"/>
      <c r="K154" s="37"/>
      <c r="L154" s="37"/>
      <c r="M154" s="37"/>
      <c r="N154" s="37"/>
      <c r="O154" s="37"/>
      <c r="P154" s="37"/>
      <c r="Q154" s="37"/>
      <c r="R154" s="37"/>
      <c r="S154" s="37">
        <v>50.4</v>
      </c>
      <c r="T154" s="61">
        <v>11.5</v>
      </c>
      <c r="U154" s="37"/>
      <c r="V154" s="37"/>
      <c r="W154" s="37"/>
      <c r="X154" s="61">
        <v>82.8</v>
      </c>
      <c r="Y154" s="37"/>
      <c r="Z154" s="37"/>
    </row>
    <row r="155" spans="1:26" s="12" customFormat="1" ht="30" customHeight="1" x14ac:dyDescent="0.25">
      <c r="A155" s="32" t="s">
        <v>98</v>
      </c>
      <c r="B155" s="60">
        <f>B154/B153*10</f>
        <v>16.702334630350194</v>
      </c>
      <c r="C155" s="60">
        <f>C154/C153*10</f>
        <v>18.495646892083418</v>
      </c>
      <c r="D155" s="15">
        <f t="shared" si="41"/>
        <v>1.107368957778786</v>
      </c>
      <c r="E155" s="15"/>
      <c r="F155" s="38"/>
      <c r="G155" s="58"/>
      <c r="H155" s="58"/>
      <c r="I155" s="58">
        <f>I154/I153*10</f>
        <v>20</v>
      </c>
      <c r="J155" s="58"/>
      <c r="K155" s="58"/>
      <c r="L155" s="58"/>
      <c r="M155" s="58"/>
      <c r="N155" s="58"/>
      <c r="O155" s="58"/>
      <c r="P155" s="58"/>
      <c r="Q155" s="58"/>
      <c r="R155" s="58"/>
      <c r="S155" s="58">
        <f>S154/S153*10</f>
        <v>16.8</v>
      </c>
      <c r="T155" s="58">
        <f>T154/T153*10</f>
        <v>8.3454281567489126</v>
      </c>
      <c r="U155" s="58"/>
      <c r="V155" s="58"/>
      <c r="W155" s="58"/>
      <c r="X155" s="58">
        <f>X154/X153*10</f>
        <v>23</v>
      </c>
      <c r="Y155" s="38"/>
      <c r="Z155" s="38"/>
    </row>
    <row r="156" spans="1:26" s="12" customFormat="1" ht="30" customHeight="1" x14ac:dyDescent="0.25">
      <c r="A156" s="55" t="s">
        <v>156</v>
      </c>
      <c r="B156" s="60">
        <v>80</v>
      </c>
      <c r="C156" s="27">
        <f t="shared" si="19"/>
        <v>230.8</v>
      </c>
      <c r="D156" s="15">
        <f t="shared" si="41"/>
        <v>2.8850000000000002</v>
      </c>
      <c r="E156" s="15"/>
      <c r="F156" s="3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>
        <v>13.8</v>
      </c>
      <c r="T156" s="58">
        <v>97</v>
      </c>
      <c r="U156" s="58"/>
      <c r="V156" s="57">
        <v>120</v>
      </c>
      <c r="W156" s="38"/>
      <c r="X156" s="58"/>
      <c r="Y156" s="38"/>
      <c r="Z156" s="38"/>
    </row>
    <row r="157" spans="1:26" s="12" customFormat="1" ht="30" customHeight="1" x14ac:dyDescent="0.25">
      <c r="A157" s="32" t="s">
        <v>157</v>
      </c>
      <c r="B157" s="60">
        <v>95</v>
      </c>
      <c r="C157" s="27">
        <f t="shared" ref="C157:C176" si="44">SUM(F157:Z157)</f>
        <v>322.5</v>
      </c>
      <c r="D157" s="15">
        <f t="shared" si="41"/>
        <v>3.3947368421052633</v>
      </c>
      <c r="E157" s="15"/>
      <c r="F157" s="3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>
        <v>16.5</v>
      </c>
      <c r="T157" s="58">
        <v>162</v>
      </c>
      <c r="U157" s="58"/>
      <c r="V157" s="57">
        <v>144</v>
      </c>
      <c r="W157" s="38"/>
      <c r="X157" s="58"/>
      <c r="Y157" s="38"/>
      <c r="Z157" s="38"/>
    </row>
    <row r="158" spans="1:26" s="12" customFormat="1" ht="30" customHeight="1" x14ac:dyDescent="0.25">
      <c r="A158" s="32" t="s">
        <v>98</v>
      </c>
      <c r="B158" s="60">
        <f>B157/B156*10</f>
        <v>11.875</v>
      </c>
      <c r="C158" s="60">
        <f>C157/C156*10</f>
        <v>13.973136915077989</v>
      </c>
      <c r="D158" s="15">
        <f t="shared" si="41"/>
        <v>1.1766852139013042</v>
      </c>
      <c r="E158" s="15"/>
      <c r="F158" s="3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>
        <f>S157/S156*10</f>
        <v>11.956521739130434</v>
      </c>
      <c r="T158" s="58">
        <f>T157/T156*10</f>
        <v>16.701030927835053</v>
      </c>
      <c r="U158" s="58"/>
      <c r="V158" s="58">
        <f t="shared" ref="U158:V158" si="45">V157/V156*10</f>
        <v>12</v>
      </c>
      <c r="W158" s="38"/>
      <c r="X158" s="58"/>
      <c r="Y158" s="38"/>
      <c r="Z158" s="38"/>
    </row>
    <row r="159" spans="1:26" s="12" customFormat="1" ht="30" customHeight="1" x14ac:dyDescent="0.25">
      <c r="A159" s="55" t="s">
        <v>113</v>
      </c>
      <c r="B159" s="27">
        <v>6653</v>
      </c>
      <c r="C159" s="27">
        <f t="shared" si="44"/>
        <v>2963</v>
      </c>
      <c r="D159" s="15">
        <f t="shared" si="41"/>
        <v>0.44536299413798286</v>
      </c>
      <c r="E159" s="15"/>
      <c r="F159" s="37">
        <v>359</v>
      </c>
      <c r="G159" s="37"/>
      <c r="H159" s="37"/>
      <c r="I159" s="37"/>
      <c r="J159" s="37"/>
      <c r="K159" s="37">
        <v>120</v>
      </c>
      <c r="L159" s="37">
        <v>70</v>
      </c>
      <c r="M159" s="37">
        <v>157</v>
      </c>
      <c r="N159" s="37"/>
      <c r="O159" s="37"/>
      <c r="P159" s="37"/>
      <c r="Q159" s="37">
        <v>455</v>
      </c>
      <c r="R159" s="37">
        <v>150</v>
      </c>
      <c r="S159" s="37"/>
      <c r="T159" s="37">
        <v>720</v>
      </c>
      <c r="U159" s="37">
        <v>160</v>
      </c>
      <c r="V159" s="37"/>
      <c r="W159" s="37">
        <v>285</v>
      </c>
      <c r="X159" s="37">
        <v>387</v>
      </c>
      <c r="Y159" s="37">
        <v>100</v>
      </c>
      <c r="Z159" s="37"/>
    </row>
    <row r="160" spans="1:26" s="12" customFormat="1" ht="30" customHeight="1" x14ac:dyDescent="0.25">
      <c r="A160" s="32" t="s">
        <v>114</v>
      </c>
      <c r="B160" s="27">
        <v>5740</v>
      </c>
      <c r="C160" s="27">
        <f t="shared" si="44"/>
        <v>3585</v>
      </c>
      <c r="D160" s="15">
        <f t="shared" si="41"/>
        <v>0.62456445993031362</v>
      </c>
      <c r="E160" s="15"/>
      <c r="F160" s="37">
        <v>274</v>
      </c>
      <c r="G160" s="35"/>
      <c r="H160" s="58"/>
      <c r="I160" s="26"/>
      <c r="J160" s="26"/>
      <c r="K160" s="26">
        <v>108</v>
      </c>
      <c r="L160" s="26">
        <v>70</v>
      </c>
      <c r="M160" s="38">
        <v>187</v>
      </c>
      <c r="N160" s="38"/>
      <c r="O160" s="35"/>
      <c r="P160" s="35"/>
      <c r="Q160" s="38">
        <v>460</v>
      </c>
      <c r="R160" s="38">
        <v>510</v>
      </c>
      <c r="S160" s="38"/>
      <c r="T160" s="38">
        <v>1080</v>
      </c>
      <c r="U160" s="38">
        <v>144</v>
      </c>
      <c r="V160" s="38"/>
      <c r="W160" s="38">
        <v>285</v>
      </c>
      <c r="X160" s="38">
        <v>367</v>
      </c>
      <c r="Y160" s="38">
        <v>100</v>
      </c>
      <c r="Z160" s="35"/>
    </row>
    <row r="161" spans="1:26" s="12" customFormat="1" ht="27" customHeight="1" x14ac:dyDescent="0.25">
      <c r="A161" s="32" t="s">
        <v>98</v>
      </c>
      <c r="B161" s="53">
        <f>B160/B159*10</f>
        <v>8.6276867578535992</v>
      </c>
      <c r="C161" s="53">
        <f>C160/C159*10</f>
        <v>12.099223759703005</v>
      </c>
      <c r="D161" s="15">
        <f t="shared" si="41"/>
        <v>1.4023717016255068</v>
      </c>
      <c r="E161" s="15"/>
      <c r="F161" s="54">
        <f>F160/F159*10</f>
        <v>7.6323119777158777</v>
      </c>
      <c r="G161" s="54"/>
      <c r="H161" s="54"/>
      <c r="I161" s="54"/>
      <c r="J161" s="54"/>
      <c r="K161" s="54">
        <f>K160/K159*10</f>
        <v>9</v>
      </c>
      <c r="L161" s="54">
        <f>L160/L159*10</f>
        <v>10</v>
      </c>
      <c r="M161" s="54">
        <f>M160/M159*10</f>
        <v>11.910828025477706</v>
      </c>
      <c r="N161" s="54"/>
      <c r="O161" s="26"/>
      <c r="P161" s="26"/>
      <c r="Q161" s="54">
        <f>Q160/Q159*10</f>
        <v>10.109890109890109</v>
      </c>
      <c r="R161" s="54">
        <f>R160/R159*10</f>
        <v>34</v>
      </c>
      <c r="S161" s="54"/>
      <c r="T161" s="54">
        <f>T160/T159*10</f>
        <v>15</v>
      </c>
      <c r="U161" s="54">
        <f>U160/U159*10</f>
        <v>9</v>
      </c>
      <c r="V161" s="54"/>
      <c r="W161" s="54">
        <f>W160/W159*10</f>
        <v>10</v>
      </c>
      <c r="X161" s="54">
        <f>X160/X159*10</f>
        <v>9.4832041343669253</v>
      </c>
      <c r="Y161" s="54">
        <f>Y160/Y159*10</f>
        <v>10</v>
      </c>
      <c r="Z161" s="26"/>
    </row>
    <row r="162" spans="1:26" s="12" customFormat="1" ht="30" customHeight="1" x14ac:dyDescent="0.25">
      <c r="A162" s="55" t="s">
        <v>185</v>
      </c>
      <c r="B162" s="27">
        <v>7914</v>
      </c>
      <c r="C162" s="27">
        <f t="shared" si="44"/>
        <v>3468</v>
      </c>
      <c r="D162" s="15">
        <f t="shared" si="41"/>
        <v>0.43821076573161488</v>
      </c>
      <c r="E162" s="15"/>
      <c r="F162" s="37"/>
      <c r="G162" s="37"/>
      <c r="H162" s="37"/>
      <c r="I162" s="37">
        <v>709</v>
      </c>
      <c r="J162" s="37">
        <v>254</v>
      </c>
      <c r="K162" s="37">
        <v>1520</v>
      </c>
      <c r="L162" s="37">
        <v>254</v>
      </c>
      <c r="M162" s="37"/>
      <c r="N162" s="37">
        <v>731</v>
      </c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s="12" customFormat="1" ht="30" customHeight="1" x14ac:dyDescent="0.25">
      <c r="A163" s="32" t="s">
        <v>186</v>
      </c>
      <c r="B163" s="27">
        <v>6819</v>
      </c>
      <c r="C163" s="27">
        <f t="shared" si="44"/>
        <v>2938</v>
      </c>
      <c r="D163" s="15">
        <f t="shared" si="41"/>
        <v>0.43085496407097817</v>
      </c>
      <c r="E163" s="15"/>
      <c r="F163" s="37"/>
      <c r="G163" s="35"/>
      <c r="H163" s="58"/>
      <c r="I163" s="26">
        <v>748</v>
      </c>
      <c r="J163" s="26">
        <v>277</v>
      </c>
      <c r="K163" s="26">
        <v>817</v>
      </c>
      <c r="L163" s="26">
        <v>260</v>
      </c>
      <c r="M163" s="38"/>
      <c r="N163" s="38">
        <v>836</v>
      </c>
      <c r="O163" s="26"/>
      <c r="P163" s="35"/>
      <c r="Q163" s="35"/>
      <c r="R163" s="38"/>
      <c r="S163" s="38"/>
      <c r="T163" s="38"/>
      <c r="U163" s="35"/>
      <c r="V163" s="35"/>
      <c r="W163" s="38"/>
      <c r="X163" s="35"/>
      <c r="Y163" s="38"/>
      <c r="Z163" s="35"/>
    </row>
    <row r="164" spans="1:26" s="12" customFormat="1" ht="30" customHeight="1" x14ac:dyDescent="0.25">
      <c r="A164" s="32" t="s">
        <v>98</v>
      </c>
      <c r="B164" s="53">
        <f>B163/B162*10</f>
        <v>8.6163760424564053</v>
      </c>
      <c r="C164" s="53">
        <f>C163/C162*10</f>
        <v>8.4717416378316042</v>
      </c>
      <c r="D164" s="15">
        <f t="shared" si="41"/>
        <v>0.98321400970522543</v>
      </c>
      <c r="E164" s="54" t="e">
        <f>E163/E162*10</f>
        <v>#DIV/0!</v>
      </c>
      <c r="F164" s="54"/>
      <c r="G164" s="54"/>
      <c r="H164" s="54"/>
      <c r="I164" s="54">
        <f>I163/I162*10</f>
        <v>10.550070521861777</v>
      </c>
      <c r="J164" s="54">
        <f>J163/J162*10</f>
        <v>10.905511811023622</v>
      </c>
      <c r="K164" s="54">
        <f>K163/K162*10</f>
        <v>5.375</v>
      </c>
      <c r="L164" s="54">
        <f>L163/L162*10</f>
        <v>10.236220472440944</v>
      </c>
      <c r="M164" s="54"/>
      <c r="N164" s="54">
        <f>N163/N162*10</f>
        <v>11.436388508891929</v>
      </c>
      <c r="O164" s="54"/>
      <c r="P164" s="26"/>
      <c r="Q164" s="26"/>
      <c r="R164" s="54"/>
      <c r="S164" s="54"/>
      <c r="T164" s="54"/>
      <c r="U164" s="26"/>
      <c r="V164" s="26"/>
      <c r="W164" s="54"/>
      <c r="X164" s="54"/>
      <c r="Y164" s="54"/>
      <c r="Z164" s="26"/>
    </row>
    <row r="165" spans="1:26" s="12" customFormat="1" ht="30" hidden="1" customHeight="1" x14ac:dyDescent="0.25">
      <c r="A165" s="55" t="s">
        <v>181</v>
      </c>
      <c r="B165" s="27">
        <v>75</v>
      </c>
      <c r="C165" s="27">
        <f t="shared" si="44"/>
        <v>165</v>
      </c>
      <c r="D165" s="15">
        <f t="shared" si="41"/>
        <v>2.2000000000000002</v>
      </c>
      <c r="E165" s="15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>
        <v>50</v>
      </c>
      <c r="S165" s="37"/>
      <c r="T165" s="37"/>
      <c r="U165" s="37">
        <v>115</v>
      </c>
      <c r="V165" s="37"/>
      <c r="W165" s="37"/>
      <c r="X165" s="37"/>
      <c r="Y165" s="37"/>
      <c r="Z165" s="37"/>
    </row>
    <row r="166" spans="1:26" s="12" customFormat="1" ht="30" hidden="1" customHeight="1" x14ac:dyDescent="0.25">
      <c r="A166" s="32" t="s">
        <v>182</v>
      </c>
      <c r="B166" s="27">
        <v>83</v>
      </c>
      <c r="C166" s="27">
        <f t="shared" si="44"/>
        <v>104</v>
      </c>
      <c r="D166" s="15">
        <f t="shared" si="41"/>
        <v>1.2530120481927711</v>
      </c>
      <c r="E166" s="15"/>
      <c r="F166" s="37"/>
      <c r="G166" s="35"/>
      <c r="H166" s="58"/>
      <c r="I166" s="35"/>
      <c r="J166" s="35"/>
      <c r="K166" s="35"/>
      <c r="L166" s="38"/>
      <c r="M166" s="38"/>
      <c r="N166" s="38"/>
      <c r="O166" s="35"/>
      <c r="P166" s="35"/>
      <c r="Q166" s="35"/>
      <c r="R166" s="38">
        <v>20</v>
      </c>
      <c r="S166" s="38"/>
      <c r="T166" s="38"/>
      <c r="U166" s="38">
        <v>84</v>
      </c>
      <c r="V166" s="35"/>
      <c r="W166" s="38"/>
      <c r="X166" s="35"/>
      <c r="Y166" s="38"/>
      <c r="Z166" s="35"/>
    </row>
    <row r="167" spans="1:26" s="12" customFormat="1" ht="30" hidden="1" customHeight="1" x14ac:dyDescent="0.25">
      <c r="A167" s="32" t="s">
        <v>98</v>
      </c>
      <c r="B167" s="53">
        <f>B166/B165*10</f>
        <v>11.066666666666666</v>
      </c>
      <c r="C167" s="27">
        <f t="shared" si="44"/>
        <v>11.304347826086957</v>
      </c>
      <c r="D167" s="15">
        <f t="shared" si="41"/>
        <v>1.0214772132006287</v>
      </c>
      <c r="E167" s="15"/>
      <c r="F167" s="54"/>
      <c r="G167" s="54"/>
      <c r="H167" s="54"/>
      <c r="I167" s="26"/>
      <c r="J167" s="26"/>
      <c r="K167" s="26"/>
      <c r="L167" s="54"/>
      <c r="M167" s="54"/>
      <c r="N167" s="54"/>
      <c r="O167" s="26"/>
      <c r="P167" s="26"/>
      <c r="Q167" s="26"/>
      <c r="R167" s="54">
        <f>R166/R165*10</f>
        <v>4</v>
      </c>
      <c r="S167" s="54"/>
      <c r="T167" s="54"/>
      <c r="U167" s="54">
        <f>U166/U165*10</f>
        <v>7.304347826086957</v>
      </c>
      <c r="V167" s="26"/>
      <c r="W167" s="54"/>
      <c r="X167" s="54"/>
      <c r="Y167" s="54"/>
      <c r="Z167" s="26"/>
    </row>
    <row r="168" spans="1:26" s="12" customFormat="1" ht="30" customHeight="1" outlineLevel="1" x14ac:dyDescent="0.25">
      <c r="A168" s="55" t="s">
        <v>115</v>
      </c>
      <c r="B168" s="27">
        <v>494</v>
      </c>
      <c r="C168" s="27">
        <f t="shared" si="44"/>
        <v>210</v>
      </c>
      <c r="D168" s="15">
        <f t="shared" si="41"/>
        <v>0.4251012145748988</v>
      </c>
      <c r="E168" s="15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>
        <v>210</v>
      </c>
      <c r="W168" s="37"/>
      <c r="X168" s="37"/>
      <c r="Y168" s="37"/>
      <c r="Z168" s="37"/>
    </row>
    <row r="169" spans="1:26" s="12" customFormat="1" ht="30" customHeight="1" outlineLevel="1" x14ac:dyDescent="0.25">
      <c r="A169" s="32" t="s">
        <v>116</v>
      </c>
      <c r="B169" s="27">
        <v>15620</v>
      </c>
      <c r="C169" s="27">
        <f t="shared" si="44"/>
        <v>6300</v>
      </c>
      <c r="D169" s="15">
        <f t="shared" si="41"/>
        <v>0.40332906530089629</v>
      </c>
      <c r="E169" s="15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>
        <v>6300</v>
      </c>
      <c r="W169" s="37"/>
      <c r="X169" s="37"/>
      <c r="Y169" s="37"/>
      <c r="Z169" s="37"/>
    </row>
    <row r="170" spans="1:26" s="12" customFormat="1" ht="30" customHeight="1" x14ac:dyDescent="0.25">
      <c r="A170" s="32" t="s">
        <v>98</v>
      </c>
      <c r="B170" s="60">
        <f>B169/B168*10</f>
        <v>316.19433198380568</v>
      </c>
      <c r="C170" s="60">
        <f>C169/C168*10</f>
        <v>300</v>
      </c>
      <c r="D170" s="15">
        <f t="shared" si="41"/>
        <v>0.94878361075544171</v>
      </c>
      <c r="E170" s="15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>
        <f>V169/V168*10</f>
        <v>300</v>
      </c>
      <c r="W170" s="58"/>
      <c r="X170" s="58"/>
      <c r="Y170" s="58"/>
      <c r="Z170" s="58"/>
    </row>
    <row r="171" spans="1:26" s="12" customFormat="1" ht="30" hidden="1" customHeight="1" outlineLevel="1" x14ac:dyDescent="0.25">
      <c r="A171" s="55" t="s">
        <v>117</v>
      </c>
      <c r="B171" s="27"/>
      <c r="C171" s="27">
        <f t="shared" si="44"/>
        <v>0</v>
      </c>
      <c r="D171" s="15" t="e">
        <f t="shared" si="41"/>
        <v>#DIV/0!</v>
      </c>
      <c r="E171" s="15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s="12" customFormat="1" ht="30" hidden="1" customHeight="1" outlineLevel="1" x14ac:dyDescent="0.25">
      <c r="A172" s="32" t="s">
        <v>118</v>
      </c>
      <c r="B172" s="27"/>
      <c r="C172" s="27">
        <f t="shared" si="44"/>
        <v>0</v>
      </c>
      <c r="D172" s="15" t="e">
        <f t="shared" si="41"/>
        <v>#DIV/0!</v>
      </c>
      <c r="E172" s="15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s="12" customFormat="1" ht="30" hidden="1" customHeight="1" x14ac:dyDescent="0.25">
      <c r="A173" s="32" t="s">
        <v>98</v>
      </c>
      <c r="B173" s="60" t="e">
        <f>B172/B171*10</f>
        <v>#DIV/0!</v>
      </c>
      <c r="C173" s="27" t="e">
        <f t="shared" si="44"/>
        <v>#DIV/0!</v>
      </c>
      <c r="D173" s="15" t="e">
        <f t="shared" si="41"/>
        <v>#DIV/0!</v>
      </c>
      <c r="E173" s="15"/>
      <c r="F173" s="60"/>
      <c r="G173" s="60"/>
      <c r="H173" s="58" t="e">
        <f>H172/H171*10</f>
        <v>#DIV/0!</v>
      </c>
      <c r="I173" s="60"/>
      <c r="J173" s="60"/>
      <c r="K173" s="58" t="e">
        <f>K172/K171*10</f>
        <v>#DIV/0!</v>
      </c>
      <c r="L173" s="58" t="e">
        <f>L172/L171*10</f>
        <v>#DIV/0!</v>
      </c>
      <c r="M173" s="58" t="e">
        <f>M172/M171*10</f>
        <v>#DIV/0!</v>
      </c>
      <c r="N173" s="58"/>
      <c r="O173" s="58"/>
      <c r="P173" s="58"/>
      <c r="Q173" s="58"/>
      <c r="R173" s="58"/>
      <c r="S173" s="58" t="e">
        <f>S172/S171*10</f>
        <v>#DIV/0!</v>
      </c>
      <c r="T173" s="58"/>
      <c r="U173" s="58"/>
      <c r="V173" s="58" t="e">
        <f>V172/V171*10</f>
        <v>#DIV/0!</v>
      </c>
      <c r="W173" s="58"/>
      <c r="X173" s="58"/>
      <c r="Y173" s="58" t="e">
        <f>Y172/Y171*10</f>
        <v>#DIV/0!</v>
      </c>
      <c r="Z173" s="58"/>
    </row>
    <row r="174" spans="1:26" s="12" customFormat="1" ht="30" customHeight="1" x14ac:dyDescent="0.25">
      <c r="A174" s="55" t="s">
        <v>119</v>
      </c>
      <c r="B174" s="23">
        <v>5655</v>
      </c>
      <c r="C174" s="27">
        <f t="shared" si="44"/>
        <v>5331</v>
      </c>
      <c r="D174" s="15">
        <f t="shared" si="41"/>
        <v>0.94270557029177715</v>
      </c>
      <c r="E174" s="15"/>
      <c r="F174" s="37"/>
      <c r="G174" s="37">
        <v>170</v>
      </c>
      <c r="H174" s="37">
        <v>450</v>
      </c>
      <c r="I174" s="37">
        <v>485</v>
      </c>
      <c r="J174" s="37">
        <v>155</v>
      </c>
      <c r="K174" s="37">
        <v>166</v>
      </c>
      <c r="L174" s="37"/>
      <c r="M174" s="37">
        <v>275</v>
      </c>
      <c r="N174" s="37">
        <v>155</v>
      </c>
      <c r="O174" s="37">
        <v>125</v>
      </c>
      <c r="P174" s="37">
        <v>85</v>
      </c>
      <c r="Q174" s="57">
        <v>356</v>
      </c>
      <c r="R174" s="37">
        <v>165</v>
      </c>
      <c r="S174" s="37"/>
      <c r="T174" s="37"/>
      <c r="U174" s="37">
        <v>592</v>
      </c>
      <c r="V174" s="37"/>
      <c r="W174" s="37">
        <v>110</v>
      </c>
      <c r="X174" s="37">
        <v>330</v>
      </c>
      <c r="Y174" s="37">
        <v>1042</v>
      </c>
      <c r="Z174" s="37">
        <v>670</v>
      </c>
    </row>
    <row r="175" spans="1:26" s="12" customFormat="1" ht="30" hidden="1" customHeight="1" x14ac:dyDescent="0.25">
      <c r="A175" s="55" t="s">
        <v>120</v>
      </c>
      <c r="B175" s="23"/>
      <c r="C175" s="27">
        <f t="shared" si="44"/>
        <v>0</v>
      </c>
      <c r="D175" s="15" t="e">
        <f t="shared" ref="D175:D181" si="46">C175/B175</f>
        <v>#DIV/0!</v>
      </c>
      <c r="E175" s="15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s="12" customFormat="1" ht="30" hidden="1" customHeight="1" x14ac:dyDescent="0.25">
      <c r="A176" s="55" t="s">
        <v>121</v>
      </c>
      <c r="B176" s="23"/>
      <c r="C176" s="27">
        <f t="shared" si="44"/>
        <v>0</v>
      </c>
      <c r="D176" s="15" t="e">
        <f t="shared" si="46"/>
        <v>#DIV/0!</v>
      </c>
      <c r="E176" s="15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s="12" customFormat="1" ht="30" hidden="1" customHeight="1" x14ac:dyDescent="0.25">
      <c r="A177" s="55" t="s">
        <v>125</v>
      </c>
      <c r="B177" s="23">
        <v>105000</v>
      </c>
      <c r="C177" s="27">
        <f>SUM(F177:Z177)</f>
        <v>105000</v>
      </c>
      <c r="D177" s="15">
        <f t="shared" si="46"/>
        <v>1</v>
      </c>
      <c r="E177" s="15"/>
      <c r="F177" s="124">
        <v>7447</v>
      </c>
      <c r="G177" s="124">
        <v>4086</v>
      </c>
      <c r="H177" s="124">
        <v>5495</v>
      </c>
      <c r="I177" s="124">
        <v>6742</v>
      </c>
      <c r="J177" s="124">
        <v>3371</v>
      </c>
      <c r="K177" s="124">
        <v>5932</v>
      </c>
      <c r="L177" s="124">
        <v>4299</v>
      </c>
      <c r="M177" s="124">
        <v>5051</v>
      </c>
      <c r="N177" s="124">
        <v>4521</v>
      </c>
      <c r="O177" s="124">
        <v>2229</v>
      </c>
      <c r="P177" s="124">
        <v>3099</v>
      </c>
      <c r="Q177" s="124">
        <v>7053</v>
      </c>
      <c r="R177" s="124">
        <v>7553</v>
      </c>
      <c r="S177" s="124">
        <v>5109</v>
      </c>
      <c r="T177" s="124">
        <v>7663</v>
      </c>
      <c r="U177" s="124">
        <v>4085</v>
      </c>
      <c r="V177" s="124">
        <v>3293</v>
      </c>
      <c r="W177" s="124">
        <v>2128</v>
      </c>
      <c r="X177" s="124">
        <v>6096</v>
      </c>
      <c r="Y177" s="124">
        <v>6901</v>
      </c>
      <c r="Z177" s="124">
        <v>2847</v>
      </c>
    </row>
    <row r="178" spans="1:26" s="50" customFormat="1" ht="30" customHeight="1" x14ac:dyDescent="0.25">
      <c r="A178" s="32" t="s">
        <v>122</v>
      </c>
      <c r="B178" s="23">
        <v>98627</v>
      </c>
      <c r="C178" s="27">
        <f>SUM(F178:Z178)</f>
        <v>99410</v>
      </c>
      <c r="D178" s="15">
        <f t="shared" si="46"/>
        <v>1.0079390025043853</v>
      </c>
      <c r="E178" s="15"/>
      <c r="F178" s="39">
        <v>7450</v>
      </c>
      <c r="G178" s="39">
        <v>3328</v>
      </c>
      <c r="H178" s="39">
        <v>5500</v>
      </c>
      <c r="I178" s="39">
        <v>5953</v>
      </c>
      <c r="J178" s="39">
        <v>3383</v>
      </c>
      <c r="K178" s="39">
        <v>5946</v>
      </c>
      <c r="L178" s="39">
        <v>3030</v>
      </c>
      <c r="M178" s="39">
        <v>4552</v>
      </c>
      <c r="N178" s="39">
        <v>5074</v>
      </c>
      <c r="O178" s="39">
        <v>1686</v>
      </c>
      <c r="P178" s="39">
        <v>2697</v>
      </c>
      <c r="Q178" s="39">
        <v>6410</v>
      </c>
      <c r="R178" s="39">
        <v>7063</v>
      </c>
      <c r="S178" s="39">
        <v>4830</v>
      </c>
      <c r="T178" s="39">
        <v>7752</v>
      </c>
      <c r="U178" s="39">
        <v>4344</v>
      </c>
      <c r="V178" s="39">
        <v>2510</v>
      </c>
      <c r="W178" s="39">
        <v>2480</v>
      </c>
      <c r="X178" s="39">
        <v>6100</v>
      </c>
      <c r="Y178" s="39">
        <v>6912</v>
      </c>
      <c r="Z178" s="39">
        <v>2410</v>
      </c>
    </row>
    <row r="179" spans="1:26" s="50" customFormat="1" ht="30" customHeight="1" x14ac:dyDescent="0.25">
      <c r="A179" s="13" t="s">
        <v>123</v>
      </c>
      <c r="B179" s="9">
        <f>B178/B177</f>
        <v>0.93930476190476186</v>
      </c>
      <c r="C179" s="9">
        <f>C178/C177</f>
        <v>0.9467619047619048</v>
      </c>
      <c r="D179" s="15">
        <f t="shared" si="46"/>
        <v>1.0079390025043853</v>
      </c>
      <c r="E179" s="9"/>
      <c r="F179" s="30">
        <f>F178/F177</f>
        <v>1.0004028467839399</v>
      </c>
      <c r="G179" s="30">
        <f t="shared" ref="G179:Z179" si="47">G178/G177</f>
        <v>0.81448849730788053</v>
      </c>
      <c r="H179" s="30">
        <f t="shared" si="47"/>
        <v>1.0009099181073704</v>
      </c>
      <c r="I179" s="30">
        <f t="shared" si="47"/>
        <v>0.88297241174725605</v>
      </c>
      <c r="J179" s="30">
        <f t="shared" si="47"/>
        <v>1.0035597745476119</v>
      </c>
      <c r="K179" s="30">
        <f t="shared" si="47"/>
        <v>1.0023600809170601</v>
      </c>
      <c r="L179" s="30">
        <f t="shared" si="47"/>
        <v>0.7048150732728542</v>
      </c>
      <c r="M179" s="30">
        <f t="shared" si="47"/>
        <v>0.90120768164719856</v>
      </c>
      <c r="N179" s="30">
        <f t="shared" si="47"/>
        <v>1.1223180712231806</v>
      </c>
      <c r="O179" s="30">
        <f t="shared" si="47"/>
        <v>0.75639300134589504</v>
      </c>
      <c r="P179" s="30">
        <f t="shared" si="47"/>
        <v>0.87028073572120035</v>
      </c>
      <c r="Q179" s="30">
        <f t="shared" si="47"/>
        <v>0.90883312065787603</v>
      </c>
      <c r="R179" s="30">
        <f t="shared" si="47"/>
        <v>0.93512511584800739</v>
      </c>
      <c r="S179" s="30">
        <f t="shared" si="47"/>
        <v>0.94539048737522025</v>
      </c>
      <c r="T179" s="30">
        <f t="shared" si="47"/>
        <v>1.0116142502936187</v>
      </c>
      <c r="U179" s="30">
        <f t="shared" si="47"/>
        <v>1.0634026927784577</v>
      </c>
      <c r="V179" s="30">
        <f t="shared" si="47"/>
        <v>0.76222289705435775</v>
      </c>
      <c r="W179" s="30">
        <f t="shared" si="47"/>
        <v>1.1654135338345866</v>
      </c>
      <c r="X179" s="30">
        <f t="shared" si="47"/>
        <v>1.0006561679790027</v>
      </c>
      <c r="Y179" s="30">
        <f t="shared" si="47"/>
        <v>1.0015939718881322</v>
      </c>
      <c r="Z179" s="30">
        <f t="shared" si="47"/>
        <v>0.84650509308043553</v>
      </c>
    </row>
    <row r="180" spans="1:26" s="12" customFormat="1" ht="30" customHeight="1" x14ac:dyDescent="0.25">
      <c r="A180" s="32" t="s">
        <v>124</v>
      </c>
      <c r="B180" s="23">
        <v>116697</v>
      </c>
      <c r="C180" s="27">
        <f>SUM(F180:Z180)</f>
        <v>99542</v>
      </c>
      <c r="D180" s="15">
        <f t="shared" si="46"/>
        <v>0.85299536406248666</v>
      </c>
      <c r="E180" s="15"/>
      <c r="F180" s="10">
        <v>1878</v>
      </c>
      <c r="G180" s="10">
        <v>3298</v>
      </c>
      <c r="H180" s="10">
        <v>10650</v>
      </c>
      <c r="I180" s="10">
        <v>7975</v>
      </c>
      <c r="J180" s="10">
        <v>4320</v>
      </c>
      <c r="K180" s="10">
        <v>9250</v>
      </c>
      <c r="L180" s="10">
        <v>5618</v>
      </c>
      <c r="M180" s="10">
        <v>10864</v>
      </c>
      <c r="N180" s="10">
        <v>400</v>
      </c>
      <c r="O180" s="10">
        <v>1010</v>
      </c>
      <c r="P180" s="10">
        <v>317</v>
      </c>
      <c r="Q180" s="10">
        <v>1250</v>
      </c>
      <c r="R180" s="10">
        <v>8042</v>
      </c>
      <c r="S180" s="10">
        <v>198</v>
      </c>
      <c r="T180" s="10">
        <v>5100</v>
      </c>
      <c r="U180" s="10">
        <v>2106</v>
      </c>
      <c r="V180" s="10">
        <v>3150</v>
      </c>
      <c r="W180" s="10">
        <v>2108</v>
      </c>
      <c r="X180" s="10"/>
      <c r="Y180" s="10">
        <v>17270</v>
      </c>
      <c r="Z180" s="10">
        <v>4738</v>
      </c>
    </row>
    <row r="181" spans="1:26" s="12" customFormat="1" ht="30" customHeight="1" outlineLevel="1" x14ac:dyDescent="0.25">
      <c r="A181" s="32" t="s">
        <v>125</v>
      </c>
      <c r="B181" s="23">
        <v>105000</v>
      </c>
      <c r="C181" s="27">
        <f>SUM(F181:Z181)</f>
        <v>105000</v>
      </c>
      <c r="D181" s="15">
        <f t="shared" si="46"/>
        <v>1</v>
      </c>
      <c r="E181" s="15"/>
      <c r="F181" s="10">
        <v>7447</v>
      </c>
      <c r="G181" s="10">
        <v>4086</v>
      </c>
      <c r="H181" s="10">
        <v>5495</v>
      </c>
      <c r="I181" s="10">
        <v>6742</v>
      </c>
      <c r="J181" s="10">
        <v>3371</v>
      </c>
      <c r="K181" s="10">
        <v>5932</v>
      </c>
      <c r="L181" s="10">
        <v>4299</v>
      </c>
      <c r="M181" s="10">
        <v>5051</v>
      </c>
      <c r="N181" s="10">
        <v>4521</v>
      </c>
      <c r="O181" s="10">
        <v>2229</v>
      </c>
      <c r="P181" s="10">
        <v>3099</v>
      </c>
      <c r="Q181" s="10">
        <v>7053</v>
      </c>
      <c r="R181" s="10">
        <v>7553</v>
      </c>
      <c r="S181" s="10">
        <v>5109</v>
      </c>
      <c r="T181" s="10">
        <v>7663</v>
      </c>
      <c r="U181" s="10">
        <v>4085</v>
      </c>
      <c r="V181" s="10">
        <v>3293</v>
      </c>
      <c r="W181" s="10">
        <v>2128</v>
      </c>
      <c r="X181" s="10">
        <v>6096</v>
      </c>
      <c r="Y181" s="10">
        <v>6901</v>
      </c>
      <c r="Z181" s="10">
        <v>2847</v>
      </c>
    </row>
    <row r="182" spans="1:26" s="12" customFormat="1" ht="30" customHeight="1" outlineLevel="1" x14ac:dyDescent="0.25">
      <c r="A182" s="32" t="s">
        <v>126</v>
      </c>
      <c r="B182" s="23">
        <v>90940</v>
      </c>
      <c r="C182" s="27">
        <f>SUM(F182:Z182)</f>
        <v>96603</v>
      </c>
      <c r="D182" s="15">
        <f>C182/B182</f>
        <v>1.0622718275786234</v>
      </c>
      <c r="E182" s="15"/>
      <c r="F182" s="39">
        <v>7450</v>
      </c>
      <c r="G182" s="39">
        <v>3328</v>
      </c>
      <c r="H182" s="39">
        <v>5500</v>
      </c>
      <c r="I182" s="39">
        <v>5953</v>
      </c>
      <c r="J182" s="39">
        <v>3383</v>
      </c>
      <c r="K182" s="39">
        <v>5946</v>
      </c>
      <c r="L182" s="39">
        <v>2888</v>
      </c>
      <c r="M182" s="39">
        <v>4055</v>
      </c>
      <c r="N182" s="39">
        <v>4647</v>
      </c>
      <c r="O182" s="39">
        <v>1598</v>
      </c>
      <c r="P182" s="39">
        <v>2066</v>
      </c>
      <c r="Q182" s="39">
        <v>5387</v>
      </c>
      <c r="R182" s="39">
        <v>7063</v>
      </c>
      <c r="S182" s="39">
        <v>4830</v>
      </c>
      <c r="T182" s="39">
        <v>7752</v>
      </c>
      <c r="U182" s="39">
        <v>4344</v>
      </c>
      <c r="V182" s="39">
        <v>2600</v>
      </c>
      <c r="W182" s="39">
        <v>2415</v>
      </c>
      <c r="X182" s="39">
        <v>6100</v>
      </c>
      <c r="Y182" s="39">
        <v>6912</v>
      </c>
      <c r="Z182" s="39">
        <v>2386</v>
      </c>
    </row>
    <row r="183" spans="1:26" s="12" customFormat="1" ht="30" customHeight="1" x14ac:dyDescent="0.25">
      <c r="A183" s="13" t="s">
        <v>52</v>
      </c>
      <c r="B183" s="87">
        <f>B182/B181</f>
        <v>0.86609523809523814</v>
      </c>
      <c r="C183" s="87">
        <f>C182/C181</f>
        <v>0.92002857142857142</v>
      </c>
      <c r="D183" s="15"/>
      <c r="E183" s="15"/>
      <c r="F183" s="16">
        <f>F182/F181</f>
        <v>1.0004028467839399</v>
      </c>
      <c r="G183" s="16">
        <f t="shared" ref="G183:Z183" si="48">G182/G181</f>
        <v>0.81448849730788053</v>
      </c>
      <c r="H183" s="16">
        <f t="shared" si="48"/>
        <v>1.0009099181073704</v>
      </c>
      <c r="I183" s="16">
        <f t="shared" si="48"/>
        <v>0.88297241174725605</v>
      </c>
      <c r="J183" s="16">
        <f t="shared" si="48"/>
        <v>1.0035597745476119</v>
      </c>
      <c r="K183" s="16">
        <f t="shared" si="48"/>
        <v>1.0023600809170601</v>
      </c>
      <c r="L183" s="16">
        <f t="shared" si="48"/>
        <v>0.67178413584554553</v>
      </c>
      <c r="M183" s="16">
        <f t="shared" si="48"/>
        <v>0.80281132449019998</v>
      </c>
      <c r="N183" s="16">
        <f t="shared" si="48"/>
        <v>1.0278699402786995</v>
      </c>
      <c r="O183" s="16">
        <f t="shared" si="48"/>
        <v>0.71691341408703457</v>
      </c>
      <c r="P183" s="16">
        <f t="shared" si="48"/>
        <v>0.66666666666666663</v>
      </c>
      <c r="Q183" s="16">
        <f t="shared" si="48"/>
        <v>0.76378845881185309</v>
      </c>
      <c r="R183" s="16">
        <f t="shared" si="48"/>
        <v>0.93512511584800739</v>
      </c>
      <c r="S183" s="16">
        <f t="shared" si="48"/>
        <v>0.94539048737522025</v>
      </c>
      <c r="T183" s="16">
        <f t="shared" si="48"/>
        <v>1.0116142502936187</v>
      </c>
      <c r="U183" s="16">
        <f t="shared" si="48"/>
        <v>1.0634026927784577</v>
      </c>
      <c r="V183" s="16">
        <f t="shared" si="48"/>
        <v>0.78955359854236262</v>
      </c>
      <c r="W183" s="16">
        <f t="shared" si="48"/>
        <v>1.1348684210526316</v>
      </c>
      <c r="X183" s="16">
        <f t="shared" si="48"/>
        <v>1.0006561679790027</v>
      </c>
      <c r="Y183" s="16">
        <f t="shared" si="48"/>
        <v>1.0015939718881322</v>
      </c>
      <c r="Z183" s="16">
        <f t="shared" si="48"/>
        <v>0.83807516684229011</v>
      </c>
    </row>
    <row r="184" spans="1:26" s="12" customFormat="1" ht="30" customHeight="1" x14ac:dyDescent="0.25">
      <c r="A184" s="11" t="s">
        <v>127</v>
      </c>
      <c r="B184" s="26">
        <v>80850</v>
      </c>
      <c r="C184" s="26">
        <f>SUM(F184:Z184)</f>
        <v>83769</v>
      </c>
      <c r="D184" s="15">
        <f t="shared" ref="D184:D192" si="49">C184/B184</f>
        <v>1.0361038961038962</v>
      </c>
      <c r="E184" s="15"/>
      <c r="F184" s="10">
        <v>5570</v>
      </c>
      <c r="G184" s="10">
        <v>2651</v>
      </c>
      <c r="H184" s="10">
        <v>5450</v>
      </c>
      <c r="I184" s="10">
        <v>5579</v>
      </c>
      <c r="J184" s="10">
        <v>2862</v>
      </c>
      <c r="K184" s="10">
        <v>4746</v>
      </c>
      <c r="L184" s="10">
        <v>1240</v>
      </c>
      <c r="M184" s="10">
        <v>3698</v>
      </c>
      <c r="N184" s="10">
        <v>4577</v>
      </c>
      <c r="O184" s="10">
        <v>1521</v>
      </c>
      <c r="P184" s="10">
        <v>1596</v>
      </c>
      <c r="Q184" s="10">
        <v>5115</v>
      </c>
      <c r="R184" s="10">
        <v>6923</v>
      </c>
      <c r="S184" s="10">
        <v>4430</v>
      </c>
      <c r="T184" s="10">
        <v>6524</v>
      </c>
      <c r="U184" s="10">
        <v>4235</v>
      </c>
      <c r="V184" s="10">
        <v>2600</v>
      </c>
      <c r="W184" s="10">
        <v>2415</v>
      </c>
      <c r="X184" s="10">
        <v>5096</v>
      </c>
      <c r="Y184" s="10">
        <v>5232</v>
      </c>
      <c r="Z184" s="10">
        <v>1709</v>
      </c>
    </row>
    <row r="185" spans="1:26" s="12" customFormat="1" ht="30" customHeight="1" x14ac:dyDescent="0.25">
      <c r="A185" s="11" t="s">
        <v>128</v>
      </c>
      <c r="B185" s="26">
        <v>7594</v>
      </c>
      <c r="C185" s="26">
        <f>SUM(F185:Z185)</f>
        <v>9965</v>
      </c>
      <c r="D185" s="15">
        <f t="shared" si="49"/>
        <v>1.3122201738214381</v>
      </c>
      <c r="E185" s="15"/>
      <c r="F185" s="10">
        <v>180</v>
      </c>
      <c r="G185" s="10">
        <v>516</v>
      </c>
      <c r="H185" s="10">
        <v>50</v>
      </c>
      <c r="I185" s="10">
        <v>310</v>
      </c>
      <c r="J185" s="10">
        <v>521</v>
      </c>
      <c r="K185" s="10">
        <v>1200</v>
      </c>
      <c r="L185" s="10">
        <v>1608</v>
      </c>
      <c r="M185" s="10">
        <v>397</v>
      </c>
      <c r="N185" s="10">
        <v>70</v>
      </c>
      <c r="O185" s="10">
        <v>77</v>
      </c>
      <c r="P185" s="10">
        <v>250</v>
      </c>
      <c r="Q185" s="10">
        <v>20</v>
      </c>
      <c r="R185" s="10">
        <v>70</v>
      </c>
      <c r="S185" s="10">
        <v>400</v>
      </c>
      <c r="T185" s="10">
        <v>1178</v>
      </c>
      <c r="U185" s="10">
        <v>109</v>
      </c>
      <c r="V185" s="10"/>
      <c r="W185" s="10"/>
      <c r="X185" s="10">
        <v>1004</v>
      </c>
      <c r="Y185" s="10">
        <v>1328</v>
      </c>
      <c r="Z185" s="10">
        <v>677</v>
      </c>
    </row>
    <row r="186" spans="1:26" s="12" customFormat="1" ht="30" hidden="1" customHeight="1" x14ac:dyDescent="0.25">
      <c r="A186" s="32" t="s">
        <v>151</v>
      </c>
      <c r="B186" s="23"/>
      <c r="C186" s="27">
        <f>SUM(F186:Z186)</f>
        <v>0</v>
      </c>
      <c r="D186" s="15" t="e">
        <f t="shared" si="49"/>
        <v>#DIV/0!</v>
      </c>
      <c r="E186" s="15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s="50" customFormat="1" ht="41.4" hidden="1" customHeight="1" outlineLevel="1" x14ac:dyDescent="0.25">
      <c r="A187" s="11" t="s">
        <v>205</v>
      </c>
      <c r="B187" s="27">
        <v>98768</v>
      </c>
      <c r="C187" s="27">
        <f>SUM(F187:Z187)</f>
        <v>93118</v>
      </c>
      <c r="D187" s="15">
        <f t="shared" si="49"/>
        <v>0.94279523732382953</v>
      </c>
      <c r="E187" s="15"/>
      <c r="F187" s="31">
        <v>796</v>
      </c>
      <c r="G187" s="31">
        <v>2288</v>
      </c>
      <c r="H187" s="31">
        <v>7248</v>
      </c>
      <c r="I187" s="31">
        <v>6296</v>
      </c>
      <c r="J187" s="31">
        <v>7547</v>
      </c>
      <c r="K187" s="31">
        <v>4666</v>
      </c>
      <c r="L187" s="31">
        <v>3400</v>
      </c>
      <c r="M187" s="31">
        <v>4359</v>
      </c>
      <c r="N187" s="31">
        <v>2890</v>
      </c>
      <c r="O187" s="31">
        <v>3206</v>
      </c>
      <c r="P187" s="31">
        <v>3965</v>
      </c>
      <c r="Q187" s="31">
        <v>5176</v>
      </c>
      <c r="R187" s="31">
        <v>5648</v>
      </c>
      <c r="S187" s="31">
        <v>3673</v>
      </c>
      <c r="T187" s="31">
        <v>4210</v>
      </c>
      <c r="U187" s="31">
        <v>4674</v>
      </c>
      <c r="V187" s="31">
        <v>2060</v>
      </c>
      <c r="W187" s="31">
        <v>1880</v>
      </c>
      <c r="X187" s="31">
        <v>6436</v>
      </c>
      <c r="Y187" s="31">
        <v>7830</v>
      </c>
      <c r="Z187" s="31">
        <v>4870</v>
      </c>
    </row>
    <row r="188" spans="1:26" s="63" customFormat="1" ht="30" hidden="1" customHeight="1" outlineLevel="1" x14ac:dyDescent="0.25">
      <c r="A188" s="32" t="s">
        <v>129</v>
      </c>
      <c r="B188" s="27">
        <v>92404</v>
      </c>
      <c r="C188" s="27">
        <f>SUM(F188:Z188)</f>
        <v>90234</v>
      </c>
      <c r="D188" s="15">
        <f t="shared" si="49"/>
        <v>0.97651616813124975</v>
      </c>
      <c r="E188" s="15"/>
      <c r="F188" s="37">
        <v>796</v>
      </c>
      <c r="G188" s="37">
        <v>2288</v>
      </c>
      <c r="H188" s="37">
        <v>6880</v>
      </c>
      <c r="I188" s="37">
        <v>6296</v>
      </c>
      <c r="J188" s="37">
        <v>7547</v>
      </c>
      <c r="K188" s="37">
        <v>4563</v>
      </c>
      <c r="L188" s="37">
        <v>3165</v>
      </c>
      <c r="M188" s="37">
        <v>4225</v>
      </c>
      <c r="N188" s="37">
        <v>2640</v>
      </c>
      <c r="O188" s="37">
        <v>3206</v>
      </c>
      <c r="P188" s="37">
        <v>3965</v>
      </c>
      <c r="Q188" s="37">
        <v>5176</v>
      </c>
      <c r="R188" s="37">
        <v>5648</v>
      </c>
      <c r="S188" s="37">
        <v>3205</v>
      </c>
      <c r="T188" s="37">
        <v>4210</v>
      </c>
      <c r="U188" s="37">
        <v>4470</v>
      </c>
      <c r="V188" s="37">
        <v>1750</v>
      </c>
      <c r="W188" s="37">
        <v>1880</v>
      </c>
      <c r="X188" s="37">
        <v>6600</v>
      </c>
      <c r="Y188" s="37">
        <v>6854</v>
      </c>
      <c r="Z188" s="37">
        <v>4870</v>
      </c>
    </row>
    <row r="189" spans="1:26" s="50" customFormat="1" ht="30" hidden="1" customHeight="1" x14ac:dyDescent="0.25">
      <c r="A189" s="11" t="s">
        <v>130</v>
      </c>
      <c r="B189" s="52">
        <f>B188/B187</f>
        <v>0.93556617527944275</v>
      </c>
      <c r="C189" s="52">
        <f>C188/C187</f>
        <v>0.96902854442750064</v>
      </c>
      <c r="D189" s="15">
        <f t="shared" si="49"/>
        <v>1.0357669719494327</v>
      </c>
      <c r="E189" s="15"/>
      <c r="F189" s="73">
        <f t="shared" ref="F189:Z189" si="50">F188/F187</f>
        <v>1</v>
      </c>
      <c r="G189" s="73">
        <f t="shared" si="50"/>
        <v>1</v>
      </c>
      <c r="H189" s="73">
        <f t="shared" si="50"/>
        <v>0.94922737306843263</v>
      </c>
      <c r="I189" s="73">
        <f t="shared" si="50"/>
        <v>1</v>
      </c>
      <c r="J189" s="73">
        <f t="shared" si="50"/>
        <v>1</v>
      </c>
      <c r="K189" s="73">
        <f t="shared" si="50"/>
        <v>0.97792541791684529</v>
      </c>
      <c r="L189" s="73">
        <f t="shared" si="50"/>
        <v>0.93088235294117649</v>
      </c>
      <c r="M189" s="73">
        <f t="shared" si="50"/>
        <v>0.96925900435879786</v>
      </c>
      <c r="N189" s="73">
        <f t="shared" si="50"/>
        <v>0.91349480968858132</v>
      </c>
      <c r="O189" s="73">
        <f t="shared" si="50"/>
        <v>1</v>
      </c>
      <c r="P189" s="73">
        <f t="shared" si="50"/>
        <v>1</v>
      </c>
      <c r="Q189" s="73">
        <f t="shared" si="50"/>
        <v>1</v>
      </c>
      <c r="R189" s="73">
        <f t="shared" si="50"/>
        <v>1</v>
      </c>
      <c r="S189" s="73">
        <f t="shared" si="50"/>
        <v>0.87258371903076504</v>
      </c>
      <c r="T189" s="73">
        <f t="shared" si="50"/>
        <v>1</v>
      </c>
      <c r="U189" s="73">
        <f t="shared" si="50"/>
        <v>0.95635430038510916</v>
      </c>
      <c r="V189" s="73">
        <f t="shared" si="50"/>
        <v>0.84951456310679607</v>
      </c>
      <c r="W189" s="73">
        <f t="shared" si="50"/>
        <v>1</v>
      </c>
      <c r="X189" s="73">
        <f t="shared" si="50"/>
        <v>1.0254816656308265</v>
      </c>
      <c r="Y189" s="73">
        <f t="shared" si="50"/>
        <v>0.87535121328224774</v>
      </c>
      <c r="Z189" s="73">
        <f t="shared" si="50"/>
        <v>1</v>
      </c>
    </row>
    <row r="190" spans="1:26" s="50" customFormat="1" ht="30" hidden="1" customHeight="1" outlineLevel="1" x14ac:dyDescent="0.25">
      <c r="A190" s="11" t="s">
        <v>131</v>
      </c>
      <c r="B190" s="27"/>
      <c r="C190" s="27">
        <f>SUM(F190:Z190)</f>
        <v>0</v>
      </c>
      <c r="D190" s="15" t="e">
        <f t="shared" si="49"/>
        <v>#DIV/0!</v>
      </c>
      <c r="E190" s="15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s="63" customFormat="1" ht="30" hidden="1" customHeight="1" outlineLevel="1" x14ac:dyDescent="0.25">
      <c r="A191" s="32" t="s">
        <v>132</v>
      </c>
      <c r="B191" s="23">
        <v>14564</v>
      </c>
      <c r="C191" s="27">
        <f>SUM(F191:Z191)</f>
        <v>14646</v>
      </c>
      <c r="D191" s="15">
        <f t="shared" si="49"/>
        <v>1.0056303213402911</v>
      </c>
      <c r="E191" s="15"/>
      <c r="F191" s="49"/>
      <c r="G191" s="37">
        <v>113</v>
      </c>
      <c r="H191" s="37">
        <v>1749</v>
      </c>
      <c r="I191" s="37">
        <v>384</v>
      </c>
      <c r="J191" s="37">
        <v>568</v>
      </c>
      <c r="K191" s="37">
        <v>1165</v>
      </c>
      <c r="L191" s="37"/>
      <c r="M191" s="37">
        <v>2052</v>
      </c>
      <c r="N191" s="37">
        <v>85</v>
      </c>
      <c r="O191" s="37">
        <v>573</v>
      </c>
      <c r="P191" s="49">
        <v>351</v>
      </c>
      <c r="Q191" s="37">
        <v>1201</v>
      </c>
      <c r="R191" s="37">
        <v>224</v>
      </c>
      <c r="S191" s="37"/>
      <c r="T191" s="37">
        <v>541</v>
      </c>
      <c r="U191" s="37">
        <v>607</v>
      </c>
      <c r="V191" s="37">
        <v>76</v>
      </c>
      <c r="W191" s="37"/>
      <c r="X191" s="37">
        <v>350</v>
      </c>
      <c r="Y191" s="37">
        <v>4182</v>
      </c>
      <c r="Z191" s="37">
        <v>425</v>
      </c>
    </row>
    <row r="192" spans="1:26" s="50" customFormat="1" ht="30" hidden="1" customHeight="1" x14ac:dyDescent="0.25">
      <c r="A192" s="11" t="s">
        <v>133</v>
      </c>
      <c r="B192" s="15"/>
      <c r="C192" s="15" t="e">
        <f>C191/C190</f>
        <v>#DIV/0!</v>
      </c>
      <c r="D192" s="15" t="e">
        <f t="shared" si="49"/>
        <v>#DIV/0!</v>
      </c>
      <c r="E192" s="15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36" s="50" customFormat="1" ht="30" customHeight="1" x14ac:dyDescent="0.25">
      <c r="A193" s="13" t="s">
        <v>134</v>
      </c>
      <c r="B193" s="23"/>
      <c r="C193" s="27"/>
      <c r="D193" s="27"/>
      <c r="E193" s="2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36" s="63" customFormat="1" ht="30" customHeight="1" outlineLevel="1" x14ac:dyDescent="0.25">
      <c r="A194" s="55" t="s">
        <v>135</v>
      </c>
      <c r="B194" s="23">
        <v>99077</v>
      </c>
      <c r="C194" s="27">
        <f>SUM(F194:Z194)</f>
        <v>122134.5</v>
      </c>
      <c r="D194" s="9">
        <f>C194/B194</f>
        <v>1.2327230336001291</v>
      </c>
      <c r="E194" s="9"/>
      <c r="F194" s="26">
        <v>2164</v>
      </c>
      <c r="G194" s="26">
        <v>2569</v>
      </c>
      <c r="H194" s="26">
        <v>13800</v>
      </c>
      <c r="I194" s="26">
        <v>9614</v>
      </c>
      <c r="J194" s="26">
        <v>6910</v>
      </c>
      <c r="K194" s="26">
        <v>7960</v>
      </c>
      <c r="L194" s="26">
        <v>4298</v>
      </c>
      <c r="M194" s="26">
        <v>10147</v>
      </c>
      <c r="N194" s="26">
        <v>4269.5</v>
      </c>
      <c r="O194" s="26">
        <v>3200</v>
      </c>
      <c r="P194" s="26">
        <v>3928</v>
      </c>
      <c r="Q194" s="26">
        <v>5785</v>
      </c>
      <c r="R194" s="26">
        <v>8081</v>
      </c>
      <c r="S194" s="26">
        <v>2744</v>
      </c>
      <c r="T194" s="26">
        <v>4662</v>
      </c>
      <c r="U194" s="26">
        <v>4773</v>
      </c>
      <c r="V194" s="26">
        <v>2250</v>
      </c>
      <c r="W194" s="26">
        <v>1154</v>
      </c>
      <c r="X194" s="26">
        <v>4616</v>
      </c>
      <c r="Y194" s="26">
        <v>9812</v>
      </c>
      <c r="Z194" s="26">
        <v>9398</v>
      </c>
    </row>
    <row r="195" spans="1:36" s="50" customFormat="1" ht="30" hidden="1" customHeight="1" outlineLevel="1" x14ac:dyDescent="0.25">
      <c r="A195" s="13" t="s">
        <v>136</v>
      </c>
      <c r="B195" s="23">
        <v>108078</v>
      </c>
      <c r="C195" s="27">
        <f>SUM(F195:Z195)</f>
        <v>95029</v>
      </c>
      <c r="D195" s="9">
        <f>C195/B195</f>
        <v>0.87926312478025126</v>
      </c>
      <c r="E195" s="9"/>
      <c r="F195" s="49">
        <v>1377</v>
      </c>
      <c r="G195" s="49">
        <v>2345</v>
      </c>
      <c r="H195" s="49">
        <v>9344</v>
      </c>
      <c r="I195" s="49">
        <v>8717</v>
      </c>
      <c r="J195" s="49">
        <v>4385</v>
      </c>
      <c r="K195" s="49">
        <v>4464</v>
      </c>
      <c r="L195" s="49">
        <v>2320</v>
      </c>
      <c r="M195" s="49">
        <v>9926</v>
      </c>
      <c r="N195" s="49">
        <v>4092</v>
      </c>
      <c r="O195" s="49">
        <v>3149</v>
      </c>
      <c r="P195" s="49">
        <v>2759</v>
      </c>
      <c r="Q195" s="49">
        <v>5779</v>
      </c>
      <c r="R195" s="49">
        <v>4690</v>
      </c>
      <c r="S195" s="49">
        <v>2744</v>
      </c>
      <c r="T195" s="49">
        <v>4488</v>
      </c>
      <c r="U195" s="49">
        <v>4990</v>
      </c>
      <c r="V195" s="49">
        <v>1655</v>
      </c>
      <c r="W195" s="49">
        <v>455</v>
      </c>
      <c r="X195" s="49">
        <v>3468</v>
      </c>
      <c r="Y195" s="49">
        <v>5310</v>
      </c>
      <c r="Z195" s="49">
        <v>8572</v>
      </c>
      <c r="AJ195" s="50" t="s">
        <v>0</v>
      </c>
    </row>
    <row r="196" spans="1:36" s="50" customFormat="1" ht="30" hidden="1" customHeight="1" outlineLevel="1" x14ac:dyDescent="0.25">
      <c r="A196" s="13" t="s">
        <v>137</v>
      </c>
      <c r="B196" s="27">
        <f>B194*0.45</f>
        <v>44584.65</v>
      </c>
      <c r="C196" s="27">
        <f>C194*0.45</f>
        <v>54960.525000000001</v>
      </c>
      <c r="D196" s="27">
        <f t="shared" ref="D196:Z196" si="51">D194*0.45</f>
        <v>0.5547253651200581</v>
      </c>
      <c r="E196" s="27">
        <f t="shared" si="51"/>
        <v>0</v>
      </c>
      <c r="F196" s="26">
        <f t="shared" si="51"/>
        <v>973.80000000000007</v>
      </c>
      <c r="G196" s="26">
        <f t="shared" si="51"/>
        <v>1156.05</v>
      </c>
      <c r="H196" s="26">
        <f t="shared" si="51"/>
        <v>6210</v>
      </c>
      <c r="I196" s="26">
        <f t="shared" si="51"/>
        <v>4326.3</v>
      </c>
      <c r="J196" s="26">
        <f t="shared" si="51"/>
        <v>3109.5</v>
      </c>
      <c r="K196" s="26">
        <f t="shared" si="51"/>
        <v>3582</v>
      </c>
      <c r="L196" s="26">
        <f t="shared" si="51"/>
        <v>1934.1000000000001</v>
      </c>
      <c r="M196" s="26">
        <f t="shared" si="51"/>
        <v>4566.1500000000005</v>
      </c>
      <c r="N196" s="26">
        <f t="shared" si="51"/>
        <v>1921.2750000000001</v>
      </c>
      <c r="O196" s="26">
        <f t="shared" si="51"/>
        <v>1440</v>
      </c>
      <c r="P196" s="26">
        <f t="shared" si="51"/>
        <v>1767.6000000000001</v>
      </c>
      <c r="Q196" s="26">
        <f t="shared" si="51"/>
        <v>2603.25</v>
      </c>
      <c r="R196" s="26">
        <f t="shared" si="51"/>
        <v>3636.4500000000003</v>
      </c>
      <c r="S196" s="26">
        <f t="shared" si="51"/>
        <v>1234.8</v>
      </c>
      <c r="T196" s="26">
        <f t="shared" si="51"/>
        <v>2097.9</v>
      </c>
      <c r="U196" s="26">
        <f t="shared" si="51"/>
        <v>2147.85</v>
      </c>
      <c r="V196" s="26">
        <f t="shared" si="51"/>
        <v>1012.5</v>
      </c>
      <c r="W196" s="26">
        <f t="shared" si="51"/>
        <v>519.30000000000007</v>
      </c>
      <c r="X196" s="26">
        <f t="shared" si="51"/>
        <v>2077.2000000000003</v>
      </c>
      <c r="Y196" s="26">
        <f t="shared" si="51"/>
        <v>4415.4000000000005</v>
      </c>
      <c r="Z196" s="26">
        <f t="shared" si="51"/>
        <v>4229.1000000000004</v>
      </c>
      <c r="AA196" s="64"/>
    </row>
    <row r="197" spans="1:36" s="50" customFormat="1" ht="30" customHeight="1" collapsed="1" x14ac:dyDescent="0.25">
      <c r="A197" s="13" t="s">
        <v>138</v>
      </c>
      <c r="B197" s="52">
        <f>B194/B195</f>
        <v>0.91671755583930126</v>
      </c>
      <c r="C197" s="52">
        <f>C194/C195</f>
        <v>1.2852339812057372</v>
      </c>
      <c r="D197" s="9"/>
      <c r="E197" s="9"/>
      <c r="F197" s="73">
        <f t="shared" ref="F197:Z197" si="52">F194/F195</f>
        <v>1.5715323166303559</v>
      </c>
      <c r="G197" s="73">
        <f t="shared" si="52"/>
        <v>1.0955223880597016</v>
      </c>
      <c r="H197" s="73">
        <f t="shared" si="52"/>
        <v>1.4768835616438356</v>
      </c>
      <c r="I197" s="73">
        <f t="shared" si="52"/>
        <v>1.1029023746701847</v>
      </c>
      <c r="J197" s="73">
        <f t="shared" si="52"/>
        <v>1.5758266818700113</v>
      </c>
      <c r="K197" s="73">
        <f t="shared" si="52"/>
        <v>1.7831541218637992</v>
      </c>
      <c r="L197" s="73">
        <f t="shared" si="52"/>
        <v>1.8525862068965517</v>
      </c>
      <c r="M197" s="73">
        <f t="shared" si="52"/>
        <v>1.0222647592182148</v>
      </c>
      <c r="N197" s="73">
        <f t="shared" si="52"/>
        <v>1.0433773216031281</v>
      </c>
      <c r="O197" s="73">
        <f t="shared" si="52"/>
        <v>1.0161956176563989</v>
      </c>
      <c r="P197" s="73">
        <f t="shared" si="52"/>
        <v>1.4237042406669083</v>
      </c>
      <c r="Q197" s="73">
        <f t="shared" si="52"/>
        <v>1.0010382419103652</v>
      </c>
      <c r="R197" s="73">
        <f t="shared" si="52"/>
        <v>1.7230277185501066</v>
      </c>
      <c r="S197" s="73">
        <f t="shared" si="52"/>
        <v>1</v>
      </c>
      <c r="T197" s="73">
        <f t="shared" si="52"/>
        <v>1.0387700534759359</v>
      </c>
      <c r="U197" s="73">
        <f t="shared" si="52"/>
        <v>0.9565130260521042</v>
      </c>
      <c r="V197" s="73">
        <f t="shared" si="52"/>
        <v>1.3595166163141994</v>
      </c>
      <c r="W197" s="73">
        <f t="shared" si="52"/>
        <v>2.5362637362637361</v>
      </c>
      <c r="X197" s="73">
        <f t="shared" si="52"/>
        <v>1.3310265282583622</v>
      </c>
      <c r="Y197" s="73">
        <f t="shared" si="52"/>
        <v>1.8478342749529191</v>
      </c>
      <c r="Z197" s="73">
        <f t="shared" si="52"/>
        <v>1.0963602426504899</v>
      </c>
    </row>
    <row r="198" spans="1:36" s="63" customFormat="1" ht="30" customHeight="1" outlineLevel="1" x14ac:dyDescent="0.25">
      <c r="A198" s="55" t="s">
        <v>139</v>
      </c>
      <c r="B198" s="23">
        <v>283229</v>
      </c>
      <c r="C198" s="27">
        <f>SUM(F198:Z198)</f>
        <v>320443</v>
      </c>
      <c r="D198" s="9">
        <f>C198/B198</f>
        <v>1.1313919125513276</v>
      </c>
      <c r="E198" s="9"/>
      <c r="F198" s="26">
        <v>320</v>
      </c>
      <c r="G198" s="26">
        <v>11000</v>
      </c>
      <c r="H198" s="26">
        <v>23950</v>
      </c>
      <c r="I198" s="26">
        <v>21426</v>
      </c>
      <c r="J198" s="26">
        <v>6487</v>
      </c>
      <c r="K198" s="26">
        <v>16950</v>
      </c>
      <c r="L198" s="26">
        <v>2090</v>
      </c>
      <c r="M198" s="26">
        <v>18984</v>
      </c>
      <c r="N198" s="26">
        <v>10609</v>
      </c>
      <c r="O198" s="26">
        <v>14400</v>
      </c>
      <c r="P198" s="26">
        <v>7649</v>
      </c>
      <c r="Q198" s="26">
        <v>27140</v>
      </c>
      <c r="R198" s="26">
        <v>4150</v>
      </c>
      <c r="S198" s="26">
        <v>7000</v>
      </c>
      <c r="T198" s="26">
        <v>8700</v>
      </c>
      <c r="U198" s="26">
        <v>48387</v>
      </c>
      <c r="V198" s="26">
        <v>2900</v>
      </c>
      <c r="W198" s="26">
        <v>1500</v>
      </c>
      <c r="X198" s="26">
        <v>18053</v>
      </c>
      <c r="Y198" s="26">
        <v>50041</v>
      </c>
      <c r="Z198" s="26">
        <v>18707</v>
      </c>
    </row>
    <row r="199" spans="1:36" s="50" customFormat="1" ht="28.2" hidden="1" customHeight="1" outlineLevel="1" x14ac:dyDescent="0.25">
      <c r="A199" s="13" t="s">
        <v>136</v>
      </c>
      <c r="B199" s="23">
        <v>241849</v>
      </c>
      <c r="C199" s="27">
        <f>SUM(F199:Z199)</f>
        <v>262076</v>
      </c>
      <c r="D199" s="9">
        <f>C199/B199</f>
        <v>1.0836348299972296</v>
      </c>
      <c r="E199" s="9"/>
      <c r="F199" s="49">
        <v>3305</v>
      </c>
      <c r="G199" s="49">
        <v>6281</v>
      </c>
      <c r="H199" s="49">
        <v>19271</v>
      </c>
      <c r="I199" s="49">
        <v>17279</v>
      </c>
      <c r="J199" s="49">
        <v>7517</v>
      </c>
      <c r="K199" s="49">
        <v>15303</v>
      </c>
      <c r="L199" s="49">
        <v>1087</v>
      </c>
      <c r="M199" s="49">
        <v>18850</v>
      </c>
      <c r="N199" s="49">
        <v>10522</v>
      </c>
      <c r="O199" s="49">
        <v>11021</v>
      </c>
      <c r="P199" s="49">
        <v>7589</v>
      </c>
      <c r="Q199" s="49">
        <v>20228</v>
      </c>
      <c r="R199" s="49">
        <v>4200</v>
      </c>
      <c r="S199" s="49">
        <v>5350</v>
      </c>
      <c r="T199" s="49">
        <v>9723</v>
      </c>
      <c r="U199" s="49">
        <v>34931</v>
      </c>
      <c r="V199" s="49">
        <v>2483</v>
      </c>
      <c r="W199" s="49">
        <v>1479</v>
      </c>
      <c r="X199" s="49">
        <v>12139</v>
      </c>
      <c r="Y199" s="49">
        <v>32623</v>
      </c>
      <c r="Z199" s="49">
        <v>20895</v>
      </c>
    </row>
    <row r="200" spans="1:36" s="50" customFormat="1" ht="27" hidden="1" customHeight="1" outlineLevel="1" x14ac:dyDescent="0.25">
      <c r="A200" s="13" t="s">
        <v>137</v>
      </c>
      <c r="B200" s="27">
        <f>B198*0.3</f>
        <v>84968.7</v>
      </c>
      <c r="C200" s="27">
        <f>C198*0.3</f>
        <v>96132.9</v>
      </c>
      <c r="D200" s="27">
        <f t="shared" ref="D200:Z200" si="53">D198*0.3</f>
        <v>0.33941757376539827</v>
      </c>
      <c r="E200" s="27">
        <f t="shared" si="53"/>
        <v>0</v>
      </c>
      <c r="F200" s="26">
        <f t="shared" si="53"/>
        <v>96</v>
      </c>
      <c r="G200" s="26">
        <f t="shared" si="53"/>
        <v>3300</v>
      </c>
      <c r="H200" s="26">
        <f t="shared" si="53"/>
        <v>7185</v>
      </c>
      <c r="I200" s="26">
        <f t="shared" si="53"/>
        <v>6427.8</v>
      </c>
      <c r="J200" s="26">
        <f t="shared" si="53"/>
        <v>1946.1</v>
      </c>
      <c r="K200" s="26">
        <f t="shared" si="53"/>
        <v>5085</v>
      </c>
      <c r="L200" s="26">
        <f t="shared" si="53"/>
        <v>627</v>
      </c>
      <c r="M200" s="26">
        <f t="shared" si="53"/>
        <v>5695.2</v>
      </c>
      <c r="N200" s="26">
        <f t="shared" si="53"/>
        <v>3182.7</v>
      </c>
      <c r="O200" s="26">
        <f t="shared" si="53"/>
        <v>4320</v>
      </c>
      <c r="P200" s="26">
        <f t="shared" si="53"/>
        <v>2294.6999999999998</v>
      </c>
      <c r="Q200" s="26">
        <f t="shared" si="53"/>
        <v>8142</v>
      </c>
      <c r="R200" s="26">
        <f t="shared" si="53"/>
        <v>1245</v>
      </c>
      <c r="S200" s="26">
        <f t="shared" si="53"/>
        <v>2100</v>
      </c>
      <c r="T200" s="26">
        <f t="shared" si="53"/>
        <v>2610</v>
      </c>
      <c r="U200" s="26">
        <f t="shared" si="53"/>
        <v>14516.1</v>
      </c>
      <c r="V200" s="26">
        <f t="shared" si="53"/>
        <v>870</v>
      </c>
      <c r="W200" s="26">
        <f t="shared" si="53"/>
        <v>450</v>
      </c>
      <c r="X200" s="26">
        <f t="shared" si="53"/>
        <v>5415.9</v>
      </c>
      <c r="Y200" s="26">
        <f t="shared" si="53"/>
        <v>15012.3</v>
      </c>
      <c r="Z200" s="26">
        <f t="shared" si="53"/>
        <v>5612.0999999999995</v>
      </c>
    </row>
    <row r="201" spans="1:36" s="63" customFormat="1" ht="30" customHeight="1" collapsed="1" x14ac:dyDescent="0.25">
      <c r="A201" s="13" t="s">
        <v>138</v>
      </c>
      <c r="B201" s="9">
        <f>B198/B199</f>
        <v>1.1710984953421351</v>
      </c>
      <c r="C201" s="9">
        <f>C198/C199</f>
        <v>1.2227102061997284</v>
      </c>
      <c r="D201" s="9"/>
      <c r="E201" s="9"/>
      <c r="F201" s="30">
        <f t="shared" ref="F201:Z201" si="54">F198/F199</f>
        <v>9.682299546142209E-2</v>
      </c>
      <c r="G201" s="30">
        <f t="shared" si="54"/>
        <v>1.7513134851138354</v>
      </c>
      <c r="H201" s="30">
        <f t="shared" si="54"/>
        <v>1.2428000622697317</v>
      </c>
      <c r="I201" s="30">
        <f t="shared" si="54"/>
        <v>1.2400023149487818</v>
      </c>
      <c r="J201" s="30">
        <f t="shared" si="54"/>
        <v>0.86297725156312355</v>
      </c>
      <c r="K201" s="30">
        <f t="shared" si="54"/>
        <v>1.1076259556949617</v>
      </c>
      <c r="L201" s="30">
        <f t="shared" si="54"/>
        <v>1.9227230910763569</v>
      </c>
      <c r="M201" s="30">
        <f t="shared" si="54"/>
        <v>1.00710875331565</v>
      </c>
      <c r="N201" s="30">
        <f t="shared" si="54"/>
        <v>1.0082683900399163</v>
      </c>
      <c r="O201" s="30">
        <f t="shared" si="54"/>
        <v>1.3065964975954996</v>
      </c>
      <c r="P201" s="30">
        <f t="shared" si="54"/>
        <v>1.0079061799973645</v>
      </c>
      <c r="Q201" s="30">
        <f t="shared" si="54"/>
        <v>1.3417045679256476</v>
      </c>
      <c r="R201" s="30">
        <f t="shared" si="54"/>
        <v>0.98809523809523814</v>
      </c>
      <c r="S201" s="30">
        <f t="shared" si="54"/>
        <v>1.308411214953271</v>
      </c>
      <c r="T201" s="30">
        <f t="shared" si="54"/>
        <v>0.89478556001234189</v>
      </c>
      <c r="U201" s="30">
        <f t="shared" si="54"/>
        <v>1.3852165698090522</v>
      </c>
      <c r="V201" s="30">
        <f t="shared" si="54"/>
        <v>1.1679420056383407</v>
      </c>
      <c r="W201" s="30">
        <f t="shared" si="54"/>
        <v>1.0141987829614605</v>
      </c>
      <c r="X201" s="30">
        <f t="shared" si="54"/>
        <v>1.4871900486036742</v>
      </c>
      <c r="Y201" s="30">
        <f t="shared" si="54"/>
        <v>1.5339177880636361</v>
      </c>
      <c r="Z201" s="30">
        <f t="shared" si="54"/>
        <v>0.89528595357741081</v>
      </c>
    </row>
    <row r="202" spans="1:36" s="63" customFormat="1" ht="30" customHeight="1" outlineLevel="1" x14ac:dyDescent="0.25">
      <c r="A202" s="55" t="s">
        <v>140</v>
      </c>
      <c r="B202" s="23">
        <v>187815</v>
      </c>
      <c r="C202" s="27">
        <f>SUM(F202:Z202)</f>
        <v>135381</v>
      </c>
      <c r="D202" s="9">
        <f>C202/B202</f>
        <v>0.72082102068524878</v>
      </c>
      <c r="E202" s="9"/>
      <c r="F202" s="26"/>
      <c r="G202" s="26">
        <v>7000</v>
      </c>
      <c r="H202" s="26">
        <v>9800</v>
      </c>
      <c r="I202" s="26">
        <v>3300</v>
      </c>
      <c r="J202" s="26">
        <v>14274</v>
      </c>
      <c r="K202" s="26">
        <v>2500</v>
      </c>
      <c r="L202" s="26">
        <v>2150</v>
      </c>
      <c r="M202" s="26">
        <v>7869</v>
      </c>
      <c r="N202" s="26">
        <v>4756</v>
      </c>
      <c r="O202" s="26">
        <v>5600</v>
      </c>
      <c r="P202" s="26">
        <v>4782</v>
      </c>
      <c r="Q202" s="26">
        <v>10850</v>
      </c>
      <c r="R202" s="26">
        <v>3773</v>
      </c>
      <c r="S202" s="26"/>
      <c r="T202" s="26">
        <v>1300</v>
      </c>
      <c r="U202" s="26">
        <v>18570</v>
      </c>
      <c r="V202" s="26"/>
      <c r="W202" s="26"/>
      <c r="X202" s="26">
        <v>8294</v>
      </c>
      <c r="Y202" s="26">
        <v>15689</v>
      </c>
      <c r="Z202" s="26">
        <v>14874</v>
      </c>
    </row>
    <row r="203" spans="1:36" s="50" customFormat="1" ht="30" hidden="1" customHeight="1" outlineLevel="1" x14ac:dyDescent="0.25">
      <c r="A203" s="13" t="s">
        <v>136</v>
      </c>
      <c r="B203" s="23">
        <v>248211</v>
      </c>
      <c r="C203" s="27">
        <f>SUM(G203:Z203)</f>
        <v>326892</v>
      </c>
      <c r="D203" s="9">
        <f>C203/B203</f>
        <v>1.3169923975972055</v>
      </c>
      <c r="E203" s="9"/>
      <c r="G203" s="49">
        <v>12980</v>
      </c>
      <c r="H203" s="49">
        <v>26279</v>
      </c>
      <c r="I203" s="49">
        <v>62265</v>
      </c>
      <c r="J203" s="49">
        <v>17227</v>
      </c>
      <c r="K203" s="49">
        <v>4782</v>
      </c>
      <c r="L203" s="49">
        <v>1812</v>
      </c>
      <c r="M203" s="49">
        <v>17000</v>
      </c>
      <c r="N203" s="49">
        <v>11691</v>
      </c>
      <c r="O203" s="49">
        <v>11808</v>
      </c>
      <c r="P203" s="49">
        <v>13797</v>
      </c>
      <c r="Q203" s="49">
        <v>19265</v>
      </c>
      <c r="R203" s="49">
        <v>6395</v>
      </c>
      <c r="S203" s="49">
        <v>2058</v>
      </c>
      <c r="T203" s="49">
        <v>7479</v>
      </c>
      <c r="U203" s="49">
        <v>49901</v>
      </c>
      <c r="V203" s="49">
        <v>5173</v>
      </c>
      <c r="W203" s="49">
        <v>1897</v>
      </c>
      <c r="X203" s="49">
        <v>13006</v>
      </c>
      <c r="Y203" s="49">
        <v>23325</v>
      </c>
      <c r="Z203" s="49">
        <v>18752</v>
      </c>
    </row>
    <row r="204" spans="1:36" s="50" customFormat="1" ht="30" hidden="1" customHeight="1" outlineLevel="1" x14ac:dyDescent="0.25">
      <c r="A204" s="13" t="s">
        <v>141</v>
      </c>
      <c r="B204" s="27">
        <f>B202*0.19</f>
        <v>35684.85</v>
      </c>
      <c r="C204" s="27">
        <f>C202*0.19</f>
        <v>25722.39</v>
      </c>
      <c r="D204" s="27">
        <f>D202*0.19</f>
        <v>0.13695599393019728</v>
      </c>
      <c r="E204" s="27">
        <f>E202*0.19</f>
        <v>0</v>
      </c>
      <c r="F204" s="26"/>
      <c r="G204" s="26">
        <f t="shared" ref="G204:W204" si="55">G202*0.19</f>
        <v>1330</v>
      </c>
      <c r="H204" s="26">
        <f t="shared" si="55"/>
        <v>1862</v>
      </c>
      <c r="I204" s="26">
        <f t="shared" si="55"/>
        <v>627</v>
      </c>
      <c r="J204" s="26">
        <f t="shared" si="55"/>
        <v>2712.06</v>
      </c>
      <c r="K204" s="26">
        <f t="shared" si="55"/>
        <v>475</v>
      </c>
      <c r="L204" s="26">
        <f t="shared" si="55"/>
        <v>408.5</v>
      </c>
      <c r="M204" s="26">
        <f t="shared" si="55"/>
        <v>1495.1100000000001</v>
      </c>
      <c r="N204" s="26">
        <f t="shared" si="55"/>
        <v>903.64</v>
      </c>
      <c r="O204" s="26">
        <f t="shared" si="55"/>
        <v>1064</v>
      </c>
      <c r="P204" s="26">
        <f t="shared" si="55"/>
        <v>908.58</v>
      </c>
      <c r="Q204" s="26">
        <f t="shared" si="55"/>
        <v>2061.5</v>
      </c>
      <c r="R204" s="26">
        <f t="shared" si="55"/>
        <v>716.87</v>
      </c>
      <c r="S204" s="26">
        <f t="shared" si="55"/>
        <v>0</v>
      </c>
      <c r="T204" s="26">
        <f t="shared" si="55"/>
        <v>247</v>
      </c>
      <c r="U204" s="26">
        <f t="shared" si="55"/>
        <v>3528.3</v>
      </c>
      <c r="V204" s="26">
        <f t="shared" si="55"/>
        <v>0</v>
      </c>
      <c r="W204" s="26">
        <f t="shared" si="55"/>
        <v>0</v>
      </c>
      <c r="X204" s="26">
        <f>X202*0.19</f>
        <v>1575.8600000000001</v>
      </c>
      <c r="Y204" s="26">
        <f>Y202*0.19</f>
        <v>2980.91</v>
      </c>
      <c r="Z204" s="26">
        <f>Z202*0.19</f>
        <v>2826.06</v>
      </c>
    </row>
    <row r="205" spans="1:36" s="63" customFormat="1" ht="30" customHeight="1" collapsed="1" x14ac:dyDescent="0.25">
      <c r="A205" s="13" t="s">
        <v>142</v>
      </c>
      <c r="B205" s="9">
        <f>B202/B203</f>
        <v>0.75667476461558913</v>
      </c>
      <c r="C205" s="9">
        <f>C202/C203</f>
        <v>0.41414595646268493</v>
      </c>
      <c r="D205" s="9"/>
      <c r="E205" s="9"/>
      <c r="F205" s="30"/>
      <c r="G205" s="30">
        <f>G202/H203</f>
        <v>0.26637238859926177</v>
      </c>
      <c r="H205" s="30">
        <f>H202/I203</f>
        <v>0.15739179314221471</v>
      </c>
      <c r="I205" s="30">
        <f>I202/J203</f>
        <v>0.19155976084054102</v>
      </c>
      <c r="J205" s="30">
        <f>J202/K203</f>
        <v>2.984943538268507</v>
      </c>
      <c r="K205" s="30">
        <f>K202/L203</f>
        <v>1.379690949227373</v>
      </c>
      <c r="L205" s="30">
        <f>L202/L203</f>
        <v>1.1865342163355408</v>
      </c>
      <c r="M205" s="30">
        <f>M202/M203</f>
        <v>0.46288235294117647</v>
      </c>
      <c r="N205" s="30">
        <f>N202/N203</f>
        <v>0.40680865623128903</v>
      </c>
      <c r="O205" s="30">
        <f t="shared" ref="O205:Z205" si="56">O202/O203</f>
        <v>0.4742547425474255</v>
      </c>
      <c r="P205" s="30">
        <f t="shared" si="56"/>
        <v>0.3465970863231137</v>
      </c>
      <c r="Q205" s="30">
        <f>Q202/Q203</f>
        <v>0.56319750843498573</v>
      </c>
      <c r="R205" s="30">
        <f>R202/R203</f>
        <v>0.58999218139171228</v>
      </c>
      <c r="S205" s="30"/>
      <c r="T205" s="30">
        <f t="shared" si="56"/>
        <v>0.1738200294156973</v>
      </c>
      <c r="U205" s="30">
        <f t="shared" si="56"/>
        <v>0.37213683092523198</v>
      </c>
      <c r="V205" s="30"/>
      <c r="W205" s="30"/>
      <c r="X205" s="30">
        <f t="shared" si="56"/>
        <v>0.63770567430416736</v>
      </c>
      <c r="Y205" s="30">
        <f t="shared" si="56"/>
        <v>0.67262593783494107</v>
      </c>
      <c r="Z205" s="30">
        <f t="shared" si="56"/>
        <v>0.79319539249146753</v>
      </c>
    </row>
    <row r="206" spans="1:36" s="50" customFormat="1" ht="30" customHeight="1" x14ac:dyDescent="0.25">
      <c r="A206" s="55" t="s">
        <v>143</v>
      </c>
      <c r="B206" s="27">
        <v>432</v>
      </c>
      <c r="C206" s="27">
        <f>SUM(F206:Z206)</f>
        <v>396</v>
      </c>
      <c r="D206" s="9">
        <f>C206/B206</f>
        <v>0.91666666666666663</v>
      </c>
      <c r="E206" s="9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 t="s">
        <v>1</v>
      </c>
      <c r="Q206" s="37">
        <v>96</v>
      </c>
      <c r="R206" s="37"/>
      <c r="S206" s="37">
        <v>300</v>
      </c>
      <c r="T206" s="37"/>
      <c r="U206" s="37"/>
      <c r="V206" s="37"/>
      <c r="W206" s="37"/>
      <c r="X206" s="37"/>
      <c r="Y206" s="37"/>
      <c r="Z206" s="37"/>
    </row>
    <row r="207" spans="1:36" s="50" customFormat="1" ht="30" hidden="1" customHeight="1" x14ac:dyDescent="0.25">
      <c r="A207" s="13" t="s">
        <v>141</v>
      </c>
      <c r="B207" s="27">
        <v>159</v>
      </c>
      <c r="C207" s="27">
        <f>C206*0.7</f>
        <v>277.2</v>
      </c>
      <c r="D207" s="9">
        <f>C207/B207</f>
        <v>1.7433962264150942</v>
      </c>
      <c r="E207" s="9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36" s="50" customFormat="1" ht="30" hidden="1" customHeight="1" x14ac:dyDescent="0.25">
      <c r="A208" s="32" t="s">
        <v>144</v>
      </c>
      <c r="B208" s="27"/>
      <c r="C208" s="27">
        <f>SUM(F208:Z208)</f>
        <v>0</v>
      </c>
      <c r="D208" s="9" t="e">
        <f>C208/B208</f>
        <v>#DIV/0!</v>
      </c>
      <c r="E208" s="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s="50" customFormat="1" ht="30" hidden="1" customHeight="1" x14ac:dyDescent="0.25">
      <c r="A209" s="13" t="s">
        <v>141</v>
      </c>
      <c r="B209" s="27">
        <f>B208*0.2</f>
        <v>0</v>
      </c>
      <c r="C209" s="27">
        <f>C208*0.2</f>
        <v>0</v>
      </c>
      <c r="D209" s="9" t="e">
        <f>C209/B209</f>
        <v>#DIV/0!</v>
      </c>
      <c r="E209" s="9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s="50" customFormat="1" ht="30" hidden="1" customHeight="1" x14ac:dyDescent="0.25">
      <c r="A210" s="32" t="s">
        <v>165</v>
      </c>
      <c r="B210" s="27"/>
      <c r="C210" s="27">
        <f>SUM(F210:Z210)</f>
        <v>0</v>
      </c>
      <c r="D210" s="9"/>
      <c r="E210" s="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s="50" customFormat="1" ht="30" customHeight="1" x14ac:dyDescent="0.25">
      <c r="A211" s="32" t="s">
        <v>145</v>
      </c>
      <c r="B211" s="27">
        <f>B209+B207+B204+B200+B196</f>
        <v>165397.19999999998</v>
      </c>
      <c r="C211" s="27">
        <f>C209+C207+C204+C200+C196</f>
        <v>177093.01499999998</v>
      </c>
      <c r="D211" s="9">
        <f>C211/B211</f>
        <v>1.0707135005913038</v>
      </c>
      <c r="E211" s="9"/>
      <c r="F211" s="26">
        <f>F209+F207+F204+F200+F196</f>
        <v>1069.8000000000002</v>
      </c>
      <c r="G211" s="26">
        <f t="shared" ref="G211:Z211" si="57">G209+G207+G204+G200+G196</f>
        <v>5786.05</v>
      </c>
      <c r="H211" s="26">
        <f t="shared" si="57"/>
        <v>15257</v>
      </c>
      <c r="I211" s="26">
        <f t="shared" si="57"/>
        <v>11381.1</v>
      </c>
      <c r="J211" s="26">
        <f t="shared" si="57"/>
        <v>7767.66</v>
      </c>
      <c r="K211" s="26">
        <f t="shared" si="57"/>
        <v>9142</v>
      </c>
      <c r="L211" s="26">
        <f t="shared" si="57"/>
        <v>2969.6000000000004</v>
      </c>
      <c r="M211" s="26">
        <f t="shared" si="57"/>
        <v>11756.46</v>
      </c>
      <c r="N211" s="26">
        <f t="shared" si="57"/>
        <v>6007.6149999999998</v>
      </c>
      <c r="O211" s="26">
        <f t="shared" si="57"/>
        <v>6824</v>
      </c>
      <c r="P211" s="26">
        <f t="shared" si="57"/>
        <v>4970.88</v>
      </c>
      <c r="Q211" s="26">
        <f t="shared" si="57"/>
        <v>12806.75</v>
      </c>
      <c r="R211" s="26">
        <f t="shared" si="57"/>
        <v>5598.32</v>
      </c>
      <c r="S211" s="26">
        <f t="shared" si="57"/>
        <v>3334.8</v>
      </c>
      <c r="T211" s="26">
        <f t="shared" si="57"/>
        <v>4954.8999999999996</v>
      </c>
      <c r="U211" s="26">
        <f t="shared" si="57"/>
        <v>20192.25</v>
      </c>
      <c r="V211" s="26">
        <f t="shared" si="57"/>
        <v>1882.5</v>
      </c>
      <c r="W211" s="26">
        <f t="shared" si="57"/>
        <v>969.30000000000007</v>
      </c>
      <c r="X211" s="26">
        <f t="shared" si="57"/>
        <v>9068.9600000000009</v>
      </c>
      <c r="Y211" s="26">
        <f t="shared" si="57"/>
        <v>22408.61</v>
      </c>
      <c r="Z211" s="26">
        <f t="shared" si="57"/>
        <v>12667.26</v>
      </c>
    </row>
    <row r="212" spans="1:26" s="50" customFormat="1" ht="20.399999999999999" hidden="1" customHeight="1" x14ac:dyDescent="0.25">
      <c r="A212" s="13" t="s">
        <v>171</v>
      </c>
      <c r="B212" s="26">
        <v>62122</v>
      </c>
      <c r="C212" s="26">
        <f>SUM(F212:Z212)</f>
        <v>67497</v>
      </c>
      <c r="D212" s="9">
        <f>C212/B212</f>
        <v>1.0865232928753099</v>
      </c>
      <c r="E212" s="9"/>
      <c r="F212" s="26">
        <v>620</v>
      </c>
      <c r="G212" s="26">
        <v>1884</v>
      </c>
      <c r="H212" s="26">
        <v>5256</v>
      </c>
      <c r="I212" s="26">
        <v>6200</v>
      </c>
      <c r="J212" s="26">
        <v>2819</v>
      </c>
      <c r="K212" s="26">
        <v>2869</v>
      </c>
      <c r="L212" s="26">
        <v>652</v>
      </c>
      <c r="M212" s="26">
        <v>6381</v>
      </c>
      <c r="N212" s="26">
        <v>2630</v>
      </c>
      <c r="O212" s="26">
        <v>2362</v>
      </c>
      <c r="P212" s="26">
        <v>2070</v>
      </c>
      <c r="Q212" s="26">
        <v>4335</v>
      </c>
      <c r="R212" s="26">
        <v>1919</v>
      </c>
      <c r="S212" s="26">
        <v>1235</v>
      </c>
      <c r="T212" s="26">
        <v>2244</v>
      </c>
      <c r="U212" s="26">
        <v>7485</v>
      </c>
      <c r="V212" s="26">
        <v>931</v>
      </c>
      <c r="W212" s="26">
        <v>341</v>
      </c>
      <c r="X212" s="26">
        <v>2601</v>
      </c>
      <c r="Y212" s="26">
        <v>7841</v>
      </c>
      <c r="Z212" s="26">
        <v>4822</v>
      </c>
    </row>
    <row r="213" spans="1:26" s="50" customFormat="1" ht="24" customHeight="1" x14ac:dyDescent="0.25">
      <c r="A213" s="55" t="s">
        <v>164</v>
      </c>
      <c r="B213" s="53">
        <f>B211/B212*10</f>
        <v>26.624577444383629</v>
      </c>
      <c r="C213" s="53">
        <f>C211/C212*10</f>
        <v>26.237168318591934</v>
      </c>
      <c r="D213" s="9">
        <f>C213/B213</f>
        <v>0.98544919157492894</v>
      </c>
      <c r="E213" s="9"/>
      <c r="F213" s="54">
        <f>F211/F212*10</f>
        <v>17.254838709677422</v>
      </c>
      <c r="G213" s="54">
        <f t="shared" ref="G213:Z213" si="58">G211/G212*10</f>
        <v>30.711518046709131</v>
      </c>
      <c r="H213" s="54">
        <f t="shared" si="58"/>
        <v>29.027777777777779</v>
      </c>
      <c r="I213" s="54">
        <f t="shared" si="58"/>
        <v>18.356612903225805</v>
      </c>
      <c r="J213" s="54">
        <f t="shared" si="58"/>
        <v>27.554664774742818</v>
      </c>
      <c r="K213" s="54">
        <f t="shared" si="58"/>
        <v>31.86476124085047</v>
      </c>
      <c r="L213" s="54">
        <f t="shared" si="58"/>
        <v>45.546012269938657</v>
      </c>
      <c r="M213" s="54">
        <f t="shared" si="58"/>
        <v>18.424165491302304</v>
      </c>
      <c r="N213" s="54">
        <f t="shared" si="58"/>
        <v>22.842642585551332</v>
      </c>
      <c r="O213" s="54">
        <f t="shared" si="58"/>
        <v>28.890770533446233</v>
      </c>
      <c r="P213" s="54">
        <f t="shared" si="58"/>
        <v>24.013913043478261</v>
      </c>
      <c r="Q213" s="54">
        <f t="shared" si="58"/>
        <v>29.542675893886965</v>
      </c>
      <c r="R213" s="54">
        <f t="shared" si="58"/>
        <v>29.173110995310054</v>
      </c>
      <c r="S213" s="54">
        <f t="shared" si="58"/>
        <v>27.002429149797571</v>
      </c>
      <c r="T213" s="54">
        <f t="shared" si="58"/>
        <v>22.080659536541887</v>
      </c>
      <c r="U213" s="54">
        <f t="shared" si="58"/>
        <v>26.976953907815631</v>
      </c>
      <c r="V213" s="54">
        <f t="shared" si="58"/>
        <v>20.220193340494092</v>
      </c>
      <c r="W213" s="54">
        <f t="shared" si="58"/>
        <v>28.425219941348978</v>
      </c>
      <c r="X213" s="54">
        <f t="shared" si="58"/>
        <v>34.867204921184161</v>
      </c>
      <c r="Y213" s="54">
        <f t="shared" si="58"/>
        <v>28.578765463588827</v>
      </c>
      <c r="Z213" s="54">
        <f t="shared" si="58"/>
        <v>26.269722107009539</v>
      </c>
    </row>
    <row r="214" spans="1:26" ht="18" hidden="1" customHeight="1" x14ac:dyDescent="0.3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27" hidden="1" customHeight="1" x14ac:dyDescent="0.3">
      <c r="A215" s="13" t="s">
        <v>184</v>
      </c>
      <c r="B215" s="81"/>
      <c r="C215" s="81">
        <f>SUM(F215:Z215)</f>
        <v>273</v>
      </c>
      <c r="D215" s="81"/>
      <c r="E215" s="81"/>
      <c r="F215" s="81">
        <v>11</v>
      </c>
      <c r="G215" s="81">
        <v>12</v>
      </c>
      <c r="H215" s="81">
        <v>15</v>
      </c>
      <c r="I215" s="81">
        <v>20</v>
      </c>
      <c r="J215" s="81">
        <v>12</v>
      </c>
      <c r="K215" s="81">
        <v>36</v>
      </c>
      <c r="L215" s="81">
        <v>18</v>
      </c>
      <c r="M215" s="81">
        <v>20</v>
      </c>
      <c r="N215" s="81">
        <v>5</v>
      </c>
      <c r="O215" s="81">
        <v>4</v>
      </c>
      <c r="P215" s="81">
        <v>5</v>
      </c>
      <c r="Q215" s="81">
        <v>16</v>
      </c>
      <c r="R215" s="81">
        <v>16</v>
      </c>
      <c r="S215" s="81">
        <v>13</v>
      </c>
      <c r="T215" s="81">
        <v>18</v>
      </c>
      <c r="U215" s="81">
        <v>10</v>
      </c>
      <c r="V215" s="81">
        <v>3</v>
      </c>
      <c r="W215" s="81">
        <v>4</v>
      </c>
      <c r="X215" s="81">
        <v>3</v>
      </c>
      <c r="Y215" s="81">
        <v>23</v>
      </c>
      <c r="Z215" s="81">
        <v>9</v>
      </c>
    </row>
    <row r="216" spans="1:26" ht="18" hidden="1" customHeight="1" x14ac:dyDescent="0.3">
      <c r="A216" s="13" t="s">
        <v>188</v>
      </c>
      <c r="B216" s="81">
        <v>108</v>
      </c>
      <c r="C216" s="81">
        <f>SUM(F216:Z216)</f>
        <v>450</v>
      </c>
      <c r="D216" s="81"/>
      <c r="E216" s="81"/>
      <c r="F216" s="81">
        <v>20</v>
      </c>
      <c r="G216" s="81">
        <v>5</v>
      </c>
      <c r="H216" s="81">
        <v>59</v>
      </c>
      <c r="I216" s="81">
        <v>16</v>
      </c>
      <c r="J216" s="81">
        <v>21</v>
      </c>
      <c r="K216" s="81">
        <v>28</v>
      </c>
      <c r="L216" s="81">
        <v>9</v>
      </c>
      <c r="M216" s="81">
        <v>20</v>
      </c>
      <c r="N216" s="81">
        <v>22</v>
      </c>
      <c r="O216" s="81">
        <v>5</v>
      </c>
      <c r="P216" s="81">
        <v>5</v>
      </c>
      <c r="Q216" s="81">
        <v>28</v>
      </c>
      <c r="R216" s="81">
        <v>25</v>
      </c>
      <c r="S216" s="81">
        <v>57</v>
      </c>
      <c r="T216" s="81">
        <v>7</v>
      </c>
      <c r="U216" s="81">
        <v>17</v>
      </c>
      <c r="V216" s="81">
        <v>25</v>
      </c>
      <c r="W216" s="81">
        <v>11</v>
      </c>
      <c r="X216" s="81">
        <v>5</v>
      </c>
      <c r="Y216" s="81">
        <v>50</v>
      </c>
      <c r="Z216" s="81">
        <v>15</v>
      </c>
    </row>
    <row r="217" spans="1:26" ht="24.6" hidden="1" customHeight="1" x14ac:dyDescent="0.4">
      <c r="A217" s="82" t="s">
        <v>146</v>
      </c>
      <c r="B217" s="66"/>
      <c r="C217" s="66">
        <f>SUM(F217:Z217)</f>
        <v>0</v>
      </c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s="68" customFormat="1" ht="21.6" hidden="1" customHeight="1" x14ac:dyDescent="0.4">
      <c r="A218" s="67" t="s">
        <v>147</v>
      </c>
      <c r="B218" s="67"/>
      <c r="C218" s="67">
        <f>SUM(F218:Z218)</f>
        <v>0</v>
      </c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s="68" customFormat="1" ht="21.6" hidden="1" customHeight="1" x14ac:dyDescent="0.4">
      <c r="A219" s="67" t="s">
        <v>148</v>
      </c>
      <c r="B219" s="67"/>
      <c r="C219" s="67">
        <f>SUM(F219:Z219)</f>
        <v>0</v>
      </c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s="68" customFormat="1" ht="21.6" hidden="1" customHeight="1" x14ac:dyDescent="0.4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s="68" customFormat="1" ht="21.6" hidden="1" customHeight="1" x14ac:dyDescent="0.4">
      <c r="A221" s="69" t="s">
        <v>149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6.95" hidden="1" customHeight="1" x14ac:dyDescent="0.3">
      <c r="A222" s="83"/>
      <c r="B222" s="84"/>
      <c r="C222" s="84"/>
      <c r="D222" s="84"/>
      <c r="E222" s="8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41.4" hidden="1" customHeight="1" x14ac:dyDescent="0.4">
      <c r="A223" s="149"/>
      <c r="B223" s="149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</row>
    <row r="224" spans="1:26" ht="20.399999999999999" hidden="1" customHeight="1" x14ac:dyDescent="0.3">
      <c r="A224" s="147"/>
      <c r="B224" s="148"/>
      <c r="C224" s="148"/>
      <c r="D224" s="148"/>
      <c r="E224" s="148"/>
      <c r="F224" s="148"/>
      <c r="G224" s="148"/>
      <c r="H224" s="148"/>
      <c r="I224" s="148"/>
      <c r="J224" s="148"/>
      <c r="K224" s="148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95" hidden="1" customHeight="1" x14ac:dyDescent="0.3">
      <c r="A225" s="85"/>
      <c r="B225" s="6"/>
      <c r="C225" s="6"/>
      <c r="D225" s="6"/>
      <c r="E225" s="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9" customHeight="1" x14ac:dyDescent="0.3">
      <c r="A226" s="70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s="12" customFormat="1" ht="49.2" hidden="1" customHeight="1" x14ac:dyDescent="0.25">
      <c r="A227" s="32" t="s">
        <v>150</v>
      </c>
      <c r="B227" s="27"/>
      <c r="C227" s="27">
        <f>SUM(F227:Z227)</f>
        <v>263667</v>
      </c>
      <c r="D227" s="27"/>
      <c r="E227" s="132"/>
      <c r="F227" s="39">
        <v>10558</v>
      </c>
      <c r="G227" s="39">
        <v>7168</v>
      </c>
      <c r="H227" s="39">
        <v>17579</v>
      </c>
      <c r="I227" s="39">
        <v>15874</v>
      </c>
      <c r="J227" s="39">
        <v>8260</v>
      </c>
      <c r="K227" s="39">
        <v>18833</v>
      </c>
      <c r="L227" s="39">
        <v>11318</v>
      </c>
      <c r="M227" s="39">
        <v>14217</v>
      </c>
      <c r="N227" s="39">
        <v>13735</v>
      </c>
      <c r="O227" s="39">
        <v>4009</v>
      </c>
      <c r="P227" s="39">
        <v>7720</v>
      </c>
      <c r="Q227" s="39">
        <v>12686</v>
      </c>
      <c r="R227" s="39">
        <v>15634</v>
      </c>
      <c r="S227" s="39">
        <v>14327</v>
      </c>
      <c r="T227" s="39">
        <v>17997</v>
      </c>
      <c r="U227" s="39">
        <v>12025</v>
      </c>
      <c r="V227" s="39">
        <v>11483</v>
      </c>
      <c r="W227" s="39">
        <v>4841</v>
      </c>
      <c r="X227" s="39">
        <v>11744</v>
      </c>
      <c r="Y227" s="39">
        <v>23399</v>
      </c>
      <c r="Z227" s="39">
        <v>10260</v>
      </c>
    </row>
    <row r="228" spans="1:26" ht="21" hidden="1" customHeight="1" x14ac:dyDescent="0.3">
      <c r="A228" s="65" t="s">
        <v>152</v>
      </c>
      <c r="B228" s="72"/>
      <c r="C228" s="27">
        <f t="shared" ref="C228:C252" si="59">SUM(F228:Z228)</f>
        <v>380</v>
      </c>
      <c r="D228" s="27"/>
      <c r="E228" s="133"/>
      <c r="F228" s="65">
        <v>16</v>
      </c>
      <c r="G228" s="137">
        <v>21</v>
      </c>
      <c r="H228" s="65">
        <v>32</v>
      </c>
      <c r="I228" s="65">
        <v>25</v>
      </c>
      <c r="J228" s="65">
        <v>16</v>
      </c>
      <c r="K228" s="65">
        <v>31</v>
      </c>
      <c r="L228" s="65">
        <v>14</v>
      </c>
      <c r="M228" s="65">
        <v>29</v>
      </c>
      <c r="N228" s="65">
        <v>18</v>
      </c>
      <c r="O228" s="65">
        <v>8</v>
      </c>
      <c r="P228" s="65">
        <v>7</v>
      </c>
      <c r="Q228" s="65">
        <v>15</v>
      </c>
      <c r="R228" s="65">
        <v>25</v>
      </c>
      <c r="S228" s="65">
        <v>31</v>
      </c>
      <c r="T228" s="65">
        <v>10</v>
      </c>
      <c r="U228" s="65">
        <v>8</v>
      </c>
      <c r="V228" s="65">
        <v>8</v>
      </c>
      <c r="W228" s="65">
        <v>6</v>
      </c>
      <c r="X228" s="65">
        <v>12</v>
      </c>
      <c r="Y228" s="65">
        <v>35</v>
      </c>
      <c r="Z228" s="65">
        <v>13</v>
      </c>
    </row>
    <row r="229" spans="1:26" ht="0.6" hidden="1" customHeight="1" x14ac:dyDescent="0.3">
      <c r="A229" s="65" t="s">
        <v>153</v>
      </c>
      <c r="B229" s="72"/>
      <c r="C229" s="27">
        <f t="shared" si="59"/>
        <v>208</v>
      </c>
      <c r="D229" s="27"/>
      <c r="E229" s="133"/>
      <c r="F229" s="65">
        <v>10</v>
      </c>
      <c r="G229" s="137">
        <v>2</v>
      </c>
      <c r="H229" s="65">
        <v>42</v>
      </c>
      <c r="I229" s="65">
        <v>11</v>
      </c>
      <c r="J229" s="65">
        <v>9</v>
      </c>
      <c r="K229" s="65">
        <v>30</v>
      </c>
      <c r="L229" s="65">
        <v>9</v>
      </c>
      <c r="M229" s="65">
        <v>15</v>
      </c>
      <c r="N229" s="65">
        <v>1</v>
      </c>
      <c r="O229" s="65">
        <v>2</v>
      </c>
      <c r="P229" s="65">
        <v>5</v>
      </c>
      <c r="Q229" s="65">
        <v>1</v>
      </c>
      <c r="R229" s="65">
        <v>4</v>
      </c>
      <c r="S229" s="65">
        <v>8</v>
      </c>
      <c r="T229" s="65">
        <v>14</v>
      </c>
      <c r="U229" s="65">
        <v>2</v>
      </c>
      <c r="V229" s="65">
        <v>1</v>
      </c>
      <c r="W229" s="65">
        <v>2</v>
      </c>
      <c r="X229" s="65">
        <v>16</v>
      </c>
      <c r="Y229" s="65">
        <v>16</v>
      </c>
      <c r="Z229" s="65">
        <v>8</v>
      </c>
    </row>
    <row r="230" spans="1:26" ht="2.4" hidden="1" customHeight="1" x14ac:dyDescent="0.3">
      <c r="A230" s="65" t="s">
        <v>153</v>
      </c>
      <c r="B230" s="72"/>
      <c r="C230" s="27">
        <f t="shared" si="59"/>
        <v>194</v>
      </c>
      <c r="D230" s="27"/>
      <c r="E230" s="133"/>
      <c r="F230" s="65">
        <v>10</v>
      </c>
      <c r="G230" s="137">
        <v>2</v>
      </c>
      <c r="H230" s="65">
        <v>42</v>
      </c>
      <c r="I230" s="65">
        <v>11</v>
      </c>
      <c r="J230" s="65">
        <v>2</v>
      </c>
      <c r="K230" s="65">
        <v>30</v>
      </c>
      <c r="L230" s="65">
        <v>9</v>
      </c>
      <c r="M230" s="65">
        <v>15</v>
      </c>
      <c r="N230" s="65">
        <v>1</v>
      </c>
      <c r="O230" s="65">
        <v>2</v>
      </c>
      <c r="P230" s="65">
        <v>5</v>
      </c>
      <c r="Q230" s="65">
        <v>1</v>
      </c>
      <c r="R230" s="65">
        <v>4</v>
      </c>
      <c r="S230" s="65">
        <v>1</v>
      </c>
      <c r="T230" s="65">
        <v>14</v>
      </c>
      <c r="U230" s="65">
        <v>2</v>
      </c>
      <c r="V230" s="65">
        <v>1</v>
      </c>
      <c r="W230" s="65">
        <v>2</v>
      </c>
      <c r="X230" s="65">
        <v>16</v>
      </c>
      <c r="Y230" s="65">
        <v>16</v>
      </c>
      <c r="Z230" s="65">
        <v>8</v>
      </c>
    </row>
    <row r="231" spans="1:26" ht="24" hidden="1" customHeight="1" x14ac:dyDescent="0.3">
      <c r="A231" s="65" t="s">
        <v>78</v>
      </c>
      <c r="B231" s="27">
        <v>554</v>
      </c>
      <c r="C231" s="27">
        <f t="shared" si="59"/>
        <v>574</v>
      </c>
      <c r="D231" s="27"/>
      <c r="E231" s="133"/>
      <c r="F231" s="78">
        <v>11</v>
      </c>
      <c r="G231" s="138">
        <v>15</v>
      </c>
      <c r="H231" s="78">
        <v>93</v>
      </c>
      <c r="I231" s="78">
        <v>30</v>
      </c>
      <c r="J231" s="78">
        <v>15</v>
      </c>
      <c r="K231" s="78">
        <v>55</v>
      </c>
      <c r="L231" s="78">
        <v>16</v>
      </c>
      <c r="M231" s="78">
        <v>18</v>
      </c>
      <c r="N231" s="78">
        <v>16</v>
      </c>
      <c r="O231" s="78">
        <v>10</v>
      </c>
      <c r="P231" s="78">
        <v>11</v>
      </c>
      <c r="Q231" s="78">
        <v>40</v>
      </c>
      <c r="R231" s="78">
        <v>22</v>
      </c>
      <c r="S231" s="78">
        <v>55</v>
      </c>
      <c r="T231" s="78">
        <v>14</v>
      </c>
      <c r="U231" s="78">
        <v>29</v>
      </c>
      <c r="V231" s="78">
        <v>22</v>
      </c>
      <c r="W231" s="78">
        <v>9</v>
      </c>
      <c r="X231" s="78">
        <v>7</v>
      </c>
      <c r="Y231" s="78">
        <v>60</v>
      </c>
      <c r="Z231" s="78">
        <v>26</v>
      </c>
    </row>
    <row r="232" spans="1:26" ht="16.8" hidden="1" customHeight="1" x14ac:dyDescent="0.3">
      <c r="C232" s="27">
        <f t="shared" si="59"/>
        <v>0</v>
      </c>
      <c r="F232" s="65"/>
    </row>
    <row r="233" spans="1:26" s="65" customFormat="1" ht="16.8" hidden="1" customHeight="1" x14ac:dyDescent="0.3">
      <c r="A233" s="65" t="s">
        <v>160</v>
      </c>
      <c r="B233" s="72"/>
      <c r="C233" s="27">
        <f t="shared" si="59"/>
        <v>40</v>
      </c>
      <c r="E233" s="134"/>
      <c r="F233" s="65">
        <v>3</v>
      </c>
      <c r="G233" s="137"/>
      <c r="H233" s="65">
        <v>1</v>
      </c>
      <c r="I233" s="65">
        <v>6</v>
      </c>
      <c r="K233" s="65">
        <v>1</v>
      </c>
      <c r="N233" s="65">
        <v>1</v>
      </c>
      <c r="P233" s="65">
        <v>2</v>
      </c>
      <c r="Q233" s="65">
        <v>1</v>
      </c>
      <c r="R233" s="65">
        <v>3</v>
      </c>
      <c r="S233" s="65">
        <v>1</v>
      </c>
      <c r="T233" s="65">
        <v>3</v>
      </c>
      <c r="U233" s="65">
        <v>7</v>
      </c>
      <c r="V233" s="65">
        <v>1</v>
      </c>
      <c r="W233" s="65">
        <v>1</v>
      </c>
      <c r="X233" s="65">
        <v>1</v>
      </c>
      <c r="Y233" s="65">
        <v>4</v>
      </c>
      <c r="Z233" s="65">
        <v>4</v>
      </c>
    </row>
    <row r="234" spans="1:26" ht="16.8" hidden="1" customHeight="1" x14ac:dyDescent="0.3">
      <c r="C234" s="27">
        <f t="shared" si="59"/>
        <v>0</v>
      </c>
      <c r="F234" s="65"/>
    </row>
    <row r="235" spans="1:26" ht="21.6" hidden="1" customHeight="1" x14ac:dyDescent="0.3">
      <c r="A235" s="65" t="s">
        <v>163</v>
      </c>
      <c r="B235" s="27">
        <v>45</v>
      </c>
      <c r="C235" s="27">
        <f t="shared" si="59"/>
        <v>58</v>
      </c>
      <c r="D235" s="27"/>
      <c r="E235" s="133"/>
      <c r="F235" s="78">
        <v>5</v>
      </c>
      <c r="G235" s="138">
        <v>3</v>
      </c>
      <c r="H235" s="78"/>
      <c r="I235" s="78">
        <v>5</v>
      </c>
      <c r="J235" s="78">
        <v>2</v>
      </c>
      <c r="K235" s="78"/>
      <c r="L235" s="78">
        <v>2</v>
      </c>
      <c r="M235" s="78">
        <v>0</v>
      </c>
      <c r="N235" s="78">
        <v>3</v>
      </c>
      <c r="O235" s="78">
        <v>3</v>
      </c>
      <c r="P235" s="78">
        <v>3</v>
      </c>
      <c r="Q235" s="78">
        <v>2</v>
      </c>
      <c r="R235" s="78">
        <v>2</v>
      </c>
      <c r="S235" s="78">
        <v>10</v>
      </c>
      <c r="T235" s="78">
        <v>6</v>
      </c>
      <c r="U235" s="78">
        <v>6</v>
      </c>
      <c r="V235" s="78">
        <v>1</v>
      </c>
      <c r="W235" s="78">
        <v>1</v>
      </c>
      <c r="X235" s="78">
        <v>4</v>
      </c>
      <c r="Y235" s="78"/>
      <c r="Z235" s="78"/>
    </row>
    <row r="236" spans="1:26" ht="16.8" hidden="1" customHeight="1" x14ac:dyDescent="0.3">
      <c r="C236" s="27">
        <f t="shared" si="59"/>
        <v>0</v>
      </c>
      <c r="F236" s="65"/>
    </row>
    <row r="237" spans="1:26" ht="16.8" hidden="1" customHeight="1" x14ac:dyDescent="0.3">
      <c r="C237" s="27">
        <f t="shared" si="59"/>
        <v>0</v>
      </c>
      <c r="F237" s="65"/>
    </row>
    <row r="238" spans="1:26" ht="13.8" hidden="1" customHeight="1" x14ac:dyDescent="0.3">
      <c r="C238" s="27">
        <f t="shared" si="59"/>
        <v>0</v>
      </c>
      <c r="F238" s="65"/>
    </row>
    <row r="239" spans="1:26" ht="16.8" hidden="1" customHeight="1" x14ac:dyDescent="0.3">
      <c r="C239" s="27">
        <f t="shared" si="59"/>
        <v>0</v>
      </c>
      <c r="F239" s="65"/>
      <c r="K239" s="1" t="s">
        <v>173</v>
      </c>
      <c r="T239" s="1" t="s">
        <v>176</v>
      </c>
      <c r="V239" s="1" t="s">
        <v>174</v>
      </c>
      <c r="Y239" s="1" t="s">
        <v>175</v>
      </c>
      <c r="Z239" s="1" t="s">
        <v>172</v>
      </c>
    </row>
    <row r="240" spans="1:26" ht="16.8" hidden="1" customHeight="1" x14ac:dyDescent="0.3">
      <c r="C240" s="27">
        <f t="shared" si="59"/>
        <v>0</v>
      </c>
      <c r="F240" s="65"/>
    </row>
    <row r="241" spans="1:26" ht="21.6" hidden="1" x14ac:dyDescent="0.3">
      <c r="A241" s="127" t="s">
        <v>189</v>
      </c>
      <c r="B241" s="128"/>
      <c r="C241" s="27">
        <f t="shared" si="59"/>
        <v>49</v>
      </c>
      <c r="D241" s="128"/>
      <c r="E241" s="135"/>
      <c r="F241" s="65">
        <v>1</v>
      </c>
      <c r="G241" s="139">
        <v>2</v>
      </c>
      <c r="H241" s="129"/>
      <c r="I241" s="129">
        <v>2</v>
      </c>
      <c r="J241" s="129"/>
      <c r="K241" s="129">
        <v>3</v>
      </c>
      <c r="L241" s="129">
        <v>1</v>
      </c>
      <c r="M241" s="129">
        <v>1</v>
      </c>
      <c r="N241" s="129">
        <v>8</v>
      </c>
      <c r="O241" s="129">
        <v>6</v>
      </c>
      <c r="P241" s="129">
        <v>1</v>
      </c>
      <c r="Q241" s="129">
        <v>0</v>
      </c>
      <c r="R241" s="129">
        <v>1</v>
      </c>
      <c r="S241" s="129">
        <v>4</v>
      </c>
      <c r="T241" s="129">
        <v>3</v>
      </c>
      <c r="U241" s="129">
        <v>2</v>
      </c>
      <c r="V241" s="129">
        <v>1</v>
      </c>
      <c r="W241" s="129">
        <v>1</v>
      </c>
      <c r="X241" s="129">
        <v>7</v>
      </c>
      <c r="Y241" s="129"/>
      <c r="Z241" s="129">
        <v>5</v>
      </c>
    </row>
    <row r="242" spans="1:26" ht="21.6" hidden="1" x14ac:dyDescent="0.3">
      <c r="A242" s="127"/>
      <c r="B242" s="128"/>
      <c r="C242" s="27"/>
      <c r="D242" s="128"/>
      <c r="E242" s="135"/>
      <c r="F242" s="65"/>
      <c r="G242" s="13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s="130" customFormat="1" ht="22.8" hidden="1" x14ac:dyDescent="0.4">
      <c r="A243" s="130" t="s">
        <v>209</v>
      </c>
      <c r="B243" s="131"/>
      <c r="C243" s="27">
        <f t="shared" si="59"/>
        <v>96</v>
      </c>
      <c r="D243" s="131"/>
      <c r="E243" s="136"/>
      <c r="F243" s="130">
        <v>1</v>
      </c>
      <c r="G243" s="140">
        <v>6</v>
      </c>
      <c r="I243" s="130">
        <v>6</v>
      </c>
      <c r="K243" s="130">
        <v>10</v>
      </c>
      <c r="L243" s="130">
        <v>8</v>
      </c>
      <c r="M243" s="130">
        <v>2</v>
      </c>
      <c r="N243" s="130">
        <v>14</v>
      </c>
      <c r="Q243" s="130">
        <v>4</v>
      </c>
      <c r="R243" s="130">
        <v>4</v>
      </c>
      <c r="S243" s="130">
        <v>11</v>
      </c>
      <c r="T243" s="130">
        <v>12</v>
      </c>
      <c r="U243" s="130">
        <v>6</v>
      </c>
      <c r="W243" s="130">
        <v>3</v>
      </c>
      <c r="X243" s="130">
        <v>6</v>
      </c>
      <c r="Y243" s="130">
        <v>1</v>
      </c>
      <c r="Z243" s="130">
        <v>2</v>
      </c>
    </row>
    <row r="244" spans="1:26" s="142" customFormat="1" ht="22.8" hidden="1" x14ac:dyDescent="0.4">
      <c r="A244" s="142" t="s">
        <v>214</v>
      </c>
      <c r="B244" s="143"/>
      <c r="C244" s="27">
        <f t="shared" si="59"/>
        <v>14126.9</v>
      </c>
      <c r="D244" s="143"/>
      <c r="E244" s="144"/>
      <c r="F244" s="142">
        <f t="shared" ref="F244:Z244" si="60">SUM(F245:F252)</f>
        <v>268</v>
      </c>
      <c r="G244" s="142">
        <f t="shared" si="60"/>
        <v>920</v>
      </c>
      <c r="H244" s="142">
        <f t="shared" si="60"/>
        <v>0</v>
      </c>
      <c r="I244" s="142">
        <f t="shared" si="60"/>
        <v>857</v>
      </c>
      <c r="J244" s="142">
        <f t="shared" si="60"/>
        <v>0</v>
      </c>
      <c r="K244" s="142">
        <f t="shared" si="60"/>
        <v>2384</v>
      </c>
      <c r="L244" s="142">
        <f t="shared" si="60"/>
        <v>965</v>
      </c>
      <c r="M244" s="142">
        <f t="shared" si="60"/>
        <v>136</v>
      </c>
      <c r="N244" s="142">
        <f t="shared" si="60"/>
        <v>2610</v>
      </c>
      <c r="O244" s="142">
        <f t="shared" si="60"/>
        <v>0</v>
      </c>
      <c r="P244" s="142">
        <f t="shared" si="60"/>
        <v>0</v>
      </c>
      <c r="Q244" s="142">
        <f t="shared" si="60"/>
        <v>310</v>
      </c>
      <c r="R244" s="142">
        <f t="shared" si="60"/>
        <v>855</v>
      </c>
      <c r="S244" s="142">
        <f t="shared" si="60"/>
        <v>0</v>
      </c>
      <c r="T244" s="146">
        <f t="shared" si="60"/>
        <v>1160.4000000000001</v>
      </c>
      <c r="U244" s="142">
        <f t="shared" si="60"/>
        <v>977.5</v>
      </c>
      <c r="W244" s="142">
        <f t="shared" si="60"/>
        <v>155</v>
      </c>
      <c r="X244" s="142">
        <f t="shared" si="60"/>
        <v>2265</v>
      </c>
      <c r="Y244" s="142">
        <f t="shared" si="60"/>
        <v>115</v>
      </c>
      <c r="Z244" s="142">
        <f t="shared" si="60"/>
        <v>149</v>
      </c>
    </row>
    <row r="245" spans="1:26" s="130" customFormat="1" ht="22.8" hidden="1" x14ac:dyDescent="0.4">
      <c r="A245" s="130" t="s">
        <v>206</v>
      </c>
      <c r="B245" s="131"/>
      <c r="C245" s="27">
        <f t="shared" si="59"/>
        <v>8750.9</v>
      </c>
      <c r="D245" s="131"/>
      <c r="E245" s="136"/>
      <c r="F245" s="130">
        <v>108</v>
      </c>
      <c r="G245" s="140">
        <v>920</v>
      </c>
      <c r="I245" s="130">
        <v>15</v>
      </c>
      <c r="K245" s="130">
        <v>2084</v>
      </c>
      <c r="L245" s="130">
        <v>645</v>
      </c>
      <c r="N245" s="130">
        <v>2277</v>
      </c>
      <c r="Q245" s="130">
        <v>70</v>
      </c>
      <c r="R245" s="130">
        <v>605</v>
      </c>
      <c r="T245" s="130">
        <v>594.9</v>
      </c>
      <c r="U245" s="130">
        <v>392</v>
      </c>
      <c r="W245" s="130">
        <v>115</v>
      </c>
      <c r="X245" s="130">
        <v>776</v>
      </c>
      <c r="Z245" s="130">
        <v>149</v>
      </c>
    </row>
    <row r="246" spans="1:26" s="130" customFormat="1" ht="22.8" hidden="1" x14ac:dyDescent="0.4">
      <c r="A246" s="130" t="s">
        <v>215</v>
      </c>
      <c r="B246" s="131"/>
      <c r="C246" s="27">
        <f t="shared" si="59"/>
        <v>136</v>
      </c>
      <c r="D246" s="131"/>
      <c r="E246" s="136"/>
      <c r="G246" s="140"/>
      <c r="X246" s="130">
        <v>136</v>
      </c>
    </row>
    <row r="247" spans="1:26" s="130" customFormat="1" ht="22.8" hidden="1" x14ac:dyDescent="0.4">
      <c r="A247" s="130" t="s">
        <v>207</v>
      </c>
      <c r="B247" s="131" t="s">
        <v>1</v>
      </c>
      <c r="C247" s="27">
        <f t="shared" si="59"/>
        <v>2999.5</v>
      </c>
      <c r="D247" s="131"/>
      <c r="E247" s="136"/>
      <c r="G247" s="140"/>
      <c r="I247" s="130">
        <v>142</v>
      </c>
      <c r="K247" s="130">
        <v>300</v>
      </c>
      <c r="L247" s="130">
        <v>236</v>
      </c>
      <c r="N247" s="130">
        <v>173</v>
      </c>
      <c r="Q247" s="130">
        <v>100</v>
      </c>
      <c r="R247" s="130">
        <v>70</v>
      </c>
      <c r="T247" s="145">
        <v>465.5</v>
      </c>
      <c r="U247" s="130">
        <v>419</v>
      </c>
      <c r="X247" s="130">
        <v>1094</v>
      </c>
    </row>
    <row r="248" spans="1:26" s="130" customFormat="1" ht="22.8" hidden="1" x14ac:dyDescent="0.4">
      <c r="A248" s="130" t="s">
        <v>208</v>
      </c>
      <c r="B248" s="131"/>
      <c r="C248" s="27">
        <f t="shared" si="59"/>
        <v>505</v>
      </c>
      <c r="D248" s="131"/>
      <c r="E248" s="136"/>
      <c r="G248" s="140"/>
      <c r="N248" s="130">
        <v>45</v>
      </c>
      <c r="Q248" s="130">
        <v>40</v>
      </c>
      <c r="T248" s="130">
        <v>100</v>
      </c>
      <c r="U248" s="130">
        <v>21</v>
      </c>
      <c r="W248" s="130">
        <v>40</v>
      </c>
      <c r="X248" s="130">
        <v>259</v>
      </c>
    </row>
    <row r="249" spans="1:26" s="130" customFormat="1" ht="22.8" hidden="1" x14ac:dyDescent="0.4">
      <c r="A249" s="130" t="s">
        <v>211</v>
      </c>
      <c r="B249" s="131"/>
      <c r="C249" s="27">
        <f t="shared" si="59"/>
        <v>455</v>
      </c>
      <c r="D249" s="131"/>
      <c r="E249" s="136"/>
      <c r="F249" s="130">
        <v>160</v>
      </c>
      <c r="G249" s="140"/>
      <c r="R249" s="130">
        <v>180</v>
      </c>
      <c r="Y249" s="130">
        <v>115</v>
      </c>
    </row>
    <row r="250" spans="1:26" s="130" customFormat="1" ht="22.8" hidden="1" x14ac:dyDescent="0.4">
      <c r="A250" s="130" t="s">
        <v>212</v>
      </c>
      <c r="B250" s="131"/>
      <c r="C250" s="27">
        <f t="shared" si="59"/>
        <v>251.5</v>
      </c>
      <c r="D250" s="131"/>
      <c r="E250" s="136"/>
      <c r="G250" s="140"/>
      <c r="L250" s="130">
        <v>84</v>
      </c>
      <c r="M250" s="130">
        <v>82</v>
      </c>
      <c r="N250" s="130">
        <v>50</v>
      </c>
      <c r="U250" s="130">
        <v>35.5</v>
      </c>
    </row>
    <row r="251" spans="1:26" s="130" customFormat="1" ht="22.8" hidden="1" x14ac:dyDescent="0.4">
      <c r="A251" s="130" t="s">
        <v>210</v>
      </c>
      <c r="B251" s="131"/>
      <c r="C251" s="27">
        <f t="shared" si="59"/>
        <v>870</v>
      </c>
      <c r="D251" s="131"/>
      <c r="E251" s="136"/>
      <c r="G251" s="140"/>
      <c r="I251" s="130">
        <v>700</v>
      </c>
      <c r="Q251" s="130">
        <v>100</v>
      </c>
      <c r="U251" s="130">
        <v>70</v>
      </c>
    </row>
    <row r="252" spans="1:26" s="130" customFormat="1" ht="22.8" hidden="1" x14ac:dyDescent="0.4">
      <c r="A252" s="130" t="s">
        <v>213</v>
      </c>
      <c r="B252" s="131"/>
      <c r="C252" s="27">
        <f t="shared" si="59"/>
        <v>159</v>
      </c>
      <c r="D252" s="131"/>
      <c r="E252" s="136"/>
      <c r="G252" s="140"/>
      <c r="M252" s="130">
        <v>54</v>
      </c>
      <c r="N252" s="130">
        <v>65</v>
      </c>
      <c r="U252" s="130">
        <v>40</v>
      </c>
    </row>
    <row r="253" spans="1:26" hidden="1" x14ac:dyDescent="0.3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P5:P6"/>
    <mergeCell ref="Q5:Q6"/>
    <mergeCell ref="R5:R6"/>
    <mergeCell ref="S5:S6"/>
    <mergeCell ref="A224:K224"/>
    <mergeCell ref="A223:Z223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D4:D6"/>
    <mergeCell ref="E4:E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0" orientation="landscape" r:id="rId1"/>
  <headerFooter alignWithMargins="0"/>
  <ignoredErrors>
    <ignoredError sqref="C1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2020-09-29T10:57:00Z</cp:lastPrinted>
  <dcterms:created xsi:type="dcterms:W3CDTF">2017-06-08T05:54:08Z</dcterms:created>
  <dcterms:modified xsi:type="dcterms:W3CDTF">2020-09-29T10:57:03Z</dcterms:modified>
</cp:coreProperties>
</file>