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11 ноябр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оперативка!$A$1:$Z$230</definedName>
  </definedNames>
  <calcPr calcId="152511" iterateDelta="1E-4"/>
</workbook>
</file>

<file path=xl/calcChain.xml><?xml version="1.0" encoding="utf-8"?>
<calcChain xmlns="http://schemas.openxmlformats.org/spreadsheetml/2006/main">
  <c r="K178" i="1" l="1"/>
  <c r="X202" i="1" l="1"/>
  <c r="U129" i="1" l="1"/>
  <c r="C139" i="1" l="1"/>
  <c r="Q129" i="1"/>
  <c r="H210" i="1" l="1"/>
  <c r="V178" i="1" l="1"/>
  <c r="C207" i="1" l="1"/>
  <c r="Y169" i="1" l="1"/>
  <c r="Y178" i="1"/>
  <c r="Y175" i="1"/>
  <c r="S210" i="1"/>
  <c r="M178" i="1"/>
  <c r="G166" i="1" l="1"/>
  <c r="B178" i="1" l="1"/>
  <c r="V154" i="1" l="1"/>
  <c r="V150" i="1"/>
  <c r="V210" i="1"/>
  <c r="M129" i="1" l="1"/>
  <c r="B129" i="1" l="1"/>
  <c r="I129" i="1"/>
  <c r="H128" i="1"/>
  <c r="H133" i="1"/>
  <c r="C122" i="1"/>
  <c r="D122" i="1" s="1"/>
  <c r="C113" i="1"/>
  <c r="Y145" i="1"/>
  <c r="C129" i="1" l="1"/>
  <c r="D129" i="1" s="1"/>
  <c r="D113" i="1"/>
  <c r="Z154" i="1"/>
  <c r="Z150" i="1"/>
  <c r="H175" i="1" l="1"/>
  <c r="T150" i="1" l="1"/>
  <c r="C123" i="1"/>
  <c r="I124" i="1"/>
  <c r="T154" i="1" l="1"/>
  <c r="R128" i="1"/>
  <c r="V163" i="1"/>
  <c r="S184" i="1" l="1"/>
  <c r="S163" i="1" l="1"/>
  <c r="S154" i="1"/>
  <c r="S150" i="1"/>
  <c r="N210" i="1" l="1"/>
  <c r="P154" i="1" l="1"/>
  <c r="P150" i="1"/>
  <c r="R210" i="1" l="1"/>
  <c r="I210" i="1"/>
  <c r="T163" i="1" l="1"/>
  <c r="Z145" i="1" l="1"/>
  <c r="Z140" i="1"/>
  <c r="S128" i="1" l="1"/>
  <c r="U210" i="1" l="1"/>
  <c r="G209" i="1" l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Y209" i="1"/>
  <c r="Z209" i="1"/>
  <c r="Y210" i="1"/>
  <c r="C250" i="1"/>
  <c r="C251" i="1"/>
  <c r="C252" i="1"/>
  <c r="C253" i="1"/>
  <c r="C254" i="1"/>
  <c r="C255" i="1"/>
  <c r="C256" i="1"/>
  <c r="C257" i="1"/>
  <c r="P145" i="1" l="1"/>
  <c r="P140" i="1"/>
  <c r="W154" i="1" l="1"/>
  <c r="U166" i="1" l="1"/>
  <c r="G145" i="1" l="1"/>
  <c r="G140" i="1"/>
  <c r="Y154" i="1" l="1"/>
  <c r="L166" i="1" l="1"/>
  <c r="F166" i="1"/>
  <c r="V128" i="1" l="1"/>
  <c r="T166" i="1" l="1"/>
  <c r="N145" i="1" l="1"/>
  <c r="N140" i="1"/>
  <c r="M166" i="1" l="1"/>
  <c r="J145" i="1" l="1"/>
  <c r="J140" i="1"/>
  <c r="H154" i="1"/>
  <c r="T145" i="1" l="1"/>
  <c r="T140" i="1"/>
  <c r="X145" i="1" l="1"/>
  <c r="X140" i="1"/>
  <c r="R140" i="1"/>
  <c r="R145" i="1"/>
  <c r="Z210" i="1" l="1"/>
  <c r="C109" i="1" l="1"/>
  <c r="O249" i="1" l="1"/>
  <c r="O145" i="1"/>
  <c r="B210" i="1" l="1"/>
  <c r="B202" i="1"/>
  <c r="B206" i="1"/>
  <c r="F249" i="1" l="1"/>
  <c r="G249" i="1"/>
  <c r="X154" i="1" l="1"/>
  <c r="H249" i="1" l="1"/>
  <c r="I249" i="1"/>
  <c r="J249" i="1"/>
  <c r="K249" i="1"/>
  <c r="L249" i="1"/>
  <c r="M249" i="1"/>
  <c r="N249" i="1"/>
  <c r="P249" i="1"/>
  <c r="Q249" i="1"/>
  <c r="R249" i="1"/>
  <c r="S249" i="1"/>
  <c r="T249" i="1"/>
  <c r="U249" i="1"/>
  <c r="W249" i="1"/>
  <c r="X249" i="1"/>
  <c r="Y249" i="1"/>
  <c r="Z249" i="1"/>
  <c r="C249" i="1" l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8" i="1"/>
  <c r="W145" i="1" l="1"/>
  <c r="X166" i="1" l="1"/>
  <c r="K145" i="1" l="1"/>
  <c r="T210" i="1" l="1"/>
  <c r="Q126" i="1" l="1"/>
  <c r="G99" i="1" l="1"/>
  <c r="H99" i="1"/>
  <c r="J99" i="1"/>
  <c r="K99" i="1"/>
  <c r="N99" i="1"/>
  <c r="O99" i="1"/>
  <c r="P99" i="1"/>
  <c r="Q99" i="1"/>
  <c r="R99" i="1"/>
  <c r="S99" i="1"/>
  <c r="T99" i="1"/>
  <c r="U99" i="1"/>
  <c r="W99" i="1"/>
  <c r="X99" i="1"/>
  <c r="Y99" i="1"/>
  <c r="Z99" i="1"/>
  <c r="F99" i="1"/>
  <c r="S202" i="1" l="1"/>
  <c r="T202" i="1"/>
  <c r="R166" i="1" l="1"/>
  <c r="G133" i="1" l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F133" i="1"/>
  <c r="F124" i="1" l="1"/>
  <c r="C148" i="1" l="1"/>
  <c r="H127" i="1" l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F127" i="1"/>
  <c r="I145" i="1" l="1"/>
  <c r="V145" i="1"/>
  <c r="K210" i="1" l="1"/>
  <c r="X126" i="1"/>
  <c r="U126" i="1"/>
  <c r="S126" i="1"/>
  <c r="F126" i="1"/>
  <c r="G126" i="1"/>
  <c r="I126" i="1"/>
  <c r="J126" i="1"/>
  <c r="K126" i="1"/>
  <c r="U145" i="1" l="1"/>
  <c r="N169" i="1" l="1"/>
  <c r="L169" i="1"/>
  <c r="I169" i="1"/>
  <c r="I154" i="1"/>
  <c r="V153" i="1" l="1"/>
  <c r="U154" i="1" l="1"/>
  <c r="M154" i="1" l="1"/>
  <c r="O154" i="1" l="1"/>
  <c r="G154" i="1" l="1"/>
  <c r="G127" i="1" l="1"/>
  <c r="H145" i="1" l="1"/>
  <c r="N126" i="1" l="1"/>
  <c r="K154" i="1" l="1"/>
  <c r="J169" i="1" l="1"/>
  <c r="M145" i="1" l="1"/>
  <c r="B188" i="1"/>
  <c r="C186" i="1"/>
  <c r="D186" i="1" s="1"/>
  <c r="B169" i="1" l="1"/>
  <c r="S145" i="1" l="1"/>
  <c r="W101" i="1" l="1"/>
  <c r="K101" i="1" l="1"/>
  <c r="X124" i="1" l="1"/>
  <c r="F145" i="1" l="1"/>
  <c r="F154" i="1"/>
  <c r="Q154" i="1" l="1"/>
  <c r="Q156" i="1" s="1"/>
  <c r="P101" i="1" l="1"/>
  <c r="B184" i="1" l="1"/>
  <c r="D146" i="1"/>
  <c r="D147" i="1"/>
  <c r="D148" i="1"/>
  <c r="B101" i="1" l="1"/>
  <c r="G184" i="1"/>
  <c r="H184" i="1"/>
  <c r="I184" i="1"/>
  <c r="J184" i="1"/>
  <c r="K184" i="1"/>
  <c r="L184" i="1"/>
  <c r="M184" i="1"/>
  <c r="N184" i="1"/>
  <c r="O184" i="1"/>
  <c r="P184" i="1"/>
  <c r="Q184" i="1"/>
  <c r="R184" i="1"/>
  <c r="T184" i="1"/>
  <c r="U184" i="1"/>
  <c r="V184" i="1"/>
  <c r="W184" i="1"/>
  <c r="X184" i="1"/>
  <c r="Y184" i="1"/>
  <c r="Z184" i="1"/>
  <c r="F184" i="1"/>
  <c r="C182" i="1"/>
  <c r="D182" i="1" s="1"/>
  <c r="Q145" i="1" l="1"/>
  <c r="B145" i="1" l="1"/>
  <c r="O194" i="1" l="1"/>
  <c r="M126" i="1" l="1"/>
  <c r="R125" i="1"/>
  <c r="O125" i="1"/>
  <c r="O124" i="1"/>
  <c r="V101" i="1"/>
  <c r="L145" i="1"/>
  <c r="L101" i="1"/>
  <c r="T126" i="1"/>
  <c r="G124" i="1"/>
  <c r="G125" i="1"/>
  <c r="Q125" i="1" l="1"/>
  <c r="Q124" i="1"/>
  <c r="J154" i="1" l="1"/>
  <c r="E101" i="1" l="1"/>
  <c r="U125" i="1" l="1"/>
  <c r="U124" i="1"/>
  <c r="V125" i="1"/>
  <c r="X125" i="1" l="1"/>
  <c r="M125" i="1"/>
  <c r="L125" i="1" l="1"/>
  <c r="W125" i="1"/>
  <c r="W124" i="1"/>
  <c r="N125" i="1" l="1"/>
  <c r="N124" i="1"/>
  <c r="E125" i="1" l="1"/>
  <c r="F125" i="1"/>
  <c r="H125" i="1"/>
  <c r="I125" i="1"/>
  <c r="J125" i="1"/>
  <c r="K125" i="1"/>
  <c r="P125" i="1"/>
  <c r="E124" i="1"/>
  <c r="H124" i="1"/>
  <c r="J124" i="1"/>
  <c r="K124" i="1"/>
  <c r="L124" i="1"/>
  <c r="M124" i="1"/>
  <c r="P124" i="1"/>
  <c r="C143" i="1" l="1"/>
  <c r="T125" i="1" l="1"/>
  <c r="O210" i="1" l="1"/>
  <c r="P210" i="1"/>
  <c r="Q210" i="1"/>
  <c r="X210" i="1"/>
  <c r="M210" i="1"/>
  <c r="L210" i="1"/>
  <c r="R124" i="1"/>
  <c r="E127" i="1" l="1"/>
  <c r="B126" i="1" l="1"/>
  <c r="S125" i="1" l="1"/>
  <c r="S124" i="1"/>
  <c r="T124" i="1"/>
  <c r="V124" i="1"/>
  <c r="Z125" i="1" l="1"/>
  <c r="Z126" i="1"/>
  <c r="Z124" i="1"/>
  <c r="C142" i="1" l="1"/>
  <c r="C145" i="1" l="1"/>
  <c r="E126" i="1"/>
  <c r="L126" i="1"/>
  <c r="Y126" i="1"/>
  <c r="N154" i="1" l="1"/>
  <c r="E169" i="1" l="1"/>
  <c r="B127" i="1" l="1"/>
  <c r="B124" i="1"/>
  <c r="B125" i="1"/>
  <c r="Y124" i="1" l="1"/>
  <c r="C151" i="1" l="1"/>
  <c r="C152" i="1"/>
  <c r="C149" i="1"/>
  <c r="C150" i="1" s="1"/>
  <c r="C154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4" i="1"/>
  <c r="D114" i="1" s="1"/>
  <c r="C115" i="1"/>
  <c r="C118" i="1"/>
  <c r="C119" i="1"/>
  <c r="C120" i="1"/>
  <c r="D120" i="1" s="1"/>
  <c r="C121" i="1"/>
  <c r="C130" i="1"/>
  <c r="D130" i="1" s="1"/>
  <c r="C131" i="1"/>
  <c r="D131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C156" i="1"/>
  <c r="C158" i="1"/>
  <c r="C159" i="1"/>
  <c r="C161" i="1"/>
  <c r="C162" i="1"/>
  <c r="C164" i="1"/>
  <c r="C165" i="1"/>
  <c r="C167" i="1"/>
  <c r="D167" i="1" s="1"/>
  <c r="C168" i="1"/>
  <c r="D168" i="1" s="1"/>
  <c r="C170" i="1"/>
  <c r="D170" i="1" s="1"/>
  <c r="C171" i="1"/>
  <c r="D171" i="1" s="1"/>
  <c r="C173" i="1"/>
  <c r="C176" i="1"/>
  <c r="D176" i="1" s="1"/>
  <c r="C177" i="1"/>
  <c r="D177" i="1" s="1"/>
  <c r="C179" i="1"/>
  <c r="D179" i="1" s="1"/>
  <c r="C180" i="1"/>
  <c r="C181" i="1"/>
  <c r="C178" i="1" l="1"/>
  <c r="D178" i="1" s="1"/>
  <c r="D173" i="1"/>
  <c r="C163" i="1"/>
  <c r="C128" i="1"/>
  <c r="D138" i="1"/>
  <c r="C140" i="1"/>
  <c r="C160" i="1"/>
  <c r="C166" i="1"/>
  <c r="C101" i="1"/>
  <c r="C169" i="1"/>
  <c r="D169" i="1" s="1"/>
  <c r="C126" i="1"/>
  <c r="D126" i="1" s="1"/>
  <c r="C127" i="1"/>
  <c r="D127" i="1" s="1"/>
  <c r="C125" i="1"/>
  <c r="D125" i="1" s="1"/>
  <c r="C124" i="1"/>
  <c r="D124" i="1" s="1"/>
  <c r="X209" i="1"/>
  <c r="R205" i="1" l="1"/>
  <c r="C183" i="1" l="1"/>
  <c r="C184" i="1" s="1"/>
  <c r="D184" i="1" s="1"/>
  <c r="B194" i="1" l="1"/>
  <c r="C193" i="1" l="1"/>
  <c r="E209" i="1" l="1"/>
  <c r="H205" i="1"/>
  <c r="I205" i="1"/>
  <c r="J205" i="1"/>
  <c r="K205" i="1"/>
  <c r="L205" i="1"/>
  <c r="M205" i="1"/>
  <c r="N205" i="1"/>
  <c r="O205" i="1"/>
  <c r="P205" i="1"/>
  <c r="Q205" i="1"/>
  <c r="S205" i="1"/>
  <c r="T205" i="1"/>
  <c r="U205" i="1"/>
  <c r="V205" i="1"/>
  <c r="W205" i="1"/>
  <c r="X205" i="1"/>
  <c r="Y205" i="1"/>
  <c r="Z205" i="1"/>
  <c r="E205" i="1"/>
  <c r="F205" i="1"/>
  <c r="G205" i="1"/>
  <c r="E201" i="1" l="1"/>
  <c r="F201" i="1"/>
  <c r="G201" i="1"/>
  <c r="H201" i="1"/>
  <c r="I201" i="1"/>
  <c r="I216" i="1" s="1"/>
  <c r="I218" i="1" s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42" i="1"/>
  <c r="D151" i="1"/>
  <c r="D180" i="1"/>
  <c r="D181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5" i="1"/>
  <c r="B117" i="1"/>
  <c r="F117" i="1"/>
  <c r="C117" i="1" s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D118" i="1"/>
  <c r="D119" i="1"/>
  <c r="Y125" i="1"/>
  <c r="I132" i="1"/>
  <c r="C132" i="1" s="1"/>
  <c r="D132" i="1" s="1"/>
  <c r="N132" i="1"/>
  <c r="Q132" i="1"/>
  <c r="S132" i="1"/>
  <c r="U132" i="1"/>
  <c r="Y132" i="1"/>
  <c r="B140" i="1"/>
  <c r="F140" i="1"/>
  <c r="H140" i="1"/>
  <c r="I140" i="1"/>
  <c r="K140" i="1"/>
  <c r="L140" i="1"/>
  <c r="M140" i="1"/>
  <c r="O140" i="1"/>
  <c r="Q140" i="1"/>
  <c r="S140" i="1"/>
  <c r="U140" i="1"/>
  <c r="V140" i="1"/>
  <c r="W140" i="1"/>
  <c r="Y140" i="1"/>
  <c r="B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D143" i="1"/>
  <c r="B144" i="1"/>
  <c r="F144" i="1"/>
  <c r="C144" i="1" s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D149" i="1"/>
  <c r="B150" i="1"/>
  <c r="F150" i="1"/>
  <c r="G150" i="1"/>
  <c r="H150" i="1"/>
  <c r="I150" i="1"/>
  <c r="J150" i="1"/>
  <c r="K150" i="1"/>
  <c r="L150" i="1"/>
  <c r="M150" i="1"/>
  <c r="N150" i="1"/>
  <c r="O150" i="1"/>
  <c r="Q150" i="1"/>
  <c r="U150" i="1"/>
  <c r="W150" i="1"/>
  <c r="X150" i="1"/>
  <c r="Y150" i="1"/>
  <c r="D152" i="1"/>
  <c r="B153" i="1"/>
  <c r="F153" i="1"/>
  <c r="G153" i="1"/>
  <c r="H153" i="1"/>
  <c r="I153" i="1"/>
  <c r="J153" i="1"/>
  <c r="K153" i="1"/>
  <c r="L153" i="1"/>
  <c r="M153" i="1"/>
  <c r="N153" i="1"/>
  <c r="P153" i="1"/>
  <c r="Q153" i="1"/>
  <c r="S153" i="1"/>
  <c r="T153" i="1"/>
  <c r="U153" i="1"/>
  <c r="X153" i="1"/>
  <c r="Y153" i="1"/>
  <c r="Z153" i="1"/>
  <c r="B154" i="1"/>
  <c r="L154" i="1"/>
  <c r="D156" i="1"/>
  <c r="B157" i="1"/>
  <c r="H157" i="1"/>
  <c r="M157" i="1"/>
  <c r="Z157" i="1"/>
  <c r="D158" i="1"/>
  <c r="D159" i="1"/>
  <c r="B160" i="1"/>
  <c r="I160" i="1"/>
  <c r="S160" i="1"/>
  <c r="T160" i="1"/>
  <c r="X160" i="1"/>
  <c r="D161" i="1"/>
  <c r="D162" i="1"/>
  <c r="B163" i="1"/>
  <c r="D164" i="1"/>
  <c r="D165" i="1"/>
  <c r="B166" i="1"/>
  <c r="D166" i="1" s="1"/>
  <c r="K166" i="1"/>
  <c r="Q166" i="1"/>
  <c r="W166" i="1"/>
  <c r="Y166" i="1"/>
  <c r="K169" i="1"/>
  <c r="B172" i="1"/>
  <c r="R172" i="1"/>
  <c r="U172" i="1"/>
  <c r="B175" i="1"/>
  <c r="V175" i="1"/>
  <c r="H178" i="1"/>
  <c r="C185" i="1"/>
  <c r="D185" i="1" s="1"/>
  <c r="C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1" i="1"/>
  <c r="D191" i="1" s="1"/>
  <c r="C192" i="1"/>
  <c r="D192" i="1" s="1"/>
  <c r="D193" i="1"/>
  <c r="F194" i="1"/>
  <c r="G194" i="1"/>
  <c r="H194" i="1"/>
  <c r="I194" i="1"/>
  <c r="J194" i="1"/>
  <c r="K194" i="1"/>
  <c r="L194" i="1"/>
  <c r="M194" i="1"/>
  <c r="N194" i="1"/>
  <c r="P194" i="1"/>
  <c r="Q194" i="1"/>
  <c r="R194" i="1"/>
  <c r="S194" i="1"/>
  <c r="T194" i="1"/>
  <c r="U194" i="1"/>
  <c r="V194" i="1"/>
  <c r="W194" i="1"/>
  <c r="X194" i="1"/>
  <c r="Y194" i="1"/>
  <c r="Z194" i="1"/>
  <c r="C195" i="1"/>
  <c r="D195" i="1" s="1"/>
  <c r="C196" i="1"/>
  <c r="D196" i="1" s="1"/>
  <c r="C199" i="1"/>
  <c r="D199" i="1" s="1"/>
  <c r="D201" i="1" s="1"/>
  <c r="C200" i="1"/>
  <c r="D200" i="1" s="1"/>
  <c r="B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U202" i="1"/>
  <c r="V202" i="1"/>
  <c r="W202" i="1"/>
  <c r="Y202" i="1"/>
  <c r="Z202" i="1"/>
  <c r="C203" i="1"/>
  <c r="D203" i="1" s="1"/>
  <c r="D205" i="1" s="1"/>
  <c r="C204" i="1"/>
  <c r="D204" i="1" s="1"/>
  <c r="B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D207" i="1"/>
  <c r="D209" i="1" s="1"/>
  <c r="C208" i="1"/>
  <c r="D208" i="1" s="1"/>
  <c r="B209" i="1"/>
  <c r="G210" i="1"/>
  <c r="J210" i="1"/>
  <c r="C211" i="1"/>
  <c r="C213" i="1"/>
  <c r="D213" i="1" s="1"/>
  <c r="B214" i="1"/>
  <c r="C215" i="1"/>
  <c r="F216" i="1"/>
  <c r="F218" i="1" s="1"/>
  <c r="G216" i="1"/>
  <c r="G218" i="1" s="1"/>
  <c r="H216" i="1"/>
  <c r="H218" i="1" s="1"/>
  <c r="J216" i="1"/>
  <c r="J218" i="1" s="1"/>
  <c r="K216" i="1"/>
  <c r="K218" i="1" s="1"/>
  <c r="L216" i="1"/>
  <c r="L218" i="1" s="1"/>
  <c r="M216" i="1"/>
  <c r="M218" i="1" s="1"/>
  <c r="N216" i="1"/>
  <c r="N218" i="1" s="1"/>
  <c r="O216" i="1"/>
  <c r="O218" i="1" s="1"/>
  <c r="P216" i="1"/>
  <c r="P218" i="1" s="1"/>
  <c r="Q216" i="1"/>
  <c r="Q218" i="1" s="1"/>
  <c r="R216" i="1"/>
  <c r="R218" i="1" s="1"/>
  <c r="S216" i="1"/>
  <c r="S218" i="1" s="1"/>
  <c r="T216" i="1"/>
  <c r="T218" i="1" s="1"/>
  <c r="U216" i="1"/>
  <c r="U218" i="1" s="1"/>
  <c r="V216" i="1"/>
  <c r="V218" i="1" s="1"/>
  <c r="W216" i="1"/>
  <c r="W218" i="1" s="1"/>
  <c r="X216" i="1"/>
  <c r="X218" i="1" s="1"/>
  <c r="Y216" i="1"/>
  <c r="Y218" i="1" s="1"/>
  <c r="Z216" i="1"/>
  <c r="Z218" i="1" s="1"/>
  <c r="C217" i="1"/>
  <c r="D217" i="1" s="1"/>
  <c r="C220" i="1"/>
  <c r="C221" i="1"/>
  <c r="C222" i="1"/>
  <c r="C223" i="1"/>
  <c r="C224" i="1"/>
  <c r="Q155" i="1" l="1"/>
  <c r="C155" i="1" s="1"/>
  <c r="D155" i="1" s="1"/>
  <c r="B216" i="1"/>
  <c r="B218" i="1" s="1"/>
  <c r="C108" i="1"/>
  <c r="C141" i="1"/>
  <c r="C172" i="1"/>
  <c r="D172" i="1" s="1"/>
  <c r="C102" i="1"/>
  <c r="C188" i="1"/>
  <c r="D187" i="1"/>
  <c r="D139" i="1"/>
  <c r="C212" i="1"/>
  <c r="D212" i="1" s="1"/>
  <c r="D211" i="1"/>
  <c r="D183" i="1"/>
  <c r="D107" i="1"/>
  <c r="D163" i="1"/>
  <c r="C201" i="1"/>
  <c r="C197" i="1"/>
  <c r="D197" i="1" s="1"/>
  <c r="C205" i="1"/>
  <c r="D145" i="1"/>
  <c r="C214" i="1"/>
  <c r="D214" i="1" s="1"/>
  <c r="D160" i="1"/>
  <c r="C210" i="1"/>
  <c r="C209" i="1"/>
  <c r="C206" i="1"/>
  <c r="C202" i="1"/>
  <c r="C83" i="1"/>
  <c r="D154" i="1"/>
  <c r="C194" i="1"/>
  <c r="D194" i="1" s="1"/>
  <c r="C60" i="1"/>
  <c r="D60" i="1" s="1"/>
  <c r="C61" i="1"/>
  <c r="Q157" i="1" l="1"/>
  <c r="C157" i="1" s="1"/>
  <c r="D157" i="1" s="1"/>
  <c r="C216" i="1"/>
  <c r="D216" i="1" s="1"/>
  <c r="C16" i="1"/>
  <c r="C17" i="1" l="1"/>
  <c r="D16" i="1"/>
  <c r="C218" i="1"/>
  <c r="D218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32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  <c r="C174" i="1" l="1"/>
  <c r="C175" i="1" s="1"/>
  <c r="D175" i="1" s="1"/>
  <c r="D174" i="1" l="1"/>
</calcChain>
</file>

<file path=xl/sharedStrings.xml><?xml version="1.0" encoding="utf-8"?>
<sst xmlns="http://schemas.openxmlformats.org/spreadsheetml/2006/main" count="271" uniqueCount="219">
  <si>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</si>
  <si>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</si>
  <si>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</si>
  <si>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</si>
  <si>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</si>
  <si>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</si>
  <si>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</si>
  <si>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</si>
  <si>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</si>
  <si>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</si>
  <si>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</si>
  <si>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</si>
  <si>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</si>
  <si>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</si>
  <si>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</si>
  <si>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</si>
  <si>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</si>
  <si>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</si>
  <si>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</si>
  <si>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</si>
  <si>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</si>
  <si>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</si>
  <si>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</si>
  <si>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</si>
  <si>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</si>
  <si>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</si>
  <si>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</si>
  <si>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</si>
  <si>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</si>
  <si>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</si>
  <si>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</si>
  <si>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</si>
  <si>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</si>
  <si>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</si>
  <si>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</si>
  <si>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</si>
  <si>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</si>
  <si>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</si>
  <si>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</si>
  <si>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</si>
  <si>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</si>
  <si>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</si>
  <si>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</si>
  <si>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</si>
  <si>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</si>
  <si>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</si>
  <si>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</si>
  <si>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</si>
  <si>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</si>
  <si>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</si>
  <si>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</si>
  <si>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</si>
  <si>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</si>
  <si>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</si>
  <si>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</si>
  <si>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</si>
  <si>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</si>
  <si>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</si>
  <si>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</si>
  <si>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</si>
  <si>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</si>
  <si>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</si>
  <si>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</si>
  <si>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</si>
  <si>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</si>
  <si>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</si>
  <si>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</si>
  <si>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</si>
  <si>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</si>
  <si>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</si>
  <si>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</si>
  <si>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</si>
  <si>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</si>
  <si>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</si>
  <si>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</si>
  <si>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</si>
  <si>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</si>
  <si>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</si>
  <si>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</si>
  <si>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</si>
  <si>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</si>
  <si>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</si>
  <si>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</si>
  <si>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</si>
  <si>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</si>
  <si>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</si>
  <si>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</si>
  <si>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</si>
  <si>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</si>
  <si>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</si>
  <si>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</si>
  <si>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</si>
  <si>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</si>
  <si>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</si>
  <si>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</si>
  <si>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</si>
  <si>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</si>
  <si>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</si>
  <si>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</si>
  <si>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</si>
  <si>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</si>
  <si>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</si>
  <si>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</si>
  <si>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</si>
  <si>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</si>
  <si>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</si>
  <si>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</si>
  <si>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</si>
  <si>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</si>
  <si>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</si>
  <si>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</si>
  <si>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</si>
  <si>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</si>
  <si>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</si>
  <si>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</si>
  <si>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</si>
  <si>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</si>
  <si>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</si>
  <si>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</si>
  <si>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</si>
  <si>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</si>
  <si>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</si>
  <si>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</si>
  <si>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</si>
  <si>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</si>
  <si>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</si>
  <si>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</si>
  <si>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</si>
  <si>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</si>
  <si>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</si>
  <si>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</si>
  <si>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</si>
  <si>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</si>
  <si>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</si>
  <si>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</si>
  <si>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</si>
  <si>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</si>
  <si>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</si>
  <si>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</si>
  <si>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</si>
  <si>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</si>
  <si>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</si>
  <si>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</si>
  <si>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</si>
  <si>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</si>
  <si>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</si>
  <si>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</si>
  <si>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</si>
  <si>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</si>
  <si>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</si>
  <si>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</si>
  <si>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</si>
  <si>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</si>
  <si>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</si>
  <si>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</si>
  <si>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</si>
  <si>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</si>
  <si>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</si>
  <si>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</si>
  <si>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</si>
  <si>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</si>
  <si>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</si>
  <si>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</si>
  <si>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</si>
  <si>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</si>
  <si>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</si>
  <si>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</si>
  <si>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</si>
  <si>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</si>
  <si>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</si>
  <si>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</si>
  <si>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</si>
  <si>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</si>
  <si>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</si>
  <si>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</si>
  <si>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</si>
  <si>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</si>
  <si>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</si>
  <si>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</si>
  <si>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</si>
  <si>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</si>
  <si>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</si>
  <si>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</si>
  <si>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</si>
  <si>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</si>
  <si>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</si>
  <si>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</si>
  <si>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</si>
  <si>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</si>
  <si>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</si>
  <si>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</si>
  <si>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</si>
  <si>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</si>
  <si>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</si>
  <si>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</si>
  <si>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</si>
  <si>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</si>
  <si>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</si>
  <si>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</si>
  <si>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</si>
  <si>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</si>
  <si>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</si>
  <si>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</si>
  <si>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</si>
  <si>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</si>
  <si>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</si>
  <si>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</si>
  <si>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</si>
  <si>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</si>
  <si>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</si>
  <si>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</si>
  <si>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</si>
  <si>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</si>
  <si>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</si>
  <si>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</si>
  <si>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</si>
  <si>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Прогноз валового сбора, тонн</t>
  </si>
  <si>
    <t>Валовой сбор прогноз (в весе после доработки), тыс. тонн расчет</t>
  </si>
  <si>
    <t>Информация о сельскохозяйственных работах по состоянию на 2 ноября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</si>
</sst>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166" fontId="8" fillId="0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8"/>
  <sheetViews>
    <sheetView tabSelected="1" view="pageBreakPreview" topLeftCell="A2" zoomScale="70" zoomScaleNormal="70" zoomScaleSheetLayoutView="70" zoomScalePageLayoutView="82" workbookViewId="0">
      <pane xSplit="4" ySplit="5" topLeftCell="F179" activePane="bottomRight" state="frozen"/>
      <selection activeCell="A2" sqref="A2"/>
      <selection pane="topRight" activeCell="E2" sqref="E2"/>
      <selection pane="bottomLeft" activeCell="A7" sqref="A7"/>
      <selection pane="bottomRight" activeCell="C189" sqref="C189:C190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5.8867187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6" t="s">
        <v>218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s="4" customFormat="1" ht="4.8" customHeight="1" thickBot="1" x14ac:dyDescent="0.35">
      <c r="A3" s="137"/>
      <c r="B3" s="137"/>
      <c r="C3" s="137"/>
      <c r="D3" s="137"/>
      <c r="E3" s="137"/>
      <c r="F3" s="137"/>
      <c r="G3" s="137"/>
      <c r="H3" s="137" t="s">
        <v>1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5" t="s">
        <v>2</v>
      </c>
      <c r="Z3" s="5"/>
    </row>
    <row r="4" spans="1:27" s="2" customFormat="1" ht="17.399999999999999" customHeight="1" thickBot="1" x14ac:dyDescent="0.4">
      <c r="A4" s="138" t="s">
        <v>3</v>
      </c>
      <c r="B4" s="139" t="s">
        <v>195</v>
      </c>
      <c r="C4" s="140" t="s">
        <v>196</v>
      </c>
      <c r="D4" s="140" t="s">
        <v>197</v>
      </c>
      <c r="E4" s="140" t="s">
        <v>203</v>
      </c>
      <c r="F4" s="141" t="s">
        <v>4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3"/>
    </row>
    <row r="5" spans="1:27" s="2" customFormat="1" ht="87" customHeight="1" x14ac:dyDescent="0.3">
      <c r="A5" s="144"/>
      <c r="B5" s="145"/>
      <c r="C5" s="146"/>
      <c r="D5" s="146"/>
      <c r="E5" s="146"/>
      <c r="F5" s="134" t="s">
        <v>5</v>
      </c>
      <c r="G5" s="134" t="s">
        <v>6</v>
      </c>
      <c r="H5" s="134" t="s">
        <v>7</v>
      </c>
      <c r="I5" s="134" t="s">
        <v>8</v>
      </c>
      <c r="J5" s="134" t="s">
        <v>9</v>
      </c>
      <c r="K5" s="134" t="s">
        <v>10</v>
      </c>
      <c r="L5" s="134" t="s">
        <v>11</v>
      </c>
      <c r="M5" s="134" t="s">
        <v>12</v>
      </c>
      <c r="N5" s="134" t="s">
        <v>13</v>
      </c>
      <c r="O5" s="134" t="s">
        <v>14</v>
      </c>
      <c r="P5" s="134" t="s">
        <v>15</v>
      </c>
      <c r="Q5" s="134" t="s">
        <v>16</v>
      </c>
      <c r="R5" s="134" t="s">
        <v>17</v>
      </c>
      <c r="S5" s="134" t="s">
        <v>18</v>
      </c>
      <c r="T5" s="134" t="s">
        <v>19</v>
      </c>
      <c r="U5" s="134" t="s">
        <v>20</v>
      </c>
      <c r="V5" s="134" t="s">
        <v>21</v>
      </c>
      <c r="W5" s="134" t="s">
        <v>22</v>
      </c>
      <c r="X5" s="134" t="s">
        <v>23</v>
      </c>
      <c r="Y5" s="134" t="s">
        <v>24</v>
      </c>
      <c r="Z5" s="134" t="s">
        <v>25</v>
      </c>
    </row>
    <row r="6" spans="1:27" s="2" customFormat="1" ht="92.4" customHeight="1" thickBot="1" x14ac:dyDescent="0.35">
      <c r="A6" s="147"/>
      <c r="B6" s="148"/>
      <c r="C6" s="149"/>
      <c r="D6" s="149"/>
      <c r="E6" s="149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7" s="2" customFormat="1" ht="30" hidden="1" customHeight="1" x14ac:dyDescent="0.3">
      <c r="A7" s="6" t="s">
        <v>26</v>
      </c>
      <c r="B7" s="7">
        <v>49185</v>
      </c>
      <c r="C7" s="7">
        <f>SUM(F7:Z7)</f>
        <v>49185</v>
      </c>
      <c r="D7" s="7"/>
      <c r="E7" s="7"/>
      <c r="F7" s="9">
        <v>2341</v>
      </c>
      <c r="G7" s="9">
        <v>1953</v>
      </c>
      <c r="H7" s="9">
        <v>3437</v>
      </c>
      <c r="I7" s="9">
        <v>2776</v>
      </c>
      <c r="J7" s="9">
        <v>1520</v>
      </c>
      <c r="K7" s="9">
        <v>3092</v>
      </c>
      <c r="L7" s="9">
        <v>2190</v>
      </c>
      <c r="M7" s="9">
        <v>2784</v>
      </c>
      <c r="N7" s="9">
        <v>2272</v>
      </c>
      <c r="O7" s="9">
        <v>917</v>
      </c>
      <c r="P7" s="9">
        <v>1364</v>
      </c>
      <c r="Q7" s="9">
        <v>1923</v>
      </c>
      <c r="R7" s="9">
        <v>2737</v>
      </c>
      <c r="S7" s="9">
        <v>3068</v>
      </c>
      <c r="T7" s="9">
        <v>3588</v>
      </c>
      <c r="U7" s="9">
        <v>2552</v>
      </c>
      <c r="V7" s="9">
        <v>1811</v>
      </c>
      <c r="W7" s="9">
        <v>640</v>
      </c>
      <c r="X7" s="9">
        <v>2157</v>
      </c>
      <c r="Y7" s="9">
        <v>3852</v>
      </c>
      <c r="Z7" s="9">
        <v>2211</v>
      </c>
    </row>
    <row r="8" spans="1:27" s="11" customFormat="1" ht="30" hidden="1" customHeight="1" x14ac:dyDescent="0.25">
      <c r="A8" s="10" t="s">
        <v>27</v>
      </c>
      <c r="B8" s="7">
        <v>51560</v>
      </c>
      <c r="C8" s="7">
        <f>SUM(F8:Z8)</f>
        <v>51537</v>
      </c>
      <c r="D8" s="14">
        <f>C8/B8</f>
        <v>0.9995539177657099</v>
      </c>
      <c r="E8" s="14"/>
      <c r="F8" s="9">
        <v>2496</v>
      </c>
      <c r="G8" s="9">
        <v>1976</v>
      </c>
      <c r="H8" s="9">
        <v>3628</v>
      </c>
      <c r="I8" s="9">
        <v>3055</v>
      </c>
      <c r="J8" s="9">
        <v>1529</v>
      </c>
      <c r="K8" s="9">
        <v>3159</v>
      </c>
      <c r="L8" s="9">
        <v>2194</v>
      </c>
      <c r="M8" s="9">
        <v>2867</v>
      </c>
      <c r="N8" s="9">
        <v>2272</v>
      </c>
      <c r="O8" s="9">
        <v>1104</v>
      </c>
      <c r="P8" s="9">
        <v>1700</v>
      </c>
      <c r="Q8" s="9">
        <v>1923</v>
      </c>
      <c r="R8" s="9">
        <v>3135</v>
      </c>
      <c r="S8" s="9">
        <v>3068</v>
      </c>
      <c r="T8" s="9">
        <v>3942</v>
      </c>
      <c r="U8" s="9">
        <v>2709</v>
      </c>
      <c r="V8" s="9">
        <v>1970</v>
      </c>
      <c r="W8" s="9">
        <v>576</v>
      </c>
      <c r="X8" s="9">
        <v>2146</v>
      </c>
      <c r="Y8" s="9">
        <v>3852</v>
      </c>
      <c r="Z8" s="9">
        <v>2236</v>
      </c>
    </row>
    <row r="9" spans="1:27" s="11" customFormat="1" ht="30" hidden="1" customHeight="1" x14ac:dyDescent="0.25">
      <c r="A9" s="12" t="s">
        <v>28</v>
      </c>
      <c r="B9" s="13">
        <f t="shared" ref="B9:Z9" si="0">B8/B7</f>
        <v>1.0482870793941241</v>
      </c>
      <c r="C9" s="13">
        <f t="shared" si="0"/>
        <v>1.0478194571515707</v>
      </c>
      <c r="D9" s="14"/>
      <c r="E9" s="14"/>
      <c r="F9" s="126">
        <f t="shared" si="0"/>
        <v>1.0662110209312259</v>
      </c>
      <c r="G9" s="126">
        <f t="shared" si="0"/>
        <v>1.0117767537122375</v>
      </c>
      <c r="H9" s="126">
        <f t="shared" si="0"/>
        <v>1.0555717195228398</v>
      </c>
      <c r="I9" s="126">
        <f t="shared" si="0"/>
        <v>1.1005043227665705</v>
      </c>
      <c r="J9" s="126">
        <f t="shared" si="0"/>
        <v>1.0059210526315789</v>
      </c>
      <c r="K9" s="126">
        <f t="shared" si="0"/>
        <v>1.0216688227684347</v>
      </c>
      <c r="L9" s="126">
        <f t="shared" si="0"/>
        <v>1.0018264840182649</v>
      </c>
      <c r="M9" s="126">
        <f t="shared" si="0"/>
        <v>1.0298132183908046</v>
      </c>
      <c r="N9" s="126">
        <f t="shared" si="0"/>
        <v>1</v>
      </c>
      <c r="O9" s="126">
        <f t="shared" si="0"/>
        <v>1.2039258451472192</v>
      </c>
      <c r="P9" s="126">
        <f t="shared" si="0"/>
        <v>1.2463343108504399</v>
      </c>
      <c r="Q9" s="126">
        <f t="shared" si="0"/>
        <v>1</v>
      </c>
      <c r="R9" s="126">
        <f t="shared" si="0"/>
        <v>1.1454146876141762</v>
      </c>
      <c r="S9" s="126">
        <f t="shared" si="0"/>
        <v>1</v>
      </c>
      <c r="T9" s="126">
        <f t="shared" si="0"/>
        <v>1.0986622073578596</v>
      </c>
      <c r="U9" s="126">
        <f t="shared" si="0"/>
        <v>1.0615203761755485</v>
      </c>
      <c r="V9" s="126">
        <f t="shared" si="0"/>
        <v>1.0877967973495306</v>
      </c>
      <c r="W9" s="126">
        <f t="shared" si="0"/>
        <v>0.9</v>
      </c>
      <c r="X9" s="126">
        <f t="shared" si="0"/>
        <v>0.99490032452480293</v>
      </c>
      <c r="Y9" s="126">
        <f t="shared" si="0"/>
        <v>1</v>
      </c>
      <c r="Z9" s="126">
        <f t="shared" si="0"/>
        <v>1.0113071008593397</v>
      </c>
    </row>
    <row r="10" spans="1:27" s="11" customFormat="1" ht="30" hidden="1" customHeight="1" x14ac:dyDescent="0.25">
      <c r="A10" s="10" t="s">
        <v>29</v>
      </c>
      <c r="B10" s="7">
        <v>49192</v>
      </c>
      <c r="C10" s="7">
        <f>SUM(F10:Z10)</f>
        <v>50520</v>
      </c>
      <c r="D10" s="14">
        <f>C10/B10</f>
        <v>1.0269962595543991</v>
      </c>
      <c r="E10" s="14"/>
      <c r="F10" s="9">
        <v>2421</v>
      </c>
      <c r="G10" s="9">
        <v>1921</v>
      </c>
      <c r="H10" s="9">
        <v>3628</v>
      </c>
      <c r="I10" s="9">
        <v>3055</v>
      </c>
      <c r="J10" s="9">
        <v>1440</v>
      </c>
      <c r="K10" s="9">
        <v>2919</v>
      </c>
      <c r="L10" s="9">
        <v>2099</v>
      </c>
      <c r="M10" s="9">
        <v>2787</v>
      </c>
      <c r="N10" s="9">
        <v>2272</v>
      </c>
      <c r="O10" s="9">
        <v>1104</v>
      </c>
      <c r="P10" s="9">
        <v>1670</v>
      </c>
      <c r="Q10" s="9">
        <v>1923</v>
      </c>
      <c r="R10" s="9">
        <v>3077</v>
      </c>
      <c r="S10" s="9">
        <v>3068</v>
      </c>
      <c r="T10" s="9">
        <v>3942</v>
      </c>
      <c r="U10" s="9">
        <v>2475</v>
      </c>
      <c r="V10" s="9">
        <v>1909</v>
      </c>
      <c r="W10" s="9">
        <v>576</v>
      </c>
      <c r="X10" s="9">
        <v>2146</v>
      </c>
      <c r="Y10" s="9">
        <v>3852</v>
      </c>
      <c r="Z10" s="9">
        <v>2236</v>
      </c>
    </row>
    <row r="11" spans="1:27" s="11" customFormat="1" ht="30" hidden="1" customHeight="1" x14ac:dyDescent="0.25">
      <c r="A11" s="10" t="s">
        <v>30</v>
      </c>
      <c r="B11" s="13">
        <v>0.96</v>
      </c>
      <c r="C11" s="13">
        <v>0.98</v>
      </c>
      <c r="D11" s="14"/>
      <c r="E11" s="14"/>
      <c r="F11" s="126">
        <f>F10/F8</f>
        <v>0.96995192307692313</v>
      </c>
      <c r="G11" s="126">
        <f t="shared" ref="G11:Z11" si="1">G10/G8</f>
        <v>0.97216599190283404</v>
      </c>
      <c r="H11" s="126">
        <f t="shared" si="1"/>
        <v>1</v>
      </c>
      <c r="I11" s="126">
        <f t="shared" si="1"/>
        <v>1</v>
      </c>
      <c r="J11" s="126">
        <f t="shared" si="1"/>
        <v>0.94179202092871162</v>
      </c>
      <c r="K11" s="126">
        <f t="shared" si="1"/>
        <v>0.92402659069325732</v>
      </c>
      <c r="L11" s="126">
        <f t="shared" si="1"/>
        <v>0.95670009115770283</v>
      </c>
      <c r="M11" s="126">
        <f t="shared" si="1"/>
        <v>0.97209626787582837</v>
      </c>
      <c r="N11" s="126">
        <f t="shared" si="1"/>
        <v>1</v>
      </c>
      <c r="O11" s="126">
        <f t="shared" si="1"/>
        <v>1</v>
      </c>
      <c r="P11" s="126">
        <f t="shared" si="1"/>
        <v>0.98235294117647054</v>
      </c>
      <c r="Q11" s="126">
        <f t="shared" si="1"/>
        <v>1</v>
      </c>
      <c r="R11" s="126">
        <f t="shared" si="1"/>
        <v>0.98149920255183409</v>
      </c>
      <c r="S11" s="126">
        <f t="shared" si="1"/>
        <v>1</v>
      </c>
      <c r="T11" s="126">
        <f t="shared" si="1"/>
        <v>1</v>
      </c>
      <c r="U11" s="126">
        <f t="shared" si="1"/>
        <v>0.91362126245847175</v>
      </c>
      <c r="V11" s="126">
        <f t="shared" si="1"/>
        <v>0.96903553299492384</v>
      </c>
      <c r="W11" s="126">
        <f t="shared" si="1"/>
        <v>1</v>
      </c>
      <c r="X11" s="126">
        <f t="shared" si="1"/>
        <v>1</v>
      </c>
      <c r="Y11" s="126">
        <f t="shared" si="1"/>
        <v>1</v>
      </c>
      <c r="Z11" s="126">
        <f t="shared" si="1"/>
        <v>1</v>
      </c>
    </row>
    <row r="12" spans="1:27" s="11" customFormat="1" ht="30" hidden="1" customHeight="1" x14ac:dyDescent="0.25">
      <c r="A12" s="12" t="s">
        <v>31</v>
      </c>
      <c r="B12" s="7">
        <v>11752</v>
      </c>
      <c r="C12" s="7">
        <f>SUM(F12:Z12)</f>
        <v>18816</v>
      </c>
      <c r="D12" s="14"/>
      <c r="E12" s="14"/>
      <c r="F12" s="127">
        <v>498</v>
      </c>
      <c r="G12" s="127">
        <v>198</v>
      </c>
      <c r="H12" s="127">
        <v>2400</v>
      </c>
      <c r="I12" s="127">
        <v>873</v>
      </c>
      <c r="J12" s="127">
        <v>72</v>
      </c>
      <c r="K12" s="127">
        <v>2250</v>
      </c>
      <c r="L12" s="127">
        <v>900</v>
      </c>
      <c r="M12" s="127">
        <v>423</v>
      </c>
      <c r="N12" s="127">
        <v>613</v>
      </c>
      <c r="O12" s="127">
        <v>150</v>
      </c>
      <c r="P12" s="127">
        <v>750</v>
      </c>
      <c r="Q12" s="127">
        <v>310</v>
      </c>
      <c r="R12" s="127">
        <v>1600</v>
      </c>
      <c r="S12" s="127">
        <v>700</v>
      </c>
      <c r="T12" s="127">
        <v>1856</v>
      </c>
      <c r="U12" s="127">
        <v>600</v>
      </c>
      <c r="V12" s="127"/>
      <c r="W12" s="127">
        <v>374</v>
      </c>
      <c r="X12" s="127">
        <v>940</v>
      </c>
      <c r="Y12" s="127">
        <v>3009</v>
      </c>
      <c r="Z12" s="127">
        <v>300</v>
      </c>
    </row>
    <row r="13" spans="1:27" s="11" customFormat="1" ht="30" hidden="1" customHeight="1" x14ac:dyDescent="0.25">
      <c r="A13" s="12" t="s">
        <v>32</v>
      </c>
      <c r="B13" s="14">
        <f>B12/B8</f>
        <v>0.22792862684251358</v>
      </c>
      <c r="C13" s="14">
        <f>C12/C8</f>
        <v>0.36509692065894406</v>
      </c>
      <c r="D13" s="14"/>
      <c r="E13" s="14"/>
      <c r="F13" s="15">
        <f t="shared" ref="F13:M13" si="2">F12/F8</f>
        <v>0.19951923076923078</v>
      </c>
      <c r="G13" s="15">
        <f t="shared" si="2"/>
        <v>0.10020242914979757</v>
      </c>
      <c r="H13" s="15">
        <f t="shared" si="2"/>
        <v>0.66152149944873206</v>
      </c>
      <c r="I13" s="15">
        <f t="shared" si="2"/>
        <v>0.2857610474631751</v>
      </c>
      <c r="J13" s="15">
        <f t="shared" si="2"/>
        <v>4.7089601046435579E-2</v>
      </c>
      <c r="K13" s="15">
        <f t="shared" si="2"/>
        <v>0.71225071225071224</v>
      </c>
      <c r="L13" s="15">
        <f t="shared" si="2"/>
        <v>0.41020966271649956</v>
      </c>
      <c r="M13" s="15">
        <f t="shared" si="2"/>
        <v>0.14754098360655737</v>
      </c>
      <c r="N13" s="15">
        <f t="shared" ref="N13:Z13" si="3">N12/N8</f>
        <v>0.269806338028169</v>
      </c>
      <c r="O13" s="15">
        <f t="shared" si="3"/>
        <v>0.1358695652173913</v>
      </c>
      <c r="P13" s="15">
        <f t="shared" si="3"/>
        <v>0.44117647058823528</v>
      </c>
      <c r="Q13" s="15">
        <f t="shared" si="3"/>
        <v>0.16120644825793032</v>
      </c>
      <c r="R13" s="15">
        <f t="shared" si="3"/>
        <v>0.5103668261562998</v>
      </c>
      <c r="S13" s="15">
        <f t="shared" si="3"/>
        <v>0.22816166883963493</v>
      </c>
      <c r="T13" s="15">
        <f t="shared" si="3"/>
        <v>0.47082699137493655</v>
      </c>
      <c r="U13" s="15">
        <f t="shared" si="3"/>
        <v>0.22148394241417496</v>
      </c>
      <c r="V13" s="15">
        <f t="shared" si="3"/>
        <v>0</v>
      </c>
      <c r="W13" s="15">
        <f t="shared" si="3"/>
        <v>0.64930555555555558</v>
      </c>
      <c r="X13" s="15">
        <f t="shared" si="3"/>
        <v>0.43802423112767941</v>
      </c>
      <c r="Y13" s="15">
        <f t="shared" si="3"/>
        <v>0.78115264797507789</v>
      </c>
      <c r="Z13" s="15">
        <f t="shared" si="3"/>
        <v>0.13416815742397137</v>
      </c>
    </row>
    <row r="14" spans="1:27" s="11" customFormat="1" ht="30" hidden="1" customHeight="1" x14ac:dyDescent="0.25">
      <c r="A14" s="17" t="s">
        <v>33</v>
      </c>
      <c r="B14" s="7">
        <v>9451</v>
      </c>
      <c r="C14" s="7">
        <f>SUM(F14:Z14)</f>
        <v>5184</v>
      </c>
      <c r="D14" s="14"/>
      <c r="E14" s="14"/>
      <c r="F14" s="9"/>
      <c r="G14" s="9"/>
      <c r="H14" s="9">
        <v>1600</v>
      </c>
      <c r="I14" s="9">
        <v>500</v>
      </c>
      <c r="J14" s="9">
        <v>12</v>
      </c>
      <c r="K14" s="9">
        <v>200</v>
      </c>
      <c r="L14" s="9">
        <v>1372</v>
      </c>
      <c r="M14" s="9"/>
      <c r="N14" s="9">
        <v>580</v>
      </c>
      <c r="O14" s="9"/>
      <c r="P14" s="9">
        <v>100</v>
      </c>
      <c r="Q14" s="9">
        <v>120</v>
      </c>
      <c r="R14" s="9"/>
      <c r="S14" s="9">
        <v>250</v>
      </c>
      <c r="T14" s="9">
        <v>280</v>
      </c>
      <c r="U14" s="9"/>
      <c r="V14" s="9"/>
      <c r="W14" s="9"/>
      <c r="X14" s="9"/>
      <c r="Y14" s="9">
        <v>100</v>
      </c>
      <c r="Z14" s="9">
        <v>70</v>
      </c>
    </row>
    <row r="15" spans="1:27" s="11" customFormat="1" ht="30" hidden="1" customHeight="1" x14ac:dyDescent="0.25">
      <c r="A15" s="10" t="s">
        <v>34</v>
      </c>
      <c r="B15" s="7">
        <v>20000.3</v>
      </c>
      <c r="C15" s="7">
        <v>20000</v>
      </c>
      <c r="D15" s="14">
        <f>C15/B15</f>
        <v>0.9999850002249967</v>
      </c>
      <c r="E15" s="14"/>
      <c r="F15" s="9">
        <v>1214</v>
      </c>
      <c r="G15" s="9">
        <v>599</v>
      </c>
      <c r="H15" s="9">
        <v>1456</v>
      </c>
      <c r="I15" s="9">
        <v>1166.4000000000001</v>
      </c>
      <c r="J15" s="9">
        <v>648</v>
      </c>
      <c r="K15" s="9">
        <v>1046</v>
      </c>
      <c r="L15" s="9">
        <v>965.7</v>
      </c>
      <c r="M15" s="9">
        <v>1272</v>
      </c>
      <c r="N15" s="9">
        <v>779.2</v>
      </c>
      <c r="O15" s="9">
        <v>418</v>
      </c>
      <c r="P15" s="9">
        <v>542</v>
      </c>
      <c r="Q15" s="9">
        <v>1129</v>
      </c>
      <c r="R15" s="9">
        <v>1318</v>
      </c>
      <c r="S15" s="9">
        <v>1036</v>
      </c>
      <c r="T15" s="9">
        <v>1268.5</v>
      </c>
      <c r="U15" s="9">
        <v>857</v>
      </c>
      <c r="V15" s="9">
        <v>661</v>
      </c>
      <c r="W15" s="9">
        <v>187.6</v>
      </c>
      <c r="X15" s="9">
        <v>1099</v>
      </c>
      <c r="Y15" s="9">
        <v>1550</v>
      </c>
      <c r="Z15" s="9">
        <v>787</v>
      </c>
    </row>
    <row r="16" spans="1:27" s="2" customFormat="1" ht="30" hidden="1" customHeight="1" x14ac:dyDescent="0.3">
      <c r="A16" s="10" t="s">
        <v>35</v>
      </c>
      <c r="B16" s="18">
        <v>11053</v>
      </c>
      <c r="C16" s="18">
        <f>SUM(F16:Z16)</f>
        <v>11553.500000000002</v>
      </c>
      <c r="D16" s="14">
        <f>C16/B16</f>
        <v>1.0452818239392021</v>
      </c>
      <c r="E16" s="14"/>
      <c r="F16" s="150">
        <v>268.39999999999998</v>
      </c>
      <c r="G16" s="150">
        <v>181.8</v>
      </c>
      <c r="H16" s="150">
        <v>597.6</v>
      </c>
      <c r="I16" s="150">
        <v>1396.4</v>
      </c>
      <c r="J16" s="150">
        <v>363.2</v>
      </c>
      <c r="K16" s="150">
        <v>496.3</v>
      </c>
      <c r="L16" s="150">
        <v>781</v>
      </c>
      <c r="M16" s="150">
        <v>850.5</v>
      </c>
      <c r="N16" s="150">
        <v>782.1</v>
      </c>
      <c r="O16" s="150">
        <v>210</v>
      </c>
      <c r="P16" s="150">
        <v>484.8</v>
      </c>
      <c r="Q16" s="150">
        <v>248.3</v>
      </c>
      <c r="R16" s="150">
        <v>516.20000000000005</v>
      </c>
      <c r="S16" s="150">
        <v>356</v>
      </c>
      <c r="T16" s="150">
        <v>868</v>
      </c>
      <c r="U16" s="150">
        <v>561.20000000000005</v>
      </c>
      <c r="V16" s="150">
        <v>219.8</v>
      </c>
      <c r="W16" s="150">
        <v>145.1</v>
      </c>
      <c r="X16" s="150">
        <v>605.70000000000005</v>
      </c>
      <c r="Y16" s="150">
        <v>1368.7</v>
      </c>
      <c r="Z16" s="150">
        <v>252.4</v>
      </c>
      <c r="AA16" s="19"/>
    </row>
    <row r="17" spans="1:27" s="2" customFormat="1" ht="30" hidden="1" customHeight="1" x14ac:dyDescent="0.3">
      <c r="A17" s="17" t="s">
        <v>36</v>
      </c>
      <c r="B17" s="14">
        <f>B16/B15</f>
        <v>0.5526417103743444</v>
      </c>
      <c r="C17" s="14">
        <f>C16/C15</f>
        <v>0.57767500000000005</v>
      </c>
      <c r="D17" s="14"/>
      <c r="E17" s="14"/>
      <c r="F17" s="15">
        <f t="shared" ref="F17:X17" si="4">F16/F15</f>
        <v>0.22108731466227347</v>
      </c>
      <c r="G17" s="15">
        <f t="shared" si="4"/>
        <v>0.30350584307178635</v>
      </c>
      <c r="H17" s="15">
        <f t="shared" si="4"/>
        <v>0.41043956043956048</v>
      </c>
      <c r="I17" s="15">
        <f t="shared" si="4"/>
        <v>1.19718792866941</v>
      </c>
      <c r="J17" s="15">
        <f t="shared" si="4"/>
        <v>0.56049382716049378</v>
      </c>
      <c r="K17" s="15">
        <f t="shared" si="4"/>
        <v>0.47447418738049713</v>
      </c>
      <c r="L17" s="15">
        <f t="shared" si="4"/>
        <v>0.8087397742570156</v>
      </c>
      <c r="M17" s="15">
        <f t="shared" si="4"/>
        <v>0.66863207547169812</v>
      </c>
      <c r="N17" s="15">
        <f t="shared" si="4"/>
        <v>1.0037217659137576</v>
      </c>
      <c r="O17" s="15">
        <f t="shared" si="4"/>
        <v>0.50239234449760761</v>
      </c>
      <c r="P17" s="15">
        <f t="shared" si="4"/>
        <v>0.89446494464944648</v>
      </c>
      <c r="Q17" s="15">
        <f t="shared" si="4"/>
        <v>0.21992914083259524</v>
      </c>
      <c r="R17" s="15">
        <f t="shared" si="4"/>
        <v>0.39165402124430959</v>
      </c>
      <c r="S17" s="15">
        <f t="shared" si="4"/>
        <v>0.34362934362934361</v>
      </c>
      <c r="T17" s="15">
        <f t="shared" si="4"/>
        <v>0.68427276310603069</v>
      </c>
      <c r="U17" s="15">
        <f t="shared" si="4"/>
        <v>0.65484247374562432</v>
      </c>
      <c r="V17" s="15">
        <f t="shared" si="4"/>
        <v>0.33252647503782151</v>
      </c>
      <c r="W17" s="15">
        <f t="shared" si="4"/>
        <v>0.77345415778251603</v>
      </c>
      <c r="X17" s="15">
        <f t="shared" si="4"/>
        <v>0.55113739763421299</v>
      </c>
      <c r="Y17" s="15">
        <v>0.72699999999999998</v>
      </c>
      <c r="Z17" s="15">
        <f>Z16/Z15</f>
        <v>0.32071156289707753</v>
      </c>
      <c r="AA17" s="20"/>
    </row>
    <row r="18" spans="1:27" s="2" customFormat="1" ht="30" hidden="1" customHeight="1" x14ac:dyDescent="0.3">
      <c r="A18" s="10" t="s">
        <v>37</v>
      </c>
      <c r="B18" s="14">
        <v>0.86799999999999999</v>
      </c>
      <c r="C18" s="14">
        <v>0.88200000000000001</v>
      </c>
      <c r="D18" s="14"/>
      <c r="E18" s="14"/>
      <c r="F18" s="15">
        <v>0.46400000000000002</v>
      </c>
      <c r="G18" s="15">
        <v>0.46700000000000003</v>
      </c>
      <c r="H18" s="15">
        <v>0.84199999999999997</v>
      </c>
      <c r="I18" s="15">
        <v>0.81100000000000005</v>
      </c>
      <c r="J18" s="15">
        <v>1.038</v>
      </c>
      <c r="K18" s="15">
        <v>1.083</v>
      </c>
      <c r="L18" s="15">
        <v>2.1429999999999998</v>
      </c>
      <c r="M18" s="15">
        <v>1.0509999999999999</v>
      </c>
      <c r="N18" s="15">
        <v>0.63500000000000001</v>
      </c>
      <c r="O18" s="15">
        <v>1.077</v>
      </c>
      <c r="P18" s="15">
        <v>0.67700000000000005</v>
      </c>
      <c r="Q18" s="15">
        <v>0.59299999999999997</v>
      </c>
      <c r="R18" s="15">
        <v>0.6</v>
      </c>
      <c r="S18" s="15">
        <v>0.85699999999999998</v>
      </c>
      <c r="T18" s="15">
        <v>0.88300000000000001</v>
      </c>
      <c r="U18" s="15">
        <v>0.30599999999999999</v>
      </c>
      <c r="V18" s="15">
        <v>0.8</v>
      </c>
      <c r="W18" s="15">
        <v>0.69299999999999995</v>
      </c>
      <c r="X18" s="15">
        <v>0.75</v>
      </c>
      <c r="Y18" s="15">
        <v>1.319</v>
      </c>
      <c r="Z18" s="15">
        <v>1.4259999999999999</v>
      </c>
      <c r="AA18" s="20"/>
    </row>
    <row r="19" spans="1:27" s="2" customFormat="1" ht="30" hidden="1" customHeight="1" x14ac:dyDescent="0.3">
      <c r="A19" s="10" t="s">
        <v>38</v>
      </c>
      <c r="B19" s="14">
        <v>0.65500000000000003</v>
      </c>
      <c r="C19" s="14">
        <v>0.61199999999999999</v>
      </c>
      <c r="D19" s="14"/>
      <c r="E19" s="14"/>
      <c r="F19" s="15">
        <v>0.95099999999999996</v>
      </c>
      <c r="G19" s="15">
        <v>0.26700000000000002</v>
      </c>
      <c r="H19" s="15">
        <v>1.1719999999999999</v>
      </c>
      <c r="I19" s="15">
        <v>0.52600000000000002</v>
      </c>
      <c r="J19" s="15">
        <v>0.625</v>
      </c>
      <c r="K19" s="15">
        <v>1.1180000000000001</v>
      </c>
      <c r="L19" s="15">
        <v>3.464</v>
      </c>
      <c r="M19" s="15">
        <v>0.377</v>
      </c>
      <c r="N19" s="15">
        <v>0.4</v>
      </c>
      <c r="O19" s="15">
        <v>1.548</v>
      </c>
      <c r="P19" s="15">
        <v>0.63300000000000001</v>
      </c>
      <c r="Q19" s="15">
        <v>5.6000000000000001E-2</v>
      </c>
      <c r="R19" s="15">
        <v>0.42199999999999999</v>
      </c>
      <c r="S19" s="15">
        <v>8.6999999999999994E-2</v>
      </c>
      <c r="T19" s="15">
        <v>0.97899999999999998</v>
      </c>
      <c r="U19" s="15">
        <v>0.313</v>
      </c>
      <c r="V19" s="15">
        <v>0</v>
      </c>
      <c r="W19" s="15">
        <v>1.6830000000000001</v>
      </c>
      <c r="X19" s="15">
        <v>0.752</v>
      </c>
      <c r="Y19" s="15">
        <v>0.54900000000000004</v>
      </c>
      <c r="Z19" s="15">
        <v>0.152</v>
      </c>
      <c r="AA19" s="20"/>
    </row>
    <row r="20" spans="1:27" s="11" customFormat="1" ht="30" hidden="1" customHeight="1" x14ac:dyDescent="0.25">
      <c r="A20" s="21" t="s">
        <v>39</v>
      </c>
      <c r="B20" s="22">
        <v>102755</v>
      </c>
      <c r="C20" s="22">
        <f>SUM(F20:Z20)</f>
        <v>93232</v>
      </c>
      <c r="D20" s="14">
        <f>C20/B20</f>
        <v>0.90732324461096781</v>
      </c>
      <c r="E20" s="14"/>
      <c r="F20" s="23">
        <v>6823</v>
      </c>
      <c r="G20" s="23">
        <v>3040</v>
      </c>
      <c r="H20" s="23">
        <v>5500</v>
      </c>
      <c r="I20" s="23">
        <v>5076</v>
      </c>
      <c r="J20" s="23">
        <v>3031</v>
      </c>
      <c r="K20" s="23">
        <v>5940</v>
      </c>
      <c r="L20" s="23">
        <v>3195</v>
      </c>
      <c r="M20" s="23">
        <v>3687</v>
      </c>
      <c r="N20" s="23">
        <v>4792</v>
      </c>
      <c r="O20" s="23">
        <v>1272</v>
      </c>
      <c r="P20" s="23">
        <v>2634</v>
      </c>
      <c r="Q20" s="23">
        <v>5962</v>
      </c>
      <c r="R20" s="23">
        <v>6465</v>
      </c>
      <c r="S20" s="23">
        <v>3620</v>
      </c>
      <c r="T20" s="23">
        <v>7665</v>
      </c>
      <c r="U20" s="23">
        <v>4125</v>
      </c>
      <c r="V20" s="23">
        <v>2805</v>
      </c>
      <c r="W20" s="23">
        <v>1994</v>
      </c>
      <c r="X20" s="23">
        <v>6100</v>
      </c>
      <c r="Y20" s="23">
        <v>6901</v>
      </c>
      <c r="Z20" s="23">
        <v>2605</v>
      </c>
    </row>
    <row r="21" spans="1:27" s="11" customFormat="1" ht="30" hidden="1" customHeight="1" x14ac:dyDescent="0.25">
      <c r="A21" s="24" t="s">
        <v>40</v>
      </c>
      <c r="B21" s="22">
        <v>0</v>
      </c>
      <c r="C21" s="22">
        <f>SUM(F21:Z21)</f>
        <v>0</v>
      </c>
      <c r="D21" s="14" t="e">
        <f>C21/B21</f>
        <v>#DIV/0!</v>
      </c>
      <c r="E21" s="1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7" s="11" customFormat="1" ht="30" hidden="1" customHeight="1" x14ac:dyDescent="0.25">
      <c r="A22" s="24" t="s">
        <v>41</v>
      </c>
      <c r="B22" s="8">
        <f>B21/B20</f>
        <v>0</v>
      </c>
      <c r="C22" s="8">
        <f>C21/C20</f>
        <v>0</v>
      </c>
      <c r="D22" s="8"/>
      <c r="E22" s="8"/>
      <c r="F22" s="29">
        <f t="shared" ref="F22:Z22" si="5">F21/F20</f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5"/>
        <v>0</v>
      </c>
      <c r="O22" s="29">
        <f t="shared" si="5"/>
        <v>0</v>
      </c>
      <c r="P22" s="29">
        <f t="shared" si="5"/>
        <v>0</v>
      </c>
      <c r="Q22" s="29">
        <f t="shared" si="5"/>
        <v>0</v>
      </c>
      <c r="R22" s="29">
        <f t="shared" si="5"/>
        <v>0</v>
      </c>
      <c r="S22" s="29">
        <f t="shared" si="5"/>
        <v>0</v>
      </c>
      <c r="T22" s="29">
        <f t="shared" si="5"/>
        <v>0</v>
      </c>
      <c r="U22" s="29">
        <f t="shared" si="5"/>
        <v>0</v>
      </c>
      <c r="V22" s="29">
        <f t="shared" si="5"/>
        <v>0</v>
      </c>
      <c r="W22" s="29">
        <f t="shared" si="5"/>
        <v>0</v>
      </c>
      <c r="X22" s="29">
        <f t="shared" si="5"/>
        <v>0</v>
      </c>
      <c r="Y22" s="29">
        <f t="shared" si="5"/>
        <v>0</v>
      </c>
      <c r="Z22" s="29">
        <f t="shared" si="5"/>
        <v>0</v>
      </c>
    </row>
    <row r="23" spans="1:27" s="11" customFormat="1" ht="30" hidden="1" customHeight="1" x14ac:dyDescent="0.25">
      <c r="A23" s="24" t="s">
        <v>42</v>
      </c>
      <c r="B23" s="22">
        <v>0</v>
      </c>
      <c r="C23" s="26">
        <f>SUM(F23:Z23)</f>
        <v>0</v>
      </c>
      <c r="D23" s="14" t="e">
        <f>C23/B23</f>
        <v>#DIV/0!</v>
      </c>
      <c r="E23" s="1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7" s="11" customFormat="1" ht="30" hidden="1" customHeight="1" x14ac:dyDescent="0.25">
      <c r="A24" s="24" t="s">
        <v>43</v>
      </c>
      <c r="B24" s="14" t="e">
        <f>B23/B21</f>
        <v>#DIV/0!</v>
      </c>
      <c r="C24" s="14" t="e">
        <f>C23/C21</f>
        <v>#DIV/0!</v>
      </c>
      <c r="D24" s="14"/>
      <c r="E24" s="14"/>
      <c r="F24" s="15" t="e">
        <f>F23/F21</f>
        <v>#DIV/0!</v>
      </c>
      <c r="G24" s="15" t="e">
        <f t="shared" ref="G24:Z24" si="6">G23/G21</f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  <c r="Z24" s="15" t="e">
        <f t="shared" si="6"/>
        <v>#DIV/0!</v>
      </c>
    </row>
    <row r="25" spans="1:27" s="11" customFormat="1" ht="30" hidden="1" customHeight="1" x14ac:dyDescent="0.25">
      <c r="A25" s="12" t="s">
        <v>44</v>
      </c>
      <c r="B25" s="22">
        <v>41468</v>
      </c>
      <c r="C25" s="22">
        <f>SUM(F25:Z25)</f>
        <v>79634</v>
      </c>
      <c r="D25" s="14"/>
      <c r="E25" s="14"/>
      <c r="F25" s="25">
        <v>1765</v>
      </c>
      <c r="G25" s="25">
        <v>3040</v>
      </c>
      <c r="H25" s="25">
        <v>3200</v>
      </c>
      <c r="I25" s="25">
        <v>5076</v>
      </c>
      <c r="J25" s="25">
        <v>2824</v>
      </c>
      <c r="K25" s="25">
        <v>5940</v>
      </c>
      <c r="L25" s="25">
        <v>2430</v>
      </c>
      <c r="M25" s="25">
        <v>2976</v>
      </c>
      <c r="N25" s="25">
        <v>4792</v>
      </c>
      <c r="O25" s="25">
        <v>1272</v>
      </c>
      <c r="P25" s="25">
        <v>2440</v>
      </c>
      <c r="Q25" s="25">
        <v>5462</v>
      </c>
      <c r="R25" s="25">
        <v>6045</v>
      </c>
      <c r="S25" s="25">
        <v>3291</v>
      </c>
      <c r="T25" s="25">
        <v>7403</v>
      </c>
      <c r="U25" s="25">
        <v>3382</v>
      </c>
      <c r="V25" s="25">
        <v>2570</v>
      </c>
      <c r="W25" s="25">
        <v>1399</v>
      </c>
      <c r="X25" s="25">
        <v>5859</v>
      </c>
      <c r="Y25" s="25">
        <v>6800</v>
      </c>
      <c r="Z25" s="25">
        <v>1668</v>
      </c>
    </row>
    <row r="26" spans="1:27" s="11" customFormat="1" ht="30" hidden="1" customHeight="1" x14ac:dyDescent="0.25">
      <c r="A26" s="17" t="s">
        <v>45</v>
      </c>
      <c r="B26" s="27">
        <f t="shared" ref="B26:Z26" si="7">B25/B20</f>
        <v>0.40356187046859032</v>
      </c>
      <c r="C26" s="27">
        <f t="shared" si="7"/>
        <v>0.85414879011498201</v>
      </c>
      <c r="D26" s="14"/>
      <c r="E26" s="14"/>
      <c r="F26" s="28">
        <f t="shared" si="7"/>
        <v>0.2586838634031951</v>
      </c>
      <c r="G26" s="28">
        <f t="shared" si="7"/>
        <v>1</v>
      </c>
      <c r="H26" s="28">
        <f t="shared" si="7"/>
        <v>0.58181818181818179</v>
      </c>
      <c r="I26" s="28">
        <f t="shared" si="7"/>
        <v>1</v>
      </c>
      <c r="J26" s="28">
        <f t="shared" si="7"/>
        <v>0.93170570768723193</v>
      </c>
      <c r="K26" s="28">
        <f t="shared" si="7"/>
        <v>1</v>
      </c>
      <c r="L26" s="28">
        <f t="shared" si="7"/>
        <v>0.76056338028169013</v>
      </c>
      <c r="M26" s="28">
        <f t="shared" si="7"/>
        <v>0.80716029292107405</v>
      </c>
      <c r="N26" s="28">
        <f t="shared" si="7"/>
        <v>1</v>
      </c>
      <c r="O26" s="28">
        <f t="shared" si="7"/>
        <v>1</v>
      </c>
      <c r="P26" s="28">
        <f t="shared" si="7"/>
        <v>0.92634776006074415</v>
      </c>
      <c r="Q26" s="28">
        <f t="shared" si="7"/>
        <v>0.91613552499161355</v>
      </c>
      <c r="R26" s="28">
        <f t="shared" si="7"/>
        <v>0.93503480278422269</v>
      </c>
      <c r="S26" s="28">
        <f t="shared" si="7"/>
        <v>0.90911602209944753</v>
      </c>
      <c r="T26" s="28">
        <f t="shared" si="7"/>
        <v>0.96581865622961516</v>
      </c>
      <c r="U26" s="28">
        <f t="shared" si="7"/>
        <v>0.81987878787878787</v>
      </c>
      <c r="V26" s="28">
        <f t="shared" si="7"/>
        <v>0.91622103386809273</v>
      </c>
      <c r="W26" s="28">
        <f t="shared" si="7"/>
        <v>0.70160481444333</v>
      </c>
      <c r="X26" s="28">
        <f t="shared" si="7"/>
        <v>0.96049180327868855</v>
      </c>
      <c r="Y26" s="28">
        <f t="shared" si="7"/>
        <v>0.98536443993624112</v>
      </c>
      <c r="Z26" s="28">
        <f t="shared" si="7"/>
        <v>0.6403071017274472</v>
      </c>
    </row>
    <row r="27" spans="1:27" s="97" customFormat="1" ht="30" hidden="1" customHeight="1" x14ac:dyDescent="0.25">
      <c r="A27" s="94" t="s">
        <v>198</v>
      </c>
      <c r="B27" s="95"/>
      <c r="C27" s="22">
        <f>SUM(F27:Z27)</f>
        <v>246</v>
      </c>
      <c r="D27" s="96"/>
      <c r="E27" s="96"/>
      <c r="F27" s="36">
        <v>10</v>
      </c>
      <c r="G27" s="36">
        <v>13</v>
      </c>
      <c r="H27" s="36">
        <v>18</v>
      </c>
      <c r="I27" s="36">
        <v>20</v>
      </c>
      <c r="J27" s="36">
        <v>5</v>
      </c>
      <c r="K27" s="36">
        <v>10</v>
      </c>
      <c r="L27" s="36">
        <v>13</v>
      </c>
      <c r="M27" s="36">
        <v>5</v>
      </c>
      <c r="N27" s="36">
        <v>7</v>
      </c>
      <c r="O27" s="36">
        <v>8</v>
      </c>
      <c r="P27" s="36">
        <v>15</v>
      </c>
      <c r="Q27" s="36">
        <v>18</v>
      </c>
      <c r="R27" s="36">
        <v>12</v>
      </c>
      <c r="S27" s="36">
        <v>17</v>
      </c>
      <c r="T27" s="36">
        <v>8</v>
      </c>
      <c r="U27" s="36">
        <v>6</v>
      </c>
      <c r="V27" s="36">
        <v>6</v>
      </c>
      <c r="W27" s="36">
        <v>4</v>
      </c>
      <c r="X27" s="36">
        <v>11</v>
      </c>
      <c r="Y27" s="36">
        <v>18</v>
      </c>
      <c r="Z27" s="36">
        <v>22</v>
      </c>
    </row>
    <row r="28" spans="1:27" s="11" customFormat="1" ht="30" hidden="1" customHeight="1" x14ac:dyDescent="0.25">
      <c r="A28" s="24" t="s">
        <v>46</v>
      </c>
      <c r="B28" s="22">
        <v>30244</v>
      </c>
      <c r="C28" s="22">
        <f>SUM(F28:Z28)</f>
        <v>55672</v>
      </c>
      <c r="D28" s="14"/>
      <c r="E28" s="14"/>
      <c r="F28" s="25"/>
      <c r="G28" s="25">
        <v>425</v>
      </c>
      <c r="H28" s="25">
        <v>3300</v>
      </c>
      <c r="I28" s="25">
        <v>820</v>
      </c>
      <c r="J28" s="25">
        <v>2026</v>
      </c>
      <c r="K28" s="25">
        <v>2680</v>
      </c>
      <c r="L28" s="25">
        <v>3195</v>
      </c>
      <c r="M28" s="25">
        <v>1477</v>
      </c>
      <c r="N28" s="25">
        <v>1920</v>
      </c>
      <c r="O28" s="25">
        <v>342</v>
      </c>
      <c r="P28" s="25">
        <v>2528</v>
      </c>
      <c r="Q28" s="25">
        <v>5755</v>
      </c>
      <c r="R28" s="25">
        <v>6465</v>
      </c>
      <c r="S28" s="25">
        <v>3291</v>
      </c>
      <c r="T28" s="25">
        <v>4207</v>
      </c>
      <c r="U28" s="25">
        <v>1605</v>
      </c>
      <c r="V28" s="25"/>
      <c r="W28" s="25">
        <v>1274</v>
      </c>
      <c r="X28" s="25">
        <v>5920</v>
      </c>
      <c r="Y28" s="25">
        <v>6502</v>
      </c>
      <c r="Z28" s="25">
        <v>1940</v>
      </c>
    </row>
    <row r="29" spans="1:27" s="11" customFormat="1" ht="30" hidden="1" customHeight="1" x14ac:dyDescent="0.25">
      <c r="A29" s="17" t="s">
        <v>45</v>
      </c>
      <c r="B29" s="8">
        <f t="shared" ref="B29:Z29" si="8">B28/B20</f>
        <v>0.29433117609848669</v>
      </c>
      <c r="C29" s="8">
        <f t="shared" si="8"/>
        <v>0.59713403123391107</v>
      </c>
      <c r="D29" s="14"/>
      <c r="E29" s="14"/>
      <c r="F29" s="29">
        <f t="shared" si="8"/>
        <v>0</v>
      </c>
      <c r="G29" s="29">
        <f t="shared" si="8"/>
        <v>0.13980263157894737</v>
      </c>
      <c r="H29" s="29">
        <f t="shared" si="8"/>
        <v>0.6</v>
      </c>
      <c r="I29" s="29">
        <f t="shared" si="8"/>
        <v>0.16154452324665092</v>
      </c>
      <c r="J29" s="29">
        <f t="shared" si="8"/>
        <v>0.6684262619597493</v>
      </c>
      <c r="K29" s="29">
        <f t="shared" si="8"/>
        <v>0.45117845117845118</v>
      </c>
      <c r="L29" s="29">
        <f t="shared" si="8"/>
        <v>1</v>
      </c>
      <c r="M29" s="29">
        <f t="shared" si="8"/>
        <v>0.40059669107675616</v>
      </c>
      <c r="N29" s="29">
        <f t="shared" si="8"/>
        <v>0.40066777963272121</v>
      </c>
      <c r="O29" s="29">
        <f t="shared" si="8"/>
        <v>0.26886792452830188</v>
      </c>
      <c r="P29" s="29">
        <f t="shared" si="8"/>
        <v>0.95975702353834469</v>
      </c>
      <c r="Q29" s="29">
        <f t="shared" si="8"/>
        <v>0.96528010734652803</v>
      </c>
      <c r="R29" s="29">
        <f t="shared" si="8"/>
        <v>1</v>
      </c>
      <c r="S29" s="29">
        <f t="shared" si="8"/>
        <v>0.90911602209944753</v>
      </c>
      <c r="T29" s="29">
        <f t="shared" si="8"/>
        <v>0.54885844748858448</v>
      </c>
      <c r="U29" s="29">
        <f t="shared" si="8"/>
        <v>0.3890909090909091</v>
      </c>
      <c r="V29" s="29">
        <f t="shared" si="8"/>
        <v>0</v>
      </c>
      <c r="W29" s="29">
        <f t="shared" si="8"/>
        <v>0.63891675025075223</v>
      </c>
      <c r="X29" s="29">
        <f t="shared" si="8"/>
        <v>0.97049180327868856</v>
      </c>
      <c r="Y29" s="29">
        <f t="shared" si="8"/>
        <v>0.94218229242138818</v>
      </c>
      <c r="Z29" s="29">
        <f t="shared" si="8"/>
        <v>0.74472168905950098</v>
      </c>
    </row>
    <row r="30" spans="1:27" s="11" customFormat="1" ht="30" hidden="1" customHeight="1" x14ac:dyDescent="0.25">
      <c r="A30" s="10" t="s">
        <v>199</v>
      </c>
      <c r="B30" s="22">
        <v>102447</v>
      </c>
      <c r="C30" s="22">
        <f>SUM(F30:Z30)</f>
        <v>100430</v>
      </c>
      <c r="D30" s="14">
        <f>C30/B30</f>
        <v>0.98031177096449873</v>
      </c>
      <c r="E30" s="14"/>
      <c r="F30" s="30">
        <v>1266</v>
      </c>
      <c r="G30" s="30">
        <v>1957</v>
      </c>
      <c r="H30" s="30">
        <v>6725</v>
      </c>
      <c r="I30" s="30">
        <v>7141</v>
      </c>
      <c r="J30" s="30">
        <v>7867</v>
      </c>
      <c r="K30" s="30">
        <v>4438</v>
      </c>
      <c r="L30" s="30">
        <v>3506</v>
      </c>
      <c r="M30" s="30">
        <v>4397</v>
      </c>
      <c r="N30" s="30">
        <v>2750</v>
      </c>
      <c r="O30" s="30">
        <v>4029</v>
      </c>
      <c r="P30" s="30">
        <v>4786</v>
      </c>
      <c r="Q30" s="30">
        <v>5821</v>
      </c>
      <c r="R30" s="30">
        <v>6118</v>
      </c>
      <c r="S30" s="30">
        <v>3661</v>
      </c>
      <c r="T30" s="30">
        <v>4323</v>
      </c>
      <c r="U30" s="30">
        <v>4941</v>
      </c>
      <c r="V30" s="30">
        <v>1952</v>
      </c>
      <c r="W30" s="30">
        <v>1533</v>
      </c>
      <c r="X30" s="30">
        <v>9267</v>
      </c>
      <c r="Y30" s="30">
        <v>8306</v>
      </c>
      <c r="Z30" s="30">
        <v>5646</v>
      </c>
    </row>
    <row r="31" spans="1:27" s="11" customFormat="1" ht="30" hidden="1" customHeight="1" x14ac:dyDescent="0.25">
      <c r="A31" s="12" t="s">
        <v>47</v>
      </c>
      <c r="B31" s="22"/>
      <c r="C31" s="22">
        <f>SUM(F31:Z31)</f>
        <v>0</v>
      </c>
      <c r="D31" s="14" t="e">
        <f>C31/B31</f>
        <v>#DIV/0!</v>
      </c>
      <c r="E31" s="14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7" s="11" customFormat="1" ht="30" hidden="1" customHeight="1" x14ac:dyDescent="0.25">
      <c r="A32" s="17" t="s">
        <v>41</v>
      </c>
      <c r="B32" s="29">
        <f>B31/B30</f>
        <v>0</v>
      </c>
      <c r="C32" s="29">
        <f>C31/C30</f>
        <v>0</v>
      </c>
      <c r="D32" s="14" t="e">
        <f>C32/B32</f>
        <v>#DIV/0!</v>
      </c>
      <c r="E32" s="14"/>
      <c r="F32" s="29">
        <f>F31/F30</f>
        <v>0</v>
      </c>
      <c r="G32" s="29">
        <f t="shared" ref="G32:Z32" si="9">G31/G30</f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0</v>
      </c>
      <c r="O32" s="29">
        <f t="shared" si="9"/>
        <v>0</v>
      </c>
      <c r="P32" s="29">
        <f t="shared" si="9"/>
        <v>0</v>
      </c>
      <c r="Q32" s="29">
        <f>Q31/R30</f>
        <v>0</v>
      </c>
      <c r="R32" s="29">
        <f>R31/S30</f>
        <v>0</v>
      </c>
      <c r="S32" s="29">
        <f>S31/T30</f>
        <v>0</v>
      </c>
      <c r="T32" s="29" t="e">
        <f>T31/#REF!</f>
        <v>#REF!</v>
      </c>
      <c r="U32" s="29">
        <f t="shared" si="9"/>
        <v>0</v>
      </c>
      <c r="V32" s="29">
        <f t="shared" si="9"/>
        <v>0</v>
      </c>
      <c r="W32" s="29">
        <f t="shared" si="9"/>
        <v>0</v>
      </c>
      <c r="X32" s="29">
        <f t="shared" si="9"/>
        <v>0</v>
      </c>
      <c r="Y32" s="29">
        <f t="shared" si="9"/>
        <v>0</v>
      </c>
      <c r="Z32" s="29">
        <f t="shared" si="9"/>
        <v>0</v>
      </c>
    </row>
    <row r="33" spans="1:30" s="11" customFormat="1" ht="30" hidden="1" customHeight="1" x14ac:dyDescent="0.25">
      <c r="A33" s="12" t="s">
        <v>48</v>
      </c>
      <c r="B33" s="22">
        <v>20079</v>
      </c>
      <c r="C33" s="22">
        <f>SUM(F33:Z33)</f>
        <v>27180</v>
      </c>
      <c r="D33" s="14"/>
      <c r="E33" s="14"/>
      <c r="F33" s="25"/>
      <c r="G33" s="25">
        <v>489</v>
      </c>
      <c r="H33" s="25">
        <v>2100</v>
      </c>
      <c r="I33" s="25">
        <v>50</v>
      </c>
      <c r="J33" s="25">
        <v>835</v>
      </c>
      <c r="K33" s="25">
        <v>850</v>
      </c>
      <c r="L33" s="25">
        <v>2330</v>
      </c>
      <c r="M33" s="25">
        <v>793</v>
      </c>
      <c r="N33" s="25">
        <v>668</v>
      </c>
      <c r="O33" s="25">
        <v>844</v>
      </c>
      <c r="P33" s="25">
        <v>1020</v>
      </c>
      <c r="Q33" s="25">
        <v>1401</v>
      </c>
      <c r="R33" s="25">
        <v>377</v>
      </c>
      <c r="S33" s="25">
        <v>1526</v>
      </c>
      <c r="T33" s="25">
        <v>1027</v>
      </c>
      <c r="U33" s="25">
        <v>4341</v>
      </c>
      <c r="V33" s="25">
        <v>956</v>
      </c>
      <c r="W33" s="25">
        <v>909</v>
      </c>
      <c r="X33" s="25">
        <v>2620</v>
      </c>
      <c r="Y33" s="25">
        <v>3352</v>
      </c>
      <c r="Z33" s="25">
        <v>692</v>
      </c>
    </row>
    <row r="34" spans="1:30" s="11" customFormat="1" ht="30" hidden="1" customHeight="1" x14ac:dyDescent="0.25">
      <c r="A34" s="12" t="s">
        <v>45</v>
      </c>
      <c r="B34" s="27">
        <f t="shared" ref="B34:Z34" si="10">B33/B30</f>
        <v>0.19599402617939032</v>
      </c>
      <c r="C34" s="27">
        <f t="shared" si="10"/>
        <v>0.27063626406452257</v>
      </c>
      <c r="D34" s="14"/>
      <c r="E34" s="14"/>
      <c r="F34" s="28">
        <f t="shared" si="10"/>
        <v>0</v>
      </c>
      <c r="G34" s="28">
        <f t="shared" si="10"/>
        <v>0.24987225344915687</v>
      </c>
      <c r="H34" s="28">
        <f t="shared" si="10"/>
        <v>0.31226765799256506</v>
      </c>
      <c r="I34" s="28">
        <f t="shared" si="10"/>
        <v>7.0018204733230636E-3</v>
      </c>
      <c r="J34" s="28">
        <f t="shared" si="10"/>
        <v>0.10613957035718825</v>
      </c>
      <c r="K34" s="28">
        <f t="shared" si="10"/>
        <v>0.19152771518702119</v>
      </c>
      <c r="L34" s="28">
        <f t="shared" si="10"/>
        <v>0.66457501426126642</v>
      </c>
      <c r="M34" s="28">
        <f t="shared" si="10"/>
        <v>0.18035023879918127</v>
      </c>
      <c r="N34" s="28">
        <f t="shared" si="10"/>
        <v>0.24290909090909091</v>
      </c>
      <c r="O34" s="28">
        <f t="shared" si="10"/>
        <v>0.20948126085877389</v>
      </c>
      <c r="P34" s="28">
        <f t="shared" si="10"/>
        <v>0.2131216046803176</v>
      </c>
      <c r="Q34" s="28">
        <f>Q33/R30</f>
        <v>0.2289964040536123</v>
      </c>
      <c r="R34" s="28">
        <f>R33/S30</f>
        <v>0.10297732859874351</v>
      </c>
      <c r="S34" s="28">
        <f>S33/T30</f>
        <v>0.35299560490400184</v>
      </c>
      <c r="T34" s="28">
        <f>T33/U30</f>
        <v>0.20785266140457398</v>
      </c>
      <c r="U34" s="28">
        <f t="shared" si="10"/>
        <v>0.87856709168184577</v>
      </c>
      <c r="V34" s="28">
        <f t="shared" si="10"/>
        <v>0.48975409836065575</v>
      </c>
      <c r="W34" s="28">
        <f t="shared" si="10"/>
        <v>0.59295499021526421</v>
      </c>
      <c r="X34" s="28">
        <f t="shared" si="10"/>
        <v>0.28272364303442321</v>
      </c>
      <c r="Y34" s="28">
        <f>Y33/Y30</f>
        <v>0.40356368889959066</v>
      </c>
      <c r="Z34" s="28">
        <f t="shared" si="10"/>
        <v>0.12256464753808005</v>
      </c>
    </row>
    <row r="35" spans="1:30" s="11" customFormat="1" ht="30" hidden="1" customHeight="1" x14ac:dyDescent="0.25">
      <c r="A35" s="24" t="s">
        <v>49</v>
      </c>
      <c r="B35" s="22">
        <v>76082</v>
      </c>
      <c r="C35" s="22">
        <f>SUM(F35:Z35)</f>
        <v>82232</v>
      </c>
      <c r="D35" s="14"/>
      <c r="E35" s="14"/>
      <c r="F35" s="25">
        <v>1024</v>
      </c>
      <c r="G35" s="25">
        <v>1957</v>
      </c>
      <c r="H35" s="25">
        <v>2800</v>
      </c>
      <c r="I35" s="25">
        <v>1942</v>
      </c>
      <c r="J35" s="25">
        <v>7817</v>
      </c>
      <c r="K35" s="25">
        <v>4438</v>
      </c>
      <c r="L35" s="25">
        <v>3505</v>
      </c>
      <c r="M35" s="25">
        <v>2810</v>
      </c>
      <c r="N35" s="25">
        <v>2367</v>
      </c>
      <c r="O35" s="25">
        <v>3982</v>
      </c>
      <c r="P35" s="25">
        <v>2018</v>
      </c>
      <c r="Q35" s="25">
        <v>5066</v>
      </c>
      <c r="R35" s="25">
        <v>6118</v>
      </c>
      <c r="S35" s="25">
        <v>3661</v>
      </c>
      <c r="T35" s="25">
        <v>4674</v>
      </c>
      <c r="U35" s="25">
        <v>3155</v>
      </c>
      <c r="V35" s="25">
        <v>1952</v>
      </c>
      <c r="W35" s="25">
        <v>50</v>
      </c>
      <c r="X35" s="25">
        <v>9200</v>
      </c>
      <c r="Y35" s="25">
        <v>8050</v>
      </c>
      <c r="Z35" s="25">
        <v>5646</v>
      </c>
    </row>
    <row r="36" spans="1:30" s="11" customFormat="1" ht="30" hidden="1" customHeight="1" x14ac:dyDescent="0.25">
      <c r="A36" s="17" t="s">
        <v>45</v>
      </c>
      <c r="B36" s="8">
        <f t="shared" ref="B36:Z36" si="11">B35/B30</f>
        <v>0.74264741768914655</v>
      </c>
      <c r="C36" s="8">
        <f t="shared" si="11"/>
        <v>0.81879916359653493</v>
      </c>
      <c r="D36" s="14"/>
      <c r="E36" s="14"/>
      <c r="F36" s="29"/>
      <c r="G36" s="29">
        <f t="shared" si="11"/>
        <v>1</v>
      </c>
      <c r="H36" s="29">
        <f t="shared" si="11"/>
        <v>0.41635687732342008</v>
      </c>
      <c r="I36" s="29">
        <f t="shared" si="11"/>
        <v>0.27195070718386782</v>
      </c>
      <c r="J36" s="29">
        <f t="shared" si="11"/>
        <v>0.99364433710435995</v>
      </c>
      <c r="K36" s="29">
        <f t="shared" si="11"/>
        <v>1</v>
      </c>
      <c r="L36" s="29">
        <f t="shared" si="11"/>
        <v>0.99971477467199088</v>
      </c>
      <c r="M36" s="29">
        <f t="shared" si="11"/>
        <v>0.63907209460996128</v>
      </c>
      <c r="N36" s="29">
        <f t="shared" si="11"/>
        <v>0.86072727272727267</v>
      </c>
      <c r="O36" s="29">
        <f t="shared" si="11"/>
        <v>0.98833457433606353</v>
      </c>
      <c r="P36" s="29">
        <f t="shared" si="11"/>
        <v>0.42164646886753032</v>
      </c>
      <c r="Q36" s="29">
        <f>Q35/R30</f>
        <v>0.82804838182412555</v>
      </c>
      <c r="R36" s="29">
        <f>R35/S30</f>
        <v>1.6711281070745698</v>
      </c>
      <c r="S36" s="29">
        <f>S35/T30</f>
        <v>0.84686560259079346</v>
      </c>
      <c r="T36" s="29">
        <f>T35/U30</f>
        <v>0.94596235579842136</v>
      </c>
      <c r="U36" s="29">
        <f t="shared" si="11"/>
        <v>0.63853470957296099</v>
      </c>
      <c r="V36" s="29">
        <f t="shared" si="11"/>
        <v>1</v>
      </c>
      <c r="W36" s="29">
        <f t="shared" si="11"/>
        <v>3.2615786040443573E-2</v>
      </c>
      <c r="X36" s="29">
        <f t="shared" si="11"/>
        <v>0.99277004424301285</v>
      </c>
      <c r="Y36" s="29">
        <f t="shared" si="11"/>
        <v>0.96917890681435104</v>
      </c>
      <c r="Z36" s="29">
        <f t="shared" si="11"/>
        <v>1</v>
      </c>
      <c r="AA36" s="29"/>
      <c r="AB36" s="29"/>
      <c r="AC36" s="29"/>
      <c r="AD36" s="29"/>
    </row>
    <row r="37" spans="1:30" s="11" customFormat="1" ht="30" hidden="1" customHeight="1" x14ac:dyDescent="0.25">
      <c r="A37" s="21" t="s">
        <v>50</v>
      </c>
      <c r="B37" s="22"/>
      <c r="C37" s="26">
        <f>SUM(F37:Z37)</f>
        <v>0</v>
      </c>
      <c r="D37" s="14"/>
      <c r="E37" s="14"/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</row>
    <row r="38" spans="1:30" s="11" customFormat="1" ht="30" hidden="1" customHeight="1" x14ac:dyDescent="0.25">
      <c r="A38" s="24" t="s">
        <v>51</v>
      </c>
      <c r="B38" s="22">
        <v>172074</v>
      </c>
      <c r="C38" s="22">
        <f>SUM(F38:Z38)</f>
        <v>196745</v>
      </c>
      <c r="D38" s="14"/>
      <c r="E38" s="14"/>
      <c r="F38" s="25">
        <v>6428</v>
      </c>
      <c r="G38" s="25">
        <v>4266</v>
      </c>
      <c r="H38" s="25">
        <v>14740</v>
      </c>
      <c r="I38" s="25">
        <v>11849</v>
      </c>
      <c r="J38" s="25">
        <v>6959</v>
      </c>
      <c r="K38" s="25">
        <v>25028</v>
      </c>
      <c r="L38" s="25">
        <v>9104</v>
      </c>
      <c r="M38" s="25">
        <v>11669</v>
      </c>
      <c r="N38" s="25">
        <v>4020</v>
      </c>
      <c r="O38" s="25">
        <v>3270</v>
      </c>
      <c r="P38" s="25">
        <v>830</v>
      </c>
      <c r="Q38" s="25">
        <v>5855</v>
      </c>
      <c r="R38" s="25">
        <v>13771</v>
      </c>
      <c r="S38" s="25">
        <v>14953</v>
      </c>
      <c r="T38" s="25">
        <v>12478</v>
      </c>
      <c r="U38" s="25">
        <v>5135</v>
      </c>
      <c r="V38" s="25">
        <v>6245</v>
      </c>
      <c r="W38" s="25">
        <v>2558</v>
      </c>
      <c r="X38" s="25">
        <v>6780</v>
      </c>
      <c r="Y38" s="25">
        <v>24407</v>
      </c>
      <c r="Z38" s="25">
        <v>6400</v>
      </c>
    </row>
    <row r="39" spans="1:30" s="11" customFormat="1" ht="30" hidden="1" customHeight="1" x14ac:dyDescent="0.25">
      <c r="A39" s="17" t="s">
        <v>52</v>
      </c>
      <c r="B39" s="8"/>
      <c r="C39" s="8" t="e">
        <f>C38/C37</f>
        <v>#DIV/0!</v>
      </c>
      <c r="D39" s="14"/>
      <c r="E39" s="14"/>
      <c r="F39" s="29" t="e">
        <f>F38/F37</f>
        <v>#DIV/0!</v>
      </c>
      <c r="G39" s="29" t="e">
        <f t="shared" ref="G39:Z39" si="12">G38/G37</f>
        <v>#DIV/0!</v>
      </c>
      <c r="H39" s="29" t="e">
        <f t="shared" si="12"/>
        <v>#DIV/0!</v>
      </c>
      <c r="I39" s="29" t="e">
        <f t="shared" si="12"/>
        <v>#DIV/0!</v>
      </c>
      <c r="J39" s="29" t="e">
        <f t="shared" si="12"/>
        <v>#DIV/0!</v>
      </c>
      <c r="K39" s="29" t="e">
        <f t="shared" si="12"/>
        <v>#DIV/0!</v>
      </c>
      <c r="L39" s="29" t="e">
        <f t="shared" si="12"/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 t="e">
        <f t="shared" si="12"/>
        <v>#DIV/0!</v>
      </c>
      <c r="T39" s="29" t="e">
        <f t="shared" si="12"/>
        <v>#DIV/0!</v>
      </c>
      <c r="U39" s="29" t="e">
        <f t="shared" si="12"/>
        <v>#DIV/0!</v>
      </c>
      <c r="V39" s="29" t="e">
        <f t="shared" si="12"/>
        <v>#DIV/0!</v>
      </c>
      <c r="W39" s="29" t="e">
        <f t="shared" si="12"/>
        <v>#DIV/0!</v>
      </c>
      <c r="X39" s="29" t="e">
        <f t="shared" si="12"/>
        <v>#DIV/0!</v>
      </c>
      <c r="Y39" s="29" t="e">
        <f t="shared" si="12"/>
        <v>#DIV/0!</v>
      </c>
      <c r="Z39" s="29" t="e">
        <f t="shared" si="12"/>
        <v>#DIV/0!</v>
      </c>
    </row>
    <row r="40" spans="1:30" s="11" customFormat="1" ht="30" hidden="1" customHeight="1" x14ac:dyDescent="0.25">
      <c r="A40" s="76" t="s">
        <v>53</v>
      </c>
      <c r="B40" s="22">
        <v>169791</v>
      </c>
      <c r="C40" s="22">
        <f>SUM(F40:Z40)</f>
        <v>188414</v>
      </c>
      <c r="D40" s="14"/>
      <c r="E40" s="14"/>
      <c r="F40" s="25">
        <v>6014</v>
      </c>
      <c r="G40" s="25">
        <v>5300</v>
      </c>
      <c r="H40" s="25">
        <v>14740</v>
      </c>
      <c r="I40" s="25">
        <v>12190</v>
      </c>
      <c r="J40" s="25">
        <v>6023</v>
      </c>
      <c r="K40" s="25">
        <v>17820</v>
      </c>
      <c r="L40" s="25">
        <v>8854</v>
      </c>
      <c r="M40" s="25">
        <v>11130</v>
      </c>
      <c r="N40" s="25">
        <v>9597</v>
      </c>
      <c r="O40" s="25">
        <v>3270</v>
      </c>
      <c r="P40" s="25"/>
      <c r="Q40" s="25">
        <v>8419</v>
      </c>
      <c r="R40" s="25">
        <v>13237</v>
      </c>
      <c r="S40" s="25">
        <v>12567</v>
      </c>
      <c r="T40" s="25">
        <v>12442</v>
      </c>
      <c r="U40" s="25">
        <v>5337</v>
      </c>
      <c r="V40" s="25">
        <v>4250</v>
      </c>
      <c r="W40" s="25">
        <v>2558</v>
      </c>
      <c r="X40" s="25">
        <v>5900</v>
      </c>
      <c r="Y40" s="25">
        <v>22366</v>
      </c>
      <c r="Z40" s="25">
        <v>6400</v>
      </c>
    </row>
    <row r="41" spans="1:30" s="2" customFormat="1" ht="30" hidden="1" customHeight="1" x14ac:dyDescent="0.3">
      <c r="A41" s="10" t="s">
        <v>168</v>
      </c>
      <c r="B41" s="22">
        <v>214447</v>
      </c>
      <c r="C41" s="22">
        <f>SUM(F41:Z41)</f>
        <v>193991</v>
      </c>
      <c r="D41" s="14"/>
      <c r="E41" s="14"/>
      <c r="F41" s="9">
        <v>8532</v>
      </c>
      <c r="G41" s="9">
        <v>6006</v>
      </c>
      <c r="H41" s="9">
        <v>13000</v>
      </c>
      <c r="I41" s="9">
        <v>12915</v>
      </c>
      <c r="J41" s="9">
        <v>5900</v>
      </c>
      <c r="K41" s="9">
        <v>11939</v>
      </c>
      <c r="L41" s="9">
        <v>8900</v>
      </c>
      <c r="M41" s="9">
        <v>11268</v>
      </c>
      <c r="N41" s="9">
        <v>10249</v>
      </c>
      <c r="O41" s="9">
        <v>3000</v>
      </c>
      <c r="P41" s="9">
        <v>6420</v>
      </c>
      <c r="Q41" s="9">
        <v>8100</v>
      </c>
      <c r="R41" s="9">
        <v>11524</v>
      </c>
      <c r="S41" s="9">
        <v>12797</v>
      </c>
      <c r="T41" s="9">
        <v>12851</v>
      </c>
      <c r="U41" s="9">
        <v>9823</v>
      </c>
      <c r="V41" s="9">
        <v>7225</v>
      </c>
      <c r="W41" s="9">
        <v>2400</v>
      </c>
      <c r="X41" s="151">
        <v>6364</v>
      </c>
      <c r="Y41" s="9">
        <v>15839</v>
      </c>
      <c r="Z41" s="9">
        <v>8939</v>
      </c>
      <c r="AA41" s="19"/>
    </row>
    <row r="42" spans="1:30" s="2" customFormat="1" ht="30" hidden="1" customHeight="1" x14ac:dyDescent="0.3">
      <c r="A42" s="31" t="s">
        <v>166</v>
      </c>
      <c r="B42" s="22">
        <v>228118</v>
      </c>
      <c r="C42" s="22">
        <f>SUM(F42:Z42)</f>
        <v>205022</v>
      </c>
      <c r="D42" s="14"/>
      <c r="E42" s="100">
        <v>238477</v>
      </c>
      <c r="F42" s="9">
        <v>8831</v>
      </c>
      <c r="G42" s="9">
        <v>6007</v>
      </c>
      <c r="H42" s="9">
        <v>14554</v>
      </c>
      <c r="I42" s="9">
        <v>12917</v>
      </c>
      <c r="J42" s="9">
        <v>5985</v>
      </c>
      <c r="K42" s="9">
        <v>12100</v>
      </c>
      <c r="L42" s="9">
        <v>9871</v>
      </c>
      <c r="M42" s="9">
        <v>11968</v>
      </c>
      <c r="N42" s="9">
        <v>10542</v>
      </c>
      <c r="O42" s="9">
        <v>3030</v>
      </c>
      <c r="P42" s="9">
        <v>6853</v>
      </c>
      <c r="Q42" s="9">
        <v>8720</v>
      </c>
      <c r="R42" s="9">
        <v>12069</v>
      </c>
      <c r="S42" s="9">
        <v>13530</v>
      </c>
      <c r="T42" s="9">
        <v>13085</v>
      </c>
      <c r="U42" s="9">
        <v>9824</v>
      </c>
      <c r="V42" s="9">
        <v>9310</v>
      </c>
      <c r="W42" s="9">
        <v>3376</v>
      </c>
      <c r="X42" s="9">
        <v>7610</v>
      </c>
      <c r="Y42" s="9">
        <v>15901</v>
      </c>
      <c r="Z42" s="9">
        <v>8939</v>
      </c>
      <c r="AA42" s="19"/>
    </row>
    <row r="43" spans="1:30" s="2" customFormat="1" ht="30" hidden="1" customHeight="1" x14ac:dyDescent="0.3">
      <c r="A43" s="16" t="s">
        <v>194</v>
      </c>
      <c r="B43" s="22"/>
      <c r="C43" s="22">
        <f>SUM(F43:Z43)</f>
        <v>6024</v>
      </c>
      <c r="D43" s="14"/>
      <c r="E43" s="14"/>
      <c r="F43" s="9"/>
      <c r="G43" s="9">
        <v>720</v>
      </c>
      <c r="H43" s="9"/>
      <c r="I43" s="9"/>
      <c r="J43" s="9"/>
      <c r="K43" s="9"/>
      <c r="L43" s="9">
        <v>525</v>
      </c>
      <c r="M43" s="9">
        <v>568</v>
      </c>
      <c r="N43" s="9"/>
      <c r="O43" s="9">
        <v>20</v>
      </c>
      <c r="P43" s="9"/>
      <c r="Q43" s="9"/>
      <c r="R43" s="9">
        <v>747</v>
      </c>
      <c r="S43" s="9"/>
      <c r="T43" s="9"/>
      <c r="U43" s="9"/>
      <c r="V43" s="9">
        <v>250</v>
      </c>
      <c r="W43" s="9">
        <v>612</v>
      </c>
      <c r="X43" s="9"/>
      <c r="Y43" s="9">
        <v>2392</v>
      </c>
      <c r="Z43" s="9">
        <v>190</v>
      </c>
      <c r="AA43" s="19"/>
    </row>
    <row r="44" spans="1:30" s="2" customFormat="1" ht="30" hidden="1" customHeight="1" x14ac:dyDescent="0.3">
      <c r="A44" s="17" t="s">
        <v>52</v>
      </c>
      <c r="B44" s="32">
        <f>B42/B41</f>
        <v>1.0637500174868382</v>
      </c>
      <c r="C44" s="32">
        <f>C42/C41</f>
        <v>1.0568634627379621</v>
      </c>
      <c r="D44" s="14"/>
      <c r="E44" s="96"/>
      <c r="F44" s="34">
        <f>F42/F41</f>
        <v>1.0350445382090951</v>
      </c>
      <c r="G44" s="34">
        <f t="shared" ref="G44:Z44" si="13">G42/G41</f>
        <v>1.0001665001665001</v>
      </c>
      <c r="H44" s="34">
        <f t="shared" si="13"/>
        <v>1.1195384615384616</v>
      </c>
      <c r="I44" s="34">
        <f t="shared" si="13"/>
        <v>1.0001548586914442</v>
      </c>
      <c r="J44" s="34">
        <f t="shared" si="13"/>
        <v>1.014406779661017</v>
      </c>
      <c r="K44" s="34">
        <f t="shared" si="13"/>
        <v>1.0134852165172963</v>
      </c>
      <c r="L44" s="34">
        <f t="shared" si="13"/>
        <v>1.1091011235955057</v>
      </c>
      <c r="M44" s="34">
        <f t="shared" si="13"/>
        <v>1.0621228257011004</v>
      </c>
      <c r="N44" s="34">
        <f t="shared" si="13"/>
        <v>1.0285881549419456</v>
      </c>
      <c r="O44" s="34">
        <f t="shared" si="13"/>
        <v>1.01</v>
      </c>
      <c r="P44" s="34">
        <f t="shared" si="13"/>
        <v>1.0674454828660436</v>
      </c>
      <c r="Q44" s="34">
        <f t="shared" si="13"/>
        <v>1.0765432098765433</v>
      </c>
      <c r="R44" s="34">
        <f t="shared" si="13"/>
        <v>1.0472926067337729</v>
      </c>
      <c r="S44" s="34">
        <f t="shared" si="13"/>
        <v>1.0572790497772915</v>
      </c>
      <c r="T44" s="34">
        <f t="shared" si="13"/>
        <v>1.0182086997120847</v>
      </c>
      <c r="U44" s="34">
        <f t="shared" si="13"/>
        <v>1.0001018018935153</v>
      </c>
      <c r="V44" s="34">
        <f t="shared" si="13"/>
        <v>1.2885813148788927</v>
      </c>
      <c r="W44" s="34">
        <f t="shared" si="13"/>
        <v>1.4066666666666667</v>
      </c>
      <c r="X44" s="34">
        <f t="shared" si="13"/>
        <v>1.1957888120678819</v>
      </c>
      <c r="Y44" s="34">
        <f t="shared" si="13"/>
        <v>1.0039143885346298</v>
      </c>
      <c r="Z44" s="34">
        <f t="shared" si="13"/>
        <v>1</v>
      </c>
      <c r="AA44" s="20"/>
    </row>
    <row r="45" spans="1:30" s="2" customFormat="1" ht="30" hidden="1" customHeight="1" x14ac:dyDescent="0.3">
      <c r="A45" s="17" t="s">
        <v>167</v>
      </c>
      <c r="B45" s="22">
        <v>87486</v>
      </c>
      <c r="C45" s="22">
        <f>SUM(F45:Z45)</f>
        <v>82473</v>
      </c>
      <c r="D45" s="14"/>
      <c r="E45" s="96"/>
      <c r="F45" s="33">
        <v>5368</v>
      </c>
      <c r="G45" s="33">
        <v>2690</v>
      </c>
      <c r="H45" s="33">
        <v>5388</v>
      </c>
      <c r="I45" s="33">
        <v>3399</v>
      </c>
      <c r="J45" s="33">
        <v>2261</v>
      </c>
      <c r="K45" s="33">
        <v>4963</v>
      </c>
      <c r="L45" s="33">
        <v>5102</v>
      </c>
      <c r="M45" s="33">
        <v>4081</v>
      </c>
      <c r="N45" s="33">
        <v>4803</v>
      </c>
      <c r="O45" s="33">
        <v>692</v>
      </c>
      <c r="P45" s="33">
        <v>2340</v>
      </c>
      <c r="Q45" s="33">
        <v>1989</v>
      </c>
      <c r="R45" s="33">
        <v>5574</v>
      </c>
      <c r="S45" s="33">
        <v>6488</v>
      </c>
      <c r="T45" s="33">
        <v>5030</v>
      </c>
      <c r="U45" s="33">
        <v>3129</v>
      </c>
      <c r="V45" s="33">
        <v>4813</v>
      </c>
      <c r="W45" s="33">
        <v>1337</v>
      </c>
      <c r="X45" s="33">
        <v>1600</v>
      </c>
      <c r="Y45" s="33">
        <v>7976</v>
      </c>
      <c r="Z45" s="33">
        <v>3450</v>
      </c>
      <c r="AA45" s="20"/>
    </row>
    <row r="46" spans="1:30" s="2" customFormat="1" ht="30" hidden="1" customHeight="1" x14ac:dyDescent="0.3">
      <c r="A46" s="17" t="s">
        <v>54</v>
      </c>
      <c r="B46" s="22">
        <v>106558</v>
      </c>
      <c r="C46" s="22">
        <f>SUM(F46:Z46)</f>
        <v>96858</v>
      </c>
      <c r="D46" s="14"/>
      <c r="E46" s="96"/>
      <c r="F46" s="25">
        <v>2087</v>
      </c>
      <c r="G46" s="25">
        <v>2760</v>
      </c>
      <c r="H46" s="25">
        <v>7204</v>
      </c>
      <c r="I46" s="25">
        <v>8062</v>
      </c>
      <c r="J46" s="25">
        <v>2472</v>
      </c>
      <c r="K46" s="25">
        <v>5517</v>
      </c>
      <c r="L46" s="25">
        <v>3443</v>
      </c>
      <c r="M46" s="25">
        <v>5655</v>
      </c>
      <c r="N46" s="25">
        <v>5092</v>
      </c>
      <c r="O46" s="25">
        <v>1705</v>
      </c>
      <c r="P46" s="25">
        <v>4307</v>
      </c>
      <c r="Q46" s="25">
        <v>5301</v>
      </c>
      <c r="R46" s="25">
        <v>5123</v>
      </c>
      <c r="S46" s="25">
        <v>5501</v>
      </c>
      <c r="T46" s="25">
        <v>7321</v>
      </c>
      <c r="U46" s="25">
        <v>5423</v>
      </c>
      <c r="V46" s="25">
        <v>3781</v>
      </c>
      <c r="W46" s="25">
        <v>1535</v>
      </c>
      <c r="X46" s="25">
        <v>3902</v>
      </c>
      <c r="Y46" s="25">
        <v>6347</v>
      </c>
      <c r="Z46" s="25">
        <v>4320</v>
      </c>
      <c r="AA46" s="20"/>
    </row>
    <row r="47" spans="1:30" s="2" customFormat="1" ht="30" hidden="1" customHeight="1" x14ac:dyDescent="0.3">
      <c r="A47" s="17" t="s">
        <v>55</v>
      </c>
      <c r="B47" s="22">
        <v>1341</v>
      </c>
      <c r="C47" s="22">
        <f>SUM(F47:Z47)</f>
        <v>1022</v>
      </c>
      <c r="D47" s="14"/>
      <c r="E47" s="96">
        <v>1014</v>
      </c>
      <c r="F47" s="33"/>
      <c r="G47" s="33"/>
      <c r="H47" s="33"/>
      <c r="I47" s="33">
        <v>700</v>
      </c>
      <c r="J47" s="33"/>
      <c r="K47" s="33"/>
      <c r="L47" s="33"/>
      <c r="M47" s="33">
        <v>10</v>
      </c>
      <c r="N47" s="33"/>
      <c r="O47" s="33"/>
      <c r="P47" s="33"/>
      <c r="Q47" s="33">
        <v>120</v>
      </c>
      <c r="R47" s="33"/>
      <c r="S47" s="33">
        <v>100</v>
      </c>
      <c r="T47" s="33"/>
      <c r="U47" s="33">
        <v>70</v>
      </c>
      <c r="V47" s="33">
        <v>22</v>
      </c>
      <c r="W47" s="33"/>
      <c r="X47" s="33"/>
      <c r="Y47" s="33"/>
      <c r="Z47" s="33"/>
      <c r="AA47" s="20"/>
    </row>
    <row r="48" spans="1:30" s="2" customFormat="1" ht="30" hidden="1" customHeight="1" x14ac:dyDescent="0.3">
      <c r="A48" s="17" t="s">
        <v>56</v>
      </c>
      <c r="B48" s="22">
        <v>68</v>
      </c>
      <c r="C48" s="22">
        <f>SUM(F48:Z48)</f>
        <v>369</v>
      </c>
      <c r="D48" s="14"/>
      <c r="E48" s="96"/>
      <c r="F48" s="33"/>
      <c r="G48" s="33"/>
      <c r="H48" s="33">
        <v>94</v>
      </c>
      <c r="I48" s="33"/>
      <c r="J48" s="33"/>
      <c r="K48" s="33"/>
      <c r="L48" s="33"/>
      <c r="M48" s="33"/>
      <c r="N48" s="33"/>
      <c r="O48" s="33"/>
      <c r="P48" s="33"/>
      <c r="Q48" s="33"/>
      <c r="R48" s="33">
        <v>180</v>
      </c>
      <c r="S48" s="33">
        <v>20</v>
      </c>
      <c r="T48" s="33"/>
      <c r="U48" s="33"/>
      <c r="V48" s="33">
        <v>75</v>
      </c>
      <c r="W48" s="33"/>
      <c r="X48" s="33"/>
      <c r="Y48" s="33"/>
      <c r="Z48" s="33"/>
      <c r="AA48" s="20"/>
    </row>
    <row r="49" spans="1:27" s="2" customFormat="1" ht="30" hidden="1" customHeight="1" x14ac:dyDescent="0.3">
      <c r="A49" s="17" t="s">
        <v>57</v>
      </c>
      <c r="B49" s="22">
        <v>6392</v>
      </c>
      <c r="C49" s="22">
        <f>SUM(F49:Z49)</f>
        <v>7033</v>
      </c>
      <c r="D49" s="14"/>
      <c r="E49" s="96"/>
      <c r="F49" s="25">
        <v>730</v>
      </c>
      <c r="G49" s="25">
        <v>66</v>
      </c>
      <c r="H49" s="25">
        <v>435</v>
      </c>
      <c r="I49" s="25">
        <v>501</v>
      </c>
      <c r="J49" s="25">
        <v>383</v>
      </c>
      <c r="K49" s="25">
        <v>370</v>
      </c>
      <c r="L49" s="25">
        <v>94</v>
      </c>
      <c r="M49" s="25">
        <v>346</v>
      </c>
      <c r="N49" s="25">
        <v>463</v>
      </c>
      <c r="O49" s="25"/>
      <c r="P49" s="25"/>
      <c r="Q49" s="25">
        <v>438</v>
      </c>
      <c r="R49" s="25">
        <v>88</v>
      </c>
      <c r="S49" s="25">
        <v>352</v>
      </c>
      <c r="T49" s="25">
        <v>283</v>
      </c>
      <c r="U49" s="25">
        <v>570</v>
      </c>
      <c r="V49" s="25">
        <v>89</v>
      </c>
      <c r="W49" s="25">
        <v>20</v>
      </c>
      <c r="X49" s="25">
        <v>857</v>
      </c>
      <c r="Y49" s="25">
        <v>738</v>
      </c>
      <c r="Z49" s="25">
        <v>210</v>
      </c>
      <c r="AA49" s="20"/>
    </row>
    <row r="50" spans="1:27" s="2" customFormat="1" ht="30" hidden="1" customHeight="1" x14ac:dyDescent="0.3">
      <c r="A50" s="16" t="s">
        <v>58</v>
      </c>
      <c r="B50" s="22"/>
      <c r="C50" s="22">
        <f t="shared" ref="C50:C61" si="14">SUM(F50:Z50)</f>
        <v>0</v>
      </c>
      <c r="D50" s="14"/>
      <c r="E50" s="96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20"/>
    </row>
    <row r="51" spans="1:27" s="2" customFormat="1" ht="30" hidden="1" customHeight="1" outlineLevel="1" x14ac:dyDescent="0.3">
      <c r="A51" s="16" t="s">
        <v>169</v>
      </c>
      <c r="B51" s="22">
        <v>216286</v>
      </c>
      <c r="C51" s="22">
        <f t="shared" si="14"/>
        <v>228050</v>
      </c>
      <c r="D51" s="14"/>
      <c r="E51" s="96"/>
      <c r="F51" s="33">
        <v>15320</v>
      </c>
      <c r="G51" s="33">
        <v>4100</v>
      </c>
      <c r="H51" s="33">
        <v>9720</v>
      </c>
      <c r="I51" s="33">
        <v>16991</v>
      </c>
      <c r="J51" s="33">
        <v>7125</v>
      </c>
      <c r="K51" s="33">
        <v>18250</v>
      </c>
      <c r="L51" s="33">
        <v>12150</v>
      </c>
      <c r="M51" s="33">
        <v>8506</v>
      </c>
      <c r="N51" s="33">
        <v>9882</v>
      </c>
      <c r="O51" s="33">
        <v>2638</v>
      </c>
      <c r="P51" s="33">
        <v>1126</v>
      </c>
      <c r="Q51" s="33">
        <v>9520</v>
      </c>
      <c r="R51" s="33">
        <v>18132</v>
      </c>
      <c r="S51" s="33">
        <v>12000</v>
      </c>
      <c r="T51" s="33">
        <v>16871</v>
      </c>
      <c r="U51" s="33">
        <v>12412</v>
      </c>
      <c r="V51" s="33">
        <v>9680</v>
      </c>
      <c r="W51" s="33">
        <v>4498</v>
      </c>
      <c r="X51" s="33">
        <v>5300</v>
      </c>
      <c r="Y51" s="33">
        <v>23156</v>
      </c>
      <c r="Z51" s="33">
        <v>10673</v>
      </c>
      <c r="AA51" s="20"/>
    </row>
    <row r="52" spans="1:27" s="2" customFormat="1" ht="30" hidden="1" customHeight="1" outlineLevel="1" x14ac:dyDescent="0.3">
      <c r="A52" s="16" t="s">
        <v>170</v>
      </c>
      <c r="B52" s="22">
        <v>132179</v>
      </c>
      <c r="C52" s="22">
        <f t="shared" si="14"/>
        <v>119557</v>
      </c>
      <c r="D52" s="14"/>
      <c r="E52" s="96"/>
      <c r="F52" s="33">
        <v>6896</v>
      </c>
      <c r="G52" s="33">
        <v>4100</v>
      </c>
      <c r="H52" s="33">
        <v>9720</v>
      </c>
      <c r="I52" s="33">
        <v>100</v>
      </c>
      <c r="J52" s="33">
        <v>2330</v>
      </c>
      <c r="K52" s="33">
        <v>4800</v>
      </c>
      <c r="L52" s="33">
        <v>11630</v>
      </c>
      <c r="M52" s="33">
        <v>2521</v>
      </c>
      <c r="N52" s="33">
        <v>9073</v>
      </c>
      <c r="O52" s="33">
        <v>2338</v>
      </c>
      <c r="P52" s="33">
        <v>594</v>
      </c>
      <c r="Q52" s="33">
        <v>3250</v>
      </c>
      <c r="R52" s="33">
        <v>18132</v>
      </c>
      <c r="S52" s="33">
        <v>5300</v>
      </c>
      <c r="T52" s="33">
        <v>8405</v>
      </c>
      <c r="U52" s="33">
        <v>2568</v>
      </c>
      <c r="V52" s="33">
        <v>80</v>
      </c>
      <c r="W52" s="33">
        <v>4498</v>
      </c>
      <c r="X52" s="33"/>
      <c r="Y52" s="33">
        <v>21442</v>
      </c>
      <c r="Z52" s="33">
        <v>1780</v>
      </c>
      <c r="AA52" s="20"/>
    </row>
    <row r="53" spans="1:27" s="2" customFormat="1" ht="30" hidden="1" customHeight="1" x14ac:dyDescent="0.3">
      <c r="A53" s="10" t="s">
        <v>59</v>
      </c>
      <c r="B53" s="22"/>
      <c r="C53" s="22">
        <f t="shared" si="14"/>
        <v>8200.9</v>
      </c>
      <c r="D53" s="14"/>
      <c r="E53" s="96"/>
      <c r="F53" s="33">
        <v>106</v>
      </c>
      <c r="G53" s="33">
        <v>510.7</v>
      </c>
      <c r="H53" s="33">
        <v>1219.5</v>
      </c>
      <c r="I53" s="33">
        <v>539.29999999999995</v>
      </c>
      <c r="J53" s="33">
        <v>60.2</v>
      </c>
      <c r="K53" s="33">
        <v>156.4</v>
      </c>
      <c r="L53" s="33">
        <v>976.8</v>
      </c>
      <c r="M53" s="33">
        <v>1026.7</v>
      </c>
      <c r="N53" s="33">
        <v>436.3</v>
      </c>
      <c r="O53" s="33">
        <v>18.5</v>
      </c>
      <c r="P53" s="33">
        <v>249</v>
      </c>
      <c r="Q53" s="33">
        <v>432.8</v>
      </c>
      <c r="R53" s="33">
        <v>66.7</v>
      </c>
      <c r="S53" s="33">
        <v>902.7</v>
      </c>
      <c r="T53" s="33">
        <v>267.89999999999998</v>
      </c>
      <c r="U53" s="33">
        <v>93.6</v>
      </c>
      <c r="V53" s="33">
        <v>100.3</v>
      </c>
      <c r="W53" s="33">
        <v>14</v>
      </c>
      <c r="X53" s="33">
        <v>316.5</v>
      </c>
      <c r="Y53" s="33">
        <v>610</v>
      </c>
      <c r="Z53" s="33">
        <v>97</v>
      </c>
      <c r="AA53" s="19"/>
    </row>
    <row r="54" spans="1:27" s="2" customFormat="1" ht="30" hidden="1" customHeight="1" x14ac:dyDescent="0.3">
      <c r="A54" s="31" t="s">
        <v>60</v>
      </c>
      <c r="B54" s="22">
        <v>6423</v>
      </c>
      <c r="C54" s="22">
        <f t="shared" si="14"/>
        <v>5010.8999999999996</v>
      </c>
      <c r="D54" s="14"/>
      <c r="E54" s="101">
        <v>6366</v>
      </c>
      <c r="F54" s="33">
        <v>106</v>
      </c>
      <c r="G54" s="33">
        <v>164</v>
      </c>
      <c r="H54" s="33">
        <v>722</v>
      </c>
      <c r="I54" s="33">
        <v>340</v>
      </c>
      <c r="J54" s="33">
        <v>61.2</v>
      </c>
      <c r="K54" s="33">
        <v>100</v>
      </c>
      <c r="L54" s="33">
        <v>768</v>
      </c>
      <c r="M54" s="33">
        <v>780</v>
      </c>
      <c r="N54" s="33">
        <v>252</v>
      </c>
      <c r="O54" s="33">
        <v>14.7</v>
      </c>
      <c r="P54" s="33">
        <v>54</v>
      </c>
      <c r="Q54" s="33">
        <v>201</v>
      </c>
      <c r="R54" s="33">
        <v>67</v>
      </c>
      <c r="S54" s="33">
        <v>393</v>
      </c>
      <c r="T54" s="33">
        <v>157</v>
      </c>
      <c r="U54" s="33">
        <v>53</v>
      </c>
      <c r="V54" s="33">
        <v>110</v>
      </c>
      <c r="W54" s="33">
        <v>7</v>
      </c>
      <c r="X54" s="33">
        <v>247</v>
      </c>
      <c r="Y54" s="33">
        <v>412</v>
      </c>
      <c r="Z54" s="33">
        <v>2</v>
      </c>
      <c r="AA54" s="19"/>
    </row>
    <row r="55" spans="1:27" s="2" customFormat="1" ht="30" hidden="1" customHeight="1" x14ac:dyDescent="0.3">
      <c r="A55" s="17" t="s">
        <v>52</v>
      </c>
      <c r="B55" s="103"/>
      <c r="C55" s="32">
        <f>C54/C53</f>
        <v>0.61101830286919723</v>
      </c>
      <c r="D55" s="14"/>
      <c r="E55" s="14"/>
      <c r="F55" s="34">
        <f t="shared" ref="F55:Z55" si="15">F54/F53</f>
        <v>1</v>
      </c>
      <c r="G55" s="34">
        <f t="shared" si="15"/>
        <v>0.32112786371646762</v>
      </c>
      <c r="H55" s="34">
        <f t="shared" si="15"/>
        <v>0.59204592045920457</v>
      </c>
      <c r="I55" s="34">
        <f t="shared" si="15"/>
        <v>0.63044687557945489</v>
      </c>
      <c r="J55" s="34">
        <f t="shared" si="15"/>
        <v>1.0166112956810631</v>
      </c>
      <c r="K55" s="34">
        <f t="shared" si="15"/>
        <v>0.63938618925831203</v>
      </c>
      <c r="L55" s="34">
        <f t="shared" si="15"/>
        <v>0.7862407862407863</v>
      </c>
      <c r="M55" s="34">
        <f t="shared" si="15"/>
        <v>0.75971559364955676</v>
      </c>
      <c r="N55" s="34">
        <f t="shared" si="15"/>
        <v>0.57758423103369239</v>
      </c>
      <c r="O55" s="34">
        <f t="shared" si="15"/>
        <v>0.79459459459459458</v>
      </c>
      <c r="P55" s="34">
        <f t="shared" si="15"/>
        <v>0.21686746987951808</v>
      </c>
      <c r="Q55" s="34">
        <f t="shared" si="15"/>
        <v>0.4644177449168207</v>
      </c>
      <c r="R55" s="34">
        <f t="shared" si="15"/>
        <v>1.0044977511244377</v>
      </c>
      <c r="S55" s="34">
        <f t="shared" si="15"/>
        <v>0.43536058491193086</v>
      </c>
      <c r="T55" s="34">
        <f t="shared" si="15"/>
        <v>0.58603956700261295</v>
      </c>
      <c r="U55" s="34">
        <f t="shared" si="15"/>
        <v>0.56623931623931623</v>
      </c>
      <c r="V55" s="34">
        <f t="shared" si="15"/>
        <v>1.0967098703888336</v>
      </c>
      <c r="W55" s="34">
        <f t="shared" si="15"/>
        <v>0.5</v>
      </c>
      <c r="X55" s="34">
        <f t="shared" si="15"/>
        <v>0.78041074249605058</v>
      </c>
      <c r="Y55" s="34">
        <f t="shared" si="15"/>
        <v>0.67540983606557381</v>
      </c>
      <c r="Z55" s="34">
        <f t="shared" si="15"/>
        <v>2.0618556701030927E-2</v>
      </c>
      <c r="AA55" s="20"/>
    </row>
    <row r="56" spans="1:27" s="2" customFormat="1" ht="30" hidden="1" customHeight="1" outlineLevel="1" x14ac:dyDescent="0.3">
      <c r="A56" s="16" t="s">
        <v>61</v>
      </c>
      <c r="B56" s="22">
        <v>4981</v>
      </c>
      <c r="C56" s="22">
        <f t="shared" si="14"/>
        <v>2762.7</v>
      </c>
      <c r="D56" s="14"/>
      <c r="E56" s="98"/>
      <c r="F56" s="33"/>
      <c r="G56" s="33">
        <v>52</v>
      </c>
      <c r="H56" s="33"/>
      <c r="I56" s="33"/>
      <c r="J56" s="33"/>
      <c r="K56" s="33">
        <v>100</v>
      </c>
      <c r="L56" s="33">
        <v>768</v>
      </c>
      <c r="M56" s="33">
        <v>780</v>
      </c>
      <c r="N56" s="33">
        <v>70</v>
      </c>
      <c r="O56" s="33">
        <v>14.7</v>
      </c>
      <c r="P56" s="33"/>
      <c r="Q56" s="33">
        <v>90</v>
      </c>
      <c r="R56" s="33">
        <v>67</v>
      </c>
      <c r="S56" s="33">
        <v>250</v>
      </c>
      <c r="T56" s="33">
        <v>157</v>
      </c>
      <c r="U56" s="33"/>
      <c r="V56" s="33"/>
      <c r="W56" s="33"/>
      <c r="X56" s="33"/>
      <c r="Y56" s="33">
        <v>412</v>
      </c>
      <c r="Z56" s="33">
        <v>2</v>
      </c>
      <c r="AA56" s="20"/>
    </row>
    <row r="57" spans="1:27" s="2" customFormat="1" ht="30" hidden="1" customHeight="1" x14ac:dyDescent="0.3">
      <c r="A57" s="10" t="s">
        <v>161</v>
      </c>
      <c r="B57" s="22"/>
      <c r="C57" s="22">
        <f t="shared" si="14"/>
        <v>0</v>
      </c>
      <c r="D57" s="14"/>
      <c r="E57" s="98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19"/>
    </row>
    <row r="58" spans="1:27" s="2" customFormat="1" ht="26.4" hidden="1" customHeight="1" x14ac:dyDescent="0.3">
      <c r="A58" s="31" t="s">
        <v>162</v>
      </c>
      <c r="B58" s="26">
        <v>942</v>
      </c>
      <c r="C58" s="26">
        <f t="shared" si="14"/>
        <v>860.40000000000009</v>
      </c>
      <c r="D58" s="8"/>
      <c r="E58" s="102">
        <v>963</v>
      </c>
      <c r="F58" s="25">
        <v>16</v>
      </c>
      <c r="G58" s="25">
        <v>117</v>
      </c>
      <c r="H58" s="25">
        <v>86.6</v>
      </c>
      <c r="I58" s="25">
        <v>5</v>
      </c>
      <c r="J58" s="25">
        <v>11</v>
      </c>
      <c r="K58" s="25">
        <v>13</v>
      </c>
      <c r="L58" s="25">
        <v>107</v>
      </c>
      <c r="M58" s="25">
        <v>78.3</v>
      </c>
      <c r="N58" s="25">
        <v>62</v>
      </c>
      <c r="O58" s="53">
        <v>11</v>
      </c>
      <c r="P58" s="25">
        <v>14</v>
      </c>
      <c r="Q58" s="25">
        <v>99</v>
      </c>
      <c r="R58" s="25"/>
      <c r="S58" s="25">
        <v>17</v>
      </c>
      <c r="T58" s="25">
        <v>49</v>
      </c>
      <c r="U58" s="25">
        <v>15</v>
      </c>
      <c r="V58" s="25">
        <v>1.5</v>
      </c>
      <c r="W58" s="25">
        <v>17</v>
      </c>
      <c r="X58" s="25">
        <v>87</v>
      </c>
      <c r="Y58" s="25">
        <v>54</v>
      </c>
      <c r="Z58" s="25"/>
      <c r="AA58" s="19"/>
    </row>
    <row r="59" spans="1:27" s="2" customFormat="1" ht="30" hidden="1" customHeight="1" x14ac:dyDescent="0.3">
      <c r="A59" s="12" t="s">
        <v>200</v>
      </c>
      <c r="B59" s="26">
        <v>364</v>
      </c>
      <c r="C59" s="26">
        <f t="shared" si="14"/>
        <v>519.5</v>
      </c>
      <c r="D59" s="8"/>
      <c r="E59" s="102"/>
      <c r="F59" s="25"/>
      <c r="G59" s="25"/>
      <c r="H59" s="25">
        <v>438</v>
      </c>
      <c r="I59" s="53"/>
      <c r="J59" s="25">
        <v>0</v>
      </c>
      <c r="K59" s="25"/>
      <c r="L59" s="25"/>
      <c r="M59" s="25">
        <v>25</v>
      </c>
      <c r="N59" s="53"/>
      <c r="O59" s="53"/>
      <c r="P59" s="25"/>
      <c r="Q59" s="25"/>
      <c r="R59" s="25"/>
      <c r="S59" s="25"/>
      <c r="T59" s="25"/>
      <c r="U59" s="25"/>
      <c r="V59" s="25">
        <v>1.5</v>
      </c>
      <c r="W59" s="25"/>
      <c r="X59" s="25"/>
      <c r="Y59" s="25">
        <v>50</v>
      </c>
      <c r="Z59" s="25">
        <v>5</v>
      </c>
      <c r="AA59" s="19"/>
    </row>
    <row r="60" spans="1:27" s="2" customFormat="1" ht="30" hidden="1" customHeight="1" x14ac:dyDescent="0.3">
      <c r="A60" s="12" t="s">
        <v>204</v>
      </c>
      <c r="B60" s="26">
        <f>B61+B64+B65+B67+B70+B71+B72</f>
        <v>31268</v>
      </c>
      <c r="C60" s="26">
        <f t="shared" si="14"/>
        <v>26774</v>
      </c>
      <c r="D60" s="8">
        <f>C60/B60</f>
        <v>0.8562747857234233</v>
      </c>
      <c r="E60" s="102"/>
      <c r="F60" s="56">
        <f>F61+F64+F65+F67+F70+F71+F72</f>
        <v>5900</v>
      </c>
      <c r="G60" s="56">
        <v>101</v>
      </c>
      <c r="H60" s="56">
        <f t="shared" ref="H60:Z60" si="16">H61+H64+H65+H67+H70+H71+H72</f>
        <v>1110</v>
      </c>
      <c r="I60" s="56">
        <f t="shared" si="16"/>
        <v>1449</v>
      </c>
      <c r="J60" s="56">
        <f t="shared" si="16"/>
        <v>947</v>
      </c>
      <c r="K60" s="56">
        <f t="shared" si="16"/>
        <v>6412</v>
      </c>
      <c r="L60" s="56">
        <f t="shared" si="16"/>
        <v>318</v>
      </c>
      <c r="M60" s="56">
        <f t="shared" si="16"/>
        <v>689</v>
      </c>
      <c r="N60" s="56">
        <v>841</v>
      </c>
      <c r="O60" s="56">
        <f t="shared" si="16"/>
        <v>0</v>
      </c>
      <c r="P60" s="56">
        <f t="shared" si="16"/>
        <v>1</v>
      </c>
      <c r="Q60" s="56">
        <f t="shared" si="16"/>
        <v>645</v>
      </c>
      <c r="R60" s="56">
        <f t="shared" si="16"/>
        <v>3888</v>
      </c>
      <c r="S60" s="56">
        <v>765</v>
      </c>
      <c r="T60" s="56">
        <f t="shared" si="16"/>
        <v>1196</v>
      </c>
      <c r="U60" s="56">
        <f t="shared" si="16"/>
        <v>200</v>
      </c>
      <c r="V60" s="56">
        <f>V61+V64+V65+V67+V70+V71+V72</f>
        <v>1167</v>
      </c>
      <c r="W60" s="56">
        <f t="shared" si="16"/>
        <v>332</v>
      </c>
      <c r="X60" s="56">
        <f t="shared" si="16"/>
        <v>592</v>
      </c>
      <c r="Y60" s="56">
        <f t="shared" si="16"/>
        <v>221</v>
      </c>
      <c r="Z60" s="56">
        <f t="shared" si="16"/>
        <v>0</v>
      </c>
      <c r="AA60" s="20"/>
    </row>
    <row r="61" spans="1:27" s="2" customFormat="1" ht="30" hidden="1" customHeight="1" x14ac:dyDescent="0.3">
      <c r="A61" s="17" t="s">
        <v>62</v>
      </c>
      <c r="B61" s="22">
        <v>965</v>
      </c>
      <c r="C61" s="26">
        <f t="shared" si="14"/>
        <v>461</v>
      </c>
      <c r="D61" s="14"/>
      <c r="E61" s="102">
        <v>982</v>
      </c>
      <c r="F61" s="33"/>
      <c r="G61" s="33"/>
      <c r="H61" s="33">
        <v>150</v>
      </c>
      <c r="I61" s="33"/>
      <c r="J61" s="33"/>
      <c r="K61" s="33"/>
      <c r="L61" s="33"/>
      <c r="M61" s="33"/>
      <c r="N61" s="33"/>
      <c r="O61" s="33"/>
      <c r="P61" s="33">
        <v>1</v>
      </c>
      <c r="Q61" s="33"/>
      <c r="R61" s="33"/>
      <c r="S61" s="33"/>
      <c r="T61" s="33"/>
      <c r="U61" s="33"/>
      <c r="V61" s="33">
        <v>310</v>
      </c>
      <c r="W61" s="33"/>
      <c r="X61" s="33"/>
      <c r="Y61" s="33"/>
      <c r="Z61" s="33"/>
      <c r="AA61" s="19"/>
    </row>
    <row r="62" spans="1:27" s="2" customFormat="1" ht="30" hidden="1" customHeight="1" outlineLevel="1" x14ac:dyDescent="0.3">
      <c r="A62" s="16" t="s">
        <v>63</v>
      </c>
      <c r="B62" s="22"/>
      <c r="C62" s="22">
        <f t="shared" ref="C62:C75" si="17">SUM(F62:Z62)</f>
        <v>0</v>
      </c>
      <c r="D62" s="14" t="e">
        <f>C62/B62</f>
        <v>#DIV/0!</v>
      </c>
      <c r="E62" s="10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20"/>
    </row>
    <row r="63" spans="1:27" s="2" customFormat="1" ht="30" hidden="1" customHeight="1" outlineLevel="1" x14ac:dyDescent="0.3">
      <c r="A63" s="16" t="s">
        <v>64</v>
      </c>
      <c r="B63" s="22"/>
      <c r="C63" s="22">
        <f t="shared" si="17"/>
        <v>0</v>
      </c>
      <c r="D63" s="14" t="e">
        <f>C63/B63</f>
        <v>#DIV/0!</v>
      </c>
      <c r="E63" s="102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20"/>
    </row>
    <row r="64" spans="1:27" s="2" customFormat="1" ht="30" hidden="1" customHeight="1" x14ac:dyDescent="0.3">
      <c r="A64" s="17" t="s">
        <v>65</v>
      </c>
      <c r="B64" s="22">
        <v>14073</v>
      </c>
      <c r="C64" s="22">
        <f t="shared" si="17"/>
        <v>11994</v>
      </c>
      <c r="D64" s="14"/>
      <c r="E64" s="102">
        <v>14825</v>
      </c>
      <c r="F64" s="36">
        <v>5900</v>
      </c>
      <c r="G64" s="36">
        <v>70</v>
      </c>
      <c r="H64" s="36"/>
      <c r="I64" s="36">
        <v>125</v>
      </c>
      <c r="J64" s="36">
        <v>37</v>
      </c>
      <c r="K64" s="36">
        <v>906</v>
      </c>
      <c r="L64" s="36">
        <v>134</v>
      </c>
      <c r="M64" s="36">
        <v>374</v>
      </c>
      <c r="N64" s="36"/>
      <c r="O64" s="36"/>
      <c r="P64" s="36"/>
      <c r="Q64" s="36">
        <v>605</v>
      </c>
      <c r="R64" s="36">
        <v>1841</v>
      </c>
      <c r="S64" s="36"/>
      <c r="T64" s="36">
        <v>808</v>
      </c>
      <c r="U64" s="36">
        <v>200</v>
      </c>
      <c r="V64" s="36"/>
      <c r="W64" s="36">
        <v>332</v>
      </c>
      <c r="X64" s="36">
        <v>487</v>
      </c>
      <c r="Y64" s="36">
        <v>175</v>
      </c>
      <c r="Z64" s="36"/>
      <c r="AA64" s="20"/>
    </row>
    <row r="65" spans="1:27" s="2" customFormat="1" ht="30" hidden="1" customHeight="1" x14ac:dyDescent="0.3">
      <c r="A65" s="17" t="s">
        <v>66</v>
      </c>
      <c r="B65" s="22">
        <v>10333</v>
      </c>
      <c r="C65" s="22">
        <f t="shared" si="17"/>
        <v>7412</v>
      </c>
      <c r="D65" s="14"/>
      <c r="E65" s="102">
        <v>9931</v>
      </c>
      <c r="F65" s="36"/>
      <c r="G65" s="36">
        <v>7</v>
      </c>
      <c r="H65" s="36">
        <v>350</v>
      </c>
      <c r="I65" s="36">
        <v>730</v>
      </c>
      <c r="J65" s="36">
        <v>254</v>
      </c>
      <c r="K65" s="36">
        <v>4415</v>
      </c>
      <c r="L65" s="36">
        <v>184</v>
      </c>
      <c r="M65" s="36"/>
      <c r="N65" s="36">
        <v>731</v>
      </c>
      <c r="O65" s="36"/>
      <c r="P65" s="36"/>
      <c r="Q65" s="36">
        <v>40</v>
      </c>
      <c r="R65" s="36">
        <v>20</v>
      </c>
      <c r="S65" s="36">
        <v>380</v>
      </c>
      <c r="T65" s="36">
        <v>250</v>
      </c>
      <c r="U65" s="36"/>
      <c r="V65" s="36"/>
      <c r="W65" s="36"/>
      <c r="X65" s="36">
        <v>5</v>
      </c>
      <c r="Y65" s="36">
        <v>46</v>
      </c>
      <c r="Z65" s="36"/>
      <c r="AA65" s="20"/>
    </row>
    <row r="66" spans="1:27" s="2" customFormat="1" ht="30" hidden="1" customHeight="1" x14ac:dyDescent="0.3">
      <c r="A66" s="17" t="s">
        <v>67</v>
      </c>
      <c r="B66" s="22">
        <v>11689</v>
      </c>
      <c r="C66" s="22">
        <f t="shared" si="17"/>
        <v>10283</v>
      </c>
      <c r="D66" s="14">
        <f>C66/B66</f>
        <v>0.87971597228163234</v>
      </c>
      <c r="E66" s="102">
        <v>12843</v>
      </c>
      <c r="F66" s="36"/>
      <c r="G66" s="36">
        <v>276</v>
      </c>
      <c r="H66" s="36">
        <v>937</v>
      </c>
      <c r="I66" s="36">
        <v>1113</v>
      </c>
      <c r="J66" s="36">
        <v>300</v>
      </c>
      <c r="K66" s="36">
        <v>186</v>
      </c>
      <c r="L66" s="36"/>
      <c r="M66" s="36">
        <v>1210</v>
      </c>
      <c r="N66" s="36">
        <v>155</v>
      </c>
      <c r="O66" s="36">
        <v>380</v>
      </c>
      <c r="P66" s="36">
        <v>190</v>
      </c>
      <c r="Q66" s="36">
        <v>708</v>
      </c>
      <c r="R66" s="36">
        <v>295</v>
      </c>
      <c r="S66" s="36"/>
      <c r="T66" s="36">
        <v>214</v>
      </c>
      <c r="U66" s="36">
        <v>1819</v>
      </c>
      <c r="V66" s="36"/>
      <c r="W66" s="36"/>
      <c r="X66" s="36">
        <v>584</v>
      </c>
      <c r="Y66" s="36">
        <v>1082</v>
      </c>
      <c r="Z66" s="36">
        <v>834</v>
      </c>
      <c r="AA66" s="20"/>
    </row>
    <row r="67" spans="1:27" s="2" customFormat="1" ht="30" hidden="1" customHeight="1" x14ac:dyDescent="0.3">
      <c r="A67" s="17" t="s">
        <v>68</v>
      </c>
      <c r="B67" s="22">
        <v>3120</v>
      </c>
      <c r="C67" s="22">
        <f t="shared" si="17"/>
        <v>2087</v>
      </c>
      <c r="D67" s="14"/>
      <c r="E67" s="102">
        <v>4222</v>
      </c>
      <c r="F67" s="36"/>
      <c r="G67" s="36"/>
      <c r="H67" s="36">
        <v>560</v>
      </c>
      <c r="I67" s="36"/>
      <c r="J67" s="36"/>
      <c r="K67" s="36">
        <v>660</v>
      </c>
      <c r="L67" s="36"/>
      <c r="M67" s="36">
        <v>215</v>
      </c>
      <c r="N67" s="36"/>
      <c r="O67" s="36"/>
      <c r="P67" s="36"/>
      <c r="Q67" s="36"/>
      <c r="R67" s="36"/>
      <c r="S67" s="36"/>
      <c r="T67" s="36"/>
      <c r="U67" s="36"/>
      <c r="V67" s="36">
        <v>652</v>
      </c>
      <c r="W67" s="36"/>
      <c r="X67" s="36"/>
      <c r="Y67" s="36"/>
      <c r="Z67" s="36"/>
      <c r="AA67" s="20"/>
    </row>
    <row r="68" spans="1:27" s="2" customFormat="1" ht="30" hidden="1" customHeight="1" x14ac:dyDescent="0.3">
      <c r="A68" s="17" t="s">
        <v>69</v>
      </c>
      <c r="B68" s="22">
        <v>19299</v>
      </c>
      <c r="C68" s="22">
        <f t="shared" si="17"/>
        <v>18624.400000000001</v>
      </c>
      <c r="D68" s="14"/>
      <c r="E68" s="102">
        <v>39137</v>
      </c>
      <c r="F68" s="36">
        <v>51.4</v>
      </c>
      <c r="G68" s="36">
        <v>135</v>
      </c>
      <c r="H68" s="36">
        <v>1749</v>
      </c>
      <c r="I68" s="36">
        <v>591</v>
      </c>
      <c r="J68" s="36">
        <v>568</v>
      </c>
      <c r="K68" s="36">
        <v>1165</v>
      </c>
      <c r="L68" s="36">
        <v>96</v>
      </c>
      <c r="M68" s="36">
        <v>2052</v>
      </c>
      <c r="N68" s="36">
        <v>94</v>
      </c>
      <c r="O68" s="36">
        <v>463</v>
      </c>
      <c r="P68" s="36">
        <v>240</v>
      </c>
      <c r="Q68" s="36">
        <v>1584</v>
      </c>
      <c r="R68" s="36">
        <v>1766</v>
      </c>
      <c r="S68" s="36">
        <v>263</v>
      </c>
      <c r="T68" s="36">
        <v>590</v>
      </c>
      <c r="U68" s="36">
        <v>488</v>
      </c>
      <c r="V68" s="36">
        <v>70</v>
      </c>
      <c r="W68" s="36">
        <v>45</v>
      </c>
      <c r="X68" s="36">
        <v>773</v>
      </c>
      <c r="Y68" s="36">
        <v>5187</v>
      </c>
      <c r="Z68" s="36">
        <v>654</v>
      </c>
      <c r="AA68" s="20"/>
    </row>
    <row r="69" spans="1:27" s="2" customFormat="1" ht="30" hidden="1" customHeight="1" x14ac:dyDescent="0.3">
      <c r="A69" s="17" t="s">
        <v>70</v>
      </c>
      <c r="B69" s="22">
        <v>9183</v>
      </c>
      <c r="C69" s="22">
        <f t="shared" si="17"/>
        <v>11812.3</v>
      </c>
      <c r="D69" s="14"/>
      <c r="E69" s="102">
        <v>14333</v>
      </c>
      <c r="F69" s="36">
        <v>255</v>
      </c>
      <c r="G69" s="36">
        <v>187</v>
      </c>
      <c r="H69" s="36">
        <v>4513</v>
      </c>
      <c r="I69" s="36">
        <v>1118</v>
      </c>
      <c r="J69" s="36">
        <v>302</v>
      </c>
      <c r="K69" s="36">
        <v>806</v>
      </c>
      <c r="L69" s="36">
        <v>422</v>
      </c>
      <c r="M69" s="36">
        <v>262</v>
      </c>
      <c r="N69" s="36">
        <v>193</v>
      </c>
      <c r="O69" s="36">
        <v>70</v>
      </c>
      <c r="P69" s="36">
        <v>55</v>
      </c>
      <c r="Q69" s="36">
        <v>130</v>
      </c>
      <c r="R69" s="36">
        <v>472</v>
      </c>
      <c r="S69" s="36">
        <v>327</v>
      </c>
      <c r="T69" s="36">
        <v>184</v>
      </c>
      <c r="U69" s="36">
        <v>238</v>
      </c>
      <c r="V69" s="36">
        <v>120</v>
      </c>
      <c r="W69" s="36">
        <v>38</v>
      </c>
      <c r="X69" s="36">
        <v>778.3</v>
      </c>
      <c r="Y69" s="36">
        <v>478</v>
      </c>
      <c r="Z69" s="36">
        <v>864</v>
      </c>
      <c r="AA69" s="20"/>
    </row>
    <row r="70" spans="1:27" s="2" customFormat="1" ht="30" hidden="1" customHeight="1" x14ac:dyDescent="0.3">
      <c r="A70" s="17" t="s">
        <v>71</v>
      </c>
      <c r="B70" s="22">
        <v>1001</v>
      </c>
      <c r="C70" s="22">
        <f t="shared" si="17"/>
        <v>503.8</v>
      </c>
      <c r="D70" s="14"/>
      <c r="E70" s="102">
        <v>1461</v>
      </c>
      <c r="F70" s="36"/>
      <c r="G70" s="36"/>
      <c r="H70" s="36"/>
      <c r="I70" s="36">
        <v>35</v>
      </c>
      <c r="J70" s="36"/>
      <c r="K70" s="36"/>
      <c r="L70" s="36"/>
      <c r="M70" s="36"/>
      <c r="N70" s="36"/>
      <c r="O70" s="36"/>
      <c r="P70" s="36"/>
      <c r="Q70" s="36"/>
      <c r="R70" s="36">
        <v>112</v>
      </c>
      <c r="S70" s="36">
        <v>13.8</v>
      </c>
      <c r="T70" s="36">
        <v>138</v>
      </c>
      <c r="U70" s="36"/>
      <c r="V70" s="36">
        <v>205</v>
      </c>
      <c r="W70" s="36"/>
      <c r="X70" s="36"/>
      <c r="Y70" s="36"/>
      <c r="Z70" s="36"/>
      <c r="AA70" s="20"/>
    </row>
    <row r="71" spans="1:27" s="2" customFormat="1" ht="30" hidden="1" customHeight="1" x14ac:dyDescent="0.3">
      <c r="A71" s="17" t="s">
        <v>72</v>
      </c>
      <c r="B71" s="22">
        <v>915</v>
      </c>
      <c r="C71" s="22">
        <f t="shared" si="17"/>
        <v>2435</v>
      </c>
      <c r="D71" s="14"/>
      <c r="E71" s="102">
        <v>1271</v>
      </c>
      <c r="F71" s="22"/>
      <c r="G71" s="22"/>
      <c r="H71" s="22"/>
      <c r="I71" s="38"/>
      <c r="J71" s="38">
        <v>20</v>
      </c>
      <c r="K71" s="36">
        <v>400</v>
      </c>
      <c r="L71" s="36"/>
      <c r="M71" s="36"/>
      <c r="N71" s="36"/>
      <c r="O71" s="36"/>
      <c r="P71" s="36"/>
      <c r="Q71" s="36"/>
      <c r="R71" s="36">
        <v>1915</v>
      </c>
      <c r="S71" s="36"/>
      <c r="T71" s="36"/>
      <c r="U71" s="36"/>
      <c r="V71" s="36"/>
      <c r="W71" s="36"/>
      <c r="X71" s="36">
        <v>100</v>
      </c>
      <c r="Y71" s="36"/>
      <c r="Z71" s="36"/>
      <c r="AA71" s="20"/>
    </row>
    <row r="72" spans="1:27" s="2" customFormat="1" ht="30" hidden="1" customHeight="1" x14ac:dyDescent="0.3">
      <c r="A72" s="17" t="s">
        <v>73</v>
      </c>
      <c r="B72" s="22">
        <v>861</v>
      </c>
      <c r="C72" s="22">
        <f t="shared" si="17"/>
        <v>1376</v>
      </c>
      <c r="D72" s="14"/>
      <c r="E72" s="102"/>
      <c r="F72" s="36"/>
      <c r="G72" s="36"/>
      <c r="H72" s="36">
        <v>50</v>
      </c>
      <c r="I72" s="36">
        <v>559</v>
      </c>
      <c r="J72" s="36">
        <v>636</v>
      </c>
      <c r="K72" s="36">
        <v>31</v>
      </c>
      <c r="L72" s="36"/>
      <c r="M72" s="36">
        <v>100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20"/>
    </row>
    <row r="73" spans="1:27" s="2" customFormat="1" ht="30" hidden="1" customHeight="1" x14ac:dyDescent="0.3">
      <c r="A73" s="17" t="s">
        <v>74</v>
      </c>
      <c r="B73" s="22"/>
      <c r="C73" s="22">
        <f t="shared" si="17"/>
        <v>0</v>
      </c>
      <c r="D73" s="14" t="e">
        <f>C73/B73</f>
        <v>#DIV/0!</v>
      </c>
      <c r="E73" s="102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20"/>
    </row>
    <row r="74" spans="1:27" s="2" customFormat="1" ht="30" hidden="1" customHeight="1" x14ac:dyDescent="0.3">
      <c r="A74" s="17" t="s">
        <v>75</v>
      </c>
      <c r="B74" s="22">
        <v>103</v>
      </c>
      <c r="C74" s="22">
        <f t="shared" si="17"/>
        <v>97</v>
      </c>
      <c r="D74" s="14"/>
      <c r="E74" s="102"/>
      <c r="F74" s="36"/>
      <c r="G74" s="36"/>
      <c r="H74" s="36"/>
      <c r="I74" s="36">
        <v>22</v>
      </c>
      <c r="J74" s="36"/>
      <c r="K74" s="36"/>
      <c r="L74" s="36"/>
      <c r="M74" s="36"/>
      <c r="N74" s="36"/>
      <c r="O74" s="36"/>
      <c r="P74" s="36"/>
      <c r="Q74" s="36"/>
      <c r="R74" s="36"/>
      <c r="S74" s="36">
        <v>30</v>
      </c>
      <c r="T74" s="36">
        <v>9</v>
      </c>
      <c r="U74" s="36"/>
      <c r="V74" s="36"/>
      <c r="W74" s="36"/>
      <c r="X74" s="36">
        <v>36</v>
      </c>
      <c r="Y74" s="36"/>
      <c r="Z74" s="36"/>
      <c r="AA74" s="20"/>
    </row>
    <row r="75" spans="1:27" ht="30" hidden="1" customHeight="1" x14ac:dyDescent="0.3">
      <c r="A75" s="10" t="s">
        <v>76</v>
      </c>
      <c r="B75" s="22"/>
      <c r="C75" s="22">
        <f t="shared" si="17"/>
        <v>0</v>
      </c>
      <c r="D75" s="14" t="e">
        <f>C75/B75</f>
        <v>#DIV/0!</v>
      </c>
      <c r="E75" s="102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7" ht="30" hidden="1" customHeight="1" x14ac:dyDescent="0.3">
      <c r="A76" s="31" t="s">
        <v>77</v>
      </c>
      <c r="B76" s="22">
        <v>103</v>
      </c>
      <c r="C76" s="22">
        <f>SUM(F76:Z76)</f>
        <v>105</v>
      </c>
      <c r="D76" s="14">
        <f>C76/B76</f>
        <v>1.0194174757281553</v>
      </c>
      <c r="E76" s="102"/>
      <c r="F76" s="36"/>
      <c r="G76" s="36"/>
      <c r="H76" s="36"/>
      <c r="I76" s="36">
        <v>22</v>
      </c>
      <c r="J76" s="36"/>
      <c r="K76" s="36"/>
      <c r="L76" s="36"/>
      <c r="M76" s="36"/>
      <c r="N76" s="36"/>
      <c r="O76" s="36"/>
      <c r="P76" s="36"/>
      <c r="Q76" s="36"/>
      <c r="R76" s="36"/>
      <c r="S76" s="36">
        <v>30</v>
      </c>
      <c r="T76" s="36">
        <v>15</v>
      </c>
      <c r="U76" s="36"/>
      <c r="V76" s="36"/>
      <c r="W76" s="36"/>
      <c r="X76" s="36">
        <v>38</v>
      </c>
      <c r="Y76" s="36"/>
      <c r="Z76" s="36"/>
    </row>
    <row r="77" spans="1:27" ht="30" hidden="1" customHeight="1" x14ac:dyDescent="0.3">
      <c r="A77" s="12" t="s">
        <v>52</v>
      </c>
      <c r="B77" s="32"/>
      <c r="C77" s="22">
        <f>SUM(F77:Z77)</f>
        <v>0</v>
      </c>
      <c r="D77" s="14" t="e">
        <f>C77/B77</f>
        <v>#DIV/0!</v>
      </c>
      <c r="E77" s="102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7" ht="30" hidden="1" customHeight="1" x14ac:dyDescent="0.3">
      <c r="A78" s="12" t="s">
        <v>78</v>
      </c>
      <c r="B78" s="32"/>
      <c r="C78" s="22">
        <f>SUM(F78:Z78)</f>
        <v>364</v>
      </c>
      <c r="D78" s="14"/>
      <c r="E78" s="102"/>
      <c r="F78" s="37">
        <v>8</v>
      </c>
      <c r="G78" s="37">
        <v>13</v>
      </c>
      <c r="H78" s="37">
        <v>48</v>
      </c>
      <c r="I78" s="37">
        <v>20</v>
      </c>
      <c r="J78" s="37">
        <v>15</v>
      </c>
      <c r="K78" s="37">
        <v>42</v>
      </c>
      <c r="L78" s="37">
        <v>13</v>
      </c>
      <c r="M78" s="37">
        <v>7</v>
      </c>
      <c r="N78" s="37">
        <v>10</v>
      </c>
      <c r="O78" s="37">
        <v>1</v>
      </c>
      <c r="P78" s="37"/>
      <c r="Q78" s="37">
        <v>8</v>
      </c>
      <c r="R78" s="37">
        <v>19</v>
      </c>
      <c r="S78" s="37">
        <v>31</v>
      </c>
      <c r="T78" s="37">
        <v>8</v>
      </c>
      <c r="U78" s="37">
        <v>11</v>
      </c>
      <c r="V78" s="37">
        <v>10</v>
      </c>
      <c r="W78" s="37">
        <v>3</v>
      </c>
      <c r="X78" s="37">
        <v>10</v>
      </c>
      <c r="Y78" s="37">
        <v>62</v>
      </c>
      <c r="Z78" s="37">
        <v>25</v>
      </c>
    </row>
    <row r="79" spans="1:27" ht="30" hidden="1" customHeight="1" x14ac:dyDescent="0.3">
      <c r="A79" s="12"/>
      <c r="B79" s="32"/>
      <c r="C79" s="38"/>
      <c r="D79" s="14" t="e">
        <f>C79/B79</f>
        <v>#DIV/0!</v>
      </c>
      <c r="E79" s="102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7" s="4" customFormat="1" ht="30" hidden="1" customHeight="1" x14ac:dyDescent="0.3">
      <c r="A80" s="74" t="s">
        <v>79</v>
      </c>
      <c r="B80" s="39">
        <v>12</v>
      </c>
      <c r="C80" s="39">
        <f>SUM(F80:Z80)</f>
        <v>22</v>
      </c>
      <c r="D80" s="14">
        <f>C80/B80</f>
        <v>1.8333333333333333</v>
      </c>
      <c r="E80" s="102"/>
      <c r="F80" s="152"/>
      <c r="G80" s="152">
        <v>1</v>
      </c>
      <c r="H80" s="152"/>
      <c r="I80" s="152">
        <v>4</v>
      </c>
      <c r="J80" s="152">
        <v>2</v>
      </c>
      <c r="K80" s="152"/>
      <c r="L80" s="152"/>
      <c r="M80" s="152">
        <v>2</v>
      </c>
      <c r="N80" s="152"/>
      <c r="O80" s="152">
        <v>1</v>
      </c>
      <c r="P80" s="152"/>
      <c r="Q80" s="152">
        <v>2</v>
      </c>
      <c r="R80" s="152">
        <v>3</v>
      </c>
      <c r="S80" s="152">
        <v>2</v>
      </c>
      <c r="T80" s="152">
        <v>2</v>
      </c>
      <c r="U80" s="152">
        <v>1</v>
      </c>
      <c r="V80" s="152"/>
      <c r="W80" s="152">
        <v>1</v>
      </c>
      <c r="X80" s="152">
        <v>1</v>
      </c>
      <c r="Y80" s="152"/>
      <c r="Z80" s="152"/>
    </row>
    <row r="81" spans="1:27" ht="30" hidden="1" customHeight="1" x14ac:dyDescent="0.3">
      <c r="A81" s="12"/>
      <c r="B81" s="32"/>
      <c r="C81" s="38"/>
      <c r="D81" s="14" t="e">
        <f>C81/B81</f>
        <v>#DIV/0!</v>
      </c>
      <c r="E81" s="14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7" ht="21.6" hidden="1" customHeight="1" x14ac:dyDescent="0.3">
      <c r="A82" s="12"/>
      <c r="B82" s="32"/>
      <c r="C82" s="18"/>
      <c r="D82" s="14"/>
      <c r="E82" s="14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7" s="42" customFormat="1" ht="30" hidden="1" customHeight="1" x14ac:dyDescent="0.3">
      <c r="A83" s="12" t="s">
        <v>80</v>
      </c>
      <c r="B83" s="41"/>
      <c r="C83" s="41">
        <f>SUM(F83:Z83)</f>
        <v>9102</v>
      </c>
      <c r="D83" s="14"/>
      <c r="E83" s="14"/>
      <c r="F83" s="93">
        <f t="shared" ref="F83:Z83" si="18">(F42-F84)</f>
        <v>302</v>
      </c>
      <c r="G83" s="93">
        <f t="shared" si="18"/>
        <v>0</v>
      </c>
      <c r="H83" s="93">
        <f t="shared" si="18"/>
        <v>1429</v>
      </c>
      <c r="I83" s="93">
        <f t="shared" si="18"/>
        <v>306</v>
      </c>
      <c r="J83" s="93">
        <f t="shared" si="18"/>
        <v>80</v>
      </c>
      <c r="K83" s="93">
        <f t="shared" si="18"/>
        <v>0</v>
      </c>
      <c r="L83" s="93">
        <f t="shared" si="18"/>
        <v>98</v>
      </c>
      <c r="M83" s="93">
        <f t="shared" si="18"/>
        <v>478</v>
      </c>
      <c r="N83" s="93">
        <f t="shared" si="18"/>
        <v>275</v>
      </c>
      <c r="O83" s="93">
        <f t="shared" si="18"/>
        <v>30</v>
      </c>
      <c r="P83" s="93">
        <f t="shared" si="18"/>
        <v>442</v>
      </c>
      <c r="Q83" s="93">
        <f t="shared" si="18"/>
        <v>466</v>
      </c>
      <c r="R83" s="93">
        <f t="shared" si="18"/>
        <v>457</v>
      </c>
      <c r="S83" s="93">
        <f t="shared" si="18"/>
        <v>738</v>
      </c>
      <c r="T83" s="93">
        <f t="shared" si="18"/>
        <v>539</v>
      </c>
      <c r="U83" s="93">
        <f t="shared" si="18"/>
        <v>153</v>
      </c>
      <c r="V83" s="93">
        <f t="shared" si="18"/>
        <v>2085</v>
      </c>
      <c r="W83" s="93">
        <f t="shared" si="18"/>
        <v>626</v>
      </c>
      <c r="X83" s="93">
        <f t="shared" si="18"/>
        <v>598</v>
      </c>
      <c r="Y83" s="93">
        <f t="shared" si="18"/>
        <v>0</v>
      </c>
      <c r="Z83" s="93">
        <f t="shared" si="18"/>
        <v>0</v>
      </c>
    </row>
    <row r="84" spans="1:27" ht="30.6" hidden="1" customHeight="1" x14ac:dyDescent="0.3">
      <c r="A84" s="12" t="s">
        <v>81</v>
      </c>
      <c r="B84" s="22">
        <v>213382</v>
      </c>
      <c r="C84" s="22">
        <f>SUM(F84:Z84)</f>
        <v>195920</v>
      </c>
      <c r="D84" s="14"/>
      <c r="E84" s="14"/>
      <c r="F84" s="9">
        <v>8529</v>
      </c>
      <c r="G84" s="9">
        <v>6007</v>
      </c>
      <c r="H84" s="9">
        <v>13125</v>
      </c>
      <c r="I84" s="9">
        <v>12611</v>
      </c>
      <c r="J84" s="9">
        <v>5905</v>
      </c>
      <c r="K84" s="9">
        <v>12100</v>
      </c>
      <c r="L84" s="9">
        <v>9773</v>
      </c>
      <c r="M84" s="9">
        <v>11490</v>
      </c>
      <c r="N84" s="9">
        <v>10267</v>
      </c>
      <c r="O84" s="9">
        <v>3000</v>
      </c>
      <c r="P84" s="9">
        <v>6411</v>
      </c>
      <c r="Q84" s="9">
        <v>8254</v>
      </c>
      <c r="R84" s="9">
        <v>11612</v>
      </c>
      <c r="S84" s="9">
        <v>12792</v>
      </c>
      <c r="T84" s="9">
        <v>12546</v>
      </c>
      <c r="U84" s="9">
        <v>9671</v>
      </c>
      <c r="V84" s="9">
        <v>7225</v>
      </c>
      <c r="W84" s="9">
        <v>2750</v>
      </c>
      <c r="X84" s="9">
        <v>7012</v>
      </c>
      <c r="Y84" s="9">
        <v>15901</v>
      </c>
      <c r="Z84" s="9">
        <v>8939</v>
      </c>
      <c r="AA84" s="19"/>
    </row>
    <row r="85" spans="1:27" ht="30.6" hidden="1" customHeight="1" x14ac:dyDescent="0.3">
      <c r="A85" s="12" t="s">
        <v>201</v>
      </c>
      <c r="B85" s="22"/>
      <c r="C85" s="22">
        <f>SUM(F85:Z85)</f>
        <v>22549.5</v>
      </c>
      <c r="D85" s="14"/>
      <c r="E85" s="14"/>
      <c r="F85" s="9">
        <v>125</v>
      </c>
      <c r="G85" s="9"/>
      <c r="H85" s="9"/>
      <c r="I85" s="9">
        <v>375.5</v>
      </c>
      <c r="J85" s="9">
        <v>0</v>
      </c>
      <c r="K85" s="9">
        <v>3865</v>
      </c>
      <c r="L85" s="9">
        <v>1883</v>
      </c>
      <c r="M85" s="9">
        <v>1800</v>
      </c>
      <c r="N85" s="9"/>
      <c r="O85" s="9"/>
      <c r="P85" s="9"/>
      <c r="Q85" s="9">
        <v>527</v>
      </c>
      <c r="R85" s="9"/>
      <c r="S85" s="9">
        <v>8211</v>
      </c>
      <c r="T85" s="9">
        <v>0</v>
      </c>
      <c r="U85" s="9">
        <v>0</v>
      </c>
      <c r="V85" s="9"/>
      <c r="W85" s="9"/>
      <c r="X85" s="9">
        <v>400</v>
      </c>
      <c r="Y85" s="9">
        <v>3150</v>
      </c>
      <c r="Z85" s="9">
        <v>2213</v>
      </c>
      <c r="AA85" s="19"/>
    </row>
    <row r="86" spans="1:27" ht="30" hidden="1" customHeight="1" x14ac:dyDescent="0.3">
      <c r="A86" s="12" t="s">
        <v>202</v>
      </c>
      <c r="B86" s="32"/>
      <c r="C86" s="22">
        <f>SUM(F86:Z86)</f>
        <v>47</v>
      </c>
      <c r="D86" s="14" t="e">
        <f>C86/B86</f>
        <v>#DIV/0!</v>
      </c>
      <c r="E86" s="14"/>
      <c r="F86" s="9">
        <v>1</v>
      </c>
      <c r="G86" s="9"/>
      <c r="H86" s="9"/>
      <c r="I86" s="9">
        <v>1</v>
      </c>
      <c r="J86" s="9">
        <v>0</v>
      </c>
      <c r="K86" s="9">
        <v>3</v>
      </c>
      <c r="L86" s="9">
        <v>3</v>
      </c>
      <c r="M86" s="9">
        <v>3</v>
      </c>
      <c r="N86" s="9"/>
      <c r="O86" s="9"/>
      <c r="P86" s="9"/>
      <c r="Q86" s="9">
        <v>1</v>
      </c>
      <c r="R86" s="9"/>
      <c r="S86" s="9">
        <v>25</v>
      </c>
      <c r="T86" s="9">
        <v>0</v>
      </c>
      <c r="U86" s="9">
        <v>0</v>
      </c>
      <c r="V86" s="9"/>
      <c r="W86" s="9"/>
      <c r="X86" s="9">
        <v>1</v>
      </c>
      <c r="Y86" s="9">
        <v>4</v>
      </c>
      <c r="Z86" s="9">
        <v>5</v>
      </c>
    </row>
    <row r="87" spans="1:27" s="42" customFormat="1" ht="30" hidden="1" customHeight="1" x14ac:dyDescent="0.3">
      <c r="A87" s="12" t="s">
        <v>82</v>
      </c>
      <c r="B87" s="41"/>
      <c r="C87" s="41"/>
      <c r="D87" s="14"/>
      <c r="E87" s="1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7" ht="30" hidden="1" customHeight="1" x14ac:dyDescent="0.3">
      <c r="A88" s="12" t="s">
        <v>83</v>
      </c>
      <c r="B88" s="33"/>
      <c r="C88" s="26">
        <f>SUM(F88:Z88)</f>
        <v>0</v>
      </c>
      <c r="D88" s="14" t="e">
        <f>C88/B88</f>
        <v>#DIV/0!</v>
      </c>
      <c r="E88" s="98"/>
      <c r="F88" s="33"/>
      <c r="G88" s="33"/>
      <c r="H88" s="33"/>
      <c r="I88" s="33"/>
      <c r="J88" s="33"/>
      <c r="K88" s="33"/>
      <c r="L88" s="33"/>
      <c r="M88" s="33"/>
      <c r="N88" s="33"/>
      <c r="O88" s="35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7" ht="30" hidden="1" customHeight="1" x14ac:dyDescent="0.3">
      <c r="A89" s="43" t="s">
        <v>84</v>
      </c>
      <c r="B89" s="44"/>
      <c r="C89" s="44"/>
      <c r="D89" s="14" t="e">
        <f>C89/B89</f>
        <v>#DIV/0!</v>
      </c>
      <c r="E89" s="99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7" ht="30" hidden="1" customHeight="1" x14ac:dyDescent="0.3">
      <c r="A90" s="12" t="s">
        <v>85</v>
      </c>
      <c r="B90" s="40"/>
      <c r="C90" s="40"/>
      <c r="D90" s="14" t="e">
        <f>C90/B90</f>
        <v>#DIV/0!</v>
      </c>
      <c r="E90" s="99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7" ht="30" hidden="1" customHeight="1" x14ac:dyDescent="0.3">
      <c r="A91" s="12" t="s">
        <v>86</v>
      </c>
      <c r="B91" s="28"/>
      <c r="C91" s="28" t="e">
        <f>C90/C89</f>
        <v>#DIV/0!</v>
      </c>
      <c r="D91" s="14" t="e">
        <f>C91/B91</f>
        <v>#DIV/0!</v>
      </c>
      <c r="E91" s="99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7" ht="30" hidden="1" customHeight="1" x14ac:dyDescent="0.3">
      <c r="A92" s="43" t="s">
        <v>177</v>
      </c>
      <c r="B92" s="78"/>
      <c r="C92" s="78"/>
      <c r="D92" s="46"/>
      <c r="E92" s="46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7" s="11" customFormat="1" ht="30" hidden="1" customHeight="1" outlineLevel="1" x14ac:dyDescent="0.25">
      <c r="A93" s="47" t="s">
        <v>87</v>
      </c>
      <c r="B93" s="22">
        <v>269496</v>
      </c>
      <c r="C93" s="26">
        <f t="shared" ref="C93:C161" si="19">SUM(F93:Z93)</f>
        <v>291493</v>
      </c>
      <c r="D93" s="14">
        <f>C93/B93</f>
        <v>1.0816227328049397</v>
      </c>
      <c r="E93" s="14"/>
      <c r="F93" s="9">
        <v>12488</v>
      </c>
      <c r="G93" s="9">
        <v>8189</v>
      </c>
      <c r="H93" s="9">
        <v>17843</v>
      </c>
      <c r="I93" s="9">
        <v>18108</v>
      </c>
      <c r="J93" s="9">
        <v>8809</v>
      </c>
      <c r="K93" s="9">
        <v>20108</v>
      </c>
      <c r="L93" s="9">
        <v>13038</v>
      </c>
      <c r="M93" s="9">
        <v>15559</v>
      </c>
      <c r="N93" s="9">
        <v>15266</v>
      </c>
      <c r="O93" s="9">
        <v>4358</v>
      </c>
      <c r="P93" s="9">
        <v>9482</v>
      </c>
      <c r="Q93" s="9">
        <v>14031</v>
      </c>
      <c r="R93" s="9">
        <v>18400</v>
      </c>
      <c r="S93" s="9">
        <v>16658</v>
      </c>
      <c r="T93" s="9">
        <v>20579</v>
      </c>
      <c r="U93" s="9">
        <v>13864</v>
      </c>
      <c r="V93" s="9">
        <v>11507</v>
      </c>
      <c r="W93" s="9">
        <v>5389</v>
      </c>
      <c r="X93" s="9">
        <v>13504</v>
      </c>
      <c r="Y93" s="9">
        <v>23514</v>
      </c>
      <c r="Z93" s="9">
        <v>10799</v>
      </c>
    </row>
    <row r="94" spans="1:27" s="11" customFormat="1" ht="30" hidden="1" customHeight="1" outlineLevel="1" x14ac:dyDescent="0.25">
      <c r="A94" s="47" t="s">
        <v>92</v>
      </c>
      <c r="B94" s="38"/>
      <c r="C94" s="26">
        <f t="shared" si="19"/>
        <v>0</v>
      </c>
      <c r="D94" s="14"/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7" s="11" customFormat="1" ht="30" hidden="1" customHeight="1" outlineLevel="1" x14ac:dyDescent="0.25">
      <c r="A95" s="47" t="s">
        <v>154</v>
      </c>
      <c r="B95" s="38"/>
      <c r="C95" s="26">
        <f t="shared" si="19"/>
        <v>0</v>
      </c>
      <c r="D95" s="14"/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7" s="11" customFormat="1" ht="34.200000000000003" hidden="1" customHeight="1" outlineLevel="1" x14ac:dyDescent="0.25">
      <c r="A96" s="47" t="s">
        <v>155</v>
      </c>
      <c r="B96" s="38"/>
      <c r="C96" s="26">
        <f t="shared" si="19"/>
        <v>0</v>
      </c>
      <c r="D96" s="14"/>
      <c r="E96" s="1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s="49" customFormat="1" ht="34.799999999999997" hidden="1" customHeight="1" outlineLevel="1" x14ac:dyDescent="0.25">
      <c r="A97" s="12" t="s">
        <v>88</v>
      </c>
      <c r="B97" s="38"/>
      <c r="C97" s="26">
        <f t="shared" si="19"/>
        <v>30</v>
      </c>
      <c r="D97" s="14"/>
      <c r="E97" s="14"/>
      <c r="F97" s="9"/>
      <c r="G97" s="9"/>
      <c r="H97" s="9"/>
      <c r="I97" s="9">
        <v>30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s="49" customFormat="1" ht="36.6" hidden="1" customHeight="1" outlineLevel="1" x14ac:dyDescent="0.25">
      <c r="A98" s="12" t="s">
        <v>89</v>
      </c>
      <c r="B98" s="38"/>
      <c r="C98" s="26">
        <f t="shared" si="19"/>
        <v>2095</v>
      </c>
      <c r="D98" s="14"/>
      <c r="E98" s="14"/>
      <c r="F98" s="9"/>
      <c r="G98" s="9"/>
      <c r="H98" s="9"/>
      <c r="I98" s="9">
        <v>404</v>
      </c>
      <c r="J98" s="9"/>
      <c r="K98" s="9"/>
      <c r="L98" s="9"/>
      <c r="M98" s="9">
        <v>571</v>
      </c>
      <c r="N98" s="9"/>
      <c r="O98" s="9"/>
      <c r="P98" s="9"/>
      <c r="Q98" s="9">
        <v>33</v>
      </c>
      <c r="R98" s="9">
        <v>747</v>
      </c>
      <c r="S98" s="9"/>
      <c r="T98" s="9"/>
      <c r="U98" s="9">
        <v>340</v>
      </c>
      <c r="V98" s="9"/>
      <c r="W98" s="9"/>
      <c r="X98" s="9"/>
      <c r="Y98" s="9"/>
      <c r="Z98" s="9"/>
    </row>
    <row r="99" spans="1:26" s="11" customFormat="1" ht="34.200000000000003" customHeight="1" outlineLevel="1" x14ac:dyDescent="0.25">
      <c r="A99" s="10" t="s">
        <v>90</v>
      </c>
      <c r="B99" s="26">
        <v>265669</v>
      </c>
      <c r="C99" s="26">
        <f t="shared" si="19"/>
        <v>289670</v>
      </c>
      <c r="D99" s="14">
        <f>C99/B99</f>
        <v>1.0903417410386609</v>
      </c>
      <c r="E99" s="14"/>
      <c r="F99" s="9">
        <f>F93-F97-F98</f>
        <v>12488</v>
      </c>
      <c r="G99" s="9">
        <f t="shared" ref="G99:Z99" si="20">G93-G97-G98</f>
        <v>8189</v>
      </c>
      <c r="H99" s="9">
        <f t="shared" si="20"/>
        <v>17843</v>
      </c>
      <c r="I99" s="9">
        <v>17787</v>
      </c>
      <c r="J99" s="9">
        <f t="shared" si="20"/>
        <v>8809</v>
      </c>
      <c r="K99" s="9">
        <f t="shared" si="20"/>
        <v>20108</v>
      </c>
      <c r="L99" s="9">
        <v>13046</v>
      </c>
      <c r="M99" s="9">
        <v>15033</v>
      </c>
      <c r="N99" s="9">
        <f t="shared" si="20"/>
        <v>15266</v>
      </c>
      <c r="O99" s="9">
        <f t="shared" si="20"/>
        <v>4358</v>
      </c>
      <c r="P99" s="9">
        <f t="shared" si="20"/>
        <v>9482</v>
      </c>
      <c r="Q99" s="9">
        <f t="shared" si="20"/>
        <v>13998</v>
      </c>
      <c r="R99" s="9">
        <f t="shared" si="20"/>
        <v>17653</v>
      </c>
      <c r="S99" s="9">
        <f t="shared" si="20"/>
        <v>16658</v>
      </c>
      <c r="T99" s="9">
        <f t="shared" si="20"/>
        <v>20579</v>
      </c>
      <c r="U99" s="9">
        <f t="shared" si="20"/>
        <v>13524</v>
      </c>
      <c r="V99" s="9">
        <v>11643</v>
      </c>
      <c r="W99" s="9">
        <f t="shared" si="20"/>
        <v>5389</v>
      </c>
      <c r="X99" s="9">
        <f t="shared" si="20"/>
        <v>13504</v>
      </c>
      <c r="Y99" s="9">
        <f t="shared" si="20"/>
        <v>23514</v>
      </c>
      <c r="Z99" s="9">
        <f t="shared" si="20"/>
        <v>10799</v>
      </c>
    </row>
    <row r="100" spans="1:26" s="11" customFormat="1" ht="30" customHeight="1" x14ac:dyDescent="0.25">
      <c r="A100" s="31" t="s">
        <v>91</v>
      </c>
      <c r="B100" s="22">
        <v>265084</v>
      </c>
      <c r="C100" s="26">
        <f t="shared" si="19"/>
        <v>289670</v>
      </c>
      <c r="D100" s="14">
        <f>C100/B100</f>
        <v>1.0927479591374809</v>
      </c>
      <c r="E100" s="14"/>
      <c r="F100" s="38">
        <v>12488</v>
      </c>
      <c r="G100" s="38">
        <v>8189</v>
      </c>
      <c r="H100" s="38">
        <v>17843</v>
      </c>
      <c r="I100" s="38">
        <v>17787</v>
      </c>
      <c r="J100" s="38">
        <v>8809</v>
      </c>
      <c r="K100" s="38">
        <v>20108</v>
      </c>
      <c r="L100" s="38">
        <v>13046</v>
      </c>
      <c r="M100" s="38">
        <v>15033</v>
      </c>
      <c r="N100" s="38">
        <v>15266</v>
      </c>
      <c r="O100" s="38">
        <v>4358</v>
      </c>
      <c r="P100" s="38">
        <v>9482</v>
      </c>
      <c r="Q100" s="38">
        <v>13998</v>
      </c>
      <c r="R100" s="38">
        <v>17653</v>
      </c>
      <c r="S100" s="38">
        <v>16658</v>
      </c>
      <c r="T100" s="38">
        <v>20579</v>
      </c>
      <c r="U100" s="38">
        <v>13524</v>
      </c>
      <c r="V100" s="38">
        <v>11643</v>
      </c>
      <c r="W100" s="38">
        <v>5389</v>
      </c>
      <c r="X100" s="38">
        <v>13504</v>
      </c>
      <c r="Y100" s="38">
        <v>23514</v>
      </c>
      <c r="Z100" s="38">
        <v>10799</v>
      </c>
    </row>
    <row r="101" spans="1:26" s="11" customFormat="1" ht="30" customHeight="1" x14ac:dyDescent="0.25">
      <c r="A101" s="12" t="s">
        <v>183</v>
      </c>
      <c r="B101" s="28">
        <f>B100/B99</f>
        <v>0.99779801181169048</v>
      </c>
      <c r="C101" s="28">
        <f>C100/C99</f>
        <v>1</v>
      </c>
      <c r="D101" s="14"/>
      <c r="E101" s="28" t="e">
        <f>E100/E99</f>
        <v>#DIV/0!</v>
      </c>
      <c r="F101" s="28">
        <f>F100/F99</f>
        <v>1</v>
      </c>
      <c r="G101" s="28">
        <f>G100/G99</f>
        <v>1</v>
      </c>
      <c r="H101" s="28">
        <f t="shared" ref="H101:Z101" si="21">H100/H99</f>
        <v>1</v>
      </c>
      <c r="I101" s="28">
        <f t="shared" si="21"/>
        <v>1</v>
      </c>
      <c r="J101" s="28">
        <f t="shared" si="21"/>
        <v>1</v>
      </c>
      <c r="K101" s="28">
        <f t="shared" si="21"/>
        <v>1</v>
      </c>
      <c r="L101" s="28">
        <f t="shared" si="21"/>
        <v>1</v>
      </c>
      <c r="M101" s="28">
        <f t="shared" si="21"/>
        <v>1</v>
      </c>
      <c r="N101" s="28">
        <f t="shared" si="21"/>
        <v>1</v>
      </c>
      <c r="O101" s="28">
        <f t="shared" si="21"/>
        <v>1</v>
      </c>
      <c r="P101" s="28">
        <f t="shared" si="21"/>
        <v>1</v>
      </c>
      <c r="Q101" s="28">
        <f t="shared" si="21"/>
        <v>1</v>
      </c>
      <c r="R101" s="28">
        <f t="shared" si="21"/>
        <v>1</v>
      </c>
      <c r="S101" s="28">
        <f t="shared" si="21"/>
        <v>1</v>
      </c>
      <c r="T101" s="28">
        <f t="shared" si="21"/>
        <v>1</v>
      </c>
      <c r="U101" s="28">
        <f t="shared" si="21"/>
        <v>1</v>
      </c>
      <c r="V101" s="28">
        <f t="shared" si="21"/>
        <v>1</v>
      </c>
      <c r="W101" s="28">
        <f t="shared" si="21"/>
        <v>1</v>
      </c>
      <c r="X101" s="28">
        <f t="shared" si="21"/>
        <v>1</v>
      </c>
      <c r="Y101" s="28">
        <f t="shared" si="21"/>
        <v>1</v>
      </c>
      <c r="Z101" s="28">
        <f t="shared" si="21"/>
        <v>1</v>
      </c>
    </row>
    <row r="102" spans="1:26" s="90" customFormat="1" ht="31.8" hidden="1" customHeight="1" x14ac:dyDescent="0.25">
      <c r="A102" s="88" t="s">
        <v>96</v>
      </c>
      <c r="B102" s="91">
        <f>B99-B100</f>
        <v>585</v>
      </c>
      <c r="C102" s="120">
        <f t="shared" si="19"/>
        <v>0</v>
      </c>
      <c r="D102" s="91"/>
      <c r="E102" s="91"/>
      <c r="F102" s="91">
        <f t="shared" ref="F102:Z102" si="22">F99-F100</f>
        <v>0</v>
      </c>
      <c r="G102" s="91">
        <f t="shared" si="22"/>
        <v>0</v>
      </c>
      <c r="H102" s="91">
        <f t="shared" si="22"/>
        <v>0</v>
      </c>
      <c r="I102" s="91">
        <f t="shared" si="22"/>
        <v>0</v>
      </c>
      <c r="J102" s="91">
        <f t="shared" si="22"/>
        <v>0</v>
      </c>
      <c r="K102" s="91">
        <f t="shared" si="22"/>
        <v>0</v>
      </c>
      <c r="L102" s="91">
        <f t="shared" si="22"/>
        <v>0</v>
      </c>
      <c r="M102" s="91">
        <f t="shared" si="22"/>
        <v>0</v>
      </c>
      <c r="N102" s="91">
        <f t="shared" si="22"/>
        <v>0</v>
      </c>
      <c r="O102" s="91">
        <f t="shared" si="22"/>
        <v>0</v>
      </c>
      <c r="P102" s="91">
        <f t="shared" si="22"/>
        <v>0</v>
      </c>
      <c r="Q102" s="91">
        <f t="shared" si="22"/>
        <v>0</v>
      </c>
      <c r="R102" s="91">
        <f t="shared" si="22"/>
        <v>0</v>
      </c>
      <c r="S102" s="91">
        <f t="shared" si="22"/>
        <v>0</v>
      </c>
      <c r="T102" s="91">
        <f t="shared" si="22"/>
        <v>0</v>
      </c>
      <c r="U102" s="91">
        <f t="shared" si="22"/>
        <v>0</v>
      </c>
      <c r="V102" s="91">
        <f t="shared" si="22"/>
        <v>0</v>
      </c>
      <c r="W102" s="91">
        <f t="shared" si="22"/>
        <v>0</v>
      </c>
      <c r="X102" s="91">
        <f t="shared" si="22"/>
        <v>0</v>
      </c>
      <c r="Y102" s="91">
        <f t="shared" si="22"/>
        <v>0</v>
      </c>
      <c r="Z102" s="91">
        <f t="shared" si="22"/>
        <v>0</v>
      </c>
    </row>
    <row r="103" spans="1:26" s="11" customFormat="1" ht="30" hidden="1" customHeight="1" x14ac:dyDescent="0.25">
      <c r="A103" s="10" t="s">
        <v>92</v>
      </c>
      <c r="B103" s="38">
        <v>79045</v>
      </c>
      <c r="C103" s="26">
        <f t="shared" si="19"/>
        <v>105632</v>
      </c>
      <c r="D103" s="14">
        <f>C103/B103</f>
        <v>1.3363527104813713</v>
      </c>
      <c r="E103" s="14"/>
      <c r="F103" s="9">
        <v>5387</v>
      </c>
      <c r="G103" s="9">
        <v>2730</v>
      </c>
      <c r="H103" s="9">
        <v>5970</v>
      </c>
      <c r="I103" s="9">
        <v>6305</v>
      </c>
      <c r="J103" s="9">
        <v>3279</v>
      </c>
      <c r="K103" s="9">
        <v>7284</v>
      </c>
      <c r="L103" s="9">
        <v>3188</v>
      </c>
      <c r="M103" s="9">
        <v>4546</v>
      </c>
      <c r="N103" s="9">
        <v>5214</v>
      </c>
      <c r="O103" s="9">
        <v>1420</v>
      </c>
      <c r="P103" s="9">
        <v>2604</v>
      </c>
      <c r="Q103" s="9">
        <v>5465</v>
      </c>
      <c r="R103" s="9">
        <v>8322</v>
      </c>
      <c r="S103" s="9">
        <v>6026</v>
      </c>
      <c r="T103" s="9">
        <v>6336</v>
      </c>
      <c r="U103" s="9">
        <v>4732</v>
      </c>
      <c r="V103" s="9">
        <v>5250</v>
      </c>
      <c r="W103" s="9">
        <v>2433</v>
      </c>
      <c r="X103" s="9">
        <v>4890</v>
      </c>
      <c r="Y103" s="9">
        <v>11561</v>
      </c>
      <c r="Z103" s="9">
        <v>2690</v>
      </c>
    </row>
    <row r="104" spans="1:26" s="11" customFormat="1" ht="30" hidden="1" customHeight="1" x14ac:dyDescent="0.25">
      <c r="A104" s="10" t="s">
        <v>93</v>
      </c>
      <c r="B104" s="38">
        <v>3769</v>
      </c>
      <c r="C104" s="26">
        <f t="shared" si="19"/>
        <v>7414</v>
      </c>
      <c r="D104" s="14">
        <f>C104/B104</f>
        <v>1.9671000265322367</v>
      </c>
      <c r="E104" s="14"/>
      <c r="F104" s="9">
        <v>50</v>
      </c>
      <c r="G104" s="9">
        <v>620</v>
      </c>
      <c r="H104" s="9"/>
      <c r="I104" s="9">
        <v>225</v>
      </c>
      <c r="J104" s="9">
        <v>306</v>
      </c>
      <c r="K104" s="9">
        <v>491</v>
      </c>
      <c r="L104" s="9">
        <v>1719</v>
      </c>
      <c r="M104" s="9">
        <v>457</v>
      </c>
      <c r="N104" s="9">
        <v>15</v>
      </c>
      <c r="O104" s="9"/>
      <c r="P104" s="9"/>
      <c r="Q104" s="9"/>
      <c r="R104" s="9"/>
      <c r="S104" s="9">
        <v>280</v>
      </c>
      <c r="T104" s="9">
        <v>831</v>
      </c>
      <c r="U104" s="9">
        <v>126</v>
      </c>
      <c r="V104" s="9"/>
      <c r="W104" s="9"/>
      <c r="X104" s="9">
        <v>497</v>
      </c>
      <c r="Y104" s="9">
        <v>945</v>
      </c>
      <c r="Z104" s="9">
        <v>852</v>
      </c>
    </row>
    <row r="105" spans="1:26" s="11" customFormat="1" ht="30" hidden="1" customHeight="1" x14ac:dyDescent="0.25">
      <c r="A105" s="10" t="s">
        <v>94</v>
      </c>
      <c r="B105" s="38">
        <v>81863</v>
      </c>
      <c r="C105" s="26">
        <f t="shared" si="19"/>
        <v>71988</v>
      </c>
      <c r="D105" s="14">
        <f>C105/B105</f>
        <v>0.8793716330943161</v>
      </c>
      <c r="E105" s="14"/>
      <c r="F105" s="9">
        <v>2032</v>
      </c>
      <c r="G105" s="9">
        <v>2601</v>
      </c>
      <c r="H105" s="9">
        <v>6990</v>
      </c>
      <c r="I105" s="9">
        <v>4468</v>
      </c>
      <c r="J105" s="9">
        <v>1824</v>
      </c>
      <c r="K105" s="9">
        <v>5980</v>
      </c>
      <c r="L105" s="9">
        <v>2290</v>
      </c>
      <c r="M105" s="9">
        <v>4179</v>
      </c>
      <c r="N105" s="9">
        <v>3663</v>
      </c>
      <c r="O105" s="9">
        <v>1245</v>
      </c>
      <c r="P105" s="9">
        <v>2479</v>
      </c>
      <c r="Q105" s="9">
        <v>3582</v>
      </c>
      <c r="R105" s="9">
        <v>3428</v>
      </c>
      <c r="S105" s="9">
        <v>2993</v>
      </c>
      <c r="T105" s="9">
        <v>5097</v>
      </c>
      <c r="U105" s="9">
        <v>3319</v>
      </c>
      <c r="V105" s="9">
        <v>3882</v>
      </c>
      <c r="W105" s="9">
        <v>1157</v>
      </c>
      <c r="X105" s="9">
        <v>1377</v>
      </c>
      <c r="Y105" s="9">
        <v>6332</v>
      </c>
      <c r="Z105" s="9">
        <v>3070</v>
      </c>
    </row>
    <row r="106" spans="1:26" s="11" customFormat="1" ht="30" hidden="1" customHeight="1" x14ac:dyDescent="0.25">
      <c r="A106" s="10" t="s">
        <v>95</v>
      </c>
      <c r="B106" s="38"/>
      <c r="C106" s="26">
        <f t="shared" si="19"/>
        <v>0</v>
      </c>
      <c r="D106" s="14" t="e">
        <f>C106/B106</f>
        <v>#DIV/0!</v>
      </c>
      <c r="E106" s="14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s="11" customFormat="1" ht="26.4" customHeight="1" x14ac:dyDescent="0.25">
      <c r="A107" s="31" t="s">
        <v>97</v>
      </c>
      <c r="B107" s="26">
        <v>265005</v>
      </c>
      <c r="C107" s="26">
        <f t="shared" si="19"/>
        <v>289670</v>
      </c>
      <c r="D107" s="14">
        <f>C107/B107</f>
        <v>1.0930737155902719</v>
      </c>
      <c r="E107" s="14"/>
      <c r="F107" s="38">
        <v>12488</v>
      </c>
      <c r="G107" s="38">
        <v>8189</v>
      </c>
      <c r="H107" s="38">
        <v>17843</v>
      </c>
      <c r="I107" s="38">
        <v>17787</v>
      </c>
      <c r="J107" s="38">
        <v>8809</v>
      </c>
      <c r="K107" s="38">
        <v>20108</v>
      </c>
      <c r="L107" s="38">
        <v>13046</v>
      </c>
      <c r="M107" s="38">
        <v>15033</v>
      </c>
      <c r="N107" s="38">
        <v>15266</v>
      </c>
      <c r="O107" s="38">
        <v>4358</v>
      </c>
      <c r="P107" s="38">
        <v>9482</v>
      </c>
      <c r="Q107" s="38">
        <v>13998</v>
      </c>
      <c r="R107" s="38">
        <v>17653</v>
      </c>
      <c r="S107" s="38">
        <v>16658</v>
      </c>
      <c r="T107" s="38">
        <v>20579</v>
      </c>
      <c r="U107" s="38">
        <v>13524</v>
      </c>
      <c r="V107" s="38">
        <v>11643</v>
      </c>
      <c r="W107" s="38">
        <v>5389</v>
      </c>
      <c r="X107" s="38">
        <v>13504</v>
      </c>
      <c r="Y107" s="38">
        <v>23514</v>
      </c>
      <c r="Z107" s="38">
        <v>10799</v>
      </c>
    </row>
    <row r="108" spans="1:26" s="11" customFormat="1" ht="24" hidden="1" customHeight="1" x14ac:dyDescent="0.25">
      <c r="A108" s="12" t="s">
        <v>183</v>
      </c>
      <c r="B108" s="28">
        <f>B107/B99</f>
        <v>0.99750064930420934</v>
      </c>
      <c r="C108" s="26">
        <f t="shared" si="19"/>
        <v>21</v>
      </c>
      <c r="D108" s="28"/>
      <c r="E108" s="28"/>
      <c r="F108" s="28">
        <f t="shared" ref="F108:Z108" si="23">F107/F99</f>
        <v>1</v>
      </c>
      <c r="G108" s="28">
        <f t="shared" si="23"/>
        <v>1</v>
      </c>
      <c r="H108" s="28">
        <f t="shared" si="23"/>
        <v>1</v>
      </c>
      <c r="I108" s="28">
        <f t="shared" si="23"/>
        <v>1</v>
      </c>
      <c r="J108" s="28">
        <f t="shared" si="23"/>
        <v>1</v>
      </c>
      <c r="K108" s="28">
        <f t="shared" si="23"/>
        <v>1</v>
      </c>
      <c r="L108" s="28">
        <f t="shared" si="23"/>
        <v>1</v>
      </c>
      <c r="M108" s="28">
        <f t="shared" si="23"/>
        <v>1</v>
      </c>
      <c r="N108" s="28">
        <f t="shared" si="23"/>
        <v>1</v>
      </c>
      <c r="O108" s="28">
        <f t="shared" si="23"/>
        <v>1</v>
      </c>
      <c r="P108" s="28">
        <f t="shared" si="23"/>
        <v>1</v>
      </c>
      <c r="Q108" s="28">
        <f t="shared" si="23"/>
        <v>1</v>
      </c>
      <c r="R108" s="28">
        <f t="shared" si="23"/>
        <v>1</v>
      </c>
      <c r="S108" s="28">
        <f t="shared" si="23"/>
        <v>1</v>
      </c>
      <c r="T108" s="28">
        <f t="shared" si="23"/>
        <v>1</v>
      </c>
      <c r="U108" s="28">
        <f t="shared" si="23"/>
        <v>1</v>
      </c>
      <c r="V108" s="28">
        <f t="shared" si="23"/>
        <v>1</v>
      </c>
      <c r="W108" s="28">
        <f t="shared" si="23"/>
        <v>1</v>
      </c>
      <c r="X108" s="28">
        <f t="shared" si="23"/>
        <v>1</v>
      </c>
      <c r="Y108" s="28">
        <f t="shared" si="23"/>
        <v>1</v>
      </c>
      <c r="Z108" s="28">
        <f t="shared" si="23"/>
        <v>1</v>
      </c>
    </row>
    <row r="109" spans="1:26" s="11" customFormat="1" ht="30" customHeight="1" x14ac:dyDescent="0.25">
      <c r="A109" s="10" t="s">
        <v>92</v>
      </c>
      <c r="B109" s="38">
        <v>126703</v>
      </c>
      <c r="C109" s="26">
        <f t="shared" si="19"/>
        <v>157756.5</v>
      </c>
      <c r="D109" s="14">
        <f t="shared" ref="D109:D115" si="24">C109/B109</f>
        <v>1.2450889087077655</v>
      </c>
      <c r="E109" s="14"/>
      <c r="F109" s="9">
        <v>8815</v>
      </c>
      <c r="G109" s="9">
        <v>4266</v>
      </c>
      <c r="H109" s="9">
        <v>8709</v>
      </c>
      <c r="I109" s="9">
        <v>8357</v>
      </c>
      <c r="J109" s="9">
        <v>4612.5</v>
      </c>
      <c r="K109" s="9">
        <v>11775</v>
      </c>
      <c r="L109" s="9">
        <v>6530</v>
      </c>
      <c r="M109" s="9">
        <v>7230</v>
      </c>
      <c r="N109" s="9">
        <v>9511</v>
      </c>
      <c r="O109" s="9">
        <v>2022</v>
      </c>
      <c r="P109" s="9">
        <v>4765</v>
      </c>
      <c r="Q109" s="9">
        <v>6946</v>
      </c>
      <c r="R109" s="9">
        <v>10827</v>
      </c>
      <c r="S109" s="9">
        <v>9644</v>
      </c>
      <c r="T109" s="9">
        <v>11285</v>
      </c>
      <c r="U109" s="9">
        <v>6996</v>
      </c>
      <c r="V109" s="9">
        <v>6920</v>
      </c>
      <c r="W109" s="9">
        <v>3414</v>
      </c>
      <c r="X109" s="9">
        <v>6975</v>
      </c>
      <c r="Y109" s="9">
        <v>13599</v>
      </c>
      <c r="Z109" s="9">
        <v>4558</v>
      </c>
    </row>
    <row r="110" spans="1:26" s="11" customFormat="1" ht="30" hidden="1" customHeight="1" x14ac:dyDescent="0.25">
      <c r="A110" s="10" t="s">
        <v>93</v>
      </c>
      <c r="B110" s="38">
        <v>3897</v>
      </c>
      <c r="C110" s="26">
        <f t="shared" si="19"/>
        <v>7896.4</v>
      </c>
      <c r="D110" s="14">
        <f t="shared" si="24"/>
        <v>2.0262766230433664</v>
      </c>
      <c r="E110" s="14"/>
      <c r="F110" s="9">
        <v>50</v>
      </c>
      <c r="G110" s="9">
        <v>771</v>
      </c>
      <c r="H110" s="9"/>
      <c r="I110" s="9">
        <v>265</v>
      </c>
      <c r="J110" s="9">
        <v>326</v>
      </c>
      <c r="K110" s="9">
        <v>491</v>
      </c>
      <c r="L110" s="9">
        <v>1719</v>
      </c>
      <c r="M110" s="9">
        <v>473</v>
      </c>
      <c r="N110" s="9">
        <v>12</v>
      </c>
      <c r="O110" s="9"/>
      <c r="P110" s="9"/>
      <c r="Q110" s="9">
        <v>1.4</v>
      </c>
      <c r="R110" s="9"/>
      <c r="S110" s="9">
        <v>280</v>
      </c>
      <c r="T110" s="9">
        <v>1104</v>
      </c>
      <c r="U110" s="9">
        <v>126</v>
      </c>
      <c r="V110" s="9"/>
      <c r="W110" s="9"/>
      <c r="X110" s="9">
        <v>481</v>
      </c>
      <c r="Y110" s="9">
        <v>945</v>
      </c>
      <c r="Z110" s="9">
        <v>852</v>
      </c>
    </row>
    <row r="111" spans="1:26" s="11" customFormat="1" ht="30" customHeight="1" x14ac:dyDescent="0.25">
      <c r="A111" s="10" t="s">
        <v>94</v>
      </c>
      <c r="B111" s="38">
        <v>106326</v>
      </c>
      <c r="C111" s="26">
        <f t="shared" si="19"/>
        <v>98583</v>
      </c>
      <c r="D111" s="14">
        <f t="shared" si="24"/>
        <v>0.92717679589187973</v>
      </c>
      <c r="E111" s="14"/>
      <c r="F111" s="9">
        <v>2087</v>
      </c>
      <c r="G111" s="9">
        <v>2601</v>
      </c>
      <c r="H111" s="9">
        <v>7214</v>
      </c>
      <c r="I111" s="9">
        <v>7776</v>
      </c>
      <c r="J111" s="9">
        <v>2462</v>
      </c>
      <c r="K111" s="9">
        <v>6791</v>
      </c>
      <c r="L111" s="9">
        <v>3363</v>
      </c>
      <c r="M111" s="9">
        <v>5119</v>
      </c>
      <c r="N111" s="9">
        <v>5096</v>
      </c>
      <c r="O111" s="9">
        <v>1499</v>
      </c>
      <c r="P111" s="9">
        <v>4211</v>
      </c>
      <c r="Q111" s="9">
        <v>5508</v>
      </c>
      <c r="R111" s="9">
        <v>5740</v>
      </c>
      <c r="S111" s="9">
        <v>5756</v>
      </c>
      <c r="T111" s="9">
        <v>7509</v>
      </c>
      <c r="U111" s="9">
        <v>5254</v>
      </c>
      <c r="V111" s="9">
        <v>3974</v>
      </c>
      <c r="W111" s="9">
        <v>1535</v>
      </c>
      <c r="X111" s="9">
        <v>3947</v>
      </c>
      <c r="Y111" s="9">
        <v>6434</v>
      </c>
      <c r="Z111" s="9">
        <v>4707</v>
      </c>
    </row>
    <row r="112" spans="1:26" s="11" customFormat="1" ht="30" customHeight="1" x14ac:dyDescent="0.25">
      <c r="A112" s="10" t="s">
        <v>95</v>
      </c>
      <c r="B112" s="38"/>
      <c r="C112" s="26">
        <f t="shared" si="19"/>
        <v>177</v>
      </c>
      <c r="D112" s="14"/>
      <c r="E112" s="14"/>
      <c r="F112" s="23"/>
      <c r="G112" s="23"/>
      <c r="H112" s="23">
        <v>95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>
        <v>42</v>
      </c>
      <c r="S112" s="23">
        <v>10</v>
      </c>
      <c r="T112" s="23"/>
      <c r="U112" s="79"/>
      <c r="V112" s="23">
        <v>30</v>
      </c>
      <c r="W112" s="23"/>
      <c r="X112" s="23"/>
      <c r="Y112" s="23"/>
      <c r="Z112" s="23"/>
    </row>
    <row r="113" spans="1:26" s="11" customFormat="1" ht="30" customHeight="1" x14ac:dyDescent="0.25">
      <c r="A113" s="10" t="s">
        <v>55</v>
      </c>
      <c r="B113" s="38">
        <v>540</v>
      </c>
      <c r="C113" s="26">
        <f t="shared" si="19"/>
        <v>845</v>
      </c>
      <c r="D113" s="14">
        <f t="shared" si="24"/>
        <v>1.5648148148148149</v>
      </c>
      <c r="E113" s="14"/>
      <c r="F113" s="128"/>
      <c r="G113" s="128"/>
      <c r="H113" s="128"/>
      <c r="I113" s="128">
        <v>720</v>
      </c>
      <c r="J113" s="128"/>
      <c r="K113" s="128"/>
      <c r="L113" s="128"/>
      <c r="M113" s="128">
        <v>10</v>
      </c>
      <c r="N113" s="128"/>
      <c r="O113" s="128"/>
      <c r="P113" s="128"/>
      <c r="Q113" s="128">
        <v>45</v>
      </c>
      <c r="R113" s="128"/>
      <c r="S113" s="128"/>
      <c r="T113" s="128"/>
      <c r="U113" s="128">
        <v>70</v>
      </c>
      <c r="V113" s="128"/>
      <c r="W113" s="128"/>
      <c r="X113" s="128"/>
      <c r="Y113" s="128"/>
      <c r="Z113" s="128"/>
    </row>
    <row r="114" spans="1:26" s="49" customFormat="1" ht="48" hidden="1" customHeight="1" x14ac:dyDescent="0.25">
      <c r="A114" s="12" t="s">
        <v>192</v>
      </c>
      <c r="B114" s="38"/>
      <c r="C114" s="26">
        <f t="shared" si="19"/>
        <v>0</v>
      </c>
      <c r="D114" s="14" t="e">
        <f t="shared" si="24"/>
        <v>#DIV/0!</v>
      </c>
      <c r="E114" s="15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s="11" customFormat="1" ht="30" customHeight="1" x14ac:dyDescent="0.25">
      <c r="A115" s="31" t="s">
        <v>193</v>
      </c>
      <c r="B115" s="26">
        <v>737387</v>
      </c>
      <c r="C115" s="26">
        <f t="shared" si="19"/>
        <v>962706.7</v>
      </c>
      <c r="D115" s="14">
        <f t="shared" si="24"/>
        <v>1.3055650560696079</v>
      </c>
      <c r="E115" s="14"/>
      <c r="F115" s="38">
        <v>44275</v>
      </c>
      <c r="G115" s="38">
        <v>24695</v>
      </c>
      <c r="H115" s="38">
        <v>63793</v>
      </c>
      <c r="I115" s="38">
        <v>64700</v>
      </c>
      <c r="J115" s="38">
        <v>24702</v>
      </c>
      <c r="K115" s="38">
        <v>74071.100000000006</v>
      </c>
      <c r="L115" s="38">
        <v>39417</v>
      </c>
      <c r="M115" s="38">
        <v>47693</v>
      </c>
      <c r="N115" s="38">
        <v>56132</v>
      </c>
      <c r="O115" s="38">
        <v>13188</v>
      </c>
      <c r="P115" s="38">
        <v>29831</v>
      </c>
      <c r="Q115" s="38">
        <v>41704</v>
      </c>
      <c r="R115" s="38">
        <v>55867</v>
      </c>
      <c r="S115" s="38">
        <v>55220</v>
      </c>
      <c r="T115" s="38">
        <v>71684</v>
      </c>
      <c r="U115" s="38">
        <v>42877</v>
      </c>
      <c r="V115" s="38">
        <v>34222</v>
      </c>
      <c r="W115" s="38">
        <v>15332.6</v>
      </c>
      <c r="X115" s="38">
        <v>45634</v>
      </c>
      <c r="Y115" s="38">
        <v>87000</v>
      </c>
      <c r="Z115" s="38">
        <v>30669</v>
      </c>
    </row>
    <row r="116" spans="1:26" s="11" customFormat="1" ht="28.2" hidden="1" customHeight="1" x14ac:dyDescent="0.25">
      <c r="A116" s="31" t="s">
        <v>217</v>
      </c>
      <c r="B116" s="26"/>
      <c r="C116" s="26">
        <v>1000019.0328587707</v>
      </c>
      <c r="D116" s="14"/>
      <c r="E116" s="14"/>
      <c r="F116" s="38">
        <v>44278.766440180894</v>
      </c>
      <c r="G116" s="38">
        <v>24516.98148466877</v>
      </c>
      <c r="H116" s="38">
        <v>63341.150054883437</v>
      </c>
      <c r="I116" s="38">
        <v>63050.769788414866</v>
      </c>
      <c r="J116" s="38">
        <v>29436.362718793822</v>
      </c>
      <c r="K116" s="38">
        <v>76468.682112677212</v>
      </c>
      <c r="L116" s="38">
        <v>42727.943639626894</v>
      </c>
      <c r="M116" s="38">
        <v>50725.344891703149</v>
      </c>
      <c r="N116" s="38">
        <v>56096.573887659215</v>
      </c>
      <c r="O116" s="38">
        <v>13187.599592023163</v>
      </c>
      <c r="P116" s="38">
        <v>29830.094556165837</v>
      </c>
      <c r="Q116" s="38">
        <v>46624.750346018096</v>
      </c>
      <c r="R116" s="38">
        <v>61264.473822311556</v>
      </c>
      <c r="S116" s="38">
        <v>55216.705610114892</v>
      </c>
      <c r="T116" s="38">
        <v>83832.861372531188</v>
      </c>
      <c r="U116" s="38">
        <v>47725.216696782838</v>
      </c>
      <c r="V116" s="38">
        <v>32545.44524542816</v>
      </c>
      <c r="W116" s="38">
        <v>14731.878786438156</v>
      </c>
      <c r="X116" s="38">
        <v>44066.297895624622</v>
      </c>
      <c r="Y116" s="38">
        <v>89174.034852473953</v>
      </c>
      <c r="Z116" s="38">
        <v>31177.09906425</v>
      </c>
    </row>
    <row r="117" spans="1:26" s="11" customFormat="1" ht="27" hidden="1" customHeight="1" x14ac:dyDescent="0.25">
      <c r="A117" s="12" t="s">
        <v>52</v>
      </c>
      <c r="B117" s="29" t="e">
        <f>B115/B114</f>
        <v>#DIV/0!</v>
      </c>
      <c r="C117" s="26" t="e">
        <f t="shared" si="19"/>
        <v>#DIV/0!</v>
      </c>
      <c r="D117" s="8"/>
      <c r="E117" s="8"/>
      <c r="F117" s="29" t="e">
        <f t="shared" ref="F117:Z117" si="25">F115/F114</f>
        <v>#DIV/0!</v>
      </c>
      <c r="G117" s="29" t="e">
        <f t="shared" si="25"/>
        <v>#DIV/0!</v>
      </c>
      <c r="H117" s="29" t="e">
        <f t="shared" si="25"/>
        <v>#DIV/0!</v>
      </c>
      <c r="I117" s="29" t="e">
        <f t="shared" si="25"/>
        <v>#DIV/0!</v>
      </c>
      <c r="J117" s="29" t="e">
        <f t="shared" si="25"/>
        <v>#DIV/0!</v>
      </c>
      <c r="K117" s="29" t="e">
        <f t="shared" si="25"/>
        <v>#DIV/0!</v>
      </c>
      <c r="L117" s="29" t="e">
        <f t="shared" si="25"/>
        <v>#DIV/0!</v>
      </c>
      <c r="M117" s="29" t="e">
        <f t="shared" si="25"/>
        <v>#DIV/0!</v>
      </c>
      <c r="N117" s="29" t="e">
        <f t="shared" si="25"/>
        <v>#DIV/0!</v>
      </c>
      <c r="O117" s="29" t="e">
        <f t="shared" si="25"/>
        <v>#DIV/0!</v>
      </c>
      <c r="P117" s="29" t="e">
        <f t="shared" si="25"/>
        <v>#DIV/0!</v>
      </c>
      <c r="Q117" s="29" t="e">
        <f t="shared" si="25"/>
        <v>#DIV/0!</v>
      </c>
      <c r="R117" s="29" t="e">
        <f t="shared" si="25"/>
        <v>#DIV/0!</v>
      </c>
      <c r="S117" s="29" t="e">
        <f t="shared" si="25"/>
        <v>#DIV/0!</v>
      </c>
      <c r="T117" s="29" t="e">
        <f t="shared" si="25"/>
        <v>#DIV/0!</v>
      </c>
      <c r="U117" s="29" t="e">
        <f t="shared" si="25"/>
        <v>#DIV/0!</v>
      </c>
      <c r="V117" s="29" t="e">
        <f t="shared" si="25"/>
        <v>#DIV/0!</v>
      </c>
      <c r="W117" s="29" t="e">
        <f t="shared" si="25"/>
        <v>#DIV/0!</v>
      </c>
      <c r="X117" s="29" t="e">
        <f t="shared" si="25"/>
        <v>#DIV/0!</v>
      </c>
      <c r="Y117" s="29" t="e">
        <f t="shared" si="25"/>
        <v>#DIV/0!</v>
      </c>
      <c r="Z117" s="29" t="e">
        <f t="shared" si="25"/>
        <v>#DIV/0!</v>
      </c>
    </row>
    <row r="118" spans="1:26" s="11" customFormat="1" ht="30" customHeight="1" x14ac:dyDescent="0.25">
      <c r="A118" s="10" t="s">
        <v>92</v>
      </c>
      <c r="B118" s="25">
        <v>348229</v>
      </c>
      <c r="C118" s="26">
        <f t="shared" si="19"/>
        <v>543231.80000000005</v>
      </c>
      <c r="D118" s="14">
        <f t="shared" ref="D118:D127" si="26">C118/B118</f>
        <v>1.5599843780960232</v>
      </c>
      <c r="E118" s="14"/>
      <c r="F118" s="9">
        <v>31928</v>
      </c>
      <c r="G118" s="9">
        <v>12371</v>
      </c>
      <c r="H118" s="9">
        <v>33244</v>
      </c>
      <c r="I118" s="9">
        <v>31014</v>
      </c>
      <c r="J118" s="9">
        <v>13757</v>
      </c>
      <c r="K118" s="9">
        <v>42604.800000000003</v>
      </c>
      <c r="L118" s="9">
        <v>19840</v>
      </c>
      <c r="M118" s="9">
        <v>23935</v>
      </c>
      <c r="N118" s="9">
        <v>36901</v>
      </c>
      <c r="O118" s="9">
        <v>5975</v>
      </c>
      <c r="P118" s="9">
        <v>15954</v>
      </c>
      <c r="Q118" s="9">
        <v>22566</v>
      </c>
      <c r="R118" s="9">
        <v>38234</v>
      </c>
      <c r="S118" s="9">
        <v>33754</v>
      </c>
      <c r="T118" s="9">
        <v>43804</v>
      </c>
      <c r="U118" s="9">
        <v>24231</v>
      </c>
      <c r="V118" s="9">
        <v>21314</v>
      </c>
      <c r="W118" s="9">
        <v>10306</v>
      </c>
      <c r="X118" s="9">
        <v>23750</v>
      </c>
      <c r="Y118" s="9">
        <v>44850</v>
      </c>
      <c r="Z118" s="9">
        <v>12899</v>
      </c>
    </row>
    <row r="119" spans="1:26" s="11" customFormat="1" ht="30" hidden="1" customHeight="1" x14ac:dyDescent="0.25">
      <c r="A119" s="10" t="s">
        <v>93</v>
      </c>
      <c r="B119" s="25">
        <v>9241</v>
      </c>
      <c r="C119" s="26">
        <f t="shared" si="19"/>
        <v>23741</v>
      </c>
      <c r="D119" s="14">
        <f t="shared" si="26"/>
        <v>2.569094253868629</v>
      </c>
      <c r="E119" s="14"/>
      <c r="F119" s="9">
        <v>195</v>
      </c>
      <c r="G119" s="9">
        <v>1927</v>
      </c>
      <c r="H119" s="9"/>
      <c r="I119" s="9">
        <v>1033</v>
      </c>
      <c r="J119" s="9">
        <v>1152</v>
      </c>
      <c r="K119" s="9">
        <v>1777</v>
      </c>
      <c r="L119" s="9">
        <v>5135</v>
      </c>
      <c r="M119" s="9">
        <v>1519</v>
      </c>
      <c r="N119" s="9">
        <v>30</v>
      </c>
      <c r="O119" s="9"/>
      <c r="P119" s="9"/>
      <c r="Q119" s="9">
        <v>2</v>
      </c>
      <c r="R119" s="9"/>
      <c r="S119" s="9">
        <v>690</v>
      </c>
      <c r="T119" s="9">
        <v>3110</v>
      </c>
      <c r="U119" s="9">
        <v>283</v>
      </c>
      <c r="V119" s="9"/>
      <c r="W119" s="9"/>
      <c r="X119" s="9">
        <v>1569</v>
      </c>
      <c r="Y119" s="9">
        <v>2789</v>
      </c>
      <c r="Z119" s="9">
        <v>2530</v>
      </c>
    </row>
    <row r="120" spans="1:26" s="11" customFormat="1" ht="31.2" customHeight="1" x14ac:dyDescent="0.25">
      <c r="A120" s="10" t="s">
        <v>94</v>
      </c>
      <c r="B120" s="25">
        <v>303131</v>
      </c>
      <c r="C120" s="26">
        <f t="shared" si="19"/>
        <v>301154</v>
      </c>
      <c r="D120" s="14">
        <f t="shared" si="26"/>
        <v>0.99347806723825671</v>
      </c>
      <c r="E120" s="14"/>
      <c r="F120" s="9">
        <v>6466</v>
      </c>
      <c r="G120" s="9">
        <v>7803</v>
      </c>
      <c r="H120" s="9">
        <v>23727</v>
      </c>
      <c r="I120" s="9">
        <v>23229</v>
      </c>
      <c r="J120" s="9">
        <v>6506</v>
      </c>
      <c r="K120" s="9">
        <v>23930</v>
      </c>
      <c r="L120" s="9">
        <v>9861</v>
      </c>
      <c r="M120" s="9">
        <v>16246</v>
      </c>
      <c r="N120" s="9">
        <v>17326</v>
      </c>
      <c r="O120" s="9">
        <v>5183</v>
      </c>
      <c r="P120" s="9">
        <v>12798</v>
      </c>
      <c r="Q120" s="9">
        <v>14777</v>
      </c>
      <c r="R120" s="9">
        <v>13748</v>
      </c>
      <c r="S120" s="9">
        <v>16347</v>
      </c>
      <c r="T120" s="9">
        <v>23331</v>
      </c>
      <c r="U120" s="9">
        <v>14655</v>
      </c>
      <c r="V120" s="9">
        <v>11167</v>
      </c>
      <c r="W120" s="9">
        <v>3484</v>
      </c>
      <c r="X120" s="9">
        <v>12990</v>
      </c>
      <c r="Y120" s="9">
        <v>24400</v>
      </c>
      <c r="Z120" s="9">
        <v>13180</v>
      </c>
    </row>
    <row r="121" spans="1:26" s="11" customFormat="1" ht="31.2" customHeight="1" x14ac:dyDescent="0.25">
      <c r="A121" s="10" t="s">
        <v>95</v>
      </c>
      <c r="B121" s="38"/>
      <c r="C121" s="26">
        <f t="shared" si="19"/>
        <v>167</v>
      </c>
      <c r="D121" s="14"/>
      <c r="E121" s="14"/>
      <c r="F121" s="23"/>
      <c r="G121" s="23"/>
      <c r="H121" s="50">
        <v>95</v>
      </c>
      <c r="I121" s="50"/>
      <c r="J121" s="23"/>
      <c r="K121" s="23"/>
      <c r="L121" s="23"/>
      <c r="M121" s="23"/>
      <c r="N121" s="23"/>
      <c r="O121" s="23"/>
      <c r="P121" s="23"/>
      <c r="Q121" s="23"/>
      <c r="R121" s="23">
        <v>56</v>
      </c>
      <c r="S121" s="23">
        <v>10</v>
      </c>
      <c r="T121" s="23"/>
      <c r="U121" s="79"/>
      <c r="V121" s="23">
        <v>6</v>
      </c>
      <c r="W121" s="23"/>
      <c r="X121" s="23"/>
      <c r="Y121" s="23"/>
      <c r="Z121" s="23"/>
    </row>
    <row r="122" spans="1:26" s="11" customFormat="1" ht="31.2" customHeight="1" x14ac:dyDescent="0.25">
      <c r="A122" s="10" t="s">
        <v>55</v>
      </c>
      <c r="B122" s="38">
        <v>3773</v>
      </c>
      <c r="C122" s="26">
        <f t="shared" si="19"/>
        <v>5989</v>
      </c>
      <c r="D122" s="14">
        <f t="shared" si="26"/>
        <v>1.5873310363106281</v>
      </c>
      <c r="E122" s="14"/>
      <c r="F122" s="128"/>
      <c r="G122" s="128"/>
      <c r="H122" s="129"/>
      <c r="I122" s="129">
        <v>5300</v>
      </c>
      <c r="J122" s="128"/>
      <c r="K122" s="128"/>
      <c r="L122" s="128"/>
      <c r="M122" s="128">
        <v>20</v>
      </c>
      <c r="N122" s="128"/>
      <c r="O122" s="128"/>
      <c r="P122" s="128"/>
      <c r="Q122" s="128">
        <v>306</v>
      </c>
      <c r="R122" s="128"/>
      <c r="S122" s="128"/>
      <c r="T122" s="128"/>
      <c r="U122" s="128">
        <v>363</v>
      </c>
      <c r="V122" s="128"/>
      <c r="W122" s="128"/>
      <c r="X122" s="128"/>
      <c r="Y122" s="128"/>
      <c r="Z122" s="128"/>
    </row>
    <row r="123" spans="1:26" s="11" customFormat="1" ht="31.2" hidden="1" customHeight="1" x14ac:dyDescent="0.25">
      <c r="A123" s="10" t="s">
        <v>216</v>
      </c>
      <c r="B123" s="38"/>
      <c r="C123" s="26">
        <f t="shared" si="19"/>
        <v>944246</v>
      </c>
      <c r="D123" s="14"/>
      <c r="E123" s="14"/>
      <c r="F123" s="38">
        <v>44279</v>
      </c>
      <c r="G123" s="38">
        <v>24517</v>
      </c>
      <c r="H123" s="38">
        <v>63000</v>
      </c>
      <c r="I123" s="38">
        <v>57000</v>
      </c>
      <c r="J123" s="38">
        <v>24200</v>
      </c>
      <c r="K123" s="38">
        <v>71260</v>
      </c>
      <c r="L123" s="38">
        <v>40000</v>
      </c>
      <c r="M123" s="38">
        <v>47000</v>
      </c>
      <c r="N123" s="38">
        <v>56132</v>
      </c>
      <c r="O123" s="38">
        <v>13170</v>
      </c>
      <c r="P123" s="38">
        <v>29831</v>
      </c>
      <c r="Q123" s="38">
        <v>41700</v>
      </c>
      <c r="R123" s="38">
        <v>56127</v>
      </c>
      <c r="S123" s="38">
        <v>55220</v>
      </c>
      <c r="T123" s="38">
        <v>71866</v>
      </c>
      <c r="U123" s="38">
        <v>41500</v>
      </c>
      <c r="V123" s="38">
        <v>34222</v>
      </c>
      <c r="W123" s="38">
        <v>12919</v>
      </c>
      <c r="X123" s="38">
        <v>45634</v>
      </c>
      <c r="Y123" s="38">
        <v>84000</v>
      </c>
      <c r="Z123" s="38">
        <v>30669</v>
      </c>
    </row>
    <row r="124" spans="1:26" s="11" customFormat="1" ht="31.2" customHeight="1" x14ac:dyDescent="0.25">
      <c r="A124" s="31" t="s">
        <v>98</v>
      </c>
      <c r="B124" s="52">
        <f>B115/B107*10</f>
        <v>27.82539952076376</v>
      </c>
      <c r="C124" s="52">
        <f t="shared" ref="C124:Z124" si="27">C115/C107*10</f>
        <v>33.234601443021369</v>
      </c>
      <c r="D124" s="14">
        <f t="shared" si="26"/>
        <v>1.1943979966297043</v>
      </c>
      <c r="E124" s="52" t="e">
        <f t="shared" si="27"/>
        <v>#DIV/0!</v>
      </c>
      <c r="F124" s="53">
        <f>F115/F107*10</f>
        <v>35.454035874439462</v>
      </c>
      <c r="G124" s="53">
        <f>G115/G107*10</f>
        <v>30.15630724142142</v>
      </c>
      <c r="H124" s="53">
        <f t="shared" si="27"/>
        <v>35.752395897550862</v>
      </c>
      <c r="I124" s="53">
        <f>I115/I107*10</f>
        <v>36.374880530724681</v>
      </c>
      <c r="J124" s="53">
        <f t="shared" si="27"/>
        <v>28.041775456919062</v>
      </c>
      <c r="K124" s="53">
        <f t="shared" si="27"/>
        <v>36.836632186194549</v>
      </c>
      <c r="L124" s="53">
        <f t="shared" si="27"/>
        <v>30.213858653993562</v>
      </c>
      <c r="M124" s="53">
        <f t="shared" si="27"/>
        <v>31.725537151599813</v>
      </c>
      <c r="N124" s="53">
        <f t="shared" si="27"/>
        <v>36.769291235425129</v>
      </c>
      <c r="O124" s="53">
        <f t="shared" si="27"/>
        <v>30.261587884350618</v>
      </c>
      <c r="P124" s="53">
        <f t="shared" si="27"/>
        <v>31.460662307530058</v>
      </c>
      <c r="Q124" s="53">
        <f t="shared" si="27"/>
        <v>29.792827546792399</v>
      </c>
      <c r="R124" s="53">
        <f t="shared" si="27"/>
        <v>31.647312071602563</v>
      </c>
      <c r="S124" s="53">
        <f t="shared" si="27"/>
        <v>33.14923760355385</v>
      </c>
      <c r="T124" s="53">
        <f t="shared" si="27"/>
        <v>34.833568200592836</v>
      </c>
      <c r="U124" s="53">
        <f t="shared" si="27"/>
        <v>31.704377403135169</v>
      </c>
      <c r="V124" s="53">
        <f t="shared" si="27"/>
        <v>29.392768186893413</v>
      </c>
      <c r="W124" s="53">
        <f t="shared" si="27"/>
        <v>28.451660790499169</v>
      </c>
      <c r="X124" s="53">
        <f>X115/X107*10</f>
        <v>33.792950236966824</v>
      </c>
      <c r="Y124" s="53">
        <f>Y115/Y107*10</f>
        <v>36.999234498596579</v>
      </c>
      <c r="Z124" s="53">
        <f t="shared" si="27"/>
        <v>28.399851838133159</v>
      </c>
    </row>
    <row r="125" spans="1:26" s="11" customFormat="1" ht="30" customHeight="1" x14ac:dyDescent="0.25">
      <c r="A125" s="10" t="s">
        <v>92</v>
      </c>
      <c r="B125" s="53">
        <f t="shared" ref="B125:C127" si="28">B118/B109*10</f>
        <v>27.483879624002586</v>
      </c>
      <c r="C125" s="52">
        <f t="shared" si="28"/>
        <v>34.434828358894883</v>
      </c>
      <c r="D125" s="14">
        <f t="shared" si="26"/>
        <v>1.2529100268952496</v>
      </c>
      <c r="E125" s="52" t="e">
        <f t="shared" ref="E125:T125" si="29">E118/E109*10</f>
        <v>#DIV/0!</v>
      </c>
      <c r="F125" s="53">
        <f t="shared" si="29"/>
        <v>36.220079410096425</v>
      </c>
      <c r="G125" s="53">
        <f t="shared" si="29"/>
        <v>28.999062353492736</v>
      </c>
      <c r="H125" s="53">
        <f t="shared" si="29"/>
        <v>38.172005970834768</v>
      </c>
      <c r="I125" s="53">
        <f t="shared" si="29"/>
        <v>37.111403613736989</v>
      </c>
      <c r="J125" s="53">
        <f t="shared" si="29"/>
        <v>29.825474254742549</v>
      </c>
      <c r="K125" s="53">
        <f t="shared" si="29"/>
        <v>36.182420382165603</v>
      </c>
      <c r="L125" s="53">
        <f t="shared" si="29"/>
        <v>30.382848392036756</v>
      </c>
      <c r="M125" s="53">
        <f t="shared" si="29"/>
        <v>33.105117565698478</v>
      </c>
      <c r="N125" s="53">
        <f t="shared" si="29"/>
        <v>38.798233624224579</v>
      </c>
      <c r="O125" s="53">
        <f t="shared" si="29"/>
        <v>29.549950544015825</v>
      </c>
      <c r="P125" s="53">
        <f t="shared" si="29"/>
        <v>33.481636935991602</v>
      </c>
      <c r="Q125" s="53">
        <f t="shared" si="29"/>
        <v>32.487762741145986</v>
      </c>
      <c r="R125" s="53">
        <f t="shared" si="29"/>
        <v>35.313567932021797</v>
      </c>
      <c r="S125" s="53">
        <f t="shared" si="29"/>
        <v>35</v>
      </c>
      <c r="T125" s="53">
        <f t="shared" si="29"/>
        <v>38.816127603012852</v>
      </c>
      <c r="U125" s="53">
        <f t="shared" ref="U125:Z125" si="30">U118/U109*10</f>
        <v>34.635506003430535</v>
      </c>
      <c r="V125" s="53">
        <f t="shared" si="30"/>
        <v>30.800578034682079</v>
      </c>
      <c r="W125" s="53">
        <f t="shared" si="30"/>
        <v>30.187463386057409</v>
      </c>
      <c r="X125" s="53">
        <f t="shared" si="30"/>
        <v>34.050179211469533</v>
      </c>
      <c r="Y125" s="53">
        <f t="shared" si="30"/>
        <v>32.98036620339731</v>
      </c>
      <c r="Z125" s="53">
        <f t="shared" si="30"/>
        <v>28.299692847740236</v>
      </c>
    </row>
    <row r="126" spans="1:26" s="11" customFormat="1" ht="30" hidden="1" customHeight="1" x14ac:dyDescent="0.25">
      <c r="A126" s="10" t="s">
        <v>93</v>
      </c>
      <c r="B126" s="53">
        <f t="shared" si="28"/>
        <v>23.71311265075699</v>
      </c>
      <c r="C126" s="52">
        <f t="shared" si="28"/>
        <v>30.065599513702452</v>
      </c>
      <c r="D126" s="14">
        <f t="shared" si="26"/>
        <v>1.2678892036024074</v>
      </c>
      <c r="E126" s="53" t="e">
        <f t="shared" ref="E126:M126" si="31">E119/E110*10</f>
        <v>#DIV/0!</v>
      </c>
      <c r="F126" s="53">
        <f t="shared" si="31"/>
        <v>39</v>
      </c>
      <c r="G126" s="53">
        <f t="shared" si="31"/>
        <v>24.993514915693904</v>
      </c>
      <c r="H126" s="53"/>
      <c r="I126" s="53">
        <f t="shared" si="31"/>
        <v>38.981132075471699</v>
      </c>
      <c r="J126" s="53">
        <f t="shared" si="31"/>
        <v>35.337423312883438</v>
      </c>
      <c r="K126" s="53">
        <f t="shared" si="31"/>
        <v>36.191446028513241</v>
      </c>
      <c r="L126" s="53">
        <f t="shared" si="31"/>
        <v>29.872018615474115</v>
      </c>
      <c r="M126" s="53">
        <f t="shared" si="31"/>
        <v>32.114164904862584</v>
      </c>
      <c r="N126" s="53">
        <f>N119/N110*10</f>
        <v>25</v>
      </c>
      <c r="O126" s="53"/>
      <c r="P126" s="53"/>
      <c r="Q126" s="53">
        <f>Q119/Q110*10</f>
        <v>14.285714285714286</v>
      </c>
      <c r="R126" s="53"/>
      <c r="S126" s="53">
        <f t="shared" ref="S126:U127" si="32">S119/S110*10</f>
        <v>24.642857142857146</v>
      </c>
      <c r="T126" s="53">
        <f t="shared" si="32"/>
        <v>28.170289855072465</v>
      </c>
      <c r="U126" s="53">
        <f t="shared" si="32"/>
        <v>22.460317460317462</v>
      </c>
      <c r="V126" s="53"/>
      <c r="W126" s="53"/>
      <c r="X126" s="53">
        <f t="shared" ref="X126:Z127" si="33">X119/X110*10</f>
        <v>32.619542619542621</v>
      </c>
      <c r="Y126" s="53">
        <f t="shared" si="33"/>
        <v>29.513227513227513</v>
      </c>
      <c r="Z126" s="53">
        <f t="shared" si="33"/>
        <v>29.694835680751176</v>
      </c>
    </row>
    <row r="127" spans="1:26" s="11" customFormat="1" ht="30" customHeight="1" x14ac:dyDescent="0.25">
      <c r="A127" s="10" t="s">
        <v>94</v>
      </c>
      <c r="B127" s="53">
        <f t="shared" si="28"/>
        <v>28.509583733047421</v>
      </c>
      <c r="C127" s="52">
        <f t="shared" si="28"/>
        <v>30.548268971323655</v>
      </c>
      <c r="D127" s="14">
        <f t="shared" si="26"/>
        <v>1.071508769028888</v>
      </c>
      <c r="E127" s="52" t="e">
        <f t="shared" ref="E127:M127" si="34">E120/E111*10</f>
        <v>#DIV/0!</v>
      </c>
      <c r="F127" s="53">
        <f t="shared" si="34"/>
        <v>30.982271202683279</v>
      </c>
      <c r="G127" s="53">
        <f t="shared" si="34"/>
        <v>30</v>
      </c>
      <c r="H127" s="53">
        <f t="shared" si="34"/>
        <v>32.890213473800941</v>
      </c>
      <c r="I127" s="53">
        <f t="shared" si="34"/>
        <v>29.872685185185187</v>
      </c>
      <c r="J127" s="53">
        <f t="shared" si="34"/>
        <v>26.425670186839966</v>
      </c>
      <c r="K127" s="53">
        <f t="shared" si="34"/>
        <v>35.237814754822558</v>
      </c>
      <c r="L127" s="53">
        <f t="shared" si="34"/>
        <v>29.322033898305087</v>
      </c>
      <c r="M127" s="53">
        <f t="shared" si="34"/>
        <v>31.736667317835515</v>
      </c>
      <c r="N127" s="53">
        <f>N120/N111*10</f>
        <v>33.999215070643643</v>
      </c>
      <c r="O127" s="53">
        <f>O120/O111*10</f>
        <v>34.576384256170783</v>
      </c>
      <c r="P127" s="53">
        <f>P120/P111*10</f>
        <v>30.391830919021608</v>
      </c>
      <c r="Q127" s="53">
        <f>Q120/Q111*10</f>
        <v>26.828249818445897</v>
      </c>
      <c r="R127" s="53">
        <f>R120/R111*10</f>
        <v>23.95121951219512</v>
      </c>
      <c r="S127" s="53">
        <f t="shared" si="32"/>
        <v>28.399930507296737</v>
      </c>
      <c r="T127" s="53">
        <f t="shared" si="32"/>
        <v>31.070715141829805</v>
      </c>
      <c r="U127" s="53">
        <f t="shared" si="32"/>
        <v>27.893033878949375</v>
      </c>
      <c r="V127" s="53">
        <f>V120/V111*10</f>
        <v>28.100150981378963</v>
      </c>
      <c r="W127" s="53">
        <f>W120/W111*10</f>
        <v>22.697068403908794</v>
      </c>
      <c r="X127" s="53">
        <f t="shared" si="33"/>
        <v>32.911071700025339</v>
      </c>
      <c r="Y127" s="53">
        <f t="shared" si="33"/>
        <v>37.923531240285982</v>
      </c>
      <c r="Z127" s="53">
        <f t="shared" si="33"/>
        <v>28.000849798172936</v>
      </c>
    </row>
    <row r="128" spans="1:26" s="11" customFormat="1" ht="30" customHeight="1" x14ac:dyDescent="0.25">
      <c r="A128" s="10" t="s">
        <v>95</v>
      </c>
      <c r="B128" s="53"/>
      <c r="C128" s="52">
        <f>C121/C112*10</f>
        <v>9.4350282485875709</v>
      </c>
      <c r="D128" s="14"/>
      <c r="E128" s="14"/>
      <c r="F128" s="53"/>
      <c r="G128" s="53"/>
      <c r="H128" s="53">
        <f>H121/H112*10</f>
        <v>10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>
        <f>R121/R112*10</f>
        <v>13.333333333333332</v>
      </c>
      <c r="S128" s="53">
        <f>S121/S112*10</f>
        <v>10</v>
      </c>
      <c r="T128" s="53"/>
      <c r="U128" s="53"/>
      <c r="V128" s="53">
        <f>V121/V112*10</f>
        <v>2</v>
      </c>
      <c r="W128" s="53"/>
      <c r="X128" s="53"/>
      <c r="Y128" s="53"/>
      <c r="Z128" s="53"/>
    </row>
    <row r="129" spans="1:27" s="11" customFormat="1" ht="30" customHeight="1" x14ac:dyDescent="0.25">
      <c r="A129" s="10" t="s">
        <v>55</v>
      </c>
      <c r="B129" s="53">
        <f>B122/B113*10</f>
        <v>69.870370370370381</v>
      </c>
      <c r="C129" s="52">
        <f>C122/C113*10</f>
        <v>70.875739644970409</v>
      </c>
      <c r="D129" s="14">
        <f t="shared" ref="D129:D137" si="35">C129/B129</f>
        <v>1.0143890646245433</v>
      </c>
      <c r="E129" s="53"/>
      <c r="F129" s="53"/>
      <c r="G129" s="53"/>
      <c r="H129" s="53"/>
      <c r="I129" s="53">
        <f>I122/I113*10</f>
        <v>73.611111111111114</v>
      </c>
      <c r="J129" s="53"/>
      <c r="K129" s="53"/>
      <c r="L129" s="53"/>
      <c r="M129" s="53">
        <f t="shared" ref="M129" si="36">M122/M113*10</f>
        <v>20</v>
      </c>
      <c r="N129" s="53"/>
      <c r="O129" s="53"/>
      <c r="P129" s="53"/>
      <c r="Q129" s="53">
        <f t="shared" ref="Q129" si="37">Q122/Q113*10</f>
        <v>68</v>
      </c>
      <c r="R129" s="53"/>
      <c r="S129" s="53"/>
      <c r="T129" s="53"/>
      <c r="U129" s="53">
        <f t="shared" ref="U129" si="38">U122/U113*10</f>
        <v>51.857142857142861</v>
      </c>
      <c r="V129" s="53"/>
      <c r="W129" s="53"/>
      <c r="X129" s="53"/>
      <c r="Y129" s="53"/>
      <c r="Z129" s="53"/>
    </row>
    <row r="130" spans="1:27" s="11" customFormat="1" ht="30" hidden="1" customHeight="1" outlineLevel="1" x14ac:dyDescent="0.25">
      <c r="A130" s="54" t="s">
        <v>158</v>
      </c>
      <c r="B130" s="22"/>
      <c r="C130" s="26">
        <f t="shared" si="19"/>
        <v>0</v>
      </c>
      <c r="D130" s="14" t="e">
        <f t="shared" si="35"/>
        <v>#DIV/0!</v>
      </c>
      <c r="E130" s="14"/>
      <c r="F130" s="37"/>
      <c r="G130" s="36"/>
      <c r="H130" s="57"/>
      <c r="I130" s="36"/>
      <c r="J130" s="36"/>
      <c r="K130" s="36"/>
      <c r="L130" s="36"/>
      <c r="M130" s="53"/>
      <c r="N130" s="36"/>
      <c r="O130" s="36"/>
      <c r="P130" s="36"/>
      <c r="Q130" s="36"/>
      <c r="R130" s="36"/>
      <c r="S130" s="36"/>
      <c r="T130" s="53"/>
      <c r="U130" s="25"/>
      <c r="V130" s="92"/>
      <c r="W130" s="92"/>
      <c r="X130" s="92"/>
      <c r="Y130" s="25"/>
      <c r="Z130" s="36"/>
    </row>
    <row r="131" spans="1:27" s="11" customFormat="1" ht="30" hidden="1" customHeight="1" x14ac:dyDescent="0.25">
      <c r="A131" s="31" t="s">
        <v>159</v>
      </c>
      <c r="B131" s="22"/>
      <c r="C131" s="26">
        <f t="shared" si="19"/>
        <v>0</v>
      </c>
      <c r="D131" s="14" t="e">
        <f t="shared" si="35"/>
        <v>#DIV/0!</v>
      </c>
      <c r="E131" s="14"/>
      <c r="F131" s="37"/>
      <c r="G131" s="36"/>
      <c r="H131" s="36"/>
      <c r="I131" s="36"/>
      <c r="J131" s="36"/>
      <c r="K131" s="36"/>
      <c r="L131" s="36"/>
      <c r="M131" s="53"/>
      <c r="N131" s="36"/>
      <c r="O131" s="36"/>
      <c r="P131" s="36"/>
      <c r="Q131" s="36"/>
      <c r="R131" s="36"/>
      <c r="S131" s="36"/>
      <c r="T131" s="53"/>
      <c r="U131" s="25"/>
      <c r="V131" s="92"/>
      <c r="W131" s="92"/>
      <c r="X131" s="92"/>
      <c r="Y131" s="25"/>
      <c r="Z131" s="36"/>
    </row>
    <row r="132" spans="1:27" s="11" customFormat="1" ht="30" hidden="1" customHeight="1" x14ac:dyDescent="0.25">
      <c r="A132" s="31" t="s">
        <v>98</v>
      </c>
      <c r="B132" s="59"/>
      <c r="C132" s="26" t="e">
        <f t="shared" si="19"/>
        <v>#DIV/0!</v>
      </c>
      <c r="D132" s="14" t="e">
        <f t="shared" si="35"/>
        <v>#DIV/0!</v>
      </c>
      <c r="E132" s="57"/>
      <c r="F132" s="57"/>
      <c r="G132" s="57"/>
      <c r="H132" s="57"/>
      <c r="I132" s="57" t="e">
        <f>I131/I130*10</f>
        <v>#DIV/0!</v>
      </c>
      <c r="J132" s="57"/>
      <c r="K132" s="57"/>
      <c r="L132" s="57"/>
      <c r="M132" s="57"/>
      <c r="N132" s="57" t="e">
        <f>N131/N130*10</f>
        <v>#DIV/0!</v>
      </c>
      <c r="O132" s="57"/>
      <c r="P132" s="57"/>
      <c r="Q132" s="57" t="e">
        <f>Q131/Q130*10</f>
        <v>#DIV/0!</v>
      </c>
      <c r="R132" s="57"/>
      <c r="S132" s="53" t="e">
        <f>S131/S130*10</f>
        <v>#DIV/0!</v>
      </c>
      <c r="T132" s="53"/>
      <c r="U132" s="53" t="e">
        <f>U131/U130*10</f>
        <v>#DIV/0!</v>
      </c>
      <c r="V132" s="57"/>
      <c r="W132" s="57"/>
      <c r="X132" s="57"/>
      <c r="Y132" s="53" t="e">
        <f>Y131/Y130*10</f>
        <v>#DIV/0!</v>
      </c>
      <c r="Z132" s="37"/>
    </row>
    <row r="133" spans="1:27" s="11" customFormat="1" ht="30" hidden="1" customHeight="1" x14ac:dyDescent="0.25">
      <c r="A133" s="54" t="s">
        <v>99</v>
      </c>
      <c r="B133" s="55">
        <v>3074</v>
      </c>
      <c r="C133" s="26">
        <f t="shared" si="19"/>
        <v>26003</v>
      </c>
      <c r="D133" s="14">
        <f t="shared" si="35"/>
        <v>8.459011060507482</v>
      </c>
      <c r="E133" s="14"/>
      <c r="F133" s="50">
        <f>(F107-F232)</f>
        <v>1930</v>
      </c>
      <c r="G133" s="50">
        <f t="shared" ref="G133:Z133" si="39">(G107-G232)</f>
        <v>1021</v>
      </c>
      <c r="H133" s="50">
        <f t="shared" si="39"/>
        <v>264</v>
      </c>
      <c r="I133" s="50">
        <f t="shared" si="39"/>
        <v>1913</v>
      </c>
      <c r="J133" s="50">
        <f t="shared" si="39"/>
        <v>549</v>
      </c>
      <c r="K133" s="50">
        <f t="shared" si="39"/>
        <v>1275</v>
      </c>
      <c r="L133" s="50">
        <f t="shared" si="39"/>
        <v>1728</v>
      </c>
      <c r="M133" s="50">
        <f t="shared" si="39"/>
        <v>816</v>
      </c>
      <c r="N133" s="50">
        <f t="shared" si="39"/>
        <v>1531</v>
      </c>
      <c r="O133" s="50">
        <f t="shared" si="39"/>
        <v>349</v>
      </c>
      <c r="P133" s="50">
        <f t="shared" si="39"/>
        <v>1762</v>
      </c>
      <c r="Q133" s="50">
        <f t="shared" si="39"/>
        <v>1312</v>
      </c>
      <c r="R133" s="50">
        <f t="shared" si="39"/>
        <v>2019</v>
      </c>
      <c r="S133" s="50">
        <f t="shared" si="39"/>
        <v>2331</v>
      </c>
      <c r="T133" s="50">
        <f t="shared" si="39"/>
        <v>2582</v>
      </c>
      <c r="U133" s="50">
        <f t="shared" si="39"/>
        <v>1499</v>
      </c>
      <c r="V133" s="50">
        <f t="shared" si="39"/>
        <v>160</v>
      </c>
      <c r="W133" s="50">
        <f t="shared" si="39"/>
        <v>548</v>
      </c>
      <c r="X133" s="50">
        <f t="shared" si="39"/>
        <v>1760</v>
      </c>
      <c r="Y133" s="50">
        <f t="shared" si="39"/>
        <v>115</v>
      </c>
      <c r="Z133" s="50">
        <f t="shared" si="39"/>
        <v>539</v>
      </c>
    </row>
    <row r="134" spans="1:27" s="11" customFormat="1" ht="30" hidden="1" customHeight="1" x14ac:dyDescent="0.25">
      <c r="A134" s="31" t="s">
        <v>100</v>
      </c>
      <c r="B134" s="26">
        <v>380</v>
      </c>
      <c r="C134" s="26">
        <f t="shared" si="19"/>
        <v>484</v>
      </c>
      <c r="D134" s="14">
        <f t="shared" si="35"/>
        <v>1.2736842105263158</v>
      </c>
      <c r="E134" s="14"/>
      <c r="F134" s="23">
        <v>9</v>
      </c>
      <c r="G134" s="23">
        <v>13</v>
      </c>
      <c r="H134" s="23">
        <v>33</v>
      </c>
      <c r="I134" s="23">
        <v>14</v>
      </c>
      <c r="J134" s="23">
        <v>9</v>
      </c>
      <c r="K134" s="23">
        <v>21</v>
      </c>
      <c r="L134" s="25">
        <v>11</v>
      </c>
      <c r="M134" s="25">
        <v>29</v>
      </c>
      <c r="N134" s="25">
        <v>48</v>
      </c>
      <c r="O134" s="23">
        <v>14</v>
      </c>
      <c r="P134" s="23">
        <v>14</v>
      </c>
      <c r="Q134" s="23">
        <v>18</v>
      </c>
      <c r="R134" s="23">
        <v>25</v>
      </c>
      <c r="S134" s="23">
        <v>46</v>
      </c>
      <c r="T134" s="23">
        <v>34</v>
      </c>
      <c r="U134" s="23">
        <v>17</v>
      </c>
      <c r="V134" s="23">
        <v>19</v>
      </c>
      <c r="W134" s="23">
        <v>9</v>
      </c>
      <c r="X134" s="23">
        <v>14</v>
      </c>
      <c r="Y134" s="23">
        <v>50</v>
      </c>
      <c r="Z134" s="23">
        <v>37</v>
      </c>
    </row>
    <row r="135" spans="1:27" s="11" customFormat="1" ht="30" hidden="1" customHeight="1" x14ac:dyDescent="0.25">
      <c r="A135" s="31" t="s">
        <v>101</v>
      </c>
      <c r="B135" s="53"/>
      <c r="C135" s="26">
        <f t="shared" si="19"/>
        <v>0</v>
      </c>
      <c r="D135" s="14" t="e">
        <f t="shared" si="35"/>
        <v>#DIV/0!</v>
      </c>
      <c r="E135" s="14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7" s="11" customFormat="1" ht="30" hidden="1" customHeight="1" x14ac:dyDescent="0.25">
      <c r="A136" s="10" t="s">
        <v>102</v>
      </c>
      <c r="B136" s="26"/>
      <c r="C136" s="26">
        <f t="shared" si="19"/>
        <v>0</v>
      </c>
      <c r="D136" s="14" t="e">
        <f t="shared" si="35"/>
        <v>#DIV/0!</v>
      </c>
      <c r="E136" s="14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7" s="11" customFormat="1" ht="27" hidden="1" customHeight="1" x14ac:dyDescent="0.25">
      <c r="A137" s="12" t="s">
        <v>103</v>
      </c>
      <c r="B137" s="22"/>
      <c r="C137" s="26">
        <f t="shared" si="19"/>
        <v>0</v>
      </c>
      <c r="D137" s="14" t="e">
        <f t="shared" si="35"/>
        <v>#DIV/0!</v>
      </c>
      <c r="E137" s="14"/>
      <c r="F137" s="50"/>
      <c r="G137" s="50"/>
      <c r="H137" s="50"/>
      <c r="I137" s="50"/>
      <c r="J137" s="50"/>
      <c r="K137" s="50"/>
      <c r="L137" s="50"/>
      <c r="M137" s="25"/>
      <c r="N137" s="50"/>
      <c r="O137" s="50"/>
      <c r="P137" s="50"/>
      <c r="Q137" s="50"/>
      <c r="R137" s="50"/>
      <c r="S137" s="50"/>
      <c r="T137" s="50"/>
      <c r="U137" s="53"/>
      <c r="V137" s="50"/>
      <c r="W137" s="50"/>
      <c r="X137" s="50"/>
      <c r="Y137" s="50"/>
      <c r="Z137" s="50"/>
    </row>
    <row r="138" spans="1:27" s="11" customFormat="1" ht="30" hidden="1" customHeight="1" outlineLevel="1" x14ac:dyDescent="0.25">
      <c r="A138" s="12" t="s">
        <v>104</v>
      </c>
      <c r="B138" s="26">
        <v>6399</v>
      </c>
      <c r="C138" s="26">
        <f t="shared" si="19"/>
        <v>5005.2</v>
      </c>
      <c r="D138" s="14">
        <f t="shared" ref="D138:D139" si="40">C138/B138</f>
        <v>0.78218471636193154</v>
      </c>
      <c r="E138" s="14"/>
      <c r="F138" s="50">
        <v>105.2</v>
      </c>
      <c r="G138" s="50">
        <v>149.19999999999999</v>
      </c>
      <c r="H138" s="50">
        <v>721.1</v>
      </c>
      <c r="I138" s="50">
        <v>351</v>
      </c>
      <c r="J138" s="50">
        <v>61</v>
      </c>
      <c r="K138" s="50">
        <v>102.4</v>
      </c>
      <c r="L138" s="50">
        <v>738.5</v>
      </c>
      <c r="M138" s="50">
        <v>778.6</v>
      </c>
      <c r="N138" s="50">
        <v>252</v>
      </c>
      <c r="O138" s="50">
        <v>14.5</v>
      </c>
      <c r="P138" s="50">
        <v>79</v>
      </c>
      <c r="Q138" s="50">
        <v>202.8</v>
      </c>
      <c r="R138" s="50">
        <v>67</v>
      </c>
      <c r="S138" s="50">
        <v>387.2</v>
      </c>
      <c r="T138" s="50">
        <v>156.6</v>
      </c>
      <c r="U138" s="50">
        <v>50.6</v>
      </c>
      <c r="V138" s="50">
        <v>120</v>
      </c>
      <c r="W138" s="50">
        <v>6.9</v>
      </c>
      <c r="X138" s="50">
        <v>247.4</v>
      </c>
      <c r="Y138" s="50">
        <v>412</v>
      </c>
      <c r="Z138" s="50">
        <v>2.2000000000000002</v>
      </c>
      <c r="AA138" s="73"/>
    </row>
    <row r="139" spans="1:27" s="11" customFormat="1" ht="30" customHeight="1" outlineLevel="1" x14ac:dyDescent="0.25">
      <c r="A139" s="54" t="s">
        <v>105</v>
      </c>
      <c r="B139" s="22">
        <v>6400</v>
      </c>
      <c r="C139" s="26">
        <f>SUM(F139:Z139)</f>
        <v>5005.2</v>
      </c>
      <c r="D139" s="14">
        <f t="shared" si="40"/>
        <v>0.78206249999999999</v>
      </c>
      <c r="E139" s="14"/>
      <c r="F139" s="38">
        <v>105.2</v>
      </c>
      <c r="G139" s="38">
        <v>149.19999999999999</v>
      </c>
      <c r="H139" s="38">
        <v>721.1</v>
      </c>
      <c r="I139" s="38">
        <v>351</v>
      </c>
      <c r="J139" s="38">
        <v>61</v>
      </c>
      <c r="K139" s="38">
        <v>102.4</v>
      </c>
      <c r="L139" s="38">
        <v>738.5</v>
      </c>
      <c r="M139" s="38">
        <v>778.6</v>
      </c>
      <c r="N139" s="38">
        <v>252</v>
      </c>
      <c r="O139" s="38">
        <v>14.5</v>
      </c>
      <c r="P139" s="38">
        <v>79</v>
      </c>
      <c r="Q139" s="38">
        <v>202.8</v>
      </c>
      <c r="R139" s="38">
        <v>67</v>
      </c>
      <c r="S139" s="38">
        <v>387.2</v>
      </c>
      <c r="T139" s="38">
        <v>156.6</v>
      </c>
      <c r="U139" s="38">
        <v>50.6</v>
      </c>
      <c r="V139" s="38">
        <v>120</v>
      </c>
      <c r="W139" s="38">
        <v>6.9</v>
      </c>
      <c r="X139" s="38">
        <v>247.4</v>
      </c>
      <c r="Y139" s="38">
        <v>412</v>
      </c>
      <c r="Z139" s="38">
        <v>2.2000000000000002</v>
      </c>
    </row>
    <row r="140" spans="1:27" s="11" customFormat="1" ht="25.2" customHeight="1" x14ac:dyDescent="0.25">
      <c r="A140" s="12" t="s">
        <v>187</v>
      </c>
      <c r="B140" s="32">
        <f>B139/B138</f>
        <v>1.0001562744178778</v>
      </c>
      <c r="C140" s="32">
        <f>C139/C138</f>
        <v>1</v>
      </c>
      <c r="D140" s="14"/>
      <c r="E140" s="14"/>
      <c r="F140" s="34">
        <f t="shared" ref="F140:Z140" si="41">F139/F138</f>
        <v>1</v>
      </c>
      <c r="G140" s="34">
        <f t="shared" si="41"/>
        <v>1</v>
      </c>
      <c r="H140" s="34">
        <f t="shared" si="41"/>
        <v>1</v>
      </c>
      <c r="I140" s="34">
        <f t="shared" si="41"/>
        <v>1</v>
      </c>
      <c r="J140" s="34">
        <f t="shared" si="41"/>
        <v>1</v>
      </c>
      <c r="K140" s="34">
        <f t="shared" si="41"/>
        <v>1</v>
      </c>
      <c r="L140" s="34">
        <f t="shared" si="41"/>
        <v>1</v>
      </c>
      <c r="M140" s="34">
        <f t="shared" si="41"/>
        <v>1</v>
      </c>
      <c r="N140" s="34">
        <f t="shared" si="41"/>
        <v>1</v>
      </c>
      <c r="O140" s="34">
        <f t="shared" si="41"/>
        <v>1</v>
      </c>
      <c r="P140" s="34">
        <f t="shared" si="41"/>
        <v>1</v>
      </c>
      <c r="Q140" s="34">
        <f t="shared" si="41"/>
        <v>1</v>
      </c>
      <c r="R140" s="34">
        <f t="shared" si="41"/>
        <v>1</v>
      </c>
      <c r="S140" s="34">
        <f t="shared" si="41"/>
        <v>1</v>
      </c>
      <c r="T140" s="34">
        <f t="shared" si="41"/>
        <v>1</v>
      </c>
      <c r="U140" s="34">
        <f t="shared" si="41"/>
        <v>1</v>
      </c>
      <c r="V140" s="34">
        <f t="shared" si="41"/>
        <v>1</v>
      </c>
      <c r="W140" s="34">
        <f t="shared" si="41"/>
        <v>1</v>
      </c>
      <c r="X140" s="34">
        <f t="shared" si="41"/>
        <v>1</v>
      </c>
      <c r="Y140" s="34">
        <f t="shared" si="41"/>
        <v>1</v>
      </c>
      <c r="Z140" s="34">
        <f t="shared" si="41"/>
        <v>1</v>
      </c>
    </row>
    <row r="141" spans="1:27" s="90" customFormat="1" ht="9" hidden="1" customHeight="1" x14ac:dyDescent="0.25">
      <c r="A141" s="88" t="s">
        <v>96</v>
      </c>
      <c r="B141" s="89">
        <f>B138-B139</f>
        <v>-1</v>
      </c>
      <c r="C141" s="26">
        <f>SUM(F141:Z141)</f>
        <v>0</v>
      </c>
      <c r="D141" s="89"/>
      <c r="E141" s="89"/>
      <c r="F141" s="89">
        <f t="shared" ref="F141:Z141" si="42">F138-F139</f>
        <v>0</v>
      </c>
      <c r="G141" s="89">
        <f t="shared" si="42"/>
        <v>0</v>
      </c>
      <c r="H141" s="89">
        <f t="shared" si="42"/>
        <v>0</v>
      </c>
      <c r="I141" s="89">
        <f t="shared" si="42"/>
        <v>0</v>
      </c>
      <c r="J141" s="89">
        <f t="shared" si="42"/>
        <v>0</v>
      </c>
      <c r="K141" s="89">
        <f t="shared" si="42"/>
        <v>0</v>
      </c>
      <c r="L141" s="89">
        <f t="shared" si="42"/>
        <v>0</v>
      </c>
      <c r="M141" s="89">
        <f t="shared" si="42"/>
        <v>0</v>
      </c>
      <c r="N141" s="89">
        <f t="shared" si="42"/>
        <v>0</v>
      </c>
      <c r="O141" s="89">
        <f t="shared" si="42"/>
        <v>0</v>
      </c>
      <c r="P141" s="89">
        <f t="shared" si="42"/>
        <v>0</v>
      </c>
      <c r="Q141" s="89">
        <f t="shared" si="42"/>
        <v>0</v>
      </c>
      <c r="R141" s="89">
        <f t="shared" si="42"/>
        <v>0</v>
      </c>
      <c r="S141" s="89">
        <f t="shared" si="42"/>
        <v>0</v>
      </c>
      <c r="T141" s="89">
        <f t="shared" si="42"/>
        <v>0</v>
      </c>
      <c r="U141" s="89">
        <f t="shared" si="42"/>
        <v>0</v>
      </c>
      <c r="V141" s="89">
        <f t="shared" si="42"/>
        <v>0</v>
      </c>
      <c r="W141" s="89">
        <f t="shared" si="42"/>
        <v>0</v>
      </c>
      <c r="X141" s="89">
        <f t="shared" si="42"/>
        <v>0</v>
      </c>
      <c r="Y141" s="89">
        <f t="shared" si="42"/>
        <v>0</v>
      </c>
      <c r="Z141" s="89">
        <f t="shared" si="42"/>
        <v>0</v>
      </c>
    </row>
    <row r="142" spans="1:27" s="11" customFormat="1" ht="5.4" hidden="1" customHeight="1" x14ac:dyDescent="0.25">
      <c r="A142" s="12" t="s">
        <v>190</v>
      </c>
      <c r="B142" s="38"/>
      <c r="C142" s="26">
        <f>SUM(F142:Z142)</f>
        <v>0</v>
      </c>
      <c r="D142" s="15" t="e">
        <f>C142/B142</f>
        <v>#DIV/0!</v>
      </c>
      <c r="E142" s="15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7" s="11" customFormat="1" ht="30" customHeight="1" x14ac:dyDescent="0.25">
      <c r="A143" s="31" t="s">
        <v>106</v>
      </c>
      <c r="B143" s="22">
        <v>172444</v>
      </c>
      <c r="C143" s="26">
        <f>SUM(F143:Z143)</f>
        <v>116073.58</v>
      </c>
      <c r="D143" s="14">
        <f>C143/B143</f>
        <v>0.67310883533204979</v>
      </c>
      <c r="E143" s="14"/>
      <c r="F143" s="38">
        <v>1722</v>
      </c>
      <c r="G143" s="38">
        <v>2682</v>
      </c>
      <c r="H143" s="38">
        <v>14079</v>
      </c>
      <c r="I143" s="38">
        <v>8595</v>
      </c>
      <c r="J143" s="38">
        <v>1450</v>
      </c>
      <c r="K143" s="38">
        <v>1938</v>
      </c>
      <c r="L143" s="38">
        <v>18901</v>
      </c>
      <c r="M143" s="38">
        <v>21475</v>
      </c>
      <c r="N143" s="38">
        <v>6480.5</v>
      </c>
      <c r="O143" s="38">
        <v>400</v>
      </c>
      <c r="P143" s="38">
        <v>2096</v>
      </c>
      <c r="Q143" s="38">
        <v>4148</v>
      </c>
      <c r="R143" s="38">
        <v>1806</v>
      </c>
      <c r="S143" s="38">
        <v>9404</v>
      </c>
      <c r="T143" s="38">
        <v>3019</v>
      </c>
      <c r="U143" s="38">
        <v>1150</v>
      </c>
      <c r="V143" s="38">
        <v>2160</v>
      </c>
      <c r="W143" s="38">
        <v>140</v>
      </c>
      <c r="X143" s="38">
        <v>5323</v>
      </c>
      <c r="Y143" s="38">
        <v>9069</v>
      </c>
      <c r="Z143" s="38">
        <v>36.08</v>
      </c>
    </row>
    <row r="144" spans="1:27" s="11" customFormat="1" ht="31.2" hidden="1" customHeight="1" x14ac:dyDescent="0.25">
      <c r="A144" s="12" t="s">
        <v>52</v>
      </c>
      <c r="B144" s="14" t="e">
        <f>B143/B142</f>
        <v>#DIV/0!</v>
      </c>
      <c r="C144" s="26" t="e">
        <f>SUM(F144:Z144)</f>
        <v>#DIV/0!</v>
      </c>
      <c r="D144" s="14"/>
      <c r="E144" s="14"/>
      <c r="F144" s="28" t="e">
        <f t="shared" ref="F144:Z144" si="43">F143/F142</f>
        <v>#DIV/0!</v>
      </c>
      <c r="G144" s="28" t="e">
        <f t="shared" si="43"/>
        <v>#DIV/0!</v>
      </c>
      <c r="H144" s="28" t="e">
        <f t="shared" si="43"/>
        <v>#DIV/0!</v>
      </c>
      <c r="I144" s="28" t="e">
        <f t="shared" si="43"/>
        <v>#DIV/0!</v>
      </c>
      <c r="J144" s="28" t="e">
        <f t="shared" si="43"/>
        <v>#DIV/0!</v>
      </c>
      <c r="K144" s="28" t="e">
        <f t="shared" si="43"/>
        <v>#DIV/0!</v>
      </c>
      <c r="L144" s="28" t="e">
        <f t="shared" si="43"/>
        <v>#DIV/0!</v>
      </c>
      <c r="M144" s="28" t="e">
        <f t="shared" si="43"/>
        <v>#DIV/0!</v>
      </c>
      <c r="N144" s="28" t="e">
        <f t="shared" si="43"/>
        <v>#DIV/0!</v>
      </c>
      <c r="O144" s="28" t="e">
        <f t="shared" si="43"/>
        <v>#DIV/0!</v>
      </c>
      <c r="P144" s="28" t="e">
        <f t="shared" si="43"/>
        <v>#DIV/0!</v>
      </c>
      <c r="Q144" s="28" t="e">
        <f t="shared" si="43"/>
        <v>#DIV/0!</v>
      </c>
      <c r="R144" s="28" t="e">
        <f t="shared" si="43"/>
        <v>#DIV/0!</v>
      </c>
      <c r="S144" s="28" t="e">
        <f t="shared" si="43"/>
        <v>#DIV/0!</v>
      </c>
      <c r="T144" s="28" t="e">
        <f t="shared" si="43"/>
        <v>#DIV/0!</v>
      </c>
      <c r="U144" s="28" t="e">
        <f t="shared" si="43"/>
        <v>#DIV/0!</v>
      </c>
      <c r="V144" s="28" t="e">
        <f t="shared" si="43"/>
        <v>#DIV/0!</v>
      </c>
      <c r="W144" s="28" t="e">
        <f t="shared" si="43"/>
        <v>#DIV/0!</v>
      </c>
      <c r="X144" s="28" t="e">
        <f t="shared" si="43"/>
        <v>#DIV/0!</v>
      </c>
      <c r="Y144" s="28" t="e">
        <f t="shared" si="43"/>
        <v>#DIV/0!</v>
      </c>
      <c r="Z144" s="28" t="e">
        <f t="shared" si="43"/>
        <v>#DIV/0!</v>
      </c>
    </row>
    <row r="145" spans="1:26" s="11" customFormat="1" ht="30" customHeight="1" x14ac:dyDescent="0.25">
      <c r="A145" s="31" t="s">
        <v>98</v>
      </c>
      <c r="B145" s="52">
        <f>B143/B139*10</f>
        <v>269.44375000000002</v>
      </c>
      <c r="C145" s="52">
        <f>C143/C139*10</f>
        <v>231.90597778310558</v>
      </c>
      <c r="D145" s="14">
        <f>C145/B145</f>
        <v>0.86068419765945792</v>
      </c>
      <c r="E145" s="14"/>
      <c r="F145" s="57">
        <f>F143/F139*10</f>
        <v>163.68821292775664</v>
      </c>
      <c r="G145" s="57">
        <f>G143/G139*10</f>
        <v>179.75871313672923</v>
      </c>
      <c r="H145" s="57">
        <f>H143/H139*10</f>
        <v>195.24337817223685</v>
      </c>
      <c r="I145" s="57">
        <f>I143/I139*10</f>
        <v>244.87179487179486</v>
      </c>
      <c r="J145" s="57">
        <f t="shared" ref="J145:P145" si="44">J143/J139*10</f>
        <v>237.70491803278688</v>
      </c>
      <c r="K145" s="57">
        <f t="shared" si="44"/>
        <v>189.2578125</v>
      </c>
      <c r="L145" s="57">
        <f t="shared" si="44"/>
        <v>255.93771157752201</v>
      </c>
      <c r="M145" s="57">
        <f t="shared" si="44"/>
        <v>275.81556640123296</v>
      </c>
      <c r="N145" s="57">
        <f t="shared" si="44"/>
        <v>257.16269841269843</v>
      </c>
      <c r="O145" s="57">
        <f t="shared" si="44"/>
        <v>275.86206896551721</v>
      </c>
      <c r="P145" s="57">
        <f t="shared" si="44"/>
        <v>265.31645569620252</v>
      </c>
      <c r="Q145" s="57">
        <f t="shared" ref="Q145:Z145" si="45">Q143/Q139*10</f>
        <v>204.53648915187375</v>
      </c>
      <c r="R145" s="57">
        <f t="shared" si="45"/>
        <v>269.55223880597015</v>
      </c>
      <c r="S145" s="57">
        <f t="shared" si="45"/>
        <v>242.87190082644628</v>
      </c>
      <c r="T145" s="57">
        <f t="shared" si="45"/>
        <v>192.78416347381864</v>
      </c>
      <c r="U145" s="57">
        <f t="shared" si="45"/>
        <v>227.27272727272725</v>
      </c>
      <c r="V145" s="57">
        <f t="shared" si="45"/>
        <v>180</v>
      </c>
      <c r="W145" s="57">
        <f t="shared" si="45"/>
        <v>202.89855072463766</v>
      </c>
      <c r="X145" s="57">
        <f t="shared" si="45"/>
        <v>215.15763945028294</v>
      </c>
      <c r="Y145" s="57">
        <f t="shared" si="45"/>
        <v>220.12135922330094</v>
      </c>
      <c r="Z145" s="57">
        <f t="shared" si="45"/>
        <v>164</v>
      </c>
    </row>
    <row r="146" spans="1:26" s="11" customFormat="1" ht="30" hidden="1" customHeight="1" outlineLevel="1" x14ac:dyDescent="0.25">
      <c r="A146" s="10" t="s">
        <v>107</v>
      </c>
      <c r="B146" s="7"/>
      <c r="C146" s="26"/>
      <c r="D146" s="14" t="e">
        <f>C146/B146</f>
        <v>#DIV/0!</v>
      </c>
      <c r="E146" s="14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>
        <v>99.1</v>
      </c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s="11" customFormat="1" ht="30" hidden="1" customHeight="1" x14ac:dyDescent="0.25">
      <c r="A147" s="10" t="s">
        <v>108</v>
      </c>
      <c r="B147" s="56"/>
      <c r="C147" s="26"/>
      <c r="D147" s="14" t="e">
        <f>C147/B147</f>
        <v>#DIV/0!</v>
      </c>
      <c r="E147" s="14"/>
      <c r="F147" s="57"/>
      <c r="G147" s="57"/>
      <c r="H147" s="58"/>
      <c r="I147" s="57"/>
      <c r="J147" s="57"/>
      <c r="K147" s="57"/>
      <c r="L147" s="57"/>
      <c r="M147" s="25"/>
      <c r="N147" s="57"/>
      <c r="O147" s="57"/>
      <c r="P147" s="57"/>
      <c r="Q147" s="57">
        <v>8</v>
      </c>
      <c r="R147" s="57"/>
      <c r="S147" s="57"/>
      <c r="T147" s="57"/>
      <c r="U147" s="53"/>
      <c r="V147" s="57"/>
      <c r="W147" s="57"/>
      <c r="X147" s="57"/>
      <c r="Y147" s="56"/>
      <c r="Z147" s="57"/>
    </row>
    <row r="148" spans="1:26" s="11" customFormat="1" ht="30.6" customHeight="1" outlineLevel="1" x14ac:dyDescent="0.25">
      <c r="A148" s="10" t="s">
        <v>109</v>
      </c>
      <c r="B148" s="55">
        <v>962</v>
      </c>
      <c r="C148" s="26">
        <f>SUM(F148:Z148)</f>
        <v>907.4</v>
      </c>
      <c r="D148" s="14">
        <f>C148/B148</f>
        <v>0.94324324324324327</v>
      </c>
      <c r="E148" s="14"/>
      <c r="F148" s="130">
        <v>16.399999999999999</v>
      </c>
      <c r="G148" s="130">
        <v>118</v>
      </c>
      <c r="H148" s="130">
        <v>121.6</v>
      </c>
      <c r="I148" s="130">
        <v>5.7</v>
      </c>
      <c r="J148" s="130">
        <v>11.2</v>
      </c>
      <c r="K148" s="130">
        <v>15.9</v>
      </c>
      <c r="L148" s="130">
        <v>107.5</v>
      </c>
      <c r="M148" s="130">
        <v>78.400000000000006</v>
      </c>
      <c r="N148" s="130">
        <v>62.7</v>
      </c>
      <c r="O148" s="130">
        <v>11.4</v>
      </c>
      <c r="P148" s="130">
        <v>14</v>
      </c>
      <c r="Q148" s="130">
        <v>91.1</v>
      </c>
      <c r="R148" s="130"/>
      <c r="S148" s="130">
        <v>16.5</v>
      </c>
      <c r="T148" s="130">
        <v>49</v>
      </c>
      <c r="U148" s="130">
        <v>15.3</v>
      </c>
      <c r="V148" s="130">
        <v>9</v>
      </c>
      <c r="W148" s="130">
        <v>18.100000000000001</v>
      </c>
      <c r="X148" s="130">
        <v>86.6</v>
      </c>
      <c r="Y148" s="130">
        <v>55.1</v>
      </c>
      <c r="Z148" s="130">
        <v>3.9</v>
      </c>
    </row>
    <row r="149" spans="1:26" s="11" customFormat="1" ht="30" customHeight="1" outlineLevel="1" x14ac:dyDescent="0.25">
      <c r="A149" s="54" t="s">
        <v>178</v>
      </c>
      <c r="B149" s="22">
        <v>962</v>
      </c>
      <c r="C149" s="26">
        <f>SUM(F149:Z149)</f>
        <v>875.4</v>
      </c>
      <c r="D149" s="14">
        <f>C149/B149</f>
        <v>0.90997920997921</v>
      </c>
      <c r="E149" s="14"/>
      <c r="F149" s="104">
        <v>16.399999999999999</v>
      </c>
      <c r="G149" s="104">
        <v>118</v>
      </c>
      <c r="H149" s="104">
        <v>121.6</v>
      </c>
      <c r="I149" s="104">
        <v>5.7</v>
      </c>
      <c r="J149" s="104">
        <v>11.2</v>
      </c>
      <c r="K149" s="104">
        <v>15.9</v>
      </c>
      <c r="L149" s="104">
        <v>104.5</v>
      </c>
      <c r="M149" s="104">
        <v>78.400000000000006</v>
      </c>
      <c r="N149" s="104">
        <v>62.7</v>
      </c>
      <c r="O149" s="104">
        <v>11.4</v>
      </c>
      <c r="P149" s="104">
        <v>14</v>
      </c>
      <c r="Q149" s="104">
        <v>78</v>
      </c>
      <c r="R149" s="104"/>
      <c r="S149" s="104">
        <v>17</v>
      </c>
      <c r="T149" s="104">
        <v>49</v>
      </c>
      <c r="U149" s="104">
        <v>18.5</v>
      </c>
      <c r="V149" s="104">
        <v>9</v>
      </c>
      <c r="W149" s="104">
        <v>18.100000000000001</v>
      </c>
      <c r="X149" s="104">
        <v>67</v>
      </c>
      <c r="Y149" s="104">
        <v>55.1</v>
      </c>
      <c r="Z149" s="104">
        <v>3.9</v>
      </c>
    </row>
    <row r="150" spans="1:26" s="11" customFormat="1" ht="27" customHeight="1" x14ac:dyDescent="0.25">
      <c r="A150" s="12" t="s">
        <v>187</v>
      </c>
      <c r="B150" s="32">
        <f>B149/B148</f>
        <v>1</v>
      </c>
      <c r="C150" s="32">
        <f>C149/C148</f>
        <v>0.96473440599515103</v>
      </c>
      <c r="D150" s="14"/>
      <c r="E150" s="14"/>
      <c r="F150" s="28">
        <f>F149/F148</f>
        <v>1</v>
      </c>
      <c r="G150" s="28">
        <f t="shared" ref="G150:Z150" si="46">G149/G148</f>
        <v>1</v>
      </c>
      <c r="H150" s="28">
        <f t="shared" si="46"/>
        <v>1</v>
      </c>
      <c r="I150" s="28">
        <f t="shared" si="46"/>
        <v>1</v>
      </c>
      <c r="J150" s="28">
        <f t="shared" si="46"/>
        <v>1</v>
      </c>
      <c r="K150" s="28">
        <f t="shared" si="46"/>
        <v>1</v>
      </c>
      <c r="L150" s="28">
        <f t="shared" si="46"/>
        <v>0.97209302325581393</v>
      </c>
      <c r="M150" s="28">
        <f t="shared" si="46"/>
        <v>1</v>
      </c>
      <c r="N150" s="28">
        <f t="shared" si="46"/>
        <v>1</v>
      </c>
      <c r="O150" s="28">
        <f t="shared" si="46"/>
        <v>1</v>
      </c>
      <c r="P150" s="28">
        <f t="shared" si="46"/>
        <v>1</v>
      </c>
      <c r="Q150" s="28">
        <f t="shared" si="46"/>
        <v>0.85620197585071356</v>
      </c>
      <c r="R150" s="28"/>
      <c r="S150" s="28">
        <f t="shared" si="46"/>
        <v>1.0303030303030303</v>
      </c>
      <c r="T150" s="28">
        <f t="shared" si="46"/>
        <v>1</v>
      </c>
      <c r="U150" s="28">
        <f t="shared" si="46"/>
        <v>1.2091503267973855</v>
      </c>
      <c r="V150" s="28">
        <f t="shared" si="46"/>
        <v>1</v>
      </c>
      <c r="W150" s="28">
        <f t="shared" si="46"/>
        <v>1</v>
      </c>
      <c r="X150" s="28">
        <f t="shared" si="46"/>
        <v>0.77367205542725181</v>
      </c>
      <c r="Y150" s="28">
        <f t="shared" si="46"/>
        <v>1</v>
      </c>
      <c r="Z150" s="28">
        <f t="shared" si="46"/>
        <v>1</v>
      </c>
    </row>
    <row r="151" spans="1:26" s="11" customFormat="1" ht="31.2" hidden="1" customHeight="1" x14ac:dyDescent="0.25">
      <c r="A151" s="12" t="s">
        <v>191</v>
      </c>
      <c r="B151" s="38"/>
      <c r="C151" s="26">
        <f>SUM(F151:Z151)</f>
        <v>0</v>
      </c>
      <c r="D151" s="15" t="e">
        <f>C151/B151</f>
        <v>#DIV/0!</v>
      </c>
      <c r="E151" s="15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s="11" customFormat="1" ht="30" customHeight="1" x14ac:dyDescent="0.25">
      <c r="A152" s="31" t="s">
        <v>110</v>
      </c>
      <c r="B152" s="22">
        <v>33950</v>
      </c>
      <c r="C152" s="26">
        <f>SUM(F152:Z152)</f>
        <v>32455.899999999998</v>
      </c>
      <c r="D152" s="14">
        <f>C152/B152</f>
        <v>0.95599116347569946</v>
      </c>
      <c r="E152" s="14"/>
      <c r="F152" s="38">
        <v>290</v>
      </c>
      <c r="G152" s="38">
        <v>5703</v>
      </c>
      <c r="H152" s="38">
        <v>2541</v>
      </c>
      <c r="I152" s="38">
        <v>285</v>
      </c>
      <c r="J152" s="38">
        <v>228</v>
      </c>
      <c r="K152" s="38">
        <v>472</v>
      </c>
      <c r="L152" s="38">
        <v>6331</v>
      </c>
      <c r="M152" s="38">
        <v>3576.2</v>
      </c>
      <c r="N152" s="38">
        <v>1839.6</v>
      </c>
      <c r="O152" s="38">
        <v>98.5</v>
      </c>
      <c r="P152" s="38">
        <v>520</v>
      </c>
      <c r="Q152" s="38">
        <v>3278</v>
      </c>
      <c r="R152" s="38"/>
      <c r="S152" s="38">
        <v>374</v>
      </c>
      <c r="T152" s="38">
        <v>1437.6</v>
      </c>
      <c r="U152" s="38">
        <v>1030</v>
      </c>
      <c r="V152" s="38">
        <v>410</v>
      </c>
      <c r="W152" s="38">
        <v>220</v>
      </c>
      <c r="X152" s="38">
        <v>2850</v>
      </c>
      <c r="Y152" s="38">
        <v>902</v>
      </c>
      <c r="Z152" s="38">
        <v>70</v>
      </c>
    </row>
    <row r="153" spans="1:26" s="11" customFormat="1" ht="30" hidden="1" customHeight="1" x14ac:dyDescent="0.25">
      <c r="A153" s="12" t="s">
        <v>52</v>
      </c>
      <c r="B153" s="29" t="e">
        <f>B152/B151</f>
        <v>#DIV/0!</v>
      </c>
      <c r="C153" s="26"/>
      <c r="D153" s="8"/>
      <c r="E153" s="8"/>
      <c r="F153" s="29" t="e">
        <f t="shared" ref="F153:N153" si="47">F152/F151</f>
        <v>#DIV/0!</v>
      </c>
      <c r="G153" s="29" t="e">
        <f t="shared" si="47"/>
        <v>#DIV/0!</v>
      </c>
      <c r="H153" s="29" t="e">
        <f t="shared" si="47"/>
        <v>#DIV/0!</v>
      </c>
      <c r="I153" s="29" t="e">
        <f t="shared" si="47"/>
        <v>#DIV/0!</v>
      </c>
      <c r="J153" s="29" t="e">
        <f t="shared" si="47"/>
        <v>#DIV/0!</v>
      </c>
      <c r="K153" s="29" t="e">
        <f t="shared" si="47"/>
        <v>#DIV/0!</v>
      </c>
      <c r="L153" s="29" t="e">
        <f t="shared" si="47"/>
        <v>#DIV/0!</v>
      </c>
      <c r="M153" s="29" t="e">
        <f t="shared" si="47"/>
        <v>#DIV/0!</v>
      </c>
      <c r="N153" s="29" t="e">
        <f t="shared" si="47"/>
        <v>#DIV/0!</v>
      </c>
      <c r="O153" s="29"/>
      <c r="P153" s="29" t="e">
        <f>P152/P151</f>
        <v>#DIV/0!</v>
      </c>
      <c r="Q153" s="29" t="e">
        <f>Q152/Q151</f>
        <v>#DIV/0!</v>
      </c>
      <c r="R153" s="29"/>
      <c r="S153" s="29" t="e">
        <f>S152/S151</f>
        <v>#DIV/0!</v>
      </c>
      <c r="T153" s="29" t="e">
        <f>T152/T151</f>
        <v>#DIV/0!</v>
      </c>
      <c r="U153" s="29" t="e">
        <f>U152/U151</f>
        <v>#DIV/0!</v>
      </c>
      <c r="V153" s="29" t="e">
        <f>V152/V151</f>
        <v>#DIV/0!</v>
      </c>
      <c r="W153" s="29"/>
      <c r="X153" s="29" t="e">
        <f>X152/X151</f>
        <v>#DIV/0!</v>
      </c>
      <c r="Y153" s="29" t="e">
        <f>Y152/Y151</f>
        <v>#DIV/0!</v>
      </c>
      <c r="Z153" s="29" t="e">
        <f>Z152/Z151</f>
        <v>#DIV/0!</v>
      </c>
    </row>
    <row r="154" spans="1:26" s="11" customFormat="1" ht="30" customHeight="1" x14ac:dyDescent="0.25">
      <c r="A154" s="31" t="s">
        <v>98</v>
      </c>
      <c r="B154" s="59">
        <f>B152/B149*10</f>
        <v>352.9106029106029</v>
      </c>
      <c r="C154" s="59">
        <f>C152/C149*10</f>
        <v>370.75508339045007</v>
      </c>
      <c r="D154" s="14">
        <f t="shared" ref="D154:D179" si="48">C154/B154</f>
        <v>1.05056374144805</v>
      </c>
      <c r="E154" s="14"/>
      <c r="F154" s="57">
        <f>F152/F149*10</f>
        <v>176.82926829268294</v>
      </c>
      <c r="G154" s="57">
        <f>G152/G149*10</f>
        <v>483.30508474576271</v>
      </c>
      <c r="H154" s="57">
        <f>H152/H149*10</f>
        <v>208.9638157894737</v>
      </c>
      <c r="I154" s="57">
        <f t="shared" ref="I154:N154" si="49">I152/I149*10</f>
        <v>500</v>
      </c>
      <c r="J154" s="57">
        <f t="shared" si="49"/>
        <v>203.57142857142858</v>
      </c>
      <c r="K154" s="57">
        <f t="shared" si="49"/>
        <v>296.85534591194971</v>
      </c>
      <c r="L154" s="57">
        <f t="shared" si="49"/>
        <v>605.83732057416273</v>
      </c>
      <c r="M154" s="57">
        <f t="shared" si="49"/>
        <v>456.14795918367344</v>
      </c>
      <c r="N154" s="57">
        <f t="shared" si="49"/>
        <v>293.3971291866028</v>
      </c>
      <c r="O154" s="57">
        <f t="shared" ref="O154:V154" si="50">O152/O149*10</f>
        <v>86.403508771929836</v>
      </c>
      <c r="P154" s="57">
        <f t="shared" si="50"/>
        <v>371.42857142857144</v>
      </c>
      <c r="Q154" s="57">
        <f t="shared" si="50"/>
        <v>420.25641025641028</v>
      </c>
      <c r="R154" s="57"/>
      <c r="S154" s="57">
        <f t="shared" si="50"/>
        <v>220</v>
      </c>
      <c r="T154" s="57">
        <f t="shared" si="50"/>
        <v>293.38775510204079</v>
      </c>
      <c r="U154" s="57">
        <f t="shared" si="50"/>
        <v>556.75675675675677</v>
      </c>
      <c r="V154" s="57">
        <f t="shared" si="50"/>
        <v>455.55555555555554</v>
      </c>
      <c r="W154" s="57">
        <f>W152/W149*10</f>
        <v>121.54696132596683</v>
      </c>
      <c r="X154" s="57">
        <f>X152/X149*10</f>
        <v>425.37313432835822</v>
      </c>
      <c r="Y154" s="57">
        <f>Y152/Y149*10</f>
        <v>163.70235934664248</v>
      </c>
      <c r="Z154" s="57">
        <f>Z152/Z149*10</f>
        <v>179.4871794871795</v>
      </c>
    </row>
    <row r="155" spans="1:26" s="11" customFormat="1" ht="30" hidden="1" customHeight="1" outlineLevel="1" x14ac:dyDescent="0.25">
      <c r="A155" s="54" t="s">
        <v>179</v>
      </c>
      <c r="B155" s="22">
        <v>446</v>
      </c>
      <c r="C155" s="26" t="e">
        <f t="shared" si="19"/>
        <v>#DIV/0!</v>
      </c>
      <c r="D155" s="14" t="e">
        <f t="shared" si="48"/>
        <v>#DIV/0!</v>
      </c>
      <c r="E155" s="14"/>
      <c r="F155" s="37"/>
      <c r="G155" s="36"/>
      <c r="H155" s="56">
        <v>440</v>
      </c>
      <c r="I155" s="36"/>
      <c r="J155" s="36"/>
      <c r="K155" s="36"/>
      <c r="L155" s="36"/>
      <c r="M155" s="36">
        <v>29</v>
      </c>
      <c r="N155" s="36"/>
      <c r="O155" s="36"/>
      <c r="P155" s="36"/>
      <c r="Q155" s="57" t="e">
        <f t="shared" ref="Q155" si="51">Q153/Q150*10</f>
        <v>#DIV/0!</v>
      </c>
      <c r="R155" s="36"/>
      <c r="S155" s="36"/>
      <c r="T155" s="60"/>
      <c r="U155" s="36"/>
      <c r="V155" s="36">
        <v>2</v>
      </c>
      <c r="W155" s="36"/>
      <c r="X155" s="36"/>
      <c r="Y155" s="36">
        <v>46</v>
      </c>
      <c r="Z155" s="36">
        <v>15</v>
      </c>
    </row>
    <row r="156" spans="1:26" s="11" customFormat="1" ht="30" hidden="1" customHeight="1" x14ac:dyDescent="0.25">
      <c r="A156" s="31" t="s">
        <v>180</v>
      </c>
      <c r="B156" s="22"/>
      <c r="C156" s="26" t="e">
        <f t="shared" si="19"/>
        <v>#DIV/0!</v>
      </c>
      <c r="D156" s="14" t="e">
        <f t="shared" si="48"/>
        <v>#DIV/0!</v>
      </c>
      <c r="E156" s="14"/>
      <c r="F156" s="37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57" t="e">
        <f t="shared" ref="Q156" si="52">Q154/Q151*10</f>
        <v>#DIV/0!</v>
      </c>
      <c r="R156" s="36"/>
      <c r="S156" s="36"/>
      <c r="T156" s="60"/>
      <c r="U156" s="36"/>
      <c r="V156" s="36"/>
      <c r="W156" s="36"/>
      <c r="X156" s="36"/>
      <c r="Y156" s="36"/>
      <c r="Z156" s="36"/>
    </row>
    <row r="157" spans="1:26" s="11" customFormat="1" ht="30" hidden="1" customHeight="1" x14ac:dyDescent="0.25">
      <c r="A157" s="31" t="s">
        <v>98</v>
      </c>
      <c r="B157" s="59">
        <f>B156/B155*10</f>
        <v>0</v>
      </c>
      <c r="C157" s="26" t="e">
        <f t="shared" si="19"/>
        <v>#DIV/0!</v>
      </c>
      <c r="D157" s="14" t="e">
        <f t="shared" si="48"/>
        <v>#DIV/0!</v>
      </c>
      <c r="E157" s="14"/>
      <c r="F157" s="37"/>
      <c r="G157" s="57"/>
      <c r="H157" s="57">
        <f>H156/H155*10</f>
        <v>0</v>
      </c>
      <c r="I157" s="57"/>
      <c r="J157" s="57"/>
      <c r="K157" s="57"/>
      <c r="L157" s="57"/>
      <c r="M157" s="57">
        <f>M156/M155*10</f>
        <v>0</v>
      </c>
      <c r="N157" s="57"/>
      <c r="O157" s="57"/>
      <c r="P157" s="57"/>
      <c r="Q157" s="57" t="e">
        <f t="shared" ref="Q157" si="53">Q155/Q152*10</f>
        <v>#DIV/0!</v>
      </c>
      <c r="R157" s="57"/>
      <c r="S157" s="57"/>
      <c r="T157" s="57"/>
      <c r="U157" s="57"/>
      <c r="V157" s="57"/>
      <c r="W157" s="37"/>
      <c r="X157" s="57"/>
      <c r="Y157" s="37"/>
      <c r="Z157" s="57">
        <f>Z156/Z155*10</f>
        <v>0</v>
      </c>
    </row>
    <row r="158" spans="1:26" s="11" customFormat="1" ht="30" hidden="1" customHeight="1" outlineLevel="1" x14ac:dyDescent="0.25">
      <c r="A158" s="54" t="s">
        <v>111</v>
      </c>
      <c r="B158" s="18">
        <v>104.8</v>
      </c>
      <c r="C158" s="52">
        <f t="shared" si="19"/>
        <v>99.78</v>
      </c>
      <c r="D158" s="14">
        <f t="shared" si="48"/>
        <v>0.95209923664122142</v>
      </c>
      <c r="E158" s="14"/>
      <c r="F158" s="37"/>
      <c r="G158" s="36"/>
      <c r="H158" s="57"/>
      <c r="I158" s="36">
        <v>20</v>
      </c>
      <c r="J158" s="36"/>
      <c r="K158" s="36"/>
      <c r="L158" s="36"/>
      <c r="M158" s="36"/>
      <c r="N158" s="36"/>
      <c r="O158" s="36"/>
      <c r="P158" s="36"/>
      <c r="Q158" s="36"/>
      <c r="R158" s="36"/>
      <c r="S158" s="36">
        <v>30</v>
      </c>
      <c r="T158" s="60">
        <v>13.78</v>
      </c>
      <c r="U158" s="36"/>
      <c r="V158" s="36"/>
      <c r="W158" s="36"/>
      <c r="X158" s="36">
        <v>36</v>
      </c>
      <c r="Y158" s="36"/>
      <c r="Z158" s="36"/>
    </row>
    <row r="159" spans="1:26" s="11" customFormat="1" ht="30" hidden="1" customHeight="1" x14ac:dyDescent="0.25">
      <c r="A159" s="31" t="s">
        <v>112</v>
      </c>
      <c r="B159" s="18">
        <v>177</v>
      </c>
      <c r="C159" s="52">
        <f t="shared" si="19"/>
        <v>185.10000000000002</v>
      </c>
      <c r="D159" s="14">
        <f t="shared" si="48"/>
        <v>1.0457627118644068</v>
      </c>
      <c r="E159" s="14"/>
      <c r="F159" s="37"/>
      <c r="G159" s="36"/>
      <c r="H159" s="36"/>
      <c r="I159" s="36">
        <v>40</v>
      </c>
      <c r="J159" s="36"/>
      <c r="K159" s="36"/>
      <c r="L159" s="36"/>
      <c r="M159" s="36"/>
      <c r="N159" s="36"/>
      <c r="O159" s="36"/>
      <c r="P159" s="36"/>
      <c r="Q159" s="36"/>
      <c r="R159" s="36"/>
      <c r="S159" s="36">
        <v>50.4</v>
      </c>
      <c r="T159" s="60">
        <v>11.9</v>
      </c>
      <c r="U159" s="36"/>
      <c r="V159" s="36"/>
      <c r="W159" s="36"/>
      <c r="X159" s="60">
        <v>82.8</v>
      </c>
      <c r="Y159" s="36"/>
      <c r="Z159" s="36"/>
    </row>
    <row r="160" spans="1:26" s="11" customFormat="1" ht="30" hidden="1" customHeight="1" x14ac:dyDescent="0.25">
      <c r="A160" s="31" t="s">
        <v>98</v>
      </c>
      <c r="B160" s="59">
        <f>B159/B158*10</f>
        <v>16.889312977099237</v>
      </c>
      <c r="C160" s="59">
        <f>C159/C158*10</f>
        <v>18.550811785929046</v>
      </c>
      <c r="D160" s="14">
        <f t="shared" si="48"/>
        <v>1.0983757486809966</v>
      </c>
      <c r="E160" s="14"/>
      <c r="F160" s="37"/>
      <c r="G160" s="57"/>
      <c r="H160" s="57"/>
      <c r="I160" s="57">
        <f>I159/I158*10</f>
        <v>20</v>
      </c>
      <c r="J160" s="57"/>
      <c r="K160" s="57"/>
      <c r="L160" s="57"/>
      <c r="M160" s="57"/>
      <c r="N160" s="57"/>
      <c r="O160" s="57"/>
      <c r="P160" s="57"/>
      <c r="Q160" s="57"/>
      <c r="R160" s="57"/>
      <c r="S160" s="57">
        <f>S159/S158*10</f>
        <v>16.8</v>
      </c>
      <c r="T160" s="57">
        <f>T159/T158*10</f>
        <v>8.6357039187227862</v>
      </c>
      <c r="U160" s="57"/>
      <c r="V160" s="57"/>
      <c r="W160" s="57"/>
      <c r="X160" s="57">
        <f>X159/X158*10</f>
        <v>23</v>
      </c>
      <c r="Y160" s="37"/>
      <c r="Z160" s="37"/>
    </row>
    <row r="161" spans="1:26" s="11" customFormat="1" ht="30" hidden="1" customHeight="1" x14ac:dyDescent="0.25">
      <c r="A161" s="54" t="s">
        <v>156</v>
      </c>
      <c r="B161" s="59">
        <v>209.5</v>
      </c>
      <c r="C161" s="26">
        <f t="shared" si="19"/>
        <v>351.8</v>
      </c>
      <c r="D161" s="14">
        <f t="shared" si="48"/>
        <v>1.6792362768496421</v>
      </c>
      <c r="E161" s="14"/>
      <c r="F161" s="3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>
        <v>13.8</v>
      </c>
      <c r="T161" s="57">
        <v>138</v>
      </c>
      <c r="U161" s="57"/>
      <c r="V161" s="56">
        <v>200</v>
      </c>
      <c r="W161" s="37"/>
      <c r="X161" s="57"/>
      <c r="Y161" s="37"/>
      <c r="Z161" s="37"/>
    </row>
    <row r="162" spans="1:26" s="11" customFormat="1" ht="30" hidden="1" customHeight="1" x14ac:dyDescent="0.25">
      <c r="A162" s="31" t="s">
        <v>157</v>
      </c>
      <c r="B162" s="59">
        <v>225</v>
      </c>
      <c r="C162" s="26">
        <f t="shared" ref="C162:C181" si="54">SUM(F162:Z162)</f>
        <v>451.5</v>
      </c>
      <c r="D162" s="14">
        <f t="shared" si="48"/>
        <v>2.0066666666666668</v>
      </c>
      <c r="E162" s="14"/>
      <c r="F162" s="3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>
        <v>16.5</v>
      </c>
      <c r="T162" s="57">
        <v>234</v>
      </c>
      <c r="U162" s="57"/>
      <c r="V162" s="56">
        <v>201</v>
      </c>
      <c r="W162" s="37"/>
      <c r="X162" s="57"/>
      <c r="Y162" s="37"/>
      <c r="Z162" s="37"/>
    </row>
    <row r="163" spans="1:26" s="11" customFormat="1" ht="30" hidden="1" customHeight="1" x14ac:dyDescent="0.25">
      <c r="A163" s="31" t="s">
        <v>98</v>
      </c>
      <c r="B163" s="59">
        <f>B162/B161*10</f>
        <v>10.739856801909308</v>
      </c>
      <c r="C163" s="59">
        <f>C162/C161*10</f>
        <v>12.833996588971006</v>
      </c>
      <c r="D163" s="14">
        <f t="shared" si="48"/>
        <v>1.1949876823953003</v>
      </c>
      <c r="E163" s="14"/>
      <c r="F163" s="3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>
        <f>S162/S161*10</f>
        <v>11.956521739130434</v>
      </c>
      <c r="T163" s="57">
        <f>T162/T161*10</f>
        <v>16.956521739130434</v>
      </c>
      <c r="U163" s="57"/>
      <c r="V163" s="57">
        <f t="shared" ref="V163" si="55">V162/V161*10</f>
        <v>10.049999999999999</v>
      </c>
      <c r="W163" s="37"/>
      <c r="X163" s="57"/>
      <c r="Y163" s="37"/>
      <c r="Z163" s="37"/>
    </row>
    <row r="164" spans="1:26" s="11" customFormat="1" ht="30" customHeight="1" x14ac:dyDescent="0.25">
      <c r="A164" s="54" t="s">
        <v>113</v>
      </c>
      <c r="B164" s="26">
        <v>9846</v>
      </c>
      <c r="C164" s="26">
        <f t="shared" si="54"/>
        <v>6260</v>
      </c>
      <c r="D164" s="14">
        <f t="shared" si="48"/>
        <v>0.63579118423725367</v>
      </c>
      <c r="E164" s="14"/>
      <c r="F164" s="36">
        <v>920</v>
      </c>
      <c r="G164" s="36">
        <v>70</v>
      </c>
      <c r="H164" s="36"/>
      <c r="I164" s="36"/>
      <c r="J164" s="36"/>
      <c r="K164" s="36">
        <v>1027</v>
      </c>
      <c r="L164" s="36">
        <v>70</v>
      </c>
      <c r="M164" s="36">
        <v>192</v>
      </c>
      <c r="N164" s="36"/>
      <c r="O164" s="36"/>
      <c r="P164" s="36"/>
      <c r="Q164" s="36">
        <v>605</v>
      </c>
      <c r="R164" s="36">
        <v>1543</v>
      </c>
      <c r="S164" s="36"/>
      <c r="T164" s="36">
        <v>720</v>
      </c>
      <c r="U164" s="36">
        <v>200</v>
      </c>
      <c r="V164" s="36"/>
      <c r="W164" s="36">
        <v>357</v>
      </c>
      <c r="X164" s="36">
        <v>387</v>
      </c>
      <c r="Y164" s="36">
        <v>169</v>
      </c>
      <c r="Z164" s="36"/>
    </row>
    <row r="165" spans="1:26" s="11" customFormat="1" ht="30" customHeight="1" x14ac:dyDescent="0.25">
      <c r="A165" s="31" t="s">
        <v>114</v>
      </c>
      <c r="B165" s="26">
        <v>8483</v>
      </c>
      <c r="C165" s="26">
        <f t="shared" si="54"/>
        <v>7577</v>
      </c>
      <c r="D165" s="14">
        <f t="shared" si="48"/>
        <v>0.89319816102793825</v>
      </c>
      <c r="E165" s="14"/>
      <c r="F165" s="36">
        <v>828</v>
      </c>
      <c r="G165" s="36">
        <v>70</v>
      </c>
      <c r="H165" s="57"/>
      <c r="I165" s="25"/>
      <c r="J165" s="25"/>
      <c r="K165" s="25">
        <v>1125</v>
      </c>
      <c r="L165" s="25">
        <v>70</v>
      </c>
      <c r="M165" s="37">
        <v>231</v>
      </c>
      <c r="N165" s="37"/>
      <c r="O165" s="34"/>
      <c r="P165" s="34"/>
      <c r="Q165" s="37">
        <v>610</v>
      </c>
      <c r="R165" s="37">
        <v>2567</v>
      </c>
      <c r="S165" s="37"/>
      <c r="T165" s="37">
        <v>1080</v>
      </c>
      <c r="U165" s="37">
        <v>180</v>
      </c>
      <c r="V165" s="37"/>
      <c r="W165" s="37">
        <v>285</v>
      </c>
      <c r="X165" s="37">
        <v>367</v>
      </c>
      <c r="Y165" s="37">
        <v>164</v>
      </c>
      <c r="Z165" s="34"/>
    </row>
    <row r="166" spans="1:26" s="11" customFormat="1" ht="27" customHeight="1" x14ac:dyDescent="0.25">
      <c r="A166" s="31" t="s">
        <v>98</v>
      </c>
      <c r="B166" s="52">
        <f>B165/B164*10</f>
        <v>8.6156814950233596</v>
      </c>
      <c r="C166" s="52">
        <f>C165/C164*10</f>
        <v>12.103833865814696</v>
      </c>
      <c r="D166" s="14">
        <f t="shared" si="48"/>
        <v>1.4048608775528881</v>
      </c>
      <c r="E166" s="14"/>
      <c r="F166" s="53">
        <f>F165/F164*10</f>
        <v>9</v>
      </c>
      <c r="G166" s="53">
        <f>G165/G164*10</f>
        <v>10</v>
      </c>
      <c r="H166" s="53"/>
      <c r="I166" s="53"/>
      <c r="J166" s="53"/>
      <c r="K166" s="53">
        <f>K165/K164*10</f>
        <v>10.954235637779941</v>
      </c>
      <c r="L166" s="53">
        <f>L165/L164*10</f>
        <v>10</v>
      </c>
      <c r="M166" s="53">
        <f>M165/M164*10</f>
        <v>12.03125</v>
      </c>
      <c r="N166" s="53"/>
      <c r="O166" s="25"/>
      <c r="P166" s="25"/>
      <c r="Q166" s="53">
        <f>Q165/Q164*10</f>
        <v>10.082644628099173</v>
      </c>
      <c r="R166" s="53">
        <f>R165/R164*10</f>
        <v>16.63642255346727</v>
      </c>
      <c r="S166" s="53"/>
      <c r="T166" s="53">
        <f>T165/T164*10</f>
        <v>15</v>
      </c>
      <c r="U166" s="53">
        <f>U165/U164*10</f>
        <v>9</v>
      </c>
      <c r="V166" s="53"/>
      <c r="W166" s="53">
        <f>W165/W164*10</f>
        <v>7.9831932773109244</v>
      </c>
      <c r="X166" s="53">
        <f>X165/X164*10</f>
        <v>9.4832041343669253</v>
      </c>
      <c r="Y166" s="53">
        <f>Y165/Y164*10</f>
        <v>9.7041420118343193</v>
      </c>
      <c r="Z166" s="25"/>
    </row>
    <row r="167" spans="1:26" s="11" customFormat="1" ht="30" hidden="1" customHeight="1" x14ac:dyDescent="0.25">
      <c r="A167" s="54" t="s">
        <v>185</v>
      </c>
      <c r="B167" s="26">
        <v>8297</v>
      </c>
      <c r="C167" s="26">
        <f t="shared" si="54"/>
        <v>3454</v>
      </c>
      <c r="D167" s="14">
        <f t="shared" si="48"/>
        <v>0.41629504640231407</v>
      </c>
      <c r="E167" s="14"/>
      <c r="F167" s="36"/>
      <c r="G167" s="36"/>
      <c r="H167" s="36"/>
      <c r="I167" s="36">
        <v>789</v>
      </c>
      <c r="J167" s="36">
        <v>254</v>
      </c>
      <c r="K167" s="36">
        <v>1360</v>
      </c>
      <c r="L167" s="36">
        <v>254</v>
      </c>
      <c r="M167" s="36"/>
      <c r="N167" s="36">
        <v>731</v>
      </c>
      <c r="O167" s="36"/>
      <c r="P167" s="36"/>
      <c r="Q167" s="36"/>
      <c r="R167" s="36"/>
      <c r="S167" s="36">
        <v>20</v>
      </c>
      <c r="T167" s="36"/>
      <c r="U167" s="36"/>
      <c r="V167" s="36"/>
      <c r="W167" s="36"/>
      <c r="X167" s="36"/>
      <c r="Y167" s="36">
        <v>46</v>
      </c>
      <c r="Z167" s="36"/>
    </row>
    <row r="168" spans="1:26" s="11" customFormat="1" ht="30" hidden="1" customHeight="1" x14ac:dyDescent="0.25">
      <c r="A168" s="31" t="s">
        <v>186</v>
      </c>
      <c r="B168" s="26">
        <v>7089</v>
      </c>
      <c r="C168" s="26">
        <f t="shared" si="54"/>
        <v>2730</v>
      </c>
      <c r="D168" s="14">
        <f t="shared" si="48"/>
        <v>0.38510368176047399</v>
      </c>
      <c r="E168" s="14"/>
      <c r="F168" s="36"/>
      <c r="G168" s="34"/>
      <c r="H168" s="57"/>
      <c r="I168" s="25">
        <v>855</v>
      </c>
      <c r="J168" s="25">
        <v>277</v>
      </c>
      <c r="K168" s="25">
        <v>488</v>
      </c>
      <c r="L168" s="25">
        <v>260</v>
      </c>
      <c r="M168" s="37"/>
      <c r="N168" s="37">
        <v>836</v>
      </c>
      <c r="O168" s="25"/>
      <c r="P168" s="34"/>
      <c r="Q168" s="34"/>
      <c r="R168" s="37"/>
      <c r="S168" s="37">
        <v>8</v>
      </c>
      <c r="T168" s="37"/>
      <c r="U168" s="34"/>
      <c r="V168" s="34"/>
      <c r="W168" s="37"/>
      <c r="X168" s="34"/>
      <c r="Y168" s="37">
        <v>6</v>
      </c>
      <c r="Z168" s="34"/>
    </row>
    <row r="169" spans="1:26" s="11" customFormat="1" ht="30" hidden="1" customHeight="1" x14ac:dyDescent="0.25">
      <c r="A169" s="31" t="s">
        <v>98</v>
      </c>
      <c r="B169" s="52">
        <f>B168/B167*10</f>
        <v>8.5440520670121742</v>
      </c>
      <c r="C169" s="52">
        <f>C168/C167*10</f>
        <v>7.9038795599305161</v>
      </c>
      <c r="D169" s="14">
        <f t="shared" si="48"/>
        <v>0.92507389912178706</v>
      </c>
      <c r="E169" s="53" t="e">
        <f>E168/E167*10</f>
        <v>#DIV/0!</v>
      </c>
      <c r="F169" s="53"/>
      <c r="G169" s="53"/>
      <c r="H169" s="53"/>
      <c r="I169" s="53">
        <f>I168/I167*10</f>
        <v>10.836501901140686</v>
      </c>
      <c r="J169" s="53">
        <f>J168/J167*10</f>
        <v>10.905511811023622</v>
      </c>
      <c r="K169" s="53">
        <f>K168/K167*10</f>
        <v>3.5882352941176472</v>
      </c>
      <c r="L169" s="53">
        <f>L168/L167*10</f>
        <v>10.236220472440944</v>
      </c>
      <c r="M169" s="53"/>
      <c r="N169" s="53">
        <f>N168/N167*10</f>
        <v>11.436388508891929</v>
      </c>
      <c r="O169" s="53"/>
      <c r="P169" s="25"/>
      <c r="Q169" s="25"/>
      <c r="R169" s="53"/>
      <c r="S169" s="53"/>
      <c r="T169" s="53"/>
      <c r="U169" s="25"/>
      <c r="V169" s="25"/>
      <c r="W169" s="53"/>
      <c r="X169" s="53"/>
      <c r="Y169" s="53">
        <f>Y168/Y167*10</f>
        <v>1.3043478260869565</v>
      </c>
      <c r="Z169" s="25"/>
    </row>
    <row r="170" spans="1:26" s="11" customFormat="1" ht="30" hidden="1" customHeight="1" x14ac:dyDescent="0.25">
      <c r="A170" s="54" t="s">
        <v>181</v>
      </c>
      <c r="B170" s="26">
        <v>75</v>
      </c>
      <c r="C170" s="26">
        <f t="shared" si="54"/>
        <v>165</v>
      </c>
      <c r="D170" s="14">
        <f t="shared" si="48"/>
        <v>2.2000000000000002</v>
      </c>
      <c r="E170" s="14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>
        <v>50</v>
      </c>
      <c r="S170" s="36"/>
      <c r="T170" s="36"/>
      <c r="U170" s="36">
        <v>115</v>
      </c>
      <c r="V170" s="36"/>
      <c r="W170" s="36"/>
      <c r="X170" s="36"/>
      <c r="Y170" s="36"/>
      <c r="Z170" s="36"/>
    </row>
    <row r="171" spans="1:26" s="11" customFormat="1" ht="30" hidden="1" customHeight="1" x14ac:dyDescent="0.25">
      <c r="A171" s="31" t="s">
        <v>182</v>
      </c>
      <c r="B171" s="26">
        <v>83</v>
      </c>
      <c r="C171" s="26">
        <f t="shared" si="54"/>
        <v>104</v>
      </c>
      <c r="D171" s="14">
        <f t="shared" si="48"/>
        <v>1.2530120481927711</v>
      </c>
      <c r="E171" s="14"/>
      <c r="F171" s="36"/>
      <c r="G171" s="34"/>
      <c r="H171" s="57"/>
      <c r="I171" s="34"/>
      <c r="J171" s="34"/>
      <c r="K171" s="34"/>
      <c r="L171" s="37"/>
      <c r="M171" s="37"/>
      <c r="N171" s="37"/>
      <c r="O171" s="34"/>
      <c r="P171" s="34"/>
      <c r="Q171" s="34"/>
      <c r="R171" s="37">
        <v>20</v>
      </c>
      <c r="S171" s="37"/>
      <c r="T171" s="37"/>
      <c r="U171" s="37">
        <v>84</v>
      </c>
      <c r="V171" s="34"/>
      <c r="W171" s="37"/>
      <c r="X171" s="34"/>
      <c r="Y171" s="37"/>
      <c r="Z171" s="34"/>
    </row>
    <row r="172" spans="1:26" s="11" customFormat="1" ht="30" hidden="1" customHeight="1" x14ac:dyDescent="0.25">
      <c r="A172" s="31" t="s">
        <v>98</v>
      </c>
      <c r="B172" s="52">
        <f>B171/B170*10</f>
        <v>11.066666666666666</v>
      </c>
      <c r="C172" s="26">
        <f t="shared" si="54"/>
        <v>11.304347826086957</v>
      </c>
      <c r="D172" s="14">
        <f t="shared" si="48"/>
        <v>1.0214772132006287</v>
      </c>
      <c r="E172" s="14"/>
      <c r="F172" s="53"/>
      <c r="G172" s="53"/>
      <c r="H172" s="53"/>
      <c r="I172" s="25"/>
      <c r="J172" s="25"/>
      <c r="K172" s="25"/>
      <c r="L172" s="53"/>
      <c r="M172" s="53"/>
      <c r="N172" s="53"/>
      <c r="O172" s="25"/>
      <c r="P172" s="25"/>
      <c r="Q172" s="25"/>
      <c r="R172" s="53">
        <f>R171/R170*10</f>
        <v>4</v>
      </c>
      <c r="S172" s="53"/>
      <c r="T172" s="53"/>
      <c r="U172" s="53">
        <f>U171/U170*10</f>
        <v>7.304347826086957</v>
      </c>
      <c r="V172" s="25"/>
      <c r="W172" s="53"/>
      <c r="X172" s="53"/>
      <c r="Y172" s="53"/>
      <c r="Z172" s="25"/>
    </row>
    <row r="173" spans="1:26" s="11" customFormat="1" ht="30" customHeight="1" outlineLevel="1" x14ac:dyDescent="0.25">
      <c r="A173" s="54" t="s">
        <v>115</v>
      </c>
      <c r="B173" s="26">
        <v>837</v>
      </c>
      <c r="C173" s="26">
        <f t="shared" si="54"/>
        <v>492</v>
      </c>
      <c r="D173" s="14">
        <f t="shared" si="48"/>
        <v>0.58781362007168458</v>
      </c>
      <c r="E173" s="14"/>
      <c r="F173" s="36"/>
      <c r="G173" s="36"/>
      <c r="H173" s="36">
        <v>150</v>
      </c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>
        <v>332</v>
      </c>
      <c r="W173" s="36"/>
      <c r="X173" s="36"/>
      <c r="Y173" s="36">
        <v>10</v>
      </c>
      <c r="Z173" s="36"/>
    </row>
    <row r="174" spans="1:26" s="11" customFormat="1" ht="30" customHeight="1" outlineLevel="1" x14ac:dyDescent="0.25">
      <c r="A174" s="31" t="s">
        <v>116</v>
      </c>
      <c r="B174" s="26">
        <v>25984</v>
      </c>
      <c r="C174" s="26">
        <f t="shared" si="54"/>
        <v>14760</v>
      </c>
      <c r="D174" s="14">
        <f t="shared" si="48"/>
        <v>0.56804187192118227</v>
      </c>
      <c r="E174" s="14"/>
      <c r="F174" s="36"/>
      <c r="G174" s="36"/>
      <c r="H174" s="36">
        <v>4500</v>
      </c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>
        <v>9960</v>
      </c>
      <c r="W174" s="36"/>
      <c r="X174" s="36"/>
      <c r="Y174" s="36">
        <v>300</v>
      </c>
      <c r="Z174" s="36"/>
    </row>
    <row r="175" spans="1:26" s="11" customFormat="1" ht="30" customHeight="1" x14ac:dyDescent="0.25">
      <c r="A175" s="31" t="s">
        <v>98</v>
      </c>
      <c r="B175" s="59">
        <f>B174/B173*10</f>
        <v>310.44205495818397</v>
      </c>
      <c r="C175" s="59">
        <f>C174/C173*10</f>
        <v>300</v>
      </c>
      <c r="D175" s="14">
        <f t="shared" si="48"/>
        <v>0.9663639162561577</v>
      </c>
      <c r="E175" s="14"/>
      <c r="F175" s="57"/>
      <c r="G175" s="57"/>
      <c r="H175" s="57">
        <f>H174/H173*10</f>
        <v>300</v>
      </c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>
        <f>V174/V173*10</f>
        <v>300</v>
      </c>
      <c r="W175" s="57"/>
      <c r="X175" s="57"/>
      <c r="Y175" s="57">
        <f>Y174/Y173*10</f>
        <v>300</v>
      </c>
      <c r="Z175" s="57"/>
    </row>
    <row r="176" spans="1:26" s="11" customFormat="1" ht="30" customHeight="1" outlineLevel="1" x14ac:dyDescent="0.25">
      <c r="A176" s="54" t="s">
        <v>117</v>
      </c>
      <c r="B176" s="26">
        <v>1822</v>
      </c>
      <c r="C176" s="26">
        <f t="shared" si="54"/>
        <v>1652</v>
      </c>
      <c r="D176" s="14">
        <f t="shared" si="48"/>
        <v>0.90669593852908892</v>
      </c>
      <c r="E176" s="14"/>
      <c r="F176" s="36"/>
      <c r="G176" s="36"/>
      <c r="H176" s="36">
        <v>470</v>
      </c>
      <c r="I176" s="36"/>
      <c r="J176" s="36"/>
      <c r="K176" s="36">
        <v>300</v>
      </c>
      <c r="L176" s="36"/>
      <c r="M176" s="36">
        <v>150</v>
      </c>
      <c r="N176" s="36"/>
      <c r="O176" s="36"/>
      <c r="P176" s="36"/>
      <c r="Q176" s="36"/>
      <c r="R176" s="36"/>
      <c r="S176" s="36"/>
      <c r="T176" s="36"/>
      <c r="U176" s="36"/>
      <c r="V176" s="36">
        <v>652</v>
      </c>
      <c r="W176" s="36"/>
      <c r="X176" s="36"/>
      <c r="Y176" s="36">
        <v>80</v>
      </c>
      <c r="Z176" s="36"/>
    </row>
    <row r="177" spans="1:26" s="11" customFormat="1" ht="30" customHeight="1" outlineLevel="1" x14ac:dyDescent="0.25">
      <c r="A177" s="31" t="s">
        <v>118</v>
      </c>
      <c r="B177" s="26">
        <v>3236</v>
      </c>
      <c r="C177" s="26">
        <f t="shared" si="54"/>
        <v>2432.8000000000002</v>
      </c>
      <c r="D177" s="14">
        <f t="shared" si="48"/>
        <v>0.75179233621755259</v>
      </c>
      <c r="E177" s="14"/>
      <c r="F177" s="36"/>
      <c r="G177" s="36"/>
      <c r="H177" s="36">
        <v>564</v>
      </c>
      <c r="I177" s="36"/>
      <c r="J177" s="36"/>
      <c r="K177" s="36">
        <v>540</v>
      </c>
      <c r="L177" s="36"/>
      <c r="M177" s="36">
        <v>163</v>
      </c>
      <c r="N177" s="36"/>
      <c r="O177" s="36"/>
      <c r="P177" s="36"/>
      <c r="Q177" s="36"/>
      <c r="R177" s="36"/>
      <c r="S177" s="36"/>
      <c r="T177" s="36"/>
      <c r="U177" s="36"/>
      <c r="V177" s="36">
        <v>1075.8</v>
      </c>
      <c r="W177" s="36"/>
      <c r="X177" s="36"/>
      <c r="Y177" s="36">
        <v>90</v>
      </c>
      <c r="Z177" s="36"/>
    </row>
    <row r="178" spans="1:26" s="11" customFormat="1" ht="30" customHeight="1" x14ac:dyDescent="0.25">
      <c r="A178" s="31" t="s">
        <v>98</v>
      </c>
      <c r="B178" s="59">
        <f>B177/B176*10</f>
        <v>17.760702524698132</v>
      </c>
      <c r="C178" s="59">
        <f>C177/C176*10</f>
        <v>14.72639225181598</v>
      </c>
      <c r="D178" s="14">
        <f t="shared" si="48"/>
        <v>0.82915595435132006</v>
      </c>
      <c r="E178" s="14"/>
      <c r="F178" s="59"/>
      <c r="G178" s="59"/>
      <c r="H178" s="57">
        <f>H177/H176*10</f>
        <v>12</v>
      </c>
      <c r="I178" s="59"/>
      <c r="J178" s="59"/>
      <c r="K178" s="57">
        <f>K177/K176*10</f>
        <v>18</v>
      </c>
      <c r="L178" s="57"/>
      <c r="M178" s="57">
        <f>M177/M176*10</f>
        <v>10.866666666666667</v>
      </c>
      <c r="N178" s="57"/>
      <c r="O178" s="57"/>
      <c r="P178" s="57"/>
      <c r="Q178" s="57"/>
      <c r="R178" s="57"/>
      <c r="S178" s="57"/>
      <c r="T178" s="57"/>
      <c r="U178" s="57"/>
      <c r="V178" s="57">
        <f>V177/V176*10</f>
        <v>16.5</v>
      </c>
      <c r="W178" s="57"/>
      <c r="X178" s="57"/>
      <c r="Y178" s="57">
        <f>Y177/Y176*10</f>
        <v>11.25</v>
      </c>
      <c r="Z178" s="57"/>
    </row>
    <row r="179" spans="1:26" s="11" customFormat="1" ht="30" customHeight="1" x14ac:dyDescent="0.25">
      <c r="A179" s="54" t="s">
        <v>119</v>
      </c>
      <c r="B179" s="22">
        <v>12276</v>
      </c>
      <c r="C179" s="26">
        <f t="shared" si="54"/>
        <v>10642</v>
      </c>
      <c r="D179" s="14">
        <f t="shared" si="48"/>
        <v>0.86689475399152816</v>
      </c>
      <c r="E179" s="14"/>
      <c r="F179" s="36"/>
      <c r="G179" s="36">
        <v>254</v>
      </c>
      <c r="H179" s="36">
        <v>937</v>
      </c>
      <c r="I179" s="36">
        <v>1124</v>
      </c>
      <c r="J179" s="36">
        <v>300</v>
      </c>
      <c r="K179" s="36">
        <v>166</v>
      </c>
      <c r="L179" s="36"/>
      <c r="M179" s="36">
        <v>1185</v>
      </c>
      <c r="N179" s="36">
        <v>155</v>
      </c>
      <c r="O179" s="36">
        <v>380</v>
      </c>
      <c r="P179" s="36">
        <v>322</v>
      </c>
      <c r="Q179" s="56">
        <v>859</v>
      </c>
      <c r="R179" s="36">
        <v>165</v>
      </c>
      <c r="S179" s="36"/>
      <c r="T179" s="36">
        <v>255</v>
      </c>
      <c r="U179" s="36">
        <v>1819</v>
      </c>
      <c r="V179" s="36">
        <v>385</v>
      </c>
      <c r="W179" s="36"/>
      <c r="X179" s="36">
        <v>484</v>
      </c>
      <c r="Y179" s="36">
        <v>1077</v>
      </c>
      <c r="Z179" s="36">
        <v>775</v>
      </c>
    </row>
    <row r="180" spans="1:26" s="11" customFormat="1" ht="30" hidden="1" customHeight="1" x14ac:dyDescent="0.25">
      <c r="A180" s="54" t="s">
        <v>120</v>
      </c>
      <c r="B180" s="22"/>
      <c r="C180" s="26">
        <f t="shared" si="54"/>
        <v>0</v>
      </c>
      <c r="D180" s="14" t="e">
        <f t="shared" ref="D180:D186" si="56">C180/B180</f>
        <v>#DIV/0!</v>
      </c>
      <c r="E180" s="14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1" customFormat="1" ht="30" hidden="1" customHeight="1" x14ac:dyDescent="0.25">
      <c r="A181" s="54" t="s">
        <v>121</v>
      </c>
      <c r="B181" s="22"/>
      <c r="C181" s="26">
        <f t="shared" si="54"/>
        <v>0</v>
      </c>
      <c r="D181" s="14" t="e">
        <f t="shared" si="56"/>
        <v>#DIV/0!</v>
      </c>
      <c r="E181" s="14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1" customFormat="1" ht="30" hidden="1" customHeight="1" x14ac:dyDescent="0.25">
      <c r="A182" s="54" t="s">
        <v>125</v>
      </c>
      <c r="B182" s="22">
        <v>105000</v>
      </c>
      <c r="C182" s="26">
        <f>SUM(F182:Z182)</f>
        <v>105000</v>
      </c>
      <c r="D182" s="14">
        <f t="shared" si="56"/>
        <v>1</v>
      </c>
      <c r="E182" s="14"/>
      <c r="F182" s="105">
        <v>7447</v>
      </c>
      <c r="G182" s="105">
        <v>4086</v>
      </c>
      <c r="H182" s="105">
        <v>5495</v>
      </c>
      <c r="I182" s="105">
        <v>6742</v>
      </c>
      <c r="J182" s="105">
        <v>3371</v>
      </c>
      <c r="K182" s="105">
        <v>5932</v>
      </c>
      <c r="L182" s="105">
        <v>4299</v>
      </c>
      <c r="M182" s="105">
        <v>5051</v>
      </c>
      <c r="N182" s="105">
        <v>4521</v>
      </c>
      <c r="O182" s="105">
        <v>2229</v>
      </c>
      <c r="P182" s="105">
        <v>3099</v>
      </c>
      <c r="Q182" s="105">
        <v>7053</v>
      </c>
      <c r="R182" s="105">
        <v>7553</v>
      </c>
      <c r="S182" s="105">
        <v>5109</v>
      </c>
      <c r="T182" s="105">
        <v>7663</v>
      </c>
      <c r="U182" s="105">
        <v>4085</v>
      </c>
      <c r="V182" s="105">
        <v>3293</v>
      </c>
      <c r="W182" s="105">
        <v>2128</v>
      </c>
      <c r="X182" s="105">
        <v>6096</v>
      </c>
      <c r="Y182" s="105">
        <v>6901</v>
      </c>
      <c r="Z182" s="105">
        <v>2847</v>
      </c>
    </row>
    <row r="183" spans="1:26" s="49" customFormat="1" ht="30" hidden="1" customHeight="1" x14ac:dyDescent="0.25">
      <c r="A183" s="31" t="s">
        <v>122</v>
      </c>
      <c r="B183" s="22">
        <v>98627</v>
      </c>
      <c r="C183" s="26">
        <f>SUM(F183:Z183)</f>
        <v>91661</v>
      </c>
      <c r="D183" s="14">
        <f t="shared" si="56"/>
        <v>0.92937025358167646</v>
      </c>
      <c r="E183" s="14"/>
      <c r="F183" s="38">
        <v>7450</v>
      </c>
      <c r="G183" s="38">
        <v>3328</v>
      </c>
      <c r="H183" s="38">
        <v>5500</v>
      </c>
      <c r="I183" s="38">
        <v>5953</v>
      </c>
      <c r="J183" s="38">
        <v>3383</v>
      </c>
      <c r="K183" s="38">
        <v>5946</v>
      </c>
      <c r="L183" s="38">
        <v>3030</v>
      </c>
      <c r="M183" s="38">
        <v>4552</v>
      </c>
      <c r="N183" s="38">
        <v>5074</v>
      </c>
      <c r="O183" s="38">
        <v>1686</v>
      </c>
      <c r="P183" s="38">
        <v>2697</v>
      </c>
      <c r="Q183" s="38">
        <v>6410</v>
      </c>
      <c r="R183" s="38">
        <v>7063</v>
      </c>
      <c r="S183" s="38">
        <v>4830</v>
      </c>
      <c r="T183" s="38">
        <v>3</v>
      </c>
      <c r="U183" s="38">
        <v>4344</v>
      </c>
      <c r="V183" s="38">
        <v>2510</v>
      </c>
      <c r="W183" s="38">
        <v>2480</v>
      </c>
      <c r="X183" s="38">
        <v>6100</v>
      </c>
      <c r="Y183" s="38">
        <v>6912</v>
      </c>
      <c r="Z183" s="38">
        <v>2410</v>
      </c>
    </row>
    <row r="184" spans="1:26" s="49" customFormat="1" ht="30" hidden="1" customHeight="1" x14ac:dyDescent="0.25">
      <c r="A184" s="12" t="s">
        <v>123</v>
      </c>
      <c r="B184" s="8">
        <f>B183/B182</f>
        <v>0.93930476190476186</v>
      </c>
      <c r="C184" s="8">
        <f>C183/C182</f>
        <v>0.87296190476190472</v>
      </c>
      <c r="D184" s="14">
        <f t="shared" si="56"/>
        <v>0.92937025358167646</v>
      </c>
      <c r="E184" s="8"/>
      <c r="F184" s="29">
        <f>F183/F182</f>
        <v>1.0004028467839399</v>
      </c>
      <c r="G184" s="29">
        <f t="shared" ref="G184:Z184" si="57">G183/G182</f>
        <v>0.81448849730788053</v>
      </c>
      <c r="H184" s="29">
        <f t="shared" si="57"/>
        <v>1.0009099181073704</v>
      </c>
      <c r="I184" s="29">
        <f t="shared" si="57"/>
        <v>0.88297241174725605</v>
      </c>
      <c r="J184" s="29">
        <f t="shared" si="57"/>
        <v>1.0035597745476119</v>
      </c>
      <c r="K184" s="29">
        <f t="shared" si="57"/>
        <v>1.0023600809170601</v>
      </c>
      <c r="L184" s="29">
        <f t="shared" si="57"/>
        <v>0.7048150732728542</v>
      </c>
      <c r="M184" s="29">
        <f t="shared" si="57"/>
        <v>0.90120768164719856</v>
      </c>
      <c r="N184" s="29">
        <f t="shared" si="57"/>
        <v>1.1223180712231806</v>
      </c>
      <c r="O184" s="29">
        <f t="shared" si="57"/>
        <v>0.75639300134589504</v>
      </c>
      <c r="P184" s="29">
        <f t="shared" si="57"/>
        <v>0.87028073572120035</v>
      </c>
      <c r="Q184" s="29">
        <f t="shared" si="57"/>
        <v>0.90883312065787603</v>
      </c>
      <c r="R184" s="29">
        <f t="shared" si="57"/>
        <v>0.93512511584800739</v>
      </c>
      <c r="S184" s="29">
        <f t="shared" si="57"/>
        <v>0.94539048737522025</v>
      </c>
      <c r="T184" s="29">
        <f t="shared" si="57"/>
        <v>3.91491582930967E-4</v>
      </c>
      <c r="U184" s="29">
        <f t="shared" si="57"/>
        <v>1.0634026927784577</v>
      </c>
      <c r="V184" s="29">
        <f t="shared" si="57"/>
        <v>0.76222289705435775</v>
      </c>
      <c r="W184" s="29">
        <f t="shared" si="57"/>
        <v>1.1654135338345866</v>
      </c>
      <c r="X184" s="29">
        <f t="shared" si="57"/>
        <v>1.0006561679790027</v>
      </c>
      <c r="Y184" s="29">
        <f t="shared" si="57"/>
        <v>1.0015939718881322</v>
      </c>
      <c r="Z184" s="29">
        <f t="shared" si="57"/>
        <v>0.84650509308043553</v>
      </c>
    </row>
    <row r="185" spans="1:26" s="11" customFormat="1" ht="30" customHeight="1" x14ac:dyDescent="0.25">
      <c r="A185" s="31" t="s">
        <v>124</v>
      </c>
      <c r="B185" s="22">
        <v>159635</v>
      </c>
      <c r="C185" s="26">
        <f>SUM(F185:Z185)</f>
        <v>173947</v>
      </c>
      <c r="D185" s="14">
        <f t="shared" si="56"/>
        <v>1.0896545243837503</v>
      </c>
      <c r="E185" s="14"/>
      <c r="F185" s="9">
        <v>4500</v>
      </c>
      <c r="G185" s="9">
        <v>6013</v>
      </c>
      <c r="H185" s="9">
        <v>15460</v>
      </c>
      <c r="I185" s="9">
        <v>11168</v>
      </c>
      <c r="J185" s="9">
        <v>7100</v>
      </c>
      <c r="K185" s="9">
        <v>19100</v>
      </c>
      <c r="L185" s="9">
        <v>8240</v>
      </c>
      <c r="M185" s="9">
        <v>17261</v>
      </c>
      <c r="N185" s="9">
        <v>3943</v>
      </c>
      <c r="O185" s="9">
        <v>3505</v>
      </c>
      <c r="P185" s="9">
        <v>1203</v>
      </c>
      <c r="Q185" s="9">
        <v>4520</v>
      </c>
      <c r="R185" s="9">
        <v>10844</v>
      </c>
      <c r="S185" s="9">
        <v>13000</v>
      </c>
      <c r="T185" s="9">
        <v>7390</v>
      </c>
      <c r="U185" s="9">
        <v>3319</v>
      </c>
      <c r="V185" s="9">
        <v>5520</v>
      </c>
      <c r="W185" s="9">
        <v>3167</v>
      </c>
      <c r="X185" s="9"/>
      <c r="Y185" s="9">
        <v>22434</v>
      </c>
      <c r="Z185" s="9">
        <v>6260</v>
      </c>
    </row>
    <row r="186" spans="1:26" s="11" customFormat="1" ht="30" hidden="1" customHeight="1" outlineLevel="1" x14ac:dyDescent="0.25">
      <c r="A186" s="31" t="s">
        <v>125</v>
      </c>
      <c r="B186" s="22">
        <v>105000</v>
      </c>
      <c r="C186" s="26">
        <f>SUM(F186:Z186)</f>
        <v>105000</v>
      </c>
      <c r="D186" s="14">
        <f t="shared" si="56"/>
        <v>1</v>
      </c>
      <c r="E186" s="14"/>
      <c r="F186" s="9">
        <v>7447</v>
      </c>
      <c r="G186" s="9">
        <v>4086</v>
      </c>
      <c r="H186" s="9">
        <v>5495</v>
      </c>
      <c r="I186" s="9">
        <v>6742</v>
      </c>
      <c r="J186" s="9">
        <v>3371</v>
      </c>
      <c r="K186" s="9">
        <v>5932</v>
      </c>
      <c r="L186" s="9">
        <v>4299</v>
      </c>
      <c r="M186" s="9">
        <v>5051</v>
      </c>
      <c r="N186" s="9">
        <v>4521</v>
      </c>
      <c r="O186" s="9">
        <v>2229</v>
      </c>
      <c r="P186" s="9">
        <v>3099</v>
      </c>
      <c r="Q186" s="9">
        <v>7053</v>
      </c>
      <c r="R186" s="9">
        <v>7553</v>
      </c>
      <c r="S186" s="9">
        <v>5109</v>
      </c>
      <c r="T186" s="9">
        <v>7663</v>
      </c>
      <c r="U186" s="9">
        <v>4085</v>
      </c>
      <c r="V186" s="9">
        <v>3293</v>
      </c>
      <c r="W186" s="9">
        <v>2128</v>
      </c>
      <c r="X186" s="9">
        <v>6096</v>
      </c>
      <c r="Y186" s="9">
        <v>6901</v>
      </c>
      <c r="Z186" s="9">
        <v>2847</v>
      </c>
    </row>
    <row r="187" spans="1:26" s="11" customFormat="1" ht="30" customHeight="1" outlineLevel="1" x14ac:dyDescent="0.25">
      <c r="A187" s="31" t="s">
        <v>126</v>
      </c>
      <c r="B187" s="22">
        <v>93172</v>
      </c>
      <c r="C187" s="26">
        <f>SUM(F187:Z187)</f>
        <v>100494</v>
      </c>
      <c r="D187" s="14">
        <f>C187/B187</f>
        <v>1.0785858412398575</v>
      </c>
      <c r="E187" s="14"/>
      <c r="F187" s="38">
        <v>7450</v>
      </c>
      <c r="G187" s="38">
        <v>3328</v>
      </c>
      <c r="H187" s="38">
        <v>5500</v>
      </c>
      <c r="I187" s="38">
        <v>6469</v>
      </c>
      <c r="J187" s="38">
        <v>3383</v>
      </c>
      <c r="K187" s="38">
        <v>7874</v>
      </c>
      <c r="L187" s="38">
        <v>2903</v>
      </c>
      <c r="M187" s="38">
        <v>4065</v>
      </c>
      <c r="N187" s="38">
        <v>5356</v>
      </c>
      <c r="O187" s="38">
        <v>1683</v>
      </c>
      <c r="P187" s="38">
        <v>2415</v>
      </c>
      <c r="Q187" s="38">
        <v>5467</v>
      </c>
      <c r="R187" s="38">
        <v>7063</v>
      </c>
      <c r="S187" s="38">
        <v>4830</v>
      </c>
      <c r="T187" s="38">
        <v>7951</v>
      </c>
      <c r="U187" s="38">
        <v>4344</v>
      </c>
      <c r="V187" s="38">
        <v>2600</v>
      </c>
      <c r="W187" s="38">
        <v>2415</v>
      </c>
      <c r="X187" s="38">
        <v>6100</v>
      </c>
      <c r="Y187" s="38">
        <v>6912</v>
      </c>
      <c r="Z187" s="38">
        <v>2386</v>
      </c>
    </row>
    <row r="188" spans="1:26" s="11" customFormat="1" ht="30" customHeight="1" x14ac:dyDescent="0.25">
      <c r="A188" s="12" t="s">
        <v>52</v>
      </c>
      <c r="B188" s="86">
        <f>B187/B186</f>
        <v>0.887352380952381</v>
      </c>
      <c r="C188" s="86">
        <f>C187/C186</f>
        <v>0.95708571428571432</v>
      </c>
      <c r="D188" s="14"/>
      <c r="E188" s="14"/>
      <c r="F188" s="15">
        <f>F187/F186</f>
        <v>1.0004028467839399</v>
      </c>
      <c r="G188" s="15">
        <f t="shared" ref="G188:Z188" si="58">G187/G186</f>
        <v>0.81448849730788053</v>
      </c>
      <c r="H188" s="15">
        <f t="shared" si="58"/>
        <v>1.0009099181073704</v>
      </c>
      <c r="I188" s="15">
        <f t="shared" si="58"/>
        <v>0.95950756452091368</v>
      </c>
      <c r="J188" s="15">
        <f t="shared" si="58"/>
        <v>1.0035597745476119</v>
      </c>
      <c r="K188" s="15">
        <f t="shared" si="58"/>
        <v>1.3273769386378962</v>
      </c>
      <c r="L188" s="15">
        <f t="shared" si="58"/>
        <v>0.67527331937659918</v>
      </c>
      <c r="M188" s="15">
        <f t="shared" si="58"/>
        <v>0.80479113046921402</v>
      </c>
      <c r="N188" s="15">
        <f t="shared" si="58"/>
        <v>1.1846936518469364</v>
      </c>
      <c r="O188" s="15">
        <f t="shared" si="58"/>
        <v>0.7550471063257066</v>
      </c>
      <c r="P188" s="15">
        <f t="shared" si="58"/>
        <v>0.77928363988383353</v>
      </c>
      <c r="Q188" s="15">
        <f t="shared" si="58"/>
        <v>0.77513114986530551</v>
      </c>
      <c r="R188" s="15">
        <f t="shared" si="58"/>
        <v>0.93512511584800739</v>
      </c>
      <c r="S188" s="15">
        <f t="shared" si="58"/>
        <v>0.94539048737522025</v>
      </c>
      <c r="T188" s="15">
        <f t="shared" si="58"/>
        <v>1.0375831919613727</v>
      </c>
      <c r="U188" s="15">
        <f t="shared" si="58"/>
        <v>1.0634026927784577</v>
      </c>
      <c r="V188" s="15">
        <f t="shared" si="58"/>
        <v>0.78955359854236262</v>
      </c>
      <c r="W188" s="15">
        <f t="shared" si="58"/>
        <v>1.1348684210526316</v>
      </c>
      <c r="X188" s="15">
        <f t="shared" si="58"/>
        <v>1.0006561679790027</v>
      </c>
      <c r="Y188" s="15">
        <f t="shared" si="58"/>
        <v>1.0015939718881322</v>
      </c>
      <c r="Z188" s="15">
        <f t="shared" si="58"/>
        <v>0.83807516684229011</v>
      </c>
    </row>
    <row r="189" spans="1:26" s="11" customFormat="1" ht="30" customHeight="1" x14ac:dyDescent="0.25">
      <c r="A189" s="10" t="s">
        <v>127</v>
      </c>
      <c r="B189" s="25">
        <v>81880</v>
      </c>
      <c r="C189" s="25">
        <f>SUM(F189:Z189)</f>
        <v>85207</v>
      </c>
      <c r="D189" s="14">
        <f t="shared" ref="D189:D197" si="59">C189/B189</f>
        <v>1.0406326331216413</v>
      </c>
      <c r="E189" s="14"/>
      <c r="F189" s="9">
        <v>5570</v>
      </c>
      <c r="G189" s="9">
        <v>2651</v>
      </c>
      <c r="H189" s="9">
        <v>5450</v>
      </c>
      <c r="I189" s="9">
        <v>5990</v>
      </c>
      <c r="J189" s="9">
        <v>2862</v>
      </c>
      <c r="K189" s="9">
        <v>4800</v>
      </c>
      <c r="L189" s="9">
        <v>1255</v>
      </c>
      <c r="M189" s="9">
        <v>3698</v>
      </c>
      <c r="N189" s="9">
        <v>5245</v>
      </c>
      <c r="O189" s="9">
        <v>1521</v>
      </c>
      <c r="P189" s="9">
        <v>1796</v>
      </c>
      <c r="Q189" s="9">
        <v>5205</v>
      </c>
      <c r="R189" s="9">
        <v>6923</v>
      </c>
      <c r="S189" s="9">
        <v>4430</v>
      </c>
      <c r="T189" s="9">
        <v>6524</v>
      </c>
      <c r="U189" s="9">
        <v>4235</v>
      </c>
      <c r="V189" s="9">
        <v>2600</v>
      </c>
      <c r="W189" s="9">
        <v>2415</v>
      </c>
      <c r="X189" s="9">
        <v>5096</v>
      </c>
      <c r="Y189" s="9">
        <v>5232</v>
      </c>
      <c r="Z189" s="9">
        <v>1709</v>
      </c>
    </row>
    <row r="190" spans="1:26" s="11" customFormat="1" ht="30" customHeight="1" x14ac:dyDescent="0.25">
      <c r="A190" s="10" t="s">
        <v>128</v>
      </c>
      <c r="B190" s="25">
        <v>7626</v>
      </c>
      <c r="C190" s="25">
        <f>SUM(F190:Z190)</f>
        <v>10226</v>
      </c>
      <c r="D190" s="14">
        <f t="shared" si="59"/>
        <v>1.3409388932599002</v>
      </c>
      <c r="E190" s="14"/>
      <c r="F190" s="9">
        <v>180</v>
      </c>
      <c r="G190" s="9">
        <v>516</v>
      </c>
      <c r="H190" s="9">
        <v>50</v>
      </c>
      <c r="I190" s="9">
        <v>310</v>
      </c>
      <c r="J190" s="9">
        <v>521</v>
      </c>
      <c r="K190" s="9">
        <v>1400</v>
      </c>
      <c r="L190" s="9">
        <v>1608</v>
      </c>
      <c r="M190" s="9">
        <v>397</v>
      </c>
      <c r="N190" s="9">
        <v>111</v>
      </c>
      <c r="O190" s="9">
        <v>77</v>
      </c>
      <c r="P190" s="9">
        <v>270</v>
      </c>
      <c r="Q190" s="9">
        <v>20</v>
      </c>
      <c r="R190" s="9">
        <v>70</v>
      </c>
      <c r="S190" s="9">
        <v>400</v>
      </c>
      <c r="T190" s="9">
        <v>1178</v>
      </c>
      <c r="U190" s="9">
        <v>109</v>
      </c>
      <c r="V190" s="9"/>
      <c r="W190" s="9"/>
      <c r="X190" s="9">
        <v>1004</v>
      </c>
      <c r="Y190" s="9">
        <v>1328</v>
      </c>
      <c r="Z190" s="9">
        <v>677</v>
      </c>
    </row>
    <row r="191" spans="1:26" s="11" customFormat="1" ht="30" customHeight="1" x14ac:dyDescent="0.25">
      <c r="A191" s="31" t="s">
        <v>151</v>
      </c>
      <c r="B191" s="22"/>
      <c r="C191" s="26">
        <f>SUM(F191:Z191)</f>
        <v>0</v>
      </c>
      <c r="D191" s="14" t="e">
        <f t="shared" si="59"/>
        <v>#DIV/0!</v>
      </c>
      <c r="E191" s="14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s="49" customFormat="1" ht="41.4" customHeight="1" outlineLevel="1" x14ac:dyDescent="0.25">
      <c r="A192" s="10" t="s">
        <v>205</v>
      </c>
      <c r="B192" s="26">
        <v>98768</v>
      </c>
      <c r="C192" s="26">
        <f>SUM(F192:Z192)</f>
        <v>93118</v>
      </c>
      <c r="D192" s="14">
        <f t="shared" si="59"/>
        <v>0.94279523732382953</v>
      </c>
      <c r="E192" s="14"/>
      <c r="F192" s="30">
        <v>796</v>
      </c>
      <c r="G192" s="30">
        <v>2288</v>
      </c>
      <c r="H192" s="30">
        <v>7248</v>
      </c>
      <c r="I192" s="30">
        <v>6296</v>
      </c>
      <c r="J192" s="30">
        <v>7547</v>
      </c>
      <c r="K192" s="30">
        <v>4666</v>
      </c>
      <c r="L192" s="30">
        <v>3400</v>
      </c>
      <c r="M192" s="30">
        <v>4359</v>
      </c>
      <c r="N192" s="30">
        <v>2890</v>
      </c>
      <c r="O192" s="30">
        <v>3206</v>
      </c>
      <c r="P192" s="30">
        <v>3965</v>
      </c>
      <c r="Q192" s="30">
        <v>5176</v>
      </c>
      <c r="R192" s="30">
        <v>5648</v>
      </c>
      <c r="S192" s="30">
        <v>3673</v>
      </c>
      <c r="T192" s="30">
        <v>4210</v>
      </c>
      <c r="U192" s="30">
        <v>4674</v>
      </c>
      <c r="V192" s="30">
        <v>2060</v>
      </c>
      <c r="W192" s="30">
        <v>1880</v>
      </c>
      <c r="X192" s="30">
        <v>6436</v>
      </c>
      <c r="Y192" s="30">
        <v>7830</v>
      </c>
      <c r="Z192" s="30">
        <v>4870</v>
      </c>
    </row>
    <row r="193" spans="1:36" s="62" customFormat="1" ht="30" customHeight="1" outlineLevel="1" x14ac:dyDescent="0.25">
      <c r="A193" s="31" t="s">
        <v>129</v>
      </c>
      <c r="B193" s="26">
        <v>92404</v>
      </c>
      <c r="C193" s="26">
        <f>SUM(F193:Z193)</f>
        <v>90234</v>
      </c>
      <c r="D193" s="14">
        <f t="shared" si="59"/>
        <v>0.97651616813124975</v>
      </c>
      <c r="E193" s="14"/>
      <c r="F193" s="36">
        <v>796</v>
      </c>
      <c r="G193" s="36">
        <v>2288</v>
      </c>
      <c r="H193" s="36">
        <v>6880</v>
      </c>
      <c r="I193" s="36">
        <v>6296</v>
      </c>
      <c r="J193" s="36">
        <v>7547</v>
      </c>
      <c r="K193" s="36">
        <v>4563</v>
      </c>
      <c r="L193" s="36">
        <v>3165</v>
      </c>
      <c r="M193" s="36">
        <v>4225</v>
      </c>
      <c r="N193" s="36">
        <v>2640</v>
      </c>
      <c r="O193" s="36">
        <v>3206</v>
      </c>
      <c r="P193" s="36">
        <v>3965</v>
      </c>
      <c r="Q193" s="36">
        <v>5176</v>
      </c>
      <c r="R193" s="36">
        <v>5648</v>
      </c>
      <c r="S193" s="36">
        <v>3205</v>
      </c>
      <c r="T193" s="36">
        <v>4210</v>
      </c>
      <c r="U193" s="36">
        <v>4470</v>
      </c>
      <c r="V193" s="36">
        <v>1750</v>
      </c>
      <c r="W193" s="36">
        <v>1880</v>
      </c>
      <c r="X193" s="36">
        <v>6600</v>
      </c>
      <c r="Y193" s="36">
        <v>6854</v>
      </c>
      <c r="Z193" s="36">
        <v>4870</v>
      </c>
    </row>
    <row r="194" spans="1:36" s="49" customFormat="1" ht="30" customHeight="1" x14ac:dyDescent="0.25">
      <c r="A194" s="10" t="s">
        <v>130</v>
      </c>
      <c r="B194" s="51">
        <f>B193/B192</f>
        <v>0.93556617527944275</v>
      </c>
      <c r="C194" s="51">
        <f>C193/C192</f>
        <v>0.96902854442750064</v>
      </c>
      <c r="D194" s="14">
        <f t="shared" si="59"/>
        <v>1.0357669719494327</v>
      </c>
      <c r="E194" s="14"/>
      <c r="F194" s="72">
        <f t="shared" ref="F194:Z194" si="60">F193/F192</f>
        <v>1</v>
      </c>
      <c r="G194" s="72">
        <f t="shared" si="60"/>
        <v>1</v>
      </c>
      <c r="H194" s="72">
        <f t="shared" si="60"/>
        <v>0.94922737306843263</v>
      </c>
      <c r="I194" s="72">
        <f t="shared" si="60"/>
        <v>1</v>
      </c>
      <c r="J194" s="72">
        <f t="shared" si="60"/>
        <v>1</v>
      </c>
      <c r="K194" s="72">
        <f t="shared" si="60"/>
        <v>0.97792541791684529</v>
      </c>
      <c r="L194" s="72">
        <f t="shared" si="60"/>
        <v>0.93088235294117649</v>
      </c>
      <c r="M194" s="72">
        <f t="shared" si="60"/>
        <v>0.96925900435879786</v>
      </c>
      <c r="N194" s="72">
        <f t="shared" si="60"/>
        <v>0.91349480968858132</v>
      </c>
      <c r="O194" s="72">
        <f t="shared" si="60"/>
        <v>1</v>
      </c>
      <c r="P194" s="72">
        <f t="shared" si="60"/>
        <v>1</v>
      </c>
      <c r="Q194" s="72">
        <f t="shared" si="60"/>
        <v>1</v>
      </c>
      <c r="R194" s="72">
        <f t="shared" si="60"/>
        <v>1</v>
      </c>
      <c r="S194" s="72">
        <f t="shared" si="60"/>
        <v>0.87258371903076504</v>
      </c>
      <c r="T194" s="72">
        <f t="shared" si="60"/>
        <v>1</v>
      </c>
      <c r="U194" s="72">
        <f t="shared" si="60"/>
        <v>0.95635430038510916</v>
      </c>
      <c r="V194" s="72">
        <f t="shared" si="60"/>
        <v>0.84951456310679607</v>
      </c>
      <c r="W194" s="72">
        <f t="shared" si="60"/>
        <v>1</v>
      </c>
      <c r="X194" s="72">
        <f t="shared" si="60"/>
        <v>1.0254816656308265</v>
      </c>
      <c r="Y194" s="72">
        <f t="shared" si="60"/>
        <v>0.87535121328224774</v>
      </c>
      <c r="Z194" s="72">
        <f t="shared" si="60"/>
        <v>1</v>
      </c>
    </row>
    <row r="195" spans="1:36" s="49" customFormat="1" ht="30" customHeight="1" outlineLevel="1" x14ac:dyDescent="0.25">
      <c r="A195" s="10" t="s">
        <v>131</v>
      </c>
      <c r="B195" s="26"/>
      <c r="C195" s="26">
        <f>SUM(F195:Z195)</f>
        <v>0</v>
      </c>
      <c r="D195" s="14" t="e">
        <f t="shared" si="59"/>
        <v>#DIV/0!</v>
      </c>
      <c r="E195" s="14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36" s="62" customFormat="1" ht="30" customHeight="1" outlineLevel="1" x14ac:dyDescent="0.25">
      <c r="A196" s="31" t="s">
        <v>132</v>
      </c>
      <c r="B196" s="22">
        <v>14564</v>
      </c>
      <c r="C196" s="26">
        <f>SUM(F196:Z196)</f>
        <v>14646</v>
      </c>
      <c r="D196" s="14">
        <f t="shared" si="59"/>
        <v>1.0056303213402911</v>
      </c>
      <c r="E196" s="14"/>
      <c r="F196" s="48"/>
      <c r="G196" s="36">
        <v>113</v>
      </c>
      <c r="H196" s="36">
        <v>1749</v>
      </c>
      <c r="I196" s="36">
        <v>384</v>
      </c>
      <c r="J196" s="36">
        <v>568</v>
      </c>
      <c r="K196" s="36">
        <v>1165</v>
      </c>
      <c r="L196" s="36"/>
      <c r="M196" s="36">
        <v>2052</v>
      </c>
      <c r="N196" s="36">
        <v>85</v>
      </c>
      <c r="O196" s="36">
        <v>573</v>
      </c>
      <c r="P196" s="48">
        <v>351</v>
      </c>
      <c r="Q196" s="36">
        <v>1201</v>
      </c>
      <c r="R196" s="36">
        <v>224</v>
      </c>
      <c r="S196" s="36"/>
      <c r="T196" s="36">
        <v>541</v>
      </c>
      <c r="U196" s="36">
        <v>607</v>
      </c>
      <c r="V196" s="36">
        <v>76</v>
      </c>
      <c r="W196" s="36"/>
      <c r="X196" s="36">
        <v>350</v>
      </c>
      <c r="Y196" s="36">
        <v>4182</v>
      </c>
      <c r="Z196" s="36">
        <v>425</v>
      </c>
    </row>
    <row r="197" spans="1:36" s="49" customFormat="1" ht="30" customHeight="1" x14ac:dyDescent="0.25">
      <c r="A197" s="10" t="s">
        <v>133</v>
      </c>
      <c r="B197" s="14"/>
      <c r="C197" s="14" t="e">
        <f>C196/C195</f>
        <v>#DIV/0!</v>
      </c>
      <c r="D197" s="14" t="e">
        <f t="shared" si="59"/>
        <v>#DIV/0!</v>
      </c>
      <c r="E197" s="14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36" s="49" customFormat="1" ht="30" customHeight="1" x14ac:dyDescent="0.25">
      <c r="A198" s="12" t="s">
        <v>134</v>
      </c>
      <c r="B198" s="22"/>
      <c r="C198" s="26"/>
      <c r="D198" s="26"/>
      <c r="E198" s="2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36" s="62" customFormat="1" ht="30" customHeight="1" outlineLevel="1" x14ac:dyDescent="0.25">
      <c r="A199" s="54" t="s">
        <v>135</v>
      </c>
      <c r="B199" s="22">
        <v>109182</v>
      </c>
      <c r="C199" s="26">
        <f>SUM(F199:Z199)</f>
        <v>125734.5</v>
      </c>
      <c r="D199" s="8">
        <f>C199/B199</f>
        <v>1.1516046601088092</v>
      </c>
      <c r="E199" s="8"/>
      <c r="F199" s="25">
        <v>2164</v>
      </c>
      <c r="G199" s="25">
        <v>2569</v>
      </c>
      <c r="H199" s="25">
        <v>13800</v>
      </c>
      <c r="I199" s="25">
        <v>12461</v>
      </c>
      <c r="J199" s="25">
        <v>6910</v>
      </c>
      <c r="K199" s="25">
        <v>7960</v>
      </c>
      <c r="L199" s="25">
        <v>4298</v>
      </c>
      <c r="M199" s="25">
        <v>10289</v>
      </c>
      <c r="N199" s="25">
        <v>4269.5</v>
      </c>
      <c r="O199" s="25">
        <v>3200</v>
      </c>
      <c r="P199" s="25">
        <v>3928</v>
      </c>
      <c r="Q199" s="25">
        <v>5785</v>
      </c>
      <c r="R199" s="25">
        <v>8081</v>
      </c>
      <c r="S199" s="25">
        <v>2744</v>
      </c>
      <c r="T199" s="25">
        <v>5242</v>
      </c>
      <c r="U199" s="25">
        <v>4773</v>
      </c>
      <c r="V199" s="25">
        <v>2250</v>
      </c>
      <c r="W199" s="25">
        <v>1154</v>
      </c>
      <c r="X199" s="25">
        <v>4616</v>
      </c>
      <c r="Y199" s="25">
        <v>9812</v>
      </c>
      <c r="Z199" s="25">
        <v>9429</v>
      </c>
    </row>
    <row r="200" spans="1:36" s="49" customFormat="1" ht="30" hidden="1" customHeight="1" outlineLevel="1" x14ac:dyDescent="0.25">
      <c r="A200" s="12" t="s">
        <v>136</v>
      </c>
      <c r="B200" s="22">
        <v>108078</v>
      </c>
      <c r="C200" s="26">
        <f>SUM(F200:Z200)</f>
        <v>95029</v>
      </c>
      <c r="D200" s="8">
        <f>C200/B200</f>
        <v>0.87926312478025126</v>
      </c>
      <c r="E200" s="8"/>
      <c r="F200" s="48">
        <v>1377</v>
      </c>
      <c r="G200" s="48">
        <v>2345</v>
      </c>
      <c r="H200" s="48">
        <v>9344</v>
      </c>
      <c r="I200" s="48">
        <v>8717</v>
      </c>
      <c r="J200" s="48">
        <v>4385</v>
      </c>
      <c r="K200" s="48">
        <v>4464</v>
      </c>
      <c r="L200" s="48">
        <v>2320</v>
      </c>
      <c r="M200" s="48">
        <v>9926</v>
      </c>
      <c r="N200" s="48">
        <v>4092</v>
      </c>
      <c r="O200" s="48">
        <v>3149</v>
      </c>
      <c r="P200" s="48">
        <v>2759</v>
      </c>
      <c r="Q200" s="48">
        <v>5779</v>
      </c>
      <c r="R200" s="48">
        <v>4690</v>
      </c>
      <c r="S200" s="48">
        <v>2744</v>
      </c>
      <c r="T200" s="48">
        <v>4488</v>
      </c>
      <c r="U200" s="48">
        <v>4990</v>
      </c>
      <c r="V200" s="48">
        <v>1655</v>
      </c>
      <c r="W200" s="48">
        <v>455</v>
      </c>
      <c r="X200" s="48">
        <v>3468</v>
      </c>
      <c r="Y200" s="48">
        <v>5310</v>
      </c>
      <c r="Z200" s="48">
        <v>8572</v>
      </c>
      <c r="AJ200" s="49" t="s">
        <v>0</v>
      </c>
    </row>
    <row r="201" spans="1:36" s="49" customFormat="1" ht="30" hidden="1" customHeight="1" outlineLevel="1" x14ac:dyDescent="0.25">
      <c r="A201" s="12" t="s">
        <v>137</v>
      </c>
      <c r="B201" s="26">
        <f>B199*0.45</f>
        <v>49131.9</v>
      </c>
      <c r="C201" s="26">
        <f>C199*0.45</f>
        <v>56580.525000000001</v>
      </c>
      <c r="D201" s="26">
        <f t="shared" ref="D201:Z201" si="61">D199*0.45</f>
        <v>0.51822209704896416</v>
      </c>
      <c r="E201" s="26">
        <f t="shared" si="61"/>
        <v>0</v>
      </c>
      <c r="F201" s="25">
        <f t="shared" si="61"/>
        <v>973.80000000000007</v>
      </c>
      <c r="G201" s="25">
        <f t="shared" si="61"/>
        <v>1156.05</v>
      </c>
      <c r="H201" s="25">
        <f t="shared" si="61"/>
        <v>6210</v>
      </c>
      <c r="I201" s="25">
        <f t="shared" si="61"/>
        <v>5607.45</v>
      </c>
      <c r="J201" s="25">
        <f t="shared" si="61"/>
        <v>3109.5</v>
      </c>
      <c r="K201" s="25">
        <f t="shared" si="61"/>
        <v>3582</v>
      </c>
      <c r="L201" s="25">
        <f t="shared" si="61"/>
        <v>1934.1000000000001</v>
      </c>
      <c r="M201" s="25">
        <f t="shared" si="61"/>
        <v>4630.05</v>
      </c>
      <c r="N201" s="25">
        <f t="shared" si="61"/>
        <v>1921.2750000000001</v>
      </c>
      <c r="O201" s="25">
        <f t="shared" si="61"/>
        <v>1440</v>
      </c>
      <c r="P201" s="25">
        <f t="shared" si="61"/>
        <v>1767.6000000000001</v>
      </c>
      <c r="Q201" s="25">
        <f t="shared" si="61"/>
        <v>2603.25</v>
      </c>
      <c r="R201" s="25">
        <f t="shared" si="61"/>
        <v>3636.4500000000003</v>
      </c>
      <c r="S201" s="25">
        <f t="shared" si="61"/>
        <v>1234.8</v>
      </c>
      <c r="T201" s="25">
        <f t="shared" si="61"/>
        <v>2358.9</v>
      </c>
      <c r="U201" s="25">
        <f t="shared" si="61"/>
        <v>2147.85</v>
      </c>
      <c r="V201" s="25">
        <f t="shared" si="61"/>
        <v>1012.5</v>
      </c>
      <c r="W201" s="25">
        <f t="shared" si="61"/>
        <v>519.30000000000007</v>
      </c>
      <c r="X201" s="25">
        <f t="shared" si="61"/>
        <v>2077.2000000000003</v>
      </c>
      <c r="Y201" s="25">
        <f t="shared" si="61"/>
        <v>4415.4000000000005</v>
      </c>
      <c r="Z201" s="25">
        <f t="shared" si="61"/>
        <v>4243.05</v>
      </c>
      <c r="AA201" s="63"/>
    </row>
    <row r="202" spans="1:36" s="49" customFormat="1" ht="30" customHeight="1" collapsed="1" x14ac:dyDescent="0.25">
      <c r="A202" s="12" t="s">
        <v>138</v>
      </c>
      <c r="B202" s="51">
        <f>B199/B200</f>
        <v>1.0102148448342863</v>
      </c>
      <c r="C202" s="51">
        <f>C199/C200</f>
        <v>1.3231171537109725</v>
      </c>
      <c r="D202" s="8"/>
      <c r="E202" s="8"/>
      <c r="F202" s="72">
        <f t="shared" ref="F202:Z202" si="62">F199/F200</f>
        <v>1.5715323166303559</v>
      </c>
      <c r="G202" s="72">
        <f t="shared" si="62"/>
        <v>1.0955223880597016</v>
      </c>
      <c r="H202" s="72">
        <f t="shared" si="62"/>
        <v>1.4768835616438356</v>
      </c>
      <c r="I202" s="72">
        <f t="shared" si="62"/>
        <v>1.429505563840771</v>
      </c>
      <c r="J202" s="72">
        <f t="shared" si="62"/>
        <v>1.5758266818700113</v>
      </c>
      <c r="K202" s="72">
        <f t="shared" si="62"/>
        <v>1.7831541218637992</v>
      </c>
      <c r="L202" s="72">
        <f t="shared" si="62"/>
        <v>1.8525862068965517</v>
      </c>
      <c r="M202" s="72">
        <f t="shared" si="62"/>
        <v>1.0365706226072939</v>
      </c>
      <c r="N202" s="72">
        <f t="shared" si="62"/>
        <v>1.0433773216031281</v>
      </c>
      <c r="O202" s="72">
        <f t="shared" si="62"/>
        <v>1.0161956176563989</v>
      </c>
      <c r="P202" s="72">
        <f t="shared" si="62"/>
        <v>1.4237042406669083</v>
      </c>
      <c r="Q202" s="72">
        <f t="shared" si="62"/>
        <v>1.0010382419103652</v>
      </c>
      <c r="R202" s="72">
        <f t="shared" si="62"/>
        <v>1.7230277185501066</v>
      </c>
      <c r="S202" s="72">
        <f t="shared" si="62"/>
        <v>1</v>
      </c>
      <c r="T202" s="72">
        <f t="shared" si="62"/>
        <v>1.1680035650623886</v>
      </c>
      <c r="U202" s="72">
        <f t="shared" si="62"/>
        <v>0.9565130260521042</v>
      </c>
      <c r="V202" s="72">
        <f t="shared" si="62"/>
        <v>1.3595166163141994</v>
      </c>
      <c r="W202" s="72">
        <f t="shared" si="62"/>
        <v>2.5362637362637361</v>
      </c>
      <c r="X202" s="72">
        <f t="shared" si="62"/>
        <v>1.3310265282583622</v>
      </c>
      <c r="Y202" s="72">
        <f t="shared" si="62"/>
        <v>1.8478342749529191</v>
      </c>
      <c r="Z202" s="72">
        <f t="shared" si="62"/>
        <v>1.0999766682221186</v>
      </c>
    </row>
    <row r="203" spans="1:36" s="62" customFormat="1" ht="30" customHeight="1" outlineLevel="1" x14ac:dyDescent="0.25">
      <c r="A203" s="54" t="s">
        <v>139</v>
      </c>
      <c r="B203" s="22">
        <v>299236</v>
      </c>
      <c r="C203" s="26">
        <f>SUM(F203:Z203)</f>
        <v>326715</v>
      </c>
      <c r="D203" s="8">
        <f>C203/B203</f>
        <v>1.0918305284123568</v>
      </c>
      <c r="E203" s="8"/>
      <c r="F203" s="25">
        <v>320</v>
      </c>
      <c r="G203" s="25">
        <v>11000</v>
      </c>
      <c r="H203" s="25">
        <v>23950</v>
      </c>
      <c r="I203" s="25">
        <v>22523</v>
      </c>
      <c r="J203" s="25">
        <v>6487</v>
      </c>
      <c r="K203" s="25">
        <v>16950</v>
      </c>
      <c r="L203" s="25">
        <v>2090</v>
      </c>
      <c r="M203" s="25">
        <v>18984</v>
      </c>
      <c r="N203" s="25">
        <v>10609</v>
      </c>
      <c r="O203" s="25">
        <v>14400</v>
      </c>
      <c r="P203" s="25">
        <v>7649</v>
      </c>
      <c r="Q203" s="25">
        <v>27140</v>
      </c>
      <c r="R203" s="25">
        <v>4150</v>
      </c>
      <c r="S203" s="25">
        <v>7000</v>
      </c>
      <c r="T203" s="25">
        <v>10476</v>
      </c>
      <c r="U203" s="25">
        <v>48387</v>
      </c>
      <c r="V203" s="25">
        <v>2900</v>
      </c>
      <c r="W203" s="25">
        <v>1500</v>
      </c>
      <c r="X203" s="25">
        <v>18053</v>
      </c>
      <c r="Y203" s="25">
        <v>50041</v>
      </c>
      <c r="Z203" s="25">
        <v>22106</v>
      </c>
    </row>
    <row r="204" spans="1:36" s="49" customFormat="1" ht="28.2" hidden="1" customHeight="1" outlineLevel="1" x14ac:dyDescent="0.25">
      <c r="A204" s="12" t="s">
        <v>136</v>
      </c>
      <c r="B204" s="22">
        <v>241849</v>
      </c>
      <c r="C204" s="26">
        <f>SUM(F204:Z204)</f>
        <v>262076</v>
      </c>
      <c r="D204" s="8">
        <f>C204/B204</f>
        <v>1.0836348299972296</v>
      </c>
      <c r="E204" s="8"/>
      <c r="F204" s="48">
        <v>3305</v>
      </c>
      <c r="G204" s="48">
        <v>6281</v>
      </c>
      <c r="H204" s="48">
        <v>19271</v>
      </c>
      <c r="I204" s="48">
        <v>17279</v>
      </c>
      <c r="J204" s="48">
        <v>7517</v>
      </c>
      <c r="K204" s="48">
        <v>15303</v>
      </c>
      <c r="L204" s="48">
        <v>1087</v>
      </c>
      <c r="M204" s="48">
        <v>18850</v>
      </c>
      <c r="N204" s="48">
        <v>10522</v>
      </c>
      <c r="O204" s="48">
        <v>11021</v>
      </c>
      <c r="P204" s="48">
        <v>7589</v>
      </c>
      <c r="Q204" s="48">
        <v>20228</v>
      </c>
      <c r="R204" s="48">
        <v>4200</v>
      </c>
      <c r="S204" s="48">
        <v>5350</v>
      </c>
      <c r="T204" s="48">
        <v>9723</v>
      </c>
      <c r="U204" s="48">
        <v>34931</v>
      </c>
      <c r="V204" s="48">
        <v>2483</v>
      </c>
      <c r="W204" s="48">
        <v>1479</v>
      </c>
      <c r="X204" s="48">
        <v>12139</v>
      </c>
      <c r="Y204" s="48">
        <v>32623</v>
      </c>
      <c r="Z204" s="48">
        <v>20895</v>
      </c>
    </row>
    <row r="205" spans="1:36" s="49" customFormat="1" ht="27" hidden="1" customHeight="1" outlineLevel="1" x14ac:dyDescent="0.25">
      <c r="A205" s="12" t="s">
        <v>137</v>
      </c>
      <c r="B205" s="26">
        <f>B203*0.3</f>
        <v>89770.8</v>
      </c>
      <c r="C205" s="26">
        <f>C203*0.3</f>
        <v>98014.5</v>
      </c>
      <c r="D205" s="26">
        <f t="shared" ref="D205:Z205" si="63">D203*0.3</f>
        <v>0.32754915852370703</v>
      </c>
      <c r="E205" s="26">
        <f t="shared" si="63"/>
        <v>0</v>
      </c>
      <c r="F205" s="25">
        <f t="shared" si="63"/>
        <v>96</v>
      </c>
      <c r="G205" s="25">
        <f t="shared" si="63"/>
        <v>3300</v>
      </c>
      <c r="H205" s="25">
        <f t="shared" si="63"/>
        <v>7185</v>
      </c>
      <c r="I205" s="25">
        <f t="shared" si="63"/>
        <v>6756.9</v>
      </c>
      <c r="J205" s="25">
        <f t="shared" si="63"/>
        <v>1946.1</v>
      </c>
      <c r="K205" s="25">
        <f t="shared" si="63"/>
        <v>5085</v>
      </c>
      <c r="L205" s="25">
        <f t="shared" si="63"/>
        <v>627</v>
      </c>
      <c r="M205" s="25">
        <f t="shared" si="63"/>
        <v>5695.2</v>
      </c>
      <c r="N205" s="25">
        <f t="shared" si="63"/>
        <v>3182.7</v>
      </c>
      <c r="O205" s="25">
        <f t="shared" si="63"/>
        <v>4320</v>
      </c>
      <c r="P205" s="25">
        <f t="shared" si="63"/>
        <v>2294.6999999999998</v>
      </c>
      <c r="Q205" s="25">
        <f t="shared" si="63"/>
        <v>8142</v>
      </c>
      <c r="R205" s="25">
        <f t="shared" si="63"/>
        <v>1245</v>
      </c>
      <c r="S205" s="25">
        <f t="shared" si="63"/>
        <v>2100</v>
      </c>
      <c r="T205" s="25">
        <f t="shared" si="63"/>
        <v>3142.7999999999997</v>
      </c>
      <c r="U205" s="25">
        <f t="shared" si="63"/>
        <v>14516.1</v>
      </c>
      <c r="V205" s="25">
        <f t="shared" si="63"/>
        <v>870</v>
      </c>
      <c r="W205" s="25">
        <f t="shared" si="63"/>
        <v>450</v>
      </c>
      <c r="X205" s="25">
        <f t="shared" si="63"/>
        <v>5415.9</v>
      </c>
      <c r="Y205" s="25">
        <f t="shared" si="63"/>
        <v>15012.3</v>
      </c>
      <c r="Z205" s="25">
        <f t="shared" si="63"/>
        <v>6631.8</v>
      </c>
    </row>
    <row r="206" spans="1:36" s="62" customFormat="1" ht="30" customHeight="1" collapsed="1" x14ac:dyDescent="0.25">
      <c r="A206" s="12" t="s">
        <v>138</v>
      </c>
      <c r="B206" s="8">
        <f>B203/B204</f>
        <v>1.2372844212711238</v>
      </c>
      <c r="C206" s="8">
        <f>C203/C204</f>
        <v>1.2466421953937026</v>
      </c>
      <c r="D206" s="8"/>
      <c r="E206" s="8"/>
      <c r="F206" s="29">
        <f t="shared" ref="F206:Z206" si="64">F203/F204</f>
        <v>9.682299546142209E-2</v>
      </c>
      <c r="G206" s="29">
        <f t="shared" si="64"/>
        <v>1.7513134851138354</v>
      </c>
      <c r="H206" s="29">
        <f t="shared" si="64"/>
        <v>1.2428000622697317</v>
      </c>
      <c r="I206" s="29">
        <f t="shared" si="64"/>
        <v>1.3034897852885006</v>
      </c>
      <c r="J206" s="29">
        <f t="shared" si="64"/>
        <v>0.86297725156312355</v>
      </c>
      <c r="K206" s="29">
        <f t="shared" si="64"/>
        <v>1.1076259556949617</v>
      </c>
      <c r="L206" s="29">
        <f t="shared" si="64"/>
        <v>1.9227230910763569</v>
      </c>
      <c r="M206" s="29">
        <f t="shared" si="64"/>
        <v>1.00710875331565</v>
      </c>
      <c r="N206" s="29">
        <f t="shared" si="64"/>
        <v>1.0082683900399163</v>
      </c>
      <c r="O206" s="29">
        <f t="shared" si="64"/>
        <v>1.3065964975954996</v>
      </c>
      <c r="P206" s="29">
        <f t="shared" si="64"/>
        <v>1.0079061799973645</v>
      </c>
      <c r="Q206" s="29">
        <f t="shared" si="64"/>
        <v>1.3417045679256476</v>
      </c>
      <c r="R206" s="29">
        <f t="shared" si="64"/>
        <v>0.98809523809523814</v>
      </c>
      <c r="S206" s="29">
        <f t="shared" si="64"/>
        <v>1.308411214953271</v>
      </c>
      <c r="T206" s="29">
        <f t="shared" si="64"/>
        <v>1.0774452329527924</v>
      </c>
      <c r="U206" s="29">
        <f t="shared" si="64"/>
        <v>1.3852165698090522</v>
      </c>
      <c r="V206" s="29">
        <f t="shared" si="64"/>
        <v>1.1679420056383407</v>
      </c>
      <c r="W206" s="29">
        <f t="shared" si="64"/>
        <v>1.0141987829614605</v>
      </c>
      <c r="X206" s="29">
        <f t="shared" si="64"/>
        <v>1.4871900486036742</v>
      </c>
      <c r="Y206" s="29">
        <f t="shared" si="64"/>
        <v>1.5339177880636361</v>
      </c>
      <c r="Z206" s="29">
        <f t="shared" si="64"/>
        <v>1.0579564489112228</v>
      </c>
    </row>
    <row r="207" spans="1:36" s="62" customFormat="1" ht="30" customHeight="1" outlineLevel="1" x14ac:dyDescent="0.25">
      <c r="A207" s="54" t="s">
        <v>140</v>
      </c>
      <c r="B207" s="22">
        <v>322395</v>
      </c>
      <c r="C207" s="26">
        <f>SUM(F207:Z207)</f>
        <v>259988</v>
      </c>
      <c r="D207" s="8">
        <f>C207/B207</f>
        <v>0.80642689868019046</v>
      </c>
      <c r="E207" s="8"/>
      <c r="F207" s="25"/>
      <c r="G207" s="25">
        <v>8500</v>
      </c>
      <c r="H207" s="25">
        <v>22956</v>
      </c>
      <c r="I207" s="25">
        <v>17144</v>
      </c>
      <c r="J207" s="25">
        <v>16993</v>
      </c>
      <c r="K207" s="25">
        <v>2500</v>
      </c>
      <c r="L207" s="25">
        <v>2150</v>
      </c>
      <c r="M207" s="25">
        <v>19628</v>
      </c>
      <c r="N207" s="25">
        <v>6682</v>
      </c>
      <c r="O207" s="25">
        <v>14600</v>
      </c>
      <c r="P207" s="25">
        <v>9760</v>
      </c>
      <c r="Q207" s="25">
        <v>18500</v>
      </c>
      <c r="R207" s="25">
        <v>3773</v>
      </c>
      <c r="S207" s="25">
        <v>2600</v>
      </c>
      <c r="T207" s="25">
        <v>6590</v>
      </c>
      <c r="U207" s="25">
        <v>53876</v>
      </c>
      <c r="V207" s="25">
        <v>4000</v>
      </c>
      <c r="W207" s="25"/>
      <c r="X207" s="25">
        <v>11532</v>
      </c>
      <c r="Y207" s="25">
        <v>15689</v>
      </c>
      <c r="Z207" s="25">
        <v>22515</v>
      </c>
    </row>
    <row r="208" spans="1:36" s="49" customFormat="1" ht="30" hidden="1" customHeight="1" outlineLevel="1" x14ac:dyDescent="0.25">
      <c r="A208" s="12" t="s">
        <v>136</v>
      </c>
      <c r="B208" s="22">
        <v>248211</v>
      </c>
      <c r="C208" s="26">
        <f>SUM(G208:Z208)</f>
        <v>326892</v>
      </c>
      <c r="D208" s="8">
        <f>C208/B208</f>
        <v>1.3169923975972055</v>
      </c>
      <c r="E208" s="8"/>
      <c r="G208" s="48">
        <v>12980</v>
      </c>
      <c r="H208" s="48">
        <v>26279</v>
      </c>
      <c r="I208" s="48">
        <v>62265</v>
      </c>
      <c r="J208" s="48">
        <v>17227</v>
      </c>
      <c r="K208" s="48">
        <v>4782</v>
      </c>
      <c r="L208" s="48">
        <v>1812</v>
      </c>
      <c r="M208" s="48">
        <v>17000</v>
      </c>
      <c r="N208" s="48">
        <v>11691</v>
      </c>
      <c r="O208" s="48">
        <v>11808</v>
      </c>
      <c r="P208" s="48">
        <v>13797</v>
      </c>
      <c r="Q208" s="48">
        <v>19265</v>
      </c>
      <c r="R208" s="48">
        <v>6395</v>
      </c>
      <c r="S208" s="48">
        <v>2058</v>
      </c>
      <c r="T208" s="48">
        <v>7479</v>
      </c>
      <c r="U208" s="48">
        <v>49901</v>
      </c>
      <c r="V208" s="48">
        <v>5173</v>
      </c>
      <c r="W208" s="48">
        <v>1897</v>
      </c>
      <c r="X208" s="48">
        <v>13006</v>
      </c>
      <c r="Y208" s="48">
        <v>23325</v>
      </c>
      <c r="Z208" s="48">
        <v>18752</v>
      </c>
    </row>
    <row r="209" spans="1:26" s="49" customFormat="1" ht="30" hidden="1" customHeight="1" outlineLevel="1" x14ac:dyDescent="0.25">
      <c r="A209" s="12" t="s">
        <v>141</v>
      </c>
      <c r="B209" s="26">
        <f>B207*0.19</f>
        <v>61255.05</v>
      </c>
      <c r="C209" s="26">
        <f>C207*0.19</f>
        <v>49397.72</v>
      </c>
      <c r="D209" s="26">
        <f>D207*0.19</f>
        <v>0.15322111074923619</v>
      </c>
      <c r="E209" s="26">
        <f>E207*0.19</f>
        <v>0</v>
      </c>
      <c r="F209" s="25"/>
      <c r="G209" s="25">
        <f t="shared" ref="G209:W209" si="65">G207*0.19</f>
        <v>1615</v>
      </c>
      <c r="H209" s="25">
        <f t="shared" si="65"/>
        <v>4361.6400000000003</v>
      </c>
      <c r="I209" s="25">
        <f t="shared" si="65"/>
        <v>3257.36</v>
      </c>
      <c r="J209" s="25">
        <f t="shared" si="65"/>
        <v>3228.67</v>
      </c>
      <c r="K209" s="25">
        <f t="shared" si="65"/>
        <v>475</v>
      </c>
      <c r="L209" s="25">
        <f t="shared" si="65"/>
        <v>408.5</v>
      </c>
      <c r="M209" s="25">
        <f t="shared" si="65"/>
        <v>3729.32</v>
      </c>
      <c r="N209" s="25">
        <f t="shared" si="65"/>
        <v>1269.58</v>
      </c>
      <c r="O209" s="25">
        <f t="shared" si="65"/>
        <v>2774</v>
      </c>
      <c r="P209" s="25">
        <f t="shared" si="65"/>
        <v>1854.4</v>
      </c>
      <c r="Q209" s="25">
        <f t="shared" si="65"/>
        <v>3515</v>
      </c>
      <c r="R209" s="25">
        <f t="shared" si="65"/>
        <v>716.87</v>
      </c>
      <c r="S209" s="25">
        <f t="shared" si="65"/>
        <v>494</v>
      </c>
      <c r="T209" s="25">
        <f t="shared" si="65"/>
        <v>1252.0999999999999</v>
      </c>
      <c r="U209" s="25">
        <f t="shared" si="65"/>
        <v>10236.44</v>
      </c>
      <c r="V209" s="25">
        <f t="shared" si="65"/>
        <v>760</v>
      </c>
      <c r="W209" s="25">
        <f t="shared" si="65"/>
        <v>0</v>
      </c>
      <c r="X209" s="25">
        <f>X207*0.19</f>
        <v>2191.08</v>
      </c>
      <c r="Y209" s="25">
        <f>Y207*0.19</f>
        <v>2980.91</v>
      </c>
      <c r="Z209" s="25">
        <f>Z207*0.19</f>
        <v>4277.8500000000004</v>
      </c>
    </row>
    <row r="210" spans="1:26" s="62" customFormat="1" ht="30" customHeight="1" collapsed="1" x14ac:dyDescent="0.25">
      <c r="A210" s="12" t="s">
        <v>142</v>
      </c>
      <c r="B210" s="8">
        <f>B207/B208</f>
        <v>1.298874747694502</v>
      </c>
      <c r="C210" s="8">
        <f>C207/C208</f>
        <v>0.79533301518544353</v>
      </c>
      <c r="D210" s="8"/>
      <c r="E210" s="8"/>
      <c r="F210" s="29"/>
      <c r="G210" s="29">
        <f>G207/H208</f>
        <v>0.32345218615624644</v>
      </c>
      <c r="H210" s="29">
        <f>H207/I208</f>
        <v>0.36868224524211035</v>
      </c>
      <c r="I210" s="29">
        <f>I207/J208</f>
        <v>0.99518198177279849</v>
      </c>
      <c r="J210" s="29">
        <f>J207/K208</f>
        <v>3.5535340861564197</v>
      </c>
      <c r="K210" s="29">
        <f>K207/L208</f>
        <v>1.379690949227373</v>
      </c>
      <c r="L210" s="29">
        <f>L207/L208</f>
        <v>1.1865342163355408</v>
      </c>
      <c r="M210" s="29">
        <f>M207/M208</f>
        <v>1.1545882352941177</v>
      </c>
      <c r="N210" s="29">
        <f>N207/N208</f>
        <v>0.57155076554614659</v>
      </c>
      <c r="O210" s="29">
        <f t="shared" ref="O210:Z210" si="66">O207/O208</f>
        <v>1.236449864498645</v>
      </c>
      <c r="P210" s="29">
        <f t="shared" si="66"/>
        <v>0.70740015945495394</v>
      </c>
      <c r="Q210" s="29">
        <f>Q207/Q208</f>
        <v>0.96029068258499872</v>
      </c>
      <c r="R210" s="29">
        <f>R207/R208</f>
        <v>0.58999218139171228</v>
      </c>
      <c r="S210" s="29">
        <f>S207/S208</f>
        <v>1.2633624878522838</v>
      </c>
      <c r="T210" s="29">
        <f t="shared" si="66"/>
        <v>0.88113384142265005</v>
      </c>
      <c r="U210" s="29">
        <f t="shared" si="66"/>
        <v>1.0796577222901345</v>
      </c>
      <c r="V210" s="29">
        <f t="shared" si="66"/>
        <v>0.7732456988208003</v>
      </c>
      <c r="W210" s="29"/>
      <c r="X210" s="29">
        <f t="shared" si="66"/>
        <v>0.88666769183453786</v>
      </c>
      <c r="Y210" s="29">
        <f t="shared" si="66"/>
        <v>0.67262593783494107</v>
      </c>
      <c r="Z210" s="29">
        <f t="shared" si="66"/>
        <v>1.200671928327645</v>
      </c>
    </row>
    <row r="211" spans="1:26" s="49" customFormat="1" ht="30" customHeight="1" x14ac:dyDescent="0.25">
      <c r="A211" s="54" t="s">
        <v>143</v>
      </c>
      <c r="B211" s="26">
        <v>482</v>
      </c>
      <c r="C211" s="26">
        <f>SUM(F211:Z211)</f>
        <v>396</v>
      </c>
      <c r="D211" s="8">
        <f>C211/B211</f>
        <v>0.82157676348547715</v>
      </c>
      <c r="E211" s="8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 t="s">
        <v>1</v>
      </c>
      <c r="Q211" s="36">
        <v>96</v>
      </c>
      <c r="R211" s="36"/>
      <c r="S211" s="36">
        <v>300</v>
      </c>
      <c r="T211" s="36"/>
      <c r="U211" s="36"/>
      <c r="V211" s="36"/>
      <c r="W211" s="36"/>
      <c r="X211" s="36"/>
      <c r="Y211" s="36"/>
      <c r="Z211" s="36"/>
    </row>
    <row r="212" spans="1:26" s="49" customFormat="1" ht="30" hidden="1" customHeight="1" x14ac:dyDescent="0.25">
      <c r="A212" s="12" t="s">
        <v>141</v>
      </c>
      <c r="B212" s="26">
        <v>159</v>
      </c>
      <c r="C212" s="26">
        <f>C211*0.7</f>
        <v>277.2</v>
      </c>
      <c r="D212" s="8">
        <f>C212/B212</f>
        <v>1.7433962264150942</v>
      </c>
      <c r="E212" s="8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s="49" customFormat="1" ht="30" hidden="1" customHeight="1" x14ac:dyDescent="0.25">
      <c r="A213" s="31" t="s">
        <v>144</v>
      </c>
      <c r="B213" s="26"/>
      <c r="C213" s="26">
        <f>SUM(F213:Z213)</f>
        <v>0</v>
      </c>
      <c r="D213" s="8" t="e">
        <f>C213/B213</f>
        <v>#DIV/0!</v>
      </c>
      <c r="E213" s="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s="49" customFormat="1" ht="30" hidden="1" customHeight="1" x14ac:dyDescent="0.25">
      <c r="A214" s="12" t="s">
        <v>141</v>
      </c>
      <c r="B214" s="26">
        <f>B213*0.2</f>
        <v>0</v>
      </c>
      <c r="C214" s="26">
        <f>C213*0.2</f>
        <v>0</v>
      </c>
      <c r="D214" s="8" t="e">
        <f>C214/B214</f>
        <v>#DIV/0!</v>
      </c>
      <c r="E214" s="8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s="49" customFormat="1" ht="30" hidden="1" customHeight="1" x14ac:dyDescent="0.25">
      <c r="A215" s="31" t="s">
        <v>165</v>
      </c>
      <c r="B215" s="26"/>
      <c r="C215" s="26">
        <f>SUM(F215:Z215)</f>
        <v>0</v>
      </c>
      <c r="D215" s="8"/>
      <c r="E215" s="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s="49" customFormat="1" ht="30" customHeight="1" x14ac:dyDescent="0.25">
      <c r="A216" s="31" t="s">
        <v>145</v>
      </c>
      <c r="B216" s="26">
        <f>B214+B212+B209+B205+B201</f>
        <v>200316.75</v>
      </c>
      <c r="C216" s="26">
        <f>C214+C212+C209+C205+C201</f>
        <v>204269.94499999998</v>
      </c>
      <c r="D216" s="8">
        <f>C216/B216</f>
        <v>1.0197347201369829</v>
      </c>
      <c r="E216" s="8"/>
      <c r="F216" s="25">
        <f>F214+F212+F209+F205+F201</f>
        <v>1069.8000000000002</v>
      </c>
      <c r="G216" s="25">
        <f t="shared" ref="G216:Z216" si="67">G214+G212+G209+G205+G201</f>
        <v>6071.05</v>
      </c>
      <c r="H216" s="25">
        <f t="shared" si="67"/>
        <v>17756.64</v>
      </c>
      <c r="I216" s="25">
        <f t="shared" si="67"/>
        <v>15621.71</v>
      </c>
      <c r="J216" s="25">
        <f t="shared" si="67"/>
        <v>8284.27</v>
      </c>
      <c r="K216" s="25">
        <f t="shared" si="67"/>
        <v>9142</v>
      </c>
      <c r="L216" s="25">
        <f t="shared" si="67"/>
        <v>2969.6000000000004</v>
      </c>
      <c r="M216" s="25">
        <f t="shared" si="67"/>
        <v>14054.57</v>
      </c>
      <c r="N216" s="25">
        <f t="shared" si="67"/>
        <v>6373.5550000000003</v>
      </c>
      <c r="O216" s="25">
        <f t="shared" si="67"/>
        <v>8534</v>
      </c>
      <c r="P216" s="25">
        <f t="shared" si="67"/>
        <v>5916.7000000000007</v>
      </c>
      <c r="Q216" s="25">
        <f t="shared" si="67"/>
        <v>14260.25</v>
      </c>
      <c r="R216" s="25">
        <f t="shared" si="67"/>
        <v>5598.32</v>
      </c>
      <c r="S216" s="25">
        <f t="shared" si="67"/>
        <v>3828.8</v>
      </c>
      <c r="T216" s="25">
        <f t="shared" si="67"/>
        <v>6753.7999999999993</v>
      </c>
      <c r="U216" s="25">
        <f t="shared" si="67"/>
        <v>26900.39</v>
      </c>
      <c r="V216" s="25">
        <f t="shared" si="67"/>
        <v>2642.5</v>
      </c>
      <c r="W216" s="25">
        <f t="shared" si="67"/>
        <v>969.30000000000007</v>
      </c>
      <c r="X216" s="25">
        <f t="shared" si="67"/>
        <v>9684.18</v>
      </c>
      <c r="Y216" s="25">
        <f t="shared" si="67"/>
        <v>22408.61</v>
      </c>
      <c r="Z216" s="25">
        <f t="shared" si="67"/>
        <v>15152.7</v>
      </c>
    </row>
    <row r="217" spans="1:26" s="49" customFormat="1" ht="20.399999999999999" hidden="1" customHeight="1" x14ac:dyDescent="0.25">
      <c r="A217" s="12" t="s">
        <v>171</v>
      </c>
      <c r="B217" s="25">
        <v>62122</v>
      </c>
      <c r="C217" s="25">
        <f>SUM(F217:Z217)</f>
        <v>67497</v>
      </c>
      <c r="D217" s="8">
        <f>C217/B217</f>
        <v>1.0865232928753099</v>
      </c>
      <c r="E217" s="8"/>
      <c r="F217" s="25">
        <v>620</v>
      </c>
      <c r="G217" s="25">
        <v>1884</v>
      </c>
      <c r="H217" s="25">
        <v>5256</v>
      </c>
      <c r="I217" s="25">
        <v>6200</v>
      </c>
      <c r="J217" s="25">
        <v>2819</v>
      </c>
      <c r="K217" s="25">
        <v>2869</v>
      </c>
      <c r="L217" s="25">
        <v>652</v>
      </c>
      <c r="M217" s="25">
        <v>6381</v>
      </c>
      <c r="N217" s="25">
        <v>2630</v>
      </c>
      <c r="O217" s="25">
        <v>2362</v>
      </c>
      <c r="P217" s="25">
        <v>2070</v>
      </c>
      <c r="Q217" s="25">
        <v>4335</v>
      </c>
      <c r="R217" s="25">
        <v>1919</v>
      </c>
      <c r="S217" s="25">
        <v>1235</v>
      </c>
      <c r="T217" s="25">
        <v>2244</v>
      </c>
      <c r="U217" s="25">
        <v>7485</v>
      </c>
      <c r="V217" s="25">
        <v>931</v>
      </c>
      <c r="W217" s="25">
        <v>341</v>
      </c>
      <c r="X217" s="25">
        <v>2601</v>
      </c>
      <c r="Y217" s="25">
        <v>7841</v>
      </c>
      <c r="Z217" s="25">
        <v>4822</v>
      </c>
    </row>
    <row r="218" spans="1:26" s="49" customFormat="1" ht="24" customHeight="1" x14ac:dyDescent="0.25">
      <c r="A218" s="54" t="s">
        <v>164</v>
      </c>
      <c r="B218" s="52">
        <f>B216/B217*10</f>
        <v>32.245702005730664</v>
      </c>
      <c r="C218" s="52">
        <f>C216/C217*10</f>
        <v>30.26355912114612</v>
      </c>
      <c r="D218" s="8">
        <f>C218/B218</f>
        <v>0.9385300129539037</v>
      </c>
      <c r="E218" s="8"/>
      <c r="F218" s="53">
        <f>F216/F217*10</f>
        <v>17.254838709677422</v>
      </c>
      <c r="G218" s="53">
        <f t="shared" ref="G218:Z218" si="68">G216/G217*10</f>
        <v>32.224256900212318</v>
      </c>
      <c r="H218" s="53">
        <f t="shared" si="68"/>
        <v>33.783561643835618</v>
      </c>
      <c r="I218" s="53">
        <f t="shared" si="68"/>
        <v>25.196306451612898</v>
      </c>
      <c r="J218" s="53">
        <f t="shared" si="68"/>
        <v>29.387264987584253</v>
      </c>
      <c r="K218" s="53">
        <f t="shared" si="68"/>
        <v>31.86476124085047</v>
      </c>
      <c r="L218" s="53">
        <f t="shared" si="68"/>
        <v>45.546012269938657</v>
      </c>
      <c r="M218" s="53">
        <f t="shared" si="68"/>
        <v>22.025654286162041</v>
      </c>
      <c r="N218" s="53">
        <f t="shared" si="68"/>
        <v>24.234049429657798</v>
      </c>
      <c r="O218" s="53">
        <f t="shared" si="68"/>
        <v>36.130397967823875</v>
      </c>
      <c r="P218" s="53">
        <f t="shared" si="68"/>
        <v>28.583091787439617</v>
      </c>
      <c r="Q218" s="53">
        <f t="shared" si="68"/>
        <v>32.895617070357559</v>
      </c>
      <c r="R218" s="53">
        <f t="shared" si="68"/>
        <v>29.173110995310054</v>
      </c>
      <c r="S218" s="53">
        <f t="shared" si="68"/>
        <v>31.002429149797571</v>
      </c>
      <c r="T218" s="53">
        <f t="shared" si="68"/>
        <v>30.097147950089123</v>
      </c>
      <c r="U218" s="53">
        <f t="shared" si="68"/>
        <v>35.939064796259188</v>
      </c>
      <c r="V218" s="53">
        <f t="shared" si="68"/>
        <v>28.383458646616543</v>
      </c>
      <c r="W218" s="53">
        <f t="shared" si="68"/>
        <v>28.425219941348978</v>
      </c>
      <c r="X218" s="53">
        <f t="shared" si="68"/>
        <v>37.232525951557093</v>
      </c>
      <c r="Y218" s="53">
        <f t="shared" si="68"/>
        <v>28.578765463588827</v>
      </c>
      <c r="Z218" s="53">
        <f t="shared" si="68"/>
        <v>31.424097884695147</v>
      </c>
    </row>
    <row r="219" spans="1:26" ht="18" hidden="1" customHeight="1" x14ac:dyDescent="0.3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27" hidden="1" customHeight="1" x14ac:dyDescent="0.3">
      <c r="A220" s="12" t="s">
        <v>184</v>
      </c>
      <c r="B220" s="80"/>
      <c r="C220" s="80">
        <f>SUM(F220:Z220)</f>
        <v>273</v>
      </c>
      <c r="D220" s="80"/>
      <c r="E220" s="80"/>
      <c r="F220" s="80">
        <v>11</v>
      </c>
      <c r="G220" s="80">
        <v>12</v>
      </c>
      <c r="H220" s="80">
        <v>15</v>
      </c>
      <c r="I220" s="80">
        <v>20</v>
      </c>
      <c r="J220" s="80">
        <v>12</v>
      </c>
      <c r="K220" s="80">
        <v>36</v>
      </c>
      <c r="L220" s="80">
        <v>18</v>
      </c>
      <c r="M220" s="80">
        <v>20</v>
      </c>
      <c r="N220" s="80">
        <v>5</v>
      </c>
      <c r="O220" s="80">
        <v>4</v>
      </c>
      <c r="P220" s="80">
        <v>5</v>
      </c>
      <c r="Q220" s="80">
        <v>16</v>
      </c>
      <c r="R220" s="80">
        <v>16</v>
      </c>
      <c r="S220" s="80">
        <v>13</v>
      </c>
      <c r="T220" s="80">
        <v>18</v>
      </c>
      <c r="U220" s="80">
        <v>10</v>
      </c>
      <c r="V220" s="80">
        <v>3</v>
      </c>
      <c r="W220" s="80">
        <v>4</v>
      </c>
      <c r="X220" s="80">
        <v>3</v>
      </c>
      <c r="Y220" s="80">
        <v>23</v>
      </c>
      <c r="Z220" s="80">
        <v>9</v>
      </c>
    </row>
    <row r="221" spans="1:26" ht="18" hidden="1" customHeight="1" x14ac:dyDescent="0.3">
      <c r="A221" s="12" t="s">
        <v>188</v>
      </c>
      <c r="B221" s="80">
        <v>108</v>
      </c>
      <c r="C221" s="80">
        <f>SUM(F221:Z221)</f>
        <v>450</v>
      </c>
      <c r="D221" s="80"/>
      <c r="E221" s="80"/>
      <c r="F221" s="80">
        <v>20</v>
      </c>
      <c r="G221" s="80">
        <v>5</v>
      </c>
      <c r="H221" s="80">
        <v>59</v>
      </c>
      <c r="I221" s="80">
        <v>16</v>
      </c>
      <c r="J221" s="80">
        <v>21</v>
      </c>
      <c r="K221" s="80">
        <v>28</v>
      </c>
      <c r="L221" s="80">
        <v>9</v>
      </c>
      <c r="M221" s="80">
        <v>20</v>
      </c>
      <c r="N221" s="80">
        <v>22</v>
      </c>
      <c r="O221" s="80">
        <v>5</v>
      </c>
      <c r="P221" s="80">
        <v>5</v>
      </c>
      <c r="Q221" s="80">
        <v>28</v>
      </c>
      <c r="R221" s="80">
        <v>25</v>
      </c>
      <c r="S221" s="80">
        <v>57</v>
      </c>
      <c r="T221" s="80">
        <v>7</v>
      </c>
      <c r="U221" s="80">
        <v>17</v>
      </c>
      <c r="V221" s="80">
        <v>25</v>
      </c>
      <c r="W221" s="80">
        <v>11</v>
      </c>
      <c r="X221" s="80">
        <v>5</v>
      </c>
      <c r="Y221" s="80">
        <v>50</v>
      </c>
      <c r="Z221" s="80">
        <v>15</v>
      </c>
    </row>
    <row r="222" spans="1:26" ht="24.6" hidden="1" customHeight="1" x14ac:dyDescent="0.4">
      <c r="A222" s="81" t="s">
        <v>146</v>
      </c>
      <c r="B222" s="65"/>
      <c r="C222" s="65">
        <f>SUM(F222:Z222)</f>
        <v>0</v>
      </c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s="67" customFormat="1" ht="21.6" hidden="1" customHeight="1" x14ac:dyDescent="0.4">
      <c r="A223" s="66" t="s">
        <v>147</v>
      </c>
      <c r="B223" s="66"/>
      <c r="C223" s="66">
        <f>SUM(F223:Z223)</f>
        <v>0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s="67" customFormat="1" ht="21.6" hidden="1" customHeight="1" x14ac:dyDescent="0.4">
      <c r="A224" s="66" t="s">
        <v>148</v>
      </c>
      <c r="B224" s="66"/>
      <c r="C224" s="66">
        <f>SUM(F224:Z224)</f>
        <v>0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s="67" customFormat="1" ht="21.6" hidden="1" customHeight="1" x14ac:dyDescent="0.4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s="67" customFormat="1" ht="21.6" hidden="1" customHeight="1" x14ac:dyDescent="0.4">
      <c r="A226" s="68" t="s">
        <v>149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6.95" hidden="1" customHeight="1" x14ac:dyDescent="0.3">
      <c r="A227" s="82"/>
      <c r="B227" s="83"/>
      <c r="C227" s="83"/>
      <c r="D227" s="83"/>
      <c r="E227" s="8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41.4" hidden="1" customHeight="1" x14ac:dyDescent="0.4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</row>
    <row r="229" spans="1:26" ht="20.399999999999999" hidden="1" customHeight="1" x14ac:dyDescent="0.3">
      <c r="A229" s="131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95" hidden="1" customHeight="1" x14ac:dyDescent="0.3">
      <c r="A230" s="84"/>
      <c r="B230" s="5"/>
      <c r="C230" s="5"/>
      <c r="D230" s="5"/>
      <c r="E230" s="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" customHeight="1" x14ac:dyDescent="0.3">
      <c r="A231" s="69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s="11" customFormat="1" ht="49.2" hidden="1" customHeight="1" x14ac:dyDescent="0.25">
      <c r="A232" s="31" t="s">
        <v>150</v>
      </c>
      <c r="B232" s="26"/>
      <c r="C232" s="26">
        <f>SUM(F232:Z232)</f>
        <v>263667</v>
      </c>
      <c r="D232" s="26"/>
      <c r="E232" s="111"/>
      <c r="F232" s="38">
        <v>10558</v>
      </c>
      <c r="G232" s="38">
        <v>7168</v>
      </c>
      <c r="H232" s="38">
        <v>17579</v>
      </c>
      <c r="I232" s="38">
        <v>15874</v>
      </c>
      <c r="J232" s="38">
        <v>8260</v>
      </c>
      <c r="K232" s="38">
        <v>18833</v>
      </c>
      <c r="L232" s="38">
        <v>11318</v>
      </c>
      <c r="M232" s="38">
        <v>14217</v>
      </c>
      <c r="N232" s="38">
        <v>13735</v>
      </c>
      <c r="O232" s="38">
        <v>4009</v>
      </c>
      <c r="P232" s="38">
        <v>7720</v>
      </c>
      <c r="Q232" s="38">
        <v>12686</v>
      </c>
      <c r="R232" s="38">
        <v>15634</v>
      </c>
      <c r="S232" s="38">
        <v>14327</v>
      </c>
      <c r="T232" s="38">
        <v>17997</v>
      </c>
      <c r="U232" s="38">
        <v>12025</v>
      </c>
      <c r="V232" s="38">
        <v>11483</v>
      </c>
      <c r="W232" s="38">
        <v>4841</v>
      </c>
      <c r="X232" s="38">
        <v>11744</v>
      </c>
      <c r="Y232" s="38">
        <v>23399</v>
      </c>
      <c r="Z232" s="38">
        <v>10260</v>
      </c>
    </row>
    <row r="233" spans="1:26" ht="21" hidden="1" customHeight="1" x14ac:dyDescent="0.3">
      <c r="A233" s="64" t="s">
        <v>152</v>
      </c>
      <c r="B233" s="71"/>
      <c r="C233" s="26">
        <f t="shared" ref="C233:C257" si="69">SUM(F233:Z233)</f>
        <v>380</v>
      </c>
      <c r="D233" s="26"/>
      <c r="E233" s="112"/>
      <c r="F233" s="64">
        <v>16</v>
      </c>
      <c r="G233" s="116">
        <v>21</v>
      </c>
      <c r="H233" s="64">
        <v>32</v>
      </c>
      <c r="I233" s="64">
        <v>25</v>
      </c>
      <c r="J233" s="64">
        <v>16</v>
      </c>
      <c r="K233" s="64">
        <v>31</v>
      </c>
      <c r="L233" s="64">
        <v>14</v>
      </c>
      <c r="M233" s="64">
        <v>29</v>
      </c>
      <c r="N233" s="64">
        <v>18</v>
      </c>
      <c r="O233" s="64">
        <v>8</v>
      </c>
      <c r="P233" s="64">
        <v>7</v>
      </c>
      <c r="Q233" s="64">
        <v>15</v>
      </c>
      <c r="R233" s="64">
        <v>25</v>
      </c>
      <c r="S233" s="64">
        <v>31</v>
      </c>
      <c r="T233" s="64">
        <v>10</v>
      </c>
      <c r="U233" s="64">
        <v>8</v>
      </c>
      <c r="V233" s="64">
        <v>8</v>
      </c>
      <c r="W233" s="64">
        <v>6</v>
      </c>
      <c r="X233" s="64">
        <v>12</v>
      </c>
      <c r="Y233" s="64">
        <v>35</v>
      </c>
      <c r="Z233" s="64">
        <v>13</v>
      </c>
    </row>
    <row r="234" spans="1:26" ht="0.6" hidden="1" customHeight="1" x14ac:dyDescent="0.3">
      <c r="A234" s="64" t="s">
        <v>153</v>
      </c>
      <c r="B234" s="71"/>
      <c r="C234" s="26">
        <f t="shared" si="69"/>
        <v>208</v>
      </c>
      <c r="D234" s="26"/>
      <c r="E234" s="112"/>
      <c r="F234" s="64">
        <v>10</v>
      </c>
      <c r="G234" s="116">
        <v>2</v>
      </c>
      <c r="H234" s="64">
        <v>42</v>
      </c>
      <c r="I234" s="64">
        <v>11</v>
      </c>
      <c r="J234" s="64">
        <v>9</v>
      </c>
      <c r="K234" s="64">
        <v>30</v>
      </c>
      <c r="L234" s="64">
        <v>9</v>
      </c>
      <c r="M234" s="64">
        <v>15</v>
      </c>
      <c r="N234" s="64">
        <v>1</v>
      </c>
      <c r="O234" s="64">
        <v>2</v>
      </c>
      <c r="P234" s="64">
        <v>5</v>
      </c>
      <c r="Q234" s="64">
        <v>1</v>
      </c>
      <c r="R234" s="64">
        <v>4</v>
      </c>
      <c r="S234" s="64">
        <v>8</v>
      </c>
      <c r="T234" s="64">
        <v>14</v>
      </c>
      <c r="U234" s="64">
        <v>2</v>
      </c>
      <c r="V234" s="64">
        <v>1</v>
      </c>
      <c r="W234" s="64">
        <v>2</v>
      </c>
      <c r="X234" s="64">
        <v>16</v>
      </c>
      <c r="Y234" s="64">
        <v>16</v>
      </c>
      <c r="Z234" s="64">
        <v>8</v>
      </c>
    </row>
    <row r="235" spans="1:26" ht="2.4" hidden="1" customHeight="1" x14ac:dyDescent="0.3">
      <c r="A235" s="64" t="s">
        <v>153</v>
      </c>
      <c r="B235" s="71"/>
      <c r="C235" s="26">
        <f t="shared" si="69"/>
        <v>194</v>
      </c>
      <c r="D235" s="26"/>
      <c r="E235" s="112"/>
      <c r="F235" s="64">
        <v>10</v>
      </c>
      <c r="G235" s="116">
        <v>2</v>
      </c>
      <c r="H235" s="64">
        <v>42</v>
      </c>
      <c r="I235" s="64">
        <v>11</v>
      </c>
      <c r="J235" s="64">
        <v>2</v>
      </c>
      <c r="K235" s="64">
        <v>30</v>
      </c>
      <c r="L235" s="64">
        <v>9</v>
      </c>
      <c r="M235" s="64">
        <v>15</v>
      </c>
      <c r="N235" s="64">
        <v>1</v>
      </c>
      <c r="O235" s="64">
        <v>2</v>
      </c>
      <c r="P235" s="64">
        <v>5</v>
      </c>
      <c r="Q235" s="64">
        <v>1</v>
      </c>
      <c r="R235" s="64">
        <v>4</v>
      </c>
      <c r="S235" s="64">
        <v>1</v>
      </c>
      <c r="T235" s="64">
        <v>14</v>
      </c>
      <c r="U235" s="64">
        <v>2</v>
      </c>
      <c r="V235" s="64">
        <v>1</v>
      </c>
      <c r="W235" s="64">
        <v>2</v>
      </c>
      <c r="X235" s="64">
        <v>16</v>
      </c>
      <c r="Y235" s="64">
        <v>16</v>
      </c>
      <c r="Z235" s="64">
        <v>8</v>
      </c>
    </row>
    <row r="236" spans="1:26" ht="24" hidden="1" customHeight="1" x14ac:dyDescent="0.3">
      <c r="A236" s="64" t="s">
        <v>78</v>
      </c>
      <c r="B236" s="26">
        <v>554</v>
      </c>
      <c r="C236" s="26">
        <f t="shared" si="69"/>
        <v>574</v>
      </c>
      <c r="D236" s="26"/>
      <c r="E236" s="112"/>
      <c r="F236" s="77">
        <v>11</v>
      </c>
      <c r="G236" s="117">
        <v>15</v>
      </c>
      <c r="H236" s="77">
        <v>93</v>
      </c>
      <c r="I236" s="77">
        <v>30</v>
      </c>
      <c r="J236" s="77">
        <v>15</v>
      </c>
      <c r="K236" s="77">
        <v>55</v>
      </c>
      <c r="L236" s="77">
        <v>16</v>
      </c>
      <c r="M236" s="77">
        <v>18</v>
      </c>
      <c r="N236" s="77">
        <v>16</v>
      </c>
      <c r="O236" s="77">
        <v>10</v>
      </c>
      <c r="P236" s="77">
        <v>11</v>
      </c>
      <c r="Q236" s="77">
        <v>40</v>
      </c>
      <c r="R236" s="77">
        <v>22</v>
      </c>
      <c r="S236" s="77">
        <v>55</v>
      </c>
      <c r="T236" s="77">
        <v>14</v>
      </c>
      <c r="U236" s="77">
        <v>29</v>
      </c>
      <c r="V236" s="77">
        <v>22</v>
      </c>
      <c r="W236" s="77">
        <v>9</v>
      </c>
      <c r="X236" s="77">
        <v>7</v>
      </c>
      <c r="Y236" s="77">
        <v>60</v>
      </c>
      <c r="Z236" s="77">
        <v>26</v>
      </c>
    </row>
    <row r="237" spans="1:26" ht="16.8" hidden="1" customHeight="1" x14ac:dyDescent="0.3">
      <c r="C237" s="26">
        <f t="shared" si="69"/>
        <v>0</v>
      </c>
      <c r="F237" s="64"/>
    </row>
    <row r="238" spans="1:26" s="64" customFormat="1" ht="16.8" hidden="1" customHeight="1" x14ac:dyDescent="0.3">
      <c r="A238" s="64" t="s">
        <v>160</v>
      </c>
      <c r="B238" s="71"/>
      <c r="C238" s="26">
        <f t="shared" si="69"/>
        <v>40</v>
      </c>
      <c r="E238" s="113"/>
      <c r="F238" s="64">
        <v>3</v>
      </c>
      <c r="G238" s="116"/>
      <c r="H238" s="64">
        <v>1</v>
      </c>
      <c r="I238" s="64">
        <v>6</v>
      </c>
      <c r="K238" s="64">
        <v>1</v>
      </c>
      <c r="N238" s="64">
        <v>1</v>
      </c>
      <c r="P238" s="64">
        <v>2</v>
      </c>
      <c r="Q238" s="64">
        <v>1</v>
      </c>
      <c r="R238" s="64">
        <v>3</v>
      </c>
      <c r="S238" s="64">
        <v>1</v>
      </c>
      <c r="T238" s="64">
        <v>3</v>
      </c>
      <c r="U238" s="64">
        <v>7</v>
      </c>
      <c r="V238" s="64">
        <v>1</v>
      </c>
      <c r="W238" s="64">
        <v>1</v>
      </c>
      <c r="X238" s="64">
        <v>1</v>
      </c>
      <c r="Y238" s="64">
        <v>4</v>
      </c>
      <c r="Z238" s="64">
        <v>4</v>
      </c>
    </row>
    <row r="239" spans="1:26" ht="16.8" hidden="1" customHeight="1" x14ac:dyDescent="0.3">
      <c r="C239" s="26">
        <f t="shared" si="69"/>
        <v>0</v>
      </c>
      <c r="F239" s="64"/>
    </row>
    <row r="240" spans="1:26" ht="21.6" hidden="1" customHeight="1" x14ac:dyDescent="0.3">
      <c r="A240" s="64" t="s">
        <v>163</v>
      </c>
      <c r="B240" s="26">
        <v>45</v>
      </c>
      <c r="C240" s="26">
        <f t="shared" si="69"/>
        <v>58</v>
      </c>
      <c r="D240" s="26"/>
      <c r="E240" s="112"/>
      <c r="F240" s="77">
        <v>5</v>
      </c>
      <c r="G240" s="117">
        <v>3</v>
      </c>
      <c r="H240" s="77"/>
      <c r="I240" s="77">
        <v>5</v>
      </c>
      <c r="J240" s="77">
        <v>2</v>
      </c>
      <c r="K240" s="77"/>
      <c r="L240" s="77">
        <v>2</v>
      </c>
      <c r="M240" s="77">
        <v>0</v>
      </c>
      <c r="N240" s="77">
        <v>3</v>
      </c>
      <c r="O240" s="77">
        <v>3</v>
      </c>
      <c r="P240" s="77">
        <v>3</v>
      </c>
      <c r="Q240" s="77">
        <v>2</v>
      </c>
      <c r="R240" s="77">
        <v>2</v>
      </c>
      <c r="S240" s="77">
        <v>10</v>
      </c>
      <c r="T240" s="77">
        <v>6</v>
      </c>
      <c r="U240" s="77">
        <v>6</v>
      </c>
      <c r="V240" s="77">
        <v>1</v>
      </c>
      <c r="W240" s="77">
        <v>1</v>
      </c>
      <c r="X240" s="77">
        <v>4</v>
      </c>
      <c r="Y240" s="77"/>
      <c r="Z240" s="77"/>
    </row>
    <row r="241" spans="1:26" ht="16.8" hidden="1" customHeight="1" x14ac:dyDescent="0.3">
      <c r="C241" s="26">
        <f t="shared" si="69"/>
        <v>0</v>
      </c>
      <c r="F241" s="64"/>
    </row>
    <row r="242" spans="1:26" ht="16.8" hidden="1" customHeight="1" x14ac:dyDescent="0.3">
      <c r="C242" s="26">
        <f t="shared" si="69"/>
        <v>0</v>
      </c>
      <c r="F242" s="64"/>
    </row>
    <row r="243" spans="1:26" ht="13.8" hidden="1" customHeight="1" x14ac:dyDescent="0.3">
      <c r="C243" s="26">
        <f t="shared" si="69"/>
        <v>0</v>
      </c>
      <c r="F243" s="64"/>
    </row>
    <row r="244" spans="1:26" ht="16.8" hidden="1" customHeight="1" x14ac:dyDescent="0.3">
      <c r="C244" s="26">
        <f t="shared" si="69"/>
        <v>0</v>
      </c>
      <c r="F244" s="64"/>
      <c r="K244" s="1" t="s">
        <v>173</v>
      </c>
      <c r="T244" s="1" t="s">
        <v>176</v>
      </c>
      <c r="V244" s="1" t="s">
        <v>174</v>
      </c>
      <c r="Y244" s="1" t="s">
        <v>175</v>
      </c>
      <c r="Z244" s="1" t="s">
        <v>172</v>
      </c>
    </row>
    <row r="245" spans="1:26" ht="16.8" hidden="1" customHeight="1" x14ac:dyDescent="0.3">
      <c r="C245" s="26">
        <f t="shared" si="69"/>
        <v>0</v>
      </c>
      <c r="F245" s="64"/>
    </row>
    <row r="246" spans="1:26" ht="21.6" hidden="1" x14ac:dyDescent="0.3">
      <c r="A246" s="106" t="s">
        <v>189</v>
      </c>
      <c r="B246" s="107"/>
      <c r="C246" s="26">
        <f t="shared" si="69"/>
        <v>49</v>
      </c>
      <c r="D246" s="107"/>
      <c r="E246" s="114"/>
      <c r="F246" s="64">
        <v>1</v>
      </c>
      <c r="G246" s="118">
        <v>2</v>
      </c>
      <c r="H246" s="108"/>
      <c r="I246" s="108">
        <v>2</v>
      </c>
      <c r="J246" s="108"/>
      <c r="K246" s="108">
        <v>3</v>
      </c>
      <c r="L246" s="108">
        <v>1</v>
      </c>
      <c r="M246" s="108">
        <v>1</v>
      </c>
      <c r="N246" s="108">
        <v>8</v>
      </c>
      <c r="O246" s="108">
        <v>6</v>
      </c>
      <c r="P246" s="108">
        <v>1</v>
      </c>
      <c r="Q246" s="108">
        <v>0</v>
      </c>
      <c r="R246" s="108">
        <v>1</v>
      </c>
      <c r="S246" s="108">
        <v>4</v>
      </c>
      <c r="T246" s="108">
        <v>3</v>
      </c>
      <c r="U246" s="108">
        <v>2</v>
      </c>
      <c r="V246" s="108">
        <v>1</v>
      </c>
      <c r="W246" s="108">
        <v>1</v>
      </c>
      <c r="X246" s="108">
        <v>7</v>
      </c>
      <c r="Y246" s="108"/>
      <c r="Z246" s="108">
        <v>5</v>
      </c>
    </row>
    <row r="247" spans="1:26" ht="21.6" hidden="1" x14ac:dyDescent="0.3">
      <c r="A247" s="106"/>
      <c r="B247" s="107"/>
      <c r="C247" s="26"/>
      <c r="D247" s="107"/>
      <c r="E247" s="114"/>
      <c r="F247" s="64"/>
      <c r="G247" s="11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</row>
    <row r="248" spans="1:26" s="109" customFormat="1" ht="22.8" hidden="1" x14ac:dyDescent="0.4">
      <c r="A248" s="109" t="s">
        <v>209</v>
      </c>
      <c r="B248" s="110"/>
      <c r="C248" s="26">
        <f t="shared" si="69"/>
        <v>96</v>
      </c>
      <c r="D248" s="110"/>
      <c r="E248" s="115"/>
      <c r="F248" s="109">
        <v>1</v>
      </c>
      <c r="G248" s="119">
        <v>6</v>
      </c>
      <c r="I248" s="109">
        <v>6</v>
      </c>
      <c r="K248" s="109">
        <v>10</v>
      </c>
      <c r="L248" s="109">
        <v>8</v>
      </c>
      <c r="M248" s="109">
        <v>2</v>
      </c>
      <c r="N248" s="109">
        <v>14</v>
      </c>
      <c r="Q248" s="109">
        <v>4</v>
      </c>
      <c r="R248" s="109">
        <v>4</v>
      </c>
      <c r="S248" s="109">
        <v>11</v>
      </c>
      <c r="T248" s="109">
        <v>12</v>
      </c>
      <c r="U248" s="109">
        <v>6</v>
      </c>
      <c r="W248" s="109">
        <v>3</v>
      </c>
      <c r="X248" s="109">
        <v>6</v>
      </c>
      <c r="Y248" s="109">
        <v>1</v>
      </c>
      <c r="Z248" s="109">
        <v>2</v>
      </c>
    </row>
    <row r="249" spans="1:26" s="121" customFormat="1" ht="22.8" hidden="1" x14ac:dyDescent="0.4">
      <c r="A249" s="121" t="s">
        <v>214</v>
      </c>
      <c r="B249" s="122"/>
      <c r="C249" s="26">
        <f t="shared" si="69"/>
        <v>14126.9</v>
      </c>
      <c r="D249" s="122"/>
      <c r="E249" s="123"/>
      <c r="F249" s="121">
        <f t="shared" ref="F249:Z249" si="70">SUM(F250:F257)</f>
        <v>268</v>
      </c>
      <c r="G249" s="121">
        <f t="shared" si="70"/>
        <v>920</v>
      </c>
      <c r="H249" s="121">
        <f t="shared" si="70"/>
        <v>0</v>
      </c>
      <c r="I249" s="121">
        <f t="shared" si="70"/>
        <v>857</v>
      </c>
      <c r="J249" s="121">
        <f t="shared" si="70"/>
        <v>0</v>
      </c>
      <c r="K249" s="121">
        <f t="shared" si="70"/>
        <v>2384</v>
      </c>
      <c r="L249" s="121">
        <f t="shared" si="70"/>
        <v>965</v>
      </c>
      <c r="M249" s="121">
        <f t="shared" si="70"/>
        <v>136</v>
      </c>
      <c r="N249" s="121">
        <f t="shared" si="70"/>
        <v>2610</v>
      </c>
      <c r="O249" s="121">
        <f t="shared" si="70"/>
        <v>0</v>
      </c>
      <c r="P249" s="121">
        <f t="shared" si="70"/>
        <v>0</v>
      </c>
      <c r="Q249" s="121">
        <f t="shared" si="70"/>
        <v>310</v>
      </c>
      <c r="R249" s="121">
        <f t="shared" si="70"/>
        <v>855</v>
      </c>
      <c r="S249" s="121">
        <f t="shared" si="70"/>
        <v>0</v>
      </c>
      <c r="T249" s="125">
        <f t="shared" si="70"/>
        <v>1160.4000000000001</v>
      </c>
      <c r="U249" s="121">
        <f t="shared" si="70"/>
        <v>977.5</v>
      </c>
      <c r="W249" s="121">
        <f t="shared" si="70"/>
        <v>155</v>
      </c>
      <c r="X249" s="121">
        <f t="shared" si="70"/>
        <v>2265</v>
      </c>
      <c r="Y249" s="121">
        <f t="shared" si="70"/>
        <v>115</v>
      </c>
      <c r="Z249" s="121">
        <f t="shared" si="70"/>
        <v>149</v>
      </c>
    </row>
    <row r="250" spans="1:26" s="109" customFormat="1" ht="22.8" hidden="1" x14ac:dyDescent="0.4">
      <c r="A250" s="109" t="s">
        <v>206</v>
      </c>
      <c r="B250" s="110"/>
      <c r="C250" s="26">
        <f t="shared" si="69"/>
        <v>8750.9</v>
      </c>
      <c r="D250" s="110"/>
      <c r="E250" s="115"/>
      <c r="F250" s="109">
        <v>108</v>
      </c>
      <c r="G250" s="119">
        <v>920</v>
      </c>
      <c r="I250" s="109">
        <v>15</v>
      </c>
      <c r="K250" s="109">
        <v>2084</v>
      </c>
      <c r="L250" s="109">
        <v>645</v>
      </c>
      <c r="N250" s="109">
        <v>2277</v>
      </c>
      <c r="Q250" s="109">
        <v>70</v>
      </c>
      <c r="R250" s="109">
        <v>605</v>
      </c>
      <c r="T250" s="109">
        <v>594.9</v>
      </c>
      <c r="U250" s="109">
        <v>392</v>
      </c>
      <c r="W250" s="109">
        <v>115</v>
      </c>
      <c r="X250" s="109">
        <v>776</v>
      </c>
      <c r="Z250" s="109">
        <v>149</v>
      </c>
    </row>
    <row r="251" spans="1:26" s="109" customFormat="1" ht="22.8" hidden="1" x14ac:dyDescent="0.4">
      <c r="A251" s="109" t="s">
        <v>215</v>
      </c>
      <c r="B251" s="110"/>
      <c r="C251" s="26">
        <f t="shared" si="69"/>
        <v>136</v>
      </c>
      <c r="D251" s="110"/>
      <c r="E251" s="115"/>
      <c r="G251" s="119"/>
      <c r="X251" s="109">
        <v>136</v>
      </c>
    </row>
    <row r="252" spans="1:26" s="109" customFormat="1" ht="22.8" hidden="1" x14ac:dyDescent="0.4">
      <c r="A252" s="109" t="s">
        <v>207</v>
      </c>
      <c r="B252" s="110" t="s">
        <v>1</v>
      </c>
      <c r="C252" s="26">
        <f t="shared" si="69"/>
        <v>2999.5</v>
      </c>
      <c r="D252" s="110"/>
      <c r="E252" s="115"/>
      <c r="G252" s="119"/>
      <c r="I252" s="109">
        <v>142</v>
      </c>
      <c r="K252" s="109">
        <v>300</v>
      </c>
      <c r="L252" s="109">
        <v>236</v>
      </c>
      <c r="N252" s="109">
        <v>173</v>
      </c>
      <c r="Q252" s="109">
        <v>100</v>
      </c>
      <c r="R252" s="109">
        <v>70</v>
      </c>
      <c r="T252" s="124">
        <v>465.5</v>
      </c>
      <c r="U252" s="109">
        <v>419</v>
      </c>
      <c r="X252" s="109">
        <v>1094</v>
      </c>
    </row>
    <row r="253" spans="1:26" s="109" customFormat="1" ht="22.8" hidden="1" x14ac:dyDescent="0.4">
      <c r="A253" s="109" t="s">
        <v>208</v>
      </c>
      <c r="B253" s="110"/>
      <c r="C253" s="26">
        <f t="shared" si="69"/>
        <v>505</v>
      </c>
      <c r="D253" s="110"/>
      <c r="E253" s="115"/>
      <c r="G253" s="119"/>
      <c r="N253" s="109">
        <v>45</v>
      </c>
      <c r="Q253" s="109">
        <v>40</v>
      </c>
      <c r="T253" s="109">
        <v>100</v>
      </c>
      <c r="U253" s="109">
        <v>21</v>
      </c>
      <c r="W253" s="109">
        <v>40</v>
      </c>
      <c r="X253" s="109">
        <v>259</v>
      </c>
    </row>
    <row r="254" spans="1:26" s="109" customFormat="1" ht="22.8" hidden="1" x14ac:dyDescent="0.4">
      <c r="A254" s="109" t="s">
        <v>211</v>
      </c>
      <c r="B254" s="110"/>
      <c r="C254" s="26">
        <f t="shared" si="69"/>
        <v>455</v>
      </c>
      <c r="D254" s="110"/>
      <c r="E254" s="115"/>
      <c r="F254" s="109">
        <v>160</v>
      </c>
      <c r="G254" s="119"/>
      <c r="R254" s="109">
        <v>180</v>
      </c>
      <c r="Y254" s="109">
        <v>115</v>
      </c>
    </row>
    <row r="255" spans="1:26" s="109" customFormat="1" ht="22.8" hidden="1" x14ac:dyDescent="0.4">
      <c r="A255" s="109" t="s">
        <v>212</v>
      </c>
      <c r="B255" s="110"/>
      <c r="C255" s="26">
        <f t="shared" si="69"/>
        <v>251.5</v>
      </c>
      <c r="D255" s="110"/>
      <c r="E255" s="115"/>
      <c r="G255" s="119"/>
      <c r="L255" s="109">
        <v>84</v>
      </c>
      <c r="M255" s="109">
        <v>82</v>
      </c>
      <c r="N255" s="109">
        <v>50</v>
      </c>
      <c r="U255" s="109">
        <v>35.5</v>
      </c>
    </row>
    <row r="256" spans="1:26" s="109" customFormat="1" ht="22.8" hidden="1" x14ac:dyDescent="0.4">
      <c r="A256" s="109" t="s">
        <v>210</v>
      </c>
      <c r="B256" s="110"/>
      <c r="C256" s="26">
        <f t="shared" si="69"/>
        <v>870</v>
      </c>
      <c r="D256" s="110"/>
      <c r="E256" s="115"/>
      <c r="G256" s="119"/>
      <c r="I256" s="109">
        <v>700</v>
      </c>
      <c r="Q256" s="109">
        <v>100</v>
      </c>
      <c r="U256" s="109">
        <v>70</v>
      </c>
    </row>
    <row r="257" spans="1:21" s="109" customFormat="1" ht="22.8" hidden="1" x14ac:dyDescent="0.4">
      <c r="A257" s="109" t="s">
        <v>213</v>
      </c>
      <c r="B257" s="110"/>
      <c r="C257" s="26">
        <f t="shared" si="69"/>
        <v>159</v>
      </c>
      <c r="D257" s="110"/>
      <c r="E257" s="115"/>
      <c r="G257" s="119"/>
      <c r="M257" s="109">
        <v>54</v>
      </c>
      <c r="N257" s="109">
        <v>65</v>
      </c>
      <c r="U257" s="109">
        <v>40</v>
      </c>
    </row>
    <row r="258" spans="1:21" hidden="1" x14ac:dyDescent="0.3"/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9:K229"/>
    <mergeCell ref="A228:Z228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0" orientation="landscape" r:id="rId1"/>
  <headerFooter alignWithMargins="0"/>
  <ignoredErrors>
    <ignoredError sqref="C1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2020-11-02T07:28:47Z</cp:lastPrinted>
  <dcterms:created xsi:type="dcterms:W3CDTF">2017-06-08T05:54:08Z</dcterms:created>
  <dcterms:modified xsi:type="dcterms:W3CDTF">2020-11-02T08:01:07Z</dcterms:modified>
</cp:coreProperties>
</file>