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75" windowWidth="19320" windowHeight="10920"/>
  </bookViews>
  <sheets>
    <sheet name="Лист2" sheetId="2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C43" i="3" l="1"/>
  <c r="G43" i="3" s="1"/>
  <c r="E41" i="3"/>
  <c r="D41" i="3"/>
  <c r="C41" i="3"/>
  <c r="G41" i="3" s="1"/>
  <c r="E39" i="3"/>
  <c r="D39" i="3"/>
  <c r="C39" i="3"/>
  <c r="B39" i="3"/>
  <c r="E35" i="3"/>
  <c r="G35" i="3" s="1"/>
  <c r="D35" i="3"/>
  <c r="C35" i="3"/>
  <c r="B35" i="3"/>
  <c r="D34" i="3"/>
  <c r="G34" i="3" s="1"/>
  <c r="C34" i="3"/>
  <c r="D27" i="3"/>
  <c r="C27" i="3"/>
  <c r="D25" i="3"/>
  <c r="C25" i="3"/>
  <c r="D21" i="3"/>
  <c r="C21" i="3"/>
  <c r="G21" i="3" s="1"/>
  <c r="D15" i="3"/>
  <c r="C15" i="3"/>
  <c r="E13" i="3"/>
  <c r="D13" i="3"/>
  <c r="C13" i="3"/>
  <c r="E9" i="3"/>
  <c r="E8" i="3"/>
  <c r="D9" i="3"/>
  <c r="D8" i="3"/>
  <c r="C9" i="3"/>
  <c r="C8" i="3"/>
  <c r="E4" i="3"/>
  <c r="D4" i="3"/>
  <c r="C4" i="3"/>
  <c r="G2" i="3"/>
  <c r="G3" i="3"/>
  <c r="G5" i="3"/>
  <c r="G6" i="3"/>
  <c r="G7" i="3"/>
  <c r="G8" i="3"/>
  <c r="G10" i="3"/>
  <c r="G11" i="3"/>
  <c r="G12" i="3"/>
  <c r="G14" i="3"/>
  <c r="G15" i="3"/>
  <c r="G16" i="3"/>
  <c r="G17" i="3"/>
  <c r="G18" i="3"/>
  <c r="G19" i="3"/>
  <c r="G20" i="3"/>
  <c r="G22" i="3"/>
  <c r="G23" i="3"/>
  <c r="G24" i="3"/>
  <c r="G25" i="3"/>
  <c r="G26" i="3"/>
  <c r="G27" i="3"/>
  <c r="G28" i="3"/>
  <c r="G29" i="3"/>
  <c r="G30" i="3"/>
  <c r="G31" i="3"/>
  <c r="G32" i="3"/>
  <c r="G33" i="3"/>
  <c r="G36" i="3"/>
  <c r="G37" i="3"/>
  <c r="G38" i="3"/>
  <c r="G40" i="3"/>
  <c r="G42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39" i="3" l="1"/>
  <c r="G13" i="3"/>
  <c r="G9" i="3"/>
  <c r="G4" i="3"/>
  <c r="C72" i="3"/>
  <c r="D72" i="3"/>
  <c r="E72" i="3"/>
  <c r="F72" i="3"/>
  <c r="B72" i="3"/>
  <c r="G72" i="3" l="1"/>
  <c r="B74" i="2"/>
  <c r="B73" i="2" l="1"/>
</calcChain>
</file>

<file path=xl/sharedStrings.xml><?xml version="1.0" encoding="utf-8"?>
<sst xmlns="http://schemas.openxmlformats.org/spreadsheetml/2006/main" count="215" uniqueCount="79">
  <si>
    <t xml:space="preserve"> </t>
  </si>
  <si>
    <t>Общее кол-во рассмотренных дел</t>
  </si>
  <si>
    <t>Столбец1</t>
  </si>
  <si>
    <t>Всего</t>
  </si>
  <si>
    <t>Среднее</t>
  </si>
  <si>
    <t xml:space="preserve">Уголовные </t>
  </si>
  <si>
    <t>Гражданские</t>
  </si>
  <si>
    <t>Административные</t>
  </si>
  <si>
    <t>Материалы</t>
  </si>
  <si>
    <t xml:space="preserve">Итого </t>
  </si>
  <si>
    <t>Итого</t>
  </si>
  <si>
    <t>Судебный участок № 1 Алатырского района</t>
  </si>
  <si>
    <t>Судебный участок № 1 г. Алатырь</t>
  </si>
  <si>
    <t>Судебный участок № 2 г. Алатырь</t>
  </si>
  <si>
    <t>Судебный участок № 1 Аликовского района</t>
  </si>
  <si>
    <t>Судебный участок № 1 Батыревского района</t>
  </si>
  <si>
    <t>Судебный участок № 2 Батыревского района</t>
  </si>
  <si>
    <t>Судебный участок № 1 Вурнарского района</t>
  </si>
  <si>
    <t>Судебный участок № 2 Вурнарского района</t>
  </si>
  <si>
    <t>Судебный участок № 1 Ибресинского района</t>
  </si>
  <si>
    <t>Судебный участок № 1 Канашского района</t>
  </si>
  <si>
    <t>Судебный участок № 2 Канашского района</t>
  </si>
  <si>
    <t>Судебный участок № 1 г. Канаш</t>
  </si>
  <si>
    <t>Судебный участок № 2 г. Канаш</t>
  </si>
  <si>
    <t>Судебный участок № 3 г. Канаш</t>
  </si>
  <si>
    <t>Судебный участок № 1 Козловского района</t>
  </si>
  <si>
    <t>Судебный участок № 1 Комсомольского района</t>
  </si>
  <si>
    <t>Судебный участок № 1 Красноармейского района</t>
  </si>
  <si>
    <t>Судебный участок № 1 Красночетайского района</t>
  </si>
  <si>
    <t>Судебный участок № 1 Мариинско-Посадского района</t>
  </si>
  <si>
    <t>Судебный участок № 1 Моргаушского района</t>
  </si>
  <si>
    <t>Судебный участок № 2 Моргаушского района</t>
  </si>
  <si>
    <t>Судебный участок № 1 Порецкого района</t>
  </si>
  <si>
    <t>Судебный участок № 1 Урмарского района</t>
  </si>
  <si>
    <t>Судебный участок № 1 Цивильского района</t>
  </si>
  <si>
    <t>Судебный участок № 2 Цивильского района</t>
  </si>
  <si>
    <t>Судебный участок № 1 Чебоксарского района</t>
  </si>
  <si>
    <t>Судебный участок № 2 Чебоксарского района</t>
  </si>
  <si>
    <t>Судебный участок № 3 Чебоксарского района</t>
  </si>
  <si>
    <t>Судебный участок № 1 Шемуршинского района</t>
  </si>
  <si>
    <t>Судебный участок № 1 Шумерлинского района</t>
  </si>
  <si>
    <t>Судебный участок № 1 г. Шумерля</t>
  </si>
  <si>
    <t>Судебный участок № 2 г. Шумерля</t>
  </si>
  <si>
    <t>Судебный участок № 1 Ядринского района</t>
  </si>
  <si>
    <t>Судебный участок № 2 Ядринского района</t>
  </si>
  <si>
    <t>Судебный участок № 1 Яльчикского района</t>
  </si>
  <si>
    <t>Судебный участок № 1 Янтиковского района</t>
  </si>
  <si>
    <t>Судебный участок № 1 г. Новочебоксарск</t>
  </si>
  <si>
    <t>Судебный участок № 2 г. Новочебоксарск</t>
  </si>
  <si>
    <t>Судебный участок № 3 г. Новочебоксарск</t>
  </si>
  <si>
    <t>Судебный участок № 4 г. Новочебоксарск</t>
  </si>
  <si>
    <t>Судебный участок № 5 г. Новочебоксарск</t>
  </si>
  <si>
    <t>Судебный участок № 6 г. Новочебоксарск</t>
  </si>
  <si>
    <t>Судебный участок № 1 Калининского района г. Чебоксары</t>
  </si>
  <si>
    <t>Судебный участок № 2 Калининского района г. Чебоксары</t>
  </si>
  <si>
    <t>Судебный участок № 3 Калининского района г. Чебоксары</t>
  </si>
  <si>
    <t>Судебный участок № 4 Калининского района г. Чебоксары</t>
  </si>
  <si>
    <t>Судебный участок № 5 Калининского района г. Чебоксары</t>
  </si>
  <si>
    <t>Судебный участок № 6 Калининского района г. Чебоксары</t>
  </si>
  <si>
    <t>Судебный участок № 7 Калининского района г. Чебоксары</t>
  </si>
  <si>
    <t>Судебный участок № 8 Калининского района г. Чебоксары</t>
  </si>
  <si>
    <t>Судебный участок № 9 Калининского района г. Чебоксары</t>
  </si>
  <si>
    <t>Судебный участок № 1 Ленинского района г. Чебоксары</t>
  </si>
  <si>
    <t>Судебный участок № 2 Ленинского района г. Чебоксары</t>
  </si>
  <si>
    <t>Судебный участок № 3 Ленинского района г. Чебоксары</t>
  </si>
  <si>
    <t>Судебный участок № 4 Ленинского района г. Чебоксары</t>
  </si>
  <si>
    <t>Судебный участок № 5 Ленинского района г. Чебоксары</t>
  </si>
  <si>
    <t>Судебный участок № 6 Ленинского района г. Чебоксары</t>
  </si>
  <si>
    <t>Судебный участок № 7 Ленинского района г. Чебоксары</t>
  </si>
  <si>
    <t>Судебный участок № 8 Ленинского района г. Чебоксары</t>
  </si>
  <si>
    <t>Судебный участок № 1 Московского района г. Чебоксары</t>
  </si>
  <si>
    <t>Судебный участок № 2 Московского района г. Чебоксары</t>
  </si>
  <si>
    <t>Судебный участок № 3 Московского района г. Чебоксары</t>
  </si>
  <si>
    <t>Судебный участок № 4 Московского района г. Чебоксары</t>
  </si>
  <si>
    <t>Судебный участок № 5 Московского района г. Чебоксары</t>
  </si>
  <si>
    <t>Судебный участок № 6 Московского района г. Чебоксары</t>
  </si>
  <si>
    <t>Судебный участок № 7 Московского района г. Чебоксары</t>
  </si>
  <si>
    <t>Судебный участок № 8 Московского района г. Чебоксары</t>
  </si>
  <si>
    <t>Судебный участок № 9 Московского района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</si>
</sst>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0" xfId="0" applyFill="1"/>
    <xf numFmtId="1" fontId="0" fillId="0" borderId="0" xfId="0" applyNumberFormat="1"/>
    <xf numFmtId="0" fontId="1" fillId="0" borderId="0" xfId="0" applyFont="1" applyBorder="1" applyAlignment="1">
      <alignment horizontal="left" vertical="center" indent="2"/>
    </xf>
    <xf numFmtId="1" fontId="0" fillId="0" borderId="0" xfId="0" applyNumberFormat="1" applyBorder="1"/>
    <xf numFmtId="0" fontId="2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0" fontId="4" fillId="3" borderId="1" xfId="1" applyFont="1" applyFill="1" applyBorder="1"/>
    <xf numFmtId="0" fontId="0" fillId="0" borderId="1" xfId="0" applyFill="1" applyBorder="1"/>
    <xf numFmtId="0" fontId="0" fillId="3" borderId="1" xfId="0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0" fillId="4" borderId="1" xfId="0" applyFill="1" applyBorder="1"/>
    <xf numFmtId="0" fontId="4" fillId="0" borderId="1" xfId="1" applyFont="1" applyFill="1" applyBorder="1"/>
    <xf numFmtId="0" fontId="0" fillId="0" borderId="0" xfId="0"/>
    <xf numFmtId="0" fontId="0" fillId="0" borderId="1" xfId="0" applyBorder="1"/>
  </cellXfs>
  <cellStyles count="2">
    <cellStyle name="Обычный" xfId="0" builtinId="0"/>
    <cellStyle name="Хороший" xfId="1" builtinId="26"/>
  </cellStyles>
  <dxfs count="3">
    <dxf>
      <fill>
        <patternFill patternType="none">
          <fgColor indexed="64"/>
          <bgColor indexed="65"/>
        </patternFill>
      </fill>
    </dxf>
    <dxf>
      <numFmt numFmtId="1" formatCode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</a:rPr>
              <a:t>СВЕДЕНИЯ О РАССМОТРЕНИИ СУДЕБНЫХ ДЕЛ МИРОВЫМИ СУДЬЯМИ ЧУВАШСКОЙ РЕСПУБЛИКИ ЗА 1 КВАРТАЛ 2020 ГОДА.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1503390872059435"/>
          <c:y val="2.58327099112304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840511642205862E-2"/>
          <c:y val="7.4358393863701855E-2"/>
          <c:w val="0.95752125771008478"/>
          <c:h val="0.6350003819601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Общее кол-во рассмотренных дел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6 Московского района г. Чебоксары</c:v>
                </c:pt>
                <c:pt idx="3">
                  <c:v>Судебный участок № 4 Калининского района г. Чебоксары</c:v>
                </c:pt>
                <c:pt idx="4">
                  <c:v>Судебный участок № 1 Ленинского района г. Чебоксары</c:v>
                </c:pt>
                <c:pt idx="5">
                  <c:v>Судебный участок № 5 Московского района г. Чебоксары</c:v>
                </c:pt>
                <c:pt idx="6">
                  <c:v>Судебный участок № 3 г. Новочебоксарск</c:v>
                </c:pt>
                <c:pt idx="7">
                  <c:v>Судебный участок № 1 г. Канаш</c:v>
                </c:pt>
                <c:pt idx="8">
                  <c:v>Судебный участок № 3 Ленинского района г. Чебоксары</c:v>
                </c:pt>
                <c:pt idx="9">
                  <c:v>Судебный участок № 1 Калининского района г. Чебоксары</c:v>
                </c:pt>
                <c:pt idx="10">
                  <c:v>Судебный участок № 2 Калининского района г. Чебоксары</c:v>
                </c:pt>
                <c:pt idx="11">
                  <c:v>Судебный участок № 4 Московского района г. Чебоксары</c:v>
                </c:pt>
                <c:pt idx="12">
                  <c:v>Судебный участок № 5 Ленинского района г. Чебоксары</c:v>
                </c:pt>
                <c:pt idx="13">
                  <c:v>Судебный участок № 9 Калининского района г. Чебоксары</c:v>
                </c:pt>
                <c:pt idx="14">
                  <c:v>Судебный участок № 1 Московского района г. Чебоксары</c:v>
                </c:pt>
                <c:pt idx="15">
                  <c:v>Судебный участок № 7 Калининского района г. Чебоксары</c:v>
                </c:pt>
                <c:pt idx="16">
                  <c:v>Судебный участок № 6 г. Новочебоксарск</c:v>
                </c:pt>
                <c:pt idx="17">
                  <c:v>Судебный участок № 6 Ленинского района г. Чебоксары</c:v>
                </c:pt>
                <c:pt idx="18">
                  <c:v>Судебный участок № 3 г. Канаш</c:v>
                </c:pt>
                <c:pt idx="19">
                  <c:v>Судебный участок № 7 Московского района г. Чебоксары</c:v>
                </c:pt>
                <c:pt idx="20">
                  <c:v>Судебный участок № 1 Урмарского района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2 Ленинского района г. Чебоксары</c:v>
                </c:pt>
                <c:pt idx="23">
                  <c:v>Судебный участок № 2 г. Канаш</c:v>
                </c:pt>
                <c:pt idx="24">
                  <c:v>Судебный участок № 8 Московского района г. Чебоксары</c:v>
                </c:pt>
                <c:pt idx="25">
                  <c:v>Судебный участок № 5 г. Новочебоксарск</c:v>
                </c:pt>
                <c:pt idx="26">
                  <c:v>Судебный участок № 8 Калининского района г. Чебоксары</c:v>
                </c:pt>
                <c:pt idx="27">
                  <c:v>Судебный участок № 2 Моргаушского района</c:v>
                </c:pt>
                <c:pt idx="28">
                  <c:v>Судебный участок № 8 Ленинского района г. Чебоксары</c:v>
                </c:pt>
                <c:pt idx="29">
                  <c:v>Судебный участок № 9 Московского района г. Чебоксары</c:v>
                </c:pt>
                <c:pt idx="30">
                  <c:v>Судебный участок № 1 Цивильского района</c:v>
                </c:pt>
                <c:pt idx="31">
                  <c:v>Судебный участок № 3 Калининского района г. Чебоксары</c:v>
                </c:pt>
                <c:pt idx="32">
                  <c:v>Судебный участок № 2 г. Новочебоксарск</c:v>
                </c:pt>
                <c:pt idx="33">
                  <c:v>Судебный участок № 1 Батыревского района</c:v>
                </c:pt>
                <c:pt idx="34">
                  <c:v>Судебный участок № 3 Чебоксарского района</c:v>
                </c:pt>
                <c:pt idx="35">
                  <c:v>Судебный участок № 1 Комсомольского района</c:v>
                </c:pt>
                <c:pt idx="36">
                  <c:v>Судебный участок № 2 г. Алатырь</c:v>
                </c:pt>
                <c:pt idx="37">
                  <c:v>Судебный участок № 4 Ленинского района г. Чебоксары</c:v>
                </c:pt>
                <c:pt idx="38">
                  <c:v>Судебный участок № 6 Калининского района г. Чебоксары</c:v>
                </c:pt>
                <c:pt idx="39">
                  <c:v>Судебный участок № 1 Козловского района</c:v>
                </c:pt>
                <c:pt idx="40">
                  <c:v>Судебный участок № 4 г. Новочебоксарск</c:v>
                </c:pt>
                <c:pt idx="41">
                  <c:v>Судебный участок № 5 Калининского района г. Чебоксары</c:v>
                </c:pt>
                <c:pt idx="42">
                  <c:v>Судебный участок № 1 г. Алатырь</c:v>
                </c:pt>
                <c:pt idx="43">
                  <c:v>Судебный участок № 7 Ленинского района г. Чебоксары</c:v>
                </c:pt>
                <c:pt idx="44">
                  <c:v>Судебный участок № 1 Моргаушского района</c:v>
                </c:pt>
                <c:pt idx="45">
                  <c:v>Судебный участок № 2 г. Шумерля</c:v>
                </c:pt>
                <c:pt idx="46">
                  <c:v>Судебный участок № 1 Мариинско-Посадского района</c:v>
                </c:pt>
                <c:pt idx="47">
                  <c:v>Судебный участок № 2 Ядринского района</c:v>
                </c:pt>
                <c:pt idx="48">
                  <c:v>Судебный участок № 2 Чебоксарского района</c:v>
                </c:pt>
                <c:pt idx="49">
                  <c:v>Судебный участок № 1 Ибресинского района</c:v>
                </c:pt>
                <c:pt idx="50">
                  <c:v>Судебный участок № 1 Яльчикского района</c:v>
                </c:pt>
                <c:pt idx="51">
                  <c:v>Судебный участок № 1 Чебоксарского района</c:v>
                </c:pt>
                <c:pt idx="52">
                  <c:v>Судебный участок № 1 Красночетайского района</c:v>
                </c:pt>
                <c:pt idx="53">
                  <c:v>Судебный участок № 1 г. Шумерля</c:v>
                </c:pt>
                <c:pt idx="54">
                  <c:v>Судебный участок № 1 Красноармейского района</c:v>
                </c:pt>
                <c:pt idx="55">
                  <c:v>Судебный участок № 1 Канашского района</c:v>
                </c:pt>
                <c:pt idx="56">
                  <c:v>Судебный участок № 2 Батыревского района</c:v>
                </c:pt>
                <c:pt idx="57">
                  <c:v>Судебный участок № 1 Ядринского района</c:v>
                </c:pt>
                <c:pt idx="58">
                  <c:v>Судебный участок № 2 Канашского района</c:v>
                </c:pt>
                <c:pt idx="59">
                  <c:v>Судебный участок № 2 Цивильского района</c:v>
                </c:pt>
                <c:pt idx="60">
                  <c:v>Судебный участок № 2 Вурнарского района</c:v>
                </c:pt>
                <c:pt idx="61">
                  <c:v>Судебный участок № 1 Шумерлинского района</c:v>
                </c:pt>
                <c:pt idx="62">
                  <c:v>Судебный участок № 1 Алатырского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Порецкого района</c:v>
                </c:pt>
                <c:pt idx="66">
                  <c:v>Судебный участок № 1 Вурнарского района</c:v>
                </c:pt>
                <c:pt idx="67">
                  <c:v>Судебный участок № 1 Янтиковского района</c:v>
                </c:pt>
              </c:strCache>
            </c:strRef>
          </c:cat>
          <c:val>
            <c:numRef>
              <c:f>Лист2!$B$2:$B$71</c:f>
              <c:numCache>
                <c:formatCode>General</c:formatCode>
                <c:ptCount val="70"/>
                <c:pt idx="0">
                  <c:v>2237</c:v>
                </c:pt>
                <c:pt idx="1">
                  <c:v>1902</c:v>
                </c:pt>
                <c:pt idx="2">
                  <c:v>1836</c:v>
                </c:pt>
                <c:pt idx="3">
                  <c:v>1803</c:v>
                </c:pt>
                <c:pt idx="4">
                  <c:v>1734</c:v>
                </c:pt>
                <c:pt idx="5">
                  <c:v>1734</c:v>
                </c:pt>
                <c:pt idx="6">
                  <c:v>1655</c:v>
                </c:pt>
                <c:pt idx="7">
                  <c:v>1632</c:v>
                </c:pt>
                <c:pt idx="8">
                  <c:v>1548</c:v>
                </c:pt>
                <c:pt idx="9">
                  <c:v>1538</c:v>
                </c:pt>
                <c:pt idx="10">
                  <c:v>1518</c:v>
                </c:pt>
                <c:pt idx="11">
                  <c:v>1515</c:v>
                </c:pt>
                <c:pt idx="12">
                  <c:v>1500</c:v>
                </c:pt>
                <c:pt idx="13">
                  <c:v>1480</c:v>
                </c:pt>
                <c:pt idx="14">
                  <c:v>1471</c:v>
                </c:pt>
                <c:pt idx="15">
                  <c:v>1454</c:v>
                </c:pt>
                <c:pt idx="16">
                  <c:v>1398</c:v>
                </c:pt>
                <c:pt idx="17">
                  <c:v>1392</c:v>
                </c:pt>
                <c:pt idx="18">
                  <c:v>1391</c:v>
                </c:pt>
                <c:pt idx="19">
                  <c:v>1391</c:v>
                </c:pt>
                <c:pt idx="20">
                  <c:v>1377</c:v>
                </c:pt>
                <c:pt idx="21">
                  <c:v>1323</c:v>
                </c:pt>
                <c:pt idx="22">
                  <c:v>1308</c:v>
                </c:pt>
                <c:pt idx="23">
                  <c:v>1296</c:v>
                </c:pt>
                <c:pt idx="24">
                  <c:v>1277</c:v>
                </c:pt>
                <c:pt idx="25">
                  <c:v>1247</c:v>
                </c:pt>
                <c:pt idx="26">
                  <c:v>1200</c:v>
                </c:pt>
                <c:pt idx="27">
                  <c:v>1195</c:v>
                </c:pt>
                <c:pt idx="28">
                  <c:v>1182</c:v>
                </c:pt>
                <c:pt idx="29">
                  <c:v>1174</c:v>
                </c:pt>
                <c:pt idx="30">
                  <c:v>1164</c:v>
                </c:pt>
                <c:pt idx="31">
                  <c:v>1153</c:v>
                </c:pt>
                <c:pt idx="32">
                  <c:v>1134</c:v>
                </c:pt>
                <c:pt idx="33">
                  <c:v>1109</c:v>
                </c:pt>
                <c:pt idx="34">
                  <c:v>1104</c:v>
                </c:pt>
                <c:pt idx="35">
                  <c:v>1101</c:v>
                </c:pt>
                <c:pt idx="36">
                  <c:v>1088</c:v>
                </c:pt>
                <c:pt idx="37">
                  <c:v>1088</c:v>
                </c:pt>
                <c:pt idx="38">
                  <c:v>1078</c:v>
                </c:pt>
                <c:pt idx="39">
                  <c:v>1057</c:v>
                </c:pt>
                <c:pt idx="40">
                  <c:v>1055</c:v>
                </c:pt>
                <c:pt idx="41">
                  <c:v>1051</c:v>
                </c:pt>
                <c:pt idx="42">
                  <c:v>1038</c:v>
                </c:pt>
                <c:pt idx="43">
                  <c:v>1007</c:v>
                </c:pt>
                <c:pt idx="44">
                  <c:v>997</c:v>
                </c:pt>
                <c:pt idx="45">
                  <c:v>986</c:v>
                </c:pt>
                <c:pt idx="46">
                  <c:v>964</c:v>
                </c:pt>
                <c:pt idx="47">
                  <c:v>930</c:v>
                </c:pt>
                <c:pt idx="48">
                  <c:v>914</c:v>
                </c:pt>
                <c:pt idx="49">
                  <c:v>886</c:v>
                </c:pt>
                <c:pt idx="50">
                  <c:v>881</c:v>
                </c:pt>
                <c:pt idx="51">
                  <c:v>873</c:v>
                </c:pt>
                <c:pt idx="52">
                  <c:v>870</c:v>
                </c:pt>
                <c:pt idx="53">
                  <c:v>865</c:v>
                </c:pt>
                <c:pt idx="54">
                  <c:v>784</c:v>
                </c:pt>
                <c:pt idx="55">
                  <c:v>757</c:v>
                </c:pt>
                <c:pt idx="56">
                  <c:v>736</c:v>
                </c:pt>
                <c:pt idx="57">
                  <c:v>691</c:v>
                </c:pt>
                <c:pt idx="58">
                  <c:v>685</c:v>
                </c:pt>
                <c:pt idx="59">
                  <c:v>683</c:v>
                </c:pt>
                <c:pt idx="60">
                  <c:v>652</c:v>
                </c:pt>
                <c:pt idx="61">
                  <c:v>645</c:v>
                </c:pt>
                <c:pt idx="62">
                  <c:v>603</c:v>
                </c:pt>
                <c:pt idx="63">
                  <c:v>589</c:v>
                </c:pt>
                <c:pt idx="64">
                  <c:v>585</c:v>
                </c:pt>
                <c:pt idx="65">
                  <c:v>539</c:v>
                </c:pt>
                <c:pt idx="66">
                  <c:v>531</c:v>
                </c:pt>
                <c:pt idx="67">
                  <c:v>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0224"/>
        <c:axId val="160421760"/>
      </c:barChart>
      <c:lineChart>
        <c:grouping val="stacked"/>
        <c:varyColors val="0"/>
        <c:ser>
          <c:idx val="1"/>
          <c:order val="1"/>
          <c:tx>
            <c:strRef>
              <c:f>Лист2!$C$1</c:f>
              <c:strCache>
                <c:ptCount val="1"/>
                <c:pt idx="0">
                  <c:v>Столбец1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6 Московского района г. Чебоксары</c:v>
                </c:pt>
                <c:pt idx="3">
                  <c:v>Судебный участок № 4 Калининского района г. Чебоксары</c:v>
                </c:pt>
                <c:pt idx="4">
                  <c:v>Судебный участок № 1 Ленинского района г. Чебоксары</c:v>
                </c:pt>
                <c:pt idx="5">
                  <c:v>Судебный участок № 5 Московского района г. Чебоксары</c:v>
                </c:pt>
                <c:pt idx="6">
                  <c:v>Судебный участок № 3 г. Новочебоксарск</c:v>
                </c:pt>
                <c:pt idx="7">
                  <c:v>Судебный участок № 1 г. Канаш</c:v>
                </c:pt>
                <c:pt idx="8">
                  <c:v>Судебный участок № 3 Ленинского района г. Чебоксары</c:v>
                </c:pt>
                <c:pt idx="9">
                  <c:v>Судебный участок № 1 Калининского района г. Чебоксары</c:v>
                </c:pt>
                <c:pt idx="10">
                  <c:v>Судебный участок № 2 Калининского района г. Чебоксары</c:v>
                </c:pt>
                <c:pt idx="11">
                  <c:v>Судебный участок № 4 Московского района г. Чебоксары</c:v>
                </c:pt>
                <c:pt idx="12">
                  <c:v>Судебный участок № 5 Ленинского района г. Чебоксары</c:v>
                </c:pt>
                <c:pt idx="13">
                  <c:v>Судебный участок № 9 Калининского района г. Чебоксары</c:v>
                </c:pt>
                <c:pt idx="14">
                  <c:v>Судебный участок № 1 Московского района г. Чебоксары</c:v>
                </c:pt>
                <c:pt idx="15">
                  <c:v>Судебный участок № 7 Калининского района г. Чебоксары</c:v>
                </c:pt>
                <c:pt idx="16">
                  <c:v>Судебный участок № 6 г. Новочебоксарск</c:v>
                </c:pt>
                <c:pt idx="17">
                  <c:v>Судебный участок № 6 Ленинского района г. Чебоксары</c:v>
                </c:pt>
                <c:pt idx="18">
                  <c:v>Судебный участок № 3 г. Канаш</c:v>
                </c:pt>
                <c:pt idx="19">
                  <c:v>Судебный участок № 7 Московского района г. Чебоксары</c:v>
                </c:pt>
                <c:pt idx="20">
                  <c:v>Судебный участок № 1 Урмарского района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2 Ленинского района г. Чебоксары</c:v>
                </c:pt>
                <c:pt idx="23">
                  <c:v>Судебный участок № 2 г. Канаш</c:v>
                </c:pt>
                <c:pt idx="24">
                  <c:v>Судебный участок № 8 Московского района г. Чебоксары</c:v>
                </c:pt>
                <c:pt idx="25">
                  <c:v>Судебный участок № 5 г. Новочебоксарск</c:v>
                </c:pt>
                <c:pt idx="26">
                  <c:v>Судебный участок № 8 Калининского района г. Чебоксары</c:v>
                </c:pt>
                <c:pt idx="27">
                  <c:v>Судебный участок № 2 Моргаушского района</c:v>
                </c:pt>
                <c:pt idx="28">
                  <c:v>Судебный участок № 8 Ленинского района г. Чебоксары</c:v>
                </c:pt>
                <c:pt idx="29">
                  <c:v>Судебный участок № 9 Московского района г. Чебоксары</c:v>
                </c:pt>
                <c:pt idx="30">
                  <c:v>Судебный участок № 1 Цивильского района</c:v>
                </c:pt>
                <c:pt idx="31">
                  <c:v>Судебный участок № 3 Калининского района г. Чебоксары</c:v>
                </c:pt>
                <c:pt idx="32">
                  <c:v>Судебный участок № 2 г. Новочебоксарск</c:v>
                </c:pt>
                <c:pt idx="33">
                  <c:v>Судебный участок № 1 Батыревского района</c:v>
                </c:pt>
                <c:pt idx="34">
                  <c:v>Судебный участок № 3 Чебоксарского района</c:v>
                </c:pt>
                <c:pt idx="35">
                  <c:v>Судебный участок № 1 Комсомольского района</c:v>
                </c:pt>
                <c:pt idx="36">
                  <c:v>Судебный участок № 2 г. Алатырь</c:v>
                </c:pt>
                <c:pt idx="37">
                  <c:v>Судебный участок № 4 Ленинского района г. Чебоксары</c:v>
                </c:pt>
                <c:pt idx="38">
                  <c:v>Судебный участок № 6 Калининского района г. Чебоксары</c:v>
                </c:pt>
                <c:pt idx="39">
                  <c:v>Судебный участок № 1 Козловского района</c:v>
                </c:pt>
                <c:pt idx="40">
                  <c:v>Судебный участок № 4 г. Новочебоксарск</c:v>
                </c:pt>
                <c:pt idx="41">
                  <c:v>Судебный участок № 5 Калининского района г. Чебоксары</c:v>
                </c:pt>
                <c:pt idx="42">
                  <c:v>Судебный участок № 1 г. Алатырь</c:v>
                </c:pt>
                <c:pt idx="43">
                  <c:v>Судебный участок № 7 Ленинского района г. Чебоксары</c:v>
                </c:pt>
                <c:pt idx="44">
                  <c:v>Судебный участок № 1 Моргаушского района</c:v>
                </c:pt>
                <c:pt idx="45">
                  <c:v>Судебный участок № 2 г. Шумерля</c:v>
                </c:pt>
                <c:pt idx="46">
                  <c:v>Судебный участок № 1 Мариинско-Посадского района</c:v>
                </c:pt>
                <c:pt idx="47">
                  <c:v>Судебный участок № 2 Ядринского района</c:v>
                </c:pt>
                <c:pt idx="48">
                  <c:v>Судебный участок № 2 Чебоксарского района</c:v>
                </c:pt>
                <c:pt idx="49">
                  <c:v>Судебный участок № 1 Ибресинского района</c:v>
                </c:pt>
                <c:pt idx="50">
                  <c:v>Судебный участок № 1 Яльчикского района</c:v>
                </c:pt>
                <c:pt idx="51">
                  <c:v>Судебный участок № 1 Чебоксарского района</c:v>
                </c:pt>
                <c:pt idx="52">
                  <c:v>Судебный участок № 1 Красночетайского района</c:v>
                </c:pt>
                <c:pt idx="53">
                  <c:v>Судебный участок № 1 г. Шумерля</c:v>
                </c:pt>
                <c:pt idx="54">
                  <c:v>Судебный участок № 1 Красноармейского района</c:v>
                </c:pt>
                <c:pt idx="55">
                  <c:v>Судебный участок № 1 Канашского района</c:v>
                </c:pt>
                <c:pt idx="56">
                  <c:v>Судебный участок № 2 Батыревского района</c:v>
                </c:pt>
                <c:pt idx="57">
                  <c:v>Судебный участок № 1 Ядринского района</c:v>
                </c:pt>
                <c:pt idx="58">
                  <c:v>Судебный участок № 2 Канашского района</c:v>
                </c:pt>
                <c:pt idx="59">
                  <c:v>Судебный участок № 2 Цивильского района</c:v>
                </c:pt>
                <c:pt idx="60">
                  <c:v>Судебный участок № 2 Вурнарского района</c:v>
                </c:pt>
                <c:pt idx="61">
                  <c:v>Судебный участок № 1 Шумерлинского района</c:v>
                </c:pt>
                <c:pt idx="62">
                  <c:v>Судебный участок № 1 Алатырского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Порецкого района</c:v>
                </c:pt>
                <c:pt idx="66">
                  <c:v>Судебный участок № 1 Вурнарского района</c:v>
                </c:pt>
                <c:pt idx="67">
                  <c:v>Судебный участок № 1 Янтиковского района</c:v>
                </c:pt>
              </c:strCache>
            </c:strRef>
          </c:cat>
          <c:val>
            <c:numRef>
              <c:f>Лист2!$C$2:$C$71</c:f>
              <c:numCache>
                <c:formatCode>0</c:formatCode>
                <c:ptCount val="70"/>
                <c:pt idx="0">
                  <c:v>1149</c:v>
                </c:pt>
                <c:pt idx="1">
                  <c:v>1149</c:v>
                </c:pt>
                <c:pt idx="2">
                  <c:v>1149</c:v>
                </c:pt>
                <c:pt idx="3">
                  <c:v>1149</c:v>
                </c:pt>
                <c:pt idx="4">
                  <c:v>1149</c:v>
                </c:pt>
                <c:pt idx="5">
                  <c:v>1149</c:v>
                </c:pt>
                <c:pt idx="6">
                  <c:v>1149</c:v>
                </c:pt>
                <c:pt idx="7">
                  <c:v>1149</c:v>
                </c:pt>
                <c:pt idx="8">
                  <c:v>1149</c:v>
                </c:pt>
                <c:pt idx="9">
                  <c:v>1149</c:v>
                </c:pt>
                <c:pt idx="10">
                  <c:v>1149</c:v>
                </c:pt>
                <c:pt idx="11">
                  <c:v>1149</c:v>
                </c:pt>
                <c:pt idx="12">
                  <c:v>1149</c:v>
                </c:pt>
                <c:pt idx="13">
                  <c:v>1149</c:v>
                </c:pt>
                <c:pt idx="14">
                  <c:v>1149</c:v>
                </c:pt>
                <c:pt idx="15">
                  <c:v>1149</c:v>
                </c:pt>
                <c:pt idx="16">
                  <c:v>1149</c:v>
                </c:pt>
                <c:pt idx="17">
                  <c:v>1149</c:v>
                </c:pt>
                <c:pt idx="18">
                  <c:v>1149</c:v>
                </c:pt>
                <c:pt idx="19">
                  <c:v>1149</c:v>
                </c:pt>
                <c:pt idx="20">
                  <c:v>1149</c:v>
                </c:pt>
                <c:pt idx="21">
                  <c:v>1149</c:v>
                </c:pt>
                <c:pt idx="22">
                  <c:v>1149</c:v>
                </c:pt>
                <c:pt idx="23">
                  <c:v>1149</c:v>
                </c:pt>
                <c:pt idx="24">
                  <c:v>1149</c:v>
                </c:pt>
                <c:pt idx="25">
                  <c:v>1149</c:v>
                </c:pt>
                <c:pt idx="26">
                  <c:v>1149</c:v>
                </c:pt>
                <c:pt idx="27">
                  <c:v>1149</c:v>
                </c:pt>
                <c:pt idx="28">
                  <c:v>1149</c:v>
                </c:pt>
                <c:pt idx="29">
                  <c:v>1149</c:v>
                </c:pt>
                <c:pt idx="30">
                  <c:v>1149</c:v>
                </c:pt>
                <c:pt idx="31">
                  <c:v>1149</c:v>
                </c:pt>
                <c:pt idx="32">
                  <c:v>1149</c:v>
                </c:pt>
                <c:pt idx="33">
                  <c:v>1149</c:v>
                </c:pt>
                <c:pt idx="34">
                  <c:v>1149</c:v>
                </c:pt>
                <c:pt idx="35">
                  <c:v>1149</c:v>
                </c:pt>
                <c:pt idx="36">
                  <c:v>1149</c:v>
                </c:pt>
                <c:pt idx="37">
                  <c:v>1149</c:v>
                </c:pt>
                <c:pt idx="38">
                  <c:v>1149</c:v>
                </c:pt>
                <c:pt idx="39">
                  <c:v>1149</c:v>
                </c:pt>
                <c:pt idx="40">
                  <c:v>1149</c:v>
                </c:pt>
                <c:pt idx="41">
                  <c:v>1149</c:v>
                </c:pt>
                <c:pt idx="42">
                  <c:v>1149</c:v>
                </c:pt>
                <c:pt idx="43">
                  <c:v>1149</c:v>
                </c:pt>
                <c:pt idx="44">
                  <c:v>1149</c:v>
                </c:pt>
                <c:pt idx="45">
                  <c:v>1149</c:v>
                </c:pt>
                <c:pt idx="46">
                  <c:v>1149</c:v>
                </c:pt>
                <c:pt idx="47">
                  <c:v>1149</c:v>
                </c:pt>
                <c:pt idx="48">
                  <c:v>1149</c:v>
                </c:pt>
                <c:pt idx="49">
                  <c:v>1149</c:v>
                </c:pt>
                <c:pt idx="50">
                  <c:v>1149</c:v>
                </c:pt>
                <c:pt idx="51">
                  <c:v>1149</c:v>
                </c:pt>
                <c:pt idx="52">
                  <c:v>1149</c:v>
                </c:pt>
                <c:pt idx="53">
                  <c:v>1149</c:v>
                </c:pt>
                <c:pt idx="54">
                  <c:v>1149</c:v>
                </c:pt>
                <c:pt idx="55">
                  <c:v>1149</c:v>
                </c:pt>
                <c:pt idx="56">
                  <c:v>1149</c:v>
                </c:pt>
                <c:pt idx="57">
                  <c:v>1149</c:v>
                </c:pt>
                <c:pt idx="58">
                  <c:v>1149</c:v>
                </c:pt>
                <c:pt idx="59">
                  <c:v>1149</c:v>
                </c:pt>
                <c:pt idx="60">
                  <c:v>1149</c:v>
                </c:pt>
                <c:pt idx="61">
                  <c:v>1149</c:v>
                </c:pt>
                <c:pt idx="62">
                  <c:v>1149</c:v>
                </c:pt>
                <c:pt idx="63">
                  <c:v>1149</c:v>
                </c:pt>
                <c:pt idx="64">
                  <c:v>1149</c:v>
                </c:pt>
                <c:pt idx="65">
                  <c:v>1149</c:v>
                </c:pt>
                <c:pt idx="66">
                  <c:v>1149</c:v>
                </c:pt>
                <c:pt idx="67">
                  <c:v>1149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6 Московского района г. Чебоксары</c:v>
                </c:pt>
                <c:pt idx="3">
                  <c:v>Судебный участок № 4 Калининского района г. Чебоксары</c:v>
                </c:pt>
                <c:pt idx="4">
                  <c:v>Судебный участок № 1 Ленинского района г. Чебоксары</c:v>
                </c:pt>
                <c:pt idx="5">
                  <c:v>Судебный участок № 5 Московского района г. Чебоксары</c:v>
                </c:pt>
                <c:pt idx="6">
                  <c:v>Судебный участок № 3 г. Новочебоксарск</c:v>
                </c:pt>
                <c:pt idx="7">
                  <c:v>Судебный участок № 1 г. Канаш</c:v>
                </c:pt>
                <c:pt idx="8">
                  <c:v>Судебный участок № 3 Ленинского района г. Чебоксары</c:v>
                </c:pt>
                <c:pt idx="9">
                  <c:v>Судебный участок № 1 Калининского района г. Чебоксары</c:v>
                </c:pt>
                <c:pt idx="10">
                  <c:v>Судебный участок № 2 Калининского района г. Чебоксары</c:v>
                </c:pt>
                <c:pt idx="11">
                  <c:v>Судебный участок № 4 Московского района г. Чебоксары</c:v>
                </c:pt>
                <c:pt idx="12">
                  <c:v>Судебный участок № 5 Ленинского района г. Чебоксары</c:v>
                </c:pt>
                <c:pt idx="13">
                  <c:v>Судебный участок № 9 Калининского района г. Чебоксары</c:v>
                </c:pt>
                <c:pt idx="14">
                  <c:v>Судебный участок № 1 Московского района г. Чебоксары</c:v>
                </c:pt>
                <c:pt idx="15">
                  <c:v>Судебный участок № 7 Калининского района г. Чебоксары</c:v>
                </c:pt>
                <c:pt idx="16">
                  <c:v>Судебный участок № 6 г. Новочебоксарск</c:v>
                </c:pt>
                <c:pt idx="17">
                  <c:v>Судебный участок № 6 Ленинского района г. Чебоксары</c:v>
                </c:pt>
                <c:pt idx="18">
                  <c:v>Судебный участок № 3 г. Канаш</c:v>
                </c:pt>
                <c:pt idx="19">
                  <c:v>Судебный участок № 7 Московского района г. Чебоксары</c:v>
                </c:pt>
                <c:pt idx="20">
                  <c:v>Судебный участок № 1 Урмарского района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2 Ленинского района г. Чебоксары</c:v>
                </c:pt>
                <c:pt idx="23">
                  <c:v>Судебный участок № 2 г. Канаш</c:v>
                </c:pt>
                <c:pt idx="24">
                  <c:v>Судебный участок № 8 Московского района г. Чебоксары</c:v>
                </c:pt>
                <c:pt idx="25">
                  <c:v>Судебный участок № 5 г. Новочебоксарск</c:v>
                </c:pt>
                <c:pt idx="26">
                  <c:v>Судебный участок № 8 Калининского района г. Чебоксары</c:v>
                </c:pt>
                <c:pt idx="27">
                  <c:v>Судебный участок № 2 Моргаушского района</c:v>
                </c:pt>
                <c:pt idx="28">
                  <c:v>Судебный участок № 8 Ленинского района г. Чебоксары</c:v>
                </c:pt>
                <c:pt idx="29">
                  <c:v>Судебный участок № 9 Московского района г. Чебоксары</c:v>
                </c:pt>
                <c:pt idx="30">
                  <c:v>Судебный участок № 1 Цивильского района</c:v>
                </c:pt>
                <c:pt idx="31">
                  <c:v>Судебный участок № 3 Калининского района г. Чебоксары</c:v>
                </c:pt>
                <c:pt idx="32">
                  <c:v>Судебный участок № 2 г. Новочебоксарск</c:v>
                </c:pt>
                <c:pt idx="33">
                  <c:v>Судебный участок № 1 Батыревского района</c:v>
                </c:pt>
                <c:pt idx="34">
                  <c:v>Судебный участок № 3 Чебоксарского района</c:v>
                </c:pt>
                <c:pt idx="35">
                  <c:v>Судебный участок № 1 Комсомольского района</c:v>
                </c:pt>
                <c:pt idx="36">
                  <c:v>Судебный участок № 2 г. Алатырь</c:v>
                </c:pt>
                <c:pt idx="37">
                  <c:v>Судебный участок № 4 Ленинского района г. Чебоксары</c:v>
                </c:pt>
                <c:pt idx="38">
                  <c:v>Судебный участок № 6 Калининского района г. Чебоксары</c:v>
                </c:pt>
                <c:pt idx="39">
                  <c:v>Судебный участок № 1 Козловского района</c:v>
                </c:pt>
                <c:pt idx="40">
                  <c:v>Судебный участок № 4 г. Новочебоксарск</c:v>
                </c:pt>
                <c:pt idx="41">
                  <c:v>Судебный участок № 5 Калининского района г. Чебоксары</c:v>
                </c:pt>
                <c:pt idx="42">
                  <c:v>Судебный участок № 1 г. Алатырь</c:v>
                </c:pt>
                <c:pt idx="43">
                  <c:v>Судебный участок № 7 Ленинского района г. Чебоксары</c:v>
                </c:pt>
                <c:pt idx="44">
                  <c:v>Судебный участок № 1 Моргаушского района</c:v>
                </c:pt>
                <c:pt idx="45">
                  <c:v>Судебный участок № 2 г. Шумерля</c:v>
                </c:pt>
                <c:pt idx="46">
                  <c:v>Судебный участок № 1 Мариинско-Посадского района</c:v>
                </c:pt>
                <c:pt idx="47">
                  <c:v>Судебный участок № 2 Ядринского района</c:v>
                </c:pt>
                <c:pt idx="48">
                  <c:v>Судебный участок № 2 Чебоксарского района</c:v>
                </c:pt>
                <c:pt idx="49">
                  <c:v>Судебный участок № 1 Ибресинского района</c:v>
                </c:pt>
                <c:pt idx="50">
                  <c:v>Судебный участок № 1 Яльчикского района</c:v>
                </c:pt>
                <c:pt idx="51">
                  <c:v>Судебный участок № 1 Чебоксарского района</c:v>
                </c:pt>
                <c:pt idx="52">
                  <c:v>Судебный участок № 1 Красночетайского района</c:v>
                </c:pt>
                <c:pt idx="53">
                  <c:v>Судебный участок № 1 г. Шумерля</c:v>
                </c:pt>
                <c:pt idx="54">
                  <c:v>Судебный участок № 1 Красноармейского района</c:v>
                </c:pt>
                <c:pt idx="55">
                  <c:v>Судебный участок № 1 Канашского района</c:v>
                </c:pt>
                <c:pt idx="56">
                  <c:v>Судебный участок № 2 Батыревского района</c:v>
                </c:pt>
                <c:pt idx="57">
                  <c:v>Судебный участок № 1 Ядринского района</c:v>
                </c:pt>
                <c:pt idx="58">
                  <c:v>Судебный участок № 2 Канашского района</c:v>
                </c:pt>
                <c:pt idx="59">
                  <c:v>Судебный участок № 2 Цивильского района</c:v>
                </c:pt>
                <c:pt idx="60">
                  <c:v>Судебный участок № 2 Вурнарского района</c:v>
                </c:pt>
                <c:pt idx="61">
                  <c:v>Судебный участок № 1 Шумерлинского района</c:v>
                </c:pt>
                <c:pt idx="62">
                  <c:v>Судебный участок № 1 Алатырского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Порецкого района</c:v>
                </c:pt>
                <c:pt idx="66">
                  <c:v>Судебный участок № 1 Вурнарского района</c:v>
                </c:pt>
                <c:pt idx="67">
                  <c:v>Судебный участок № 1 Янтиковского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6 Московского района г. Чебоксары</c:v>
                </c:pt>
                <c:pt idx="3">
                  <c:v>Судебный участок № 4 Калининского района г. Чебоксары</c:v>
                </c:pt>
                <c:pt idx="4">
                  <c:v>Судебный участок № 1 Ленинского района г. Чебоксары</c:v>
                </c:pt>
                <c:pt idx="5">
                  <c:v>Судебный участок № 5 Московского района г. Чебоксары</c:v>
                </c:pt>
                <c:pt idx="6">
                  <c:v>Судебный участок № 3 г. Новочебоксарск</c:v>
                </c:pt>
                <c:pt idx="7">
                  <c:v>Судебный участок № 1 г. Канаш</c:v>
                </c:pt>
                <c:pt idx="8">
                  <c:v>Судебный участок № 3 Ленинского района г. Чебоксары</c:v>
                </c:pt>
                <c:pt idx="9">
                  <c:v>Судебный участок № 1 Калининского района г. Чебоксары</c:v>
                </c:pt>
                <c:pt idx="10">
                  <c:v>Судебный участок № 2 Калининского района г. Чебоксары</c:v>
                </c:pt>
                <c:pt idx="11">
                  <c:v>Судебный участок № 4 Московского района г. Чебоксары</c:v>
                </c:pt>
                <c:pt idx="12">
                  <c:v>Судебный участок № 5 Ленинского района г. Чебоксары</c:v>
                </c:pt>
                <c:pt idx="13">
                  <c:v>Судебный участок № 9 Калининского района г. Чебоксары</c:v>
                </c:pt>
                <c:pt idx="14">
                  <c:v>Судебный участок № 1 Московского района г. Чебоксары</c:v>
                </c:pt>
                <c:pt idx="15">
                  <c:v>Судебный участок № 7 Калининского района г. Чебоксары</c:v>
                </c:pt>
                <c:pt idx="16">
                  <c:v>Судебный участок № 6 г. Новочебоксарск</c:v>
                </c:pt>
                <c:pt idx="17">
                  <c:v>Судебный участок № 6 Ленинского района г. Чебоксары</c:v>
                </c:pt>
                <c:pt idx="18">
                  <c:v>Судебный участок № 3 г. Канаш</c:v>
                </c:pt>
                <c:pt idx="19">
                  <c:v>Судебный участок № 7 Московского района г. Чебоксары</c:v>
                </c:pt>
                <c:pt idx="20">
                  <c:v>Судебный участок № 1 Урмарского района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2 Ленинского района г. Чебоксары</c:v>
                </c:pt>
                <c:pt idx="23">
                  <c:v>Судебный участок № 2 г. Канаш</c:v>
                </c:pt>
                <c:pt idx="24">
                  <c:v>Судебный участок № 8 Московского района г. Чебоксары</c:v>
                </c:pt>
                <c:pt idx="25">
                  <c:v>Судебный участок № 5 г. Новочебоксарск</c:v>
                </c:pt>
                <c:pt idx="26">
                  <c:v>Судебный участок № 8 Калининского района г. Чебоксары</c:v>
                </c:pt>
                <c:pt idx="27">
                  <c:v>Судебный участок № 2 Моргаушского района</c:v>
                </c:pt>
                <c:pt idx="28">
                  <c:v>Судебный участок № 8 Ленинского района г. Чебоксары</c:v>
                </c:pt>
                <c:pt idx="29">
                  <c:v>Судебный участок № 9 Московского района г. Чебоксары</c:v>
                </c:pt>
                <c:pt idx="30">
                  <c:v>Судебный участок № 1 Цивильского района</c:v>
                </c:pt>
                <c:pt idx="31">
                  <c:v>Судебный участок № 3 Калининского района г. Чебоксары</c:v>
                </c:pt>
                <c:pt idx="32">
                  <c:v>Судебный участок № 2 г. Новочебоксарск</c:v>
                </c:pt>
                <c:pt idx="33">
                  <c:v>Судебный участок № 1 Батыревского района</c:v>
                </c:pt>
                <c:pt idx="34">
                  <c:v>Судебный участок № 3 Чебоксарского района</c:v>
                </c:pt>
                <c:pt idx="35">
                  <c:v>Судебный участок № 1 Комсомольского района</c:v>
                </c:pt>
                <c:pt idx="36">
                  <c:v>Судебный участок № 2 г. Алатырь</c:v>
                </c:pt>
                <c:pt idx="37">
                  <c:v>Судебный участок № 4 Ленинского района г. Чебоксары</c:v>
                </c:pt>
                <c:pt idx="38">
                  <c:v>Судебный участок № 6 Калининского района г. Чебоксары</c:v>
                </c:pt>
                <c:pt idx="39">
                  <c:v>Судебный участок № 1 Козловского района</c:v>
                </c:pt>
                <c:pt idx="40">
                  <c:v>Судебный участок № 4 г. Новочебоксарск</c:v>
                </c:pt>
                <c:pt idx="41">
                  <c:v>Судебный участок № 5 Калининского района г. Чебоксары</c:v>
                </c:pt>
                <c:pt idx="42">
                  <c:v>Судебный участок № 1 г. Алатырь</c:v>
                </c:pt>
                <c:pt idx="43">
                  <c:v>Судебный участок № 7 Ленинского района г. Чебоксары</c:v>
                </c:pt>
                <c:pt idx="44">
                  <c:v>Судебный участок № 1 Моргаушского района</c:v>
                </c:pt>
                <c:pt idx="45">
                  <c:v>Судебный участок № 2 г. Шумерля</c:v>
                </c:pt>
                <c:pt idx="46">
                  <c:v>Судебный участок № 1 Мариинско-Посадского района</c:v>
                </c:pt>
                <c:pt idx="47">
                  <c:v>Судебный участок № 2 Ядринского района</c:v>
                </c:pt>
                <c:pt idx="48">
                  <c:v>Судебный участок № 2 Чебоксарского района</c:v>
                </c:pt>
                <c:pt idx="49">
                  <c:v>Судебный участок № 1 Ибресинского района</c:v>
                </c:pt>
                <c:pt idx="50">
                  <c:v>Судебный участок № 1 Яльчикского района</c:v>
                </c:pt>
                <c:pt idx="51">
                  <c:v>Судебный участок № 1 Чебоксарского района</c:v>
                </c:pt>
                <c:pt idx="52">
                  <c:v>Судебный участок № 1 Красночетайского района</c:v>
                </c:pt>
                <c:pt idx="53">
                  <c:v>Судебный участок № 1 г. Шумерля</c:v>
                </c:pt>
                <c:pt idx="54">
                  <c:v>Судебный участок № 1 Красноармейского района</c:v>
                </c:pt>
                <c:pt idx="55">
                  <c:v>Судебный участок № 1 Канашского района</c:v>
                </c:pt>
                <c:pt idx="56">
                  <c:v>Судебный участок № 2 Батыревского района</c:v>
                </c:pt>
                <c:pt idx="57">
                  <c:v>Судебный участок № 1 Ядринского района</c:v>
                </c:pt>
                <c:pt idx="58">
                  <c:v>Судебный участок № 2 Канашского района</c:v>
                </c:pt>
                <c:pt idx="59">
                  <c:v>Судебный участок № 2 Цивильского района</c:v>
                </c:pt>
                <c:pt idx="60">
                  <c:v>Судебный участок № 2 Вурнарского района</c:v>
                </c:pt>
                <c:pt idx="61">
                  <c:v>Судебный участок № 1 Шумерлинского района</c:v>
                </c:pt>
                <c:pt idx="62">
                  <c:v>Судебный участок № 1 Алатырского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Порецкого района</c:v>
                </c:pt>
                <c:pt idx="66">
                  <c:v>Судебный участок № 1 Вурнарского района</c:v>
                </c:pt>
                <c:pt idx="67">
                  <c:v>Судебный участок № 1 Янтиковского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6 Московского района г. Чебоксары</c:v>
                </c:pt>
                <c:pt idx="3">
                  <c:v>Судебный участок № 4 Калининского района г. Чебоксары</c:v>
                </c:pt>
                <c:pt idx="4">
                  <c:v>Судебный участок № 1 Ленинского района г. Чебоксары</c:v>
                </c:pt>
                <c:pt idx="5">
                  <c:v>Судебный участок № 5 Московского района г. Чебоксары</c:v>
                </c:pt>
                <c:pt idx="6">
                  <c:v>Судебный участок № 3 г. Новочебоксарск</c:v>
                </c:pt>
                <c:pt idx="7">
                  <c:v>Судебный участок № 1 г. Канаш</c:v>
                </c:pt>
                <c:pt idx="8">
                  <c:v>Судебный участок № 3 Ленинского района г. Чебоксары</c:v>
                </c:pt>
                <c:pt idx="9">
                  <c:v>Судебный участок № 1 Калининского района г. Чебоксары</c:v>
                </c:pt>
                <c:pt idx="10">
                  <c:v>Судебный участок № 2 Калининского района г. Чебоксары</c:v>
                </c:pt>
                <c:pt idx="11">
                  <c:v>Судебный участок № 4 Московского района г. Чебоксары</c:v>
                </c:pt>
                <c:pt idx="12">
                  <c:v>Судебный участок № 5 Ленинского района г. Чебоксары</c:v>
                </c:pt>
                <c:pt idx="13">
                  <c:v>Судебный участок № 9 Калининского района г. Чебоксары</c:v>
                </c:pt>
                <c:pt idx="14">
                  <c:v>Судебный участок № 1 Московского района г. Чебоксары</c:v>
                </c:pt>
                <c:pt idx="15">
                  <c:v>Судебный участок № 7 Калининского района г. Чебоксары</c:v>
                </c:pt>
                <c:pt idx="16">
                  <c:v>Судебный участок № 6 г. Новочебоксарск</c:v>
                </c:pt>
                <c:pt idx="17">
                  <c:v>Судебный участок № 6 Ленинского района г. Чебоксары</c:v>
                </c:pt>
                <c:pt idx="18">
                  <c:v>Судебный участок № 3 г. Канаш</c:v>
                </c:pt>
                <c:pt idx="19">
                  <c:v>Судебный участок № 7 Московского района г. Чебоксары</c:v>
                </c:pt>
                <c:pt idx="20">
                  <c:v>Судебный участок № 1 Урмарского района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2 Ленинского района г. Чебоксары</c:v>
                </c:pt>
                <c:pt idx="23">
                  <c:v>Судебный участок № 2 г. Канаш</c:v>
                </c:pt>
                <c:pt idx="24">
                  <c:v>Судебный участок № 8 Московского района г. Чебоксары</c:v>
                </c:pt>
                <c:pt idx="25">
                  <c:v>Судебный участок № 5 г. Новочебоксарск</c:v>
                </c:pt>
                <c:pt idx="26">
                  <c:v>Судебный участок № 8 Калининского района г. Чебоксары</c:v>
                </c:pt>
                <c:pt idx="27">
                  <c:v>Судебный участок № 2 Моргаушского района</c:v>
                </c:pt>
                <c:pt idx="28">
                  <c:v>Судебный участок № 8 Ленинского района г. Чебоксары</c:v>
                </c:pt>
                <c:pt idx="29">
                  <c:v>Судебный участок № 9 Московского района г. Чебоксары</c:v>
                </c:pt>
                <c:pt idx="30">
                  <c:v>Судебный участок № 1 Цивильского района</c:v>
                </c:pt>
                <c:pt idx="31">
                  <c:v>Судебный участок № 3 Калининского района г. Чебоксары</c:v>
                </c:pt>
                <c:pt idx="32">
                  <c:v>Судебный участок № 2 г. Новочебоксарск</c:v>
                </c:pt>
                <c:pt idx="33">
                  <c:v>Судебный участок № 1 Батыревского района</c:v>
                </c:pt>
                <c:pt idx="34">
                  <c:v>Судебный участок № 3 Чебоксарского района</c:v>
                </c:pt>
                <c:pt idx="35">
                  <c:v>Судебный участок № 1 Комсомольского района</c:v>
                </c:pt>
                <c:pt idx="36">
                  <c:v>Судебный участок № 2 г. Алатырь</c:v>
                </c:pt>
                <c:pt idx="37">
                  <c:v>Судебный участок № 4 Ленинского района г. Чебоксары</c:v>
                </c:pt>
                <c:pt idx="38">
                  <c:v>Судебный участок № 6 Калининского района г. Чебоксары</c:v>
                </c:pt>
                <c:pt idx="39">
                  <c:v>Судебный участок № 1 Козловского района</c:v>
                </c:pt>
                <c:pt idx="40">
                  <c:v>Судебный участок № 4 г. Новочебоксарск</c:v>
                </c:pt>
                <c:pt idx="41">
                  <c:v>Судебный участок № 5 Калининского района г. Чебоксары</c:v>
                </c:pt>
                <c:pt idx="42">
                  <c:v>Судебный участок № 1 г. Алатырь</c:v>
                </c:pt>
                <c:pt idx="43">
                  <c:v>Судебный участок № 7 Ленинского района г. Чебоксары</c:v>
                </c:pt>
                <c:pt idx="44">
                  <c:v>Судебный участок № 1 Моргаушского района</c:v>
                </c:pt>
                <c:pt idx="45">
                  <c:v>Судебный участок № 2 г. Шумерля</c:v>
                </c:pt>
                <c:pt idx="46">
                  <c:v>Судебный участок № 1 Мариинско-Посадского района</c:v>
                </c:pt>
                <c:pt idx="47">
                  <c:v>Судебный участок № 2 Ядринского района</c:v>
                </c:pt>
                <c:pt idx="48">
                  <c:v>Судебный участок № 2 Чебоксарского района</c:v>
                </c:pt>
                <c:pt idx="49">
                  <c:v>Судебный участок № 1 Ибресинского района</c:v>
                </c:pt>
                <c:pt idx="50">
                  <c:v>Судебный участок № 1 Яльчикского района</c:v>
                </c:pt>
                <c:pt idx="51">
                  <c:v>Судебный участок № 1 Чебоксарского района</c:v>
                </c:pt>
                <c:pt idx="52">
                  <c:v>Судебный участок № 1 Красночетайского района</c:v>
                </c:pt>
                <c:pt idx="53">
                  <c:v>Судебный участок № 1 г. Шумерля</c:v>
                </c:pt>
                <c:pt idx="54">
                  <c:v>Судебный участок № 1 Красноармейского района</c:v>
                </c:pt>
                <c:pt idx="55">
                  <c:v>Судебный участок № 1 Канашского района</c:v>
                </c:pt>
                <c:pt idx="56">
                  <c:v>Судебный участок № 2 Батыревского района</c:v>
                </c:pt>
                <c:pt idx="57">
                  <c:v>Судебный участок № 1 Ядринского района</c:v>
                </c:pt>
                <c:pt idx="58">
                  <c:v>Судебный участок № 2 Канашского района</c:v>
                </c:pt>
                <c:pt idx="59">
                  <c:v>Судебный участок № 2 Цивильского района</c:v>
                </c:pt>
                <c:pt idx="60">
                  <c:v>Судебный участок № 2 Вурнарского района</c:v>
                </c:pt>
                <c:pt idx="61">
                  <c:v>Судебный участок № 1 Шумерлинского района</c:v>
                </c:pt>
                <c:pt idx="62">
                  <c:v>Судебный участок № 1 Алатырского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Порецкого района</c:v>
                </c:pt>
                <c:pt idx="66">
                  <c:v>Судебный участок № 1 Вурнарского района</c:v>
                </c:pt>
                <c:pt idx="67">
                  <c:v>Судебный участок № 1 Янтиковского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6 Московского района г. Чебоксары</c:v>
                </c:pt>
                <c:pt idx="3">
                  <c:v>Судебный участок № 4 Калининского района г. Чебоксары</c:v>
                </c:pt>
                <c:pt idx="4">
                  <c:v>Судебный участок № 1 Ленинского района г. Чебоксары</c:v>
                </c:pt>
                <c:pt idx="5">
                  <c:v>Судебный участок № 5 Московского района г. Чебоксары</c:v>
                </c:pt>
                <c:pt idx="6">
                  <c:v>Судебный участок № 3 г. Новочебоксарск</c:v>
                </c:pt>
                <c:pt idx="7">
                  <c:v>Судебный участок № 1 г. Канаш</c:v>
                </c:pt>
                <c:pt idx="8">
                  <c:v>Судебный участок № 3 Ленинского района г. Чебоксары</c:v>
                </c:pt>
                <c:pt idx="9">
                  <c:v>Судебный участок № 1 Калининского района г. Чебоксары</c:v>
                </c:pt>
                <c:pt idx="10">
                  <c:v>Судебный участок № 2 Калининского района г. Чебоксары</c:v>
                </c:pt>
                <c:pt idx="11">
                  <c:v>Судебный участок № 4 Московского района г. Чебоксары</c:v>
                </c:pt>
                <c:pt idx="12">
                  <c:v>Судебный участок № 5 Ленинского района г. Чебоксары</c:v>
                </c:pt>
                <c:pt idx="13">
                  <c:v>Судебный участок № 9 Калининского района г. Чебоксары</c:v>
                </c:pt>
                <c:pt idx="14">
                  <c:v>Судебный участок № 1 Московского района г. Чебоксары</c:v>
                </c:pt>
                <c:pt idx="15">
                  <c:v>Судебный участок № 7 Калининского района г. Чебоксары</c:v>
                </c:pt>
                <c:pt idx="16">
                  <c:v>Судебный участок № 6 г. Новочебоксарск</c:v>
                </c:pt>
                <c:pt idx="17">
                  <c:v>Судебный участок № 6 Ленинского района г. Чебоксары</c:v>
                </c:pt>
                <c:pt idx="18">
                  <c:v>Судебный участок № 3 г. Канаш</c:v>
                </c:pt>
                <c:pt idx="19">
                  <c:v>Судебный участок № 7 Московского района г. Чебоксары</c:v>
                </c:pt>
                <c:pt idx="20">
                  <c:v>Судебный участок № 1 Урмарского района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2 Ленинского района г. Чебоксары</c:v>
                </c:pt>
                <c:pt idx="23">
                  <c:v>Судебный участок № 2 г. Канаш</c:v>
                </c:pt>
                <c:pt idx="24">
                  <c:v>Судебный участок № 8 Московского района г. Чебоксары</c:v>
                </c:pt>
                <c:pt idx="25">
                  <c:v>Судебный участок № 5 г. Новочебоксарск</c:v>
                </c:pt>
                <c:pt idx="26">
                  <c:v>Судебный участок № 8 Калининского района г. Чебоксары</c:v>
                </c:pt>
                <c:pt idx="27">
                  <c:v>Судебный участок № 2 Моргаушского района</c:v>
                </c:pt>
                <c:pt idx="28">
                  <c:v>Судебный участок № 8 Ленинского района г. Чебоксары</c:v>
                </c:pt>
                <c:pt idx="29">
                  <c:v>Судебный участок № 9 Московского района г. Чебоксары</c:v>
                </c:pt>
                <c:pt idx="30">
                  <c:v>Судебный участок № 1 Цивильского района</c:v>
                </c:pt>
                <c:pt idx="31">
                  <c:v>Судебный участок № 3 Калининского района г. Чебоксары</c:v>
                </c:pt>
                <c:pt idx="32">
                  <c:v>Судебный участок № 2 г. Новочебоксарск</c:v>
                </c:pt>
                <c:pt idx="33">
                  <c:v>Судебный участок № 1 Батыревского района</c:v>
                </c:pt>
                <c:pt idx="34">
                  <c:v>Судебный участок № 3 Чебоксарского района</c:v>
                </c:pt>
                <c:pt idx="35">
                  <c:v>Судебный участок № 1 Комсомольского района</c:v>
                </c:pt>
                <c:pt idx="36">
                  <c:v>Судебный участок № 2 г. Алатырь</c:v>
                </c:pt>
                <c:pt idx="37">
                  <c:v>Судебный участок № 4 Ленинского района г. Чебоксары</c:v>
                </c:pt>
                <c:pt idx="38">
                  <c:v>Судебный участок № 6 Калининского района г. Чебоксары</c:v>
                </c:pt>
                <c:pt idx="39">
                  <c:v>Судебный участок № 1 Козловского района</c:v>
                </c:pt>
                <c:pt idx="40">
                  <c:v>Судебный участок № 4 г. Новочебоксарск</c:v>
                </c:pt>
                <c:pt idx="41">
                  <c:v>Судебный участок № 5 Калининского района г. Чебоксары</c:v>
                </c:pt>
                <c:pt idx="42">
                  <c:v>Судебный участок № 1 г. Алатырь</c:v>
                </c:pt>
                <c:pt idx="43">
                  <c:v>Судебный участок № 7 Ленинского района г. Чебоксары</c:v>
                </c:pt>
                <c:pt idx="44">
                  <c:v>Судебный участок № 1 Моргаушского района</c:v>
                </c:pt>
                <c:pt idx="45">
                  <c:v>Судебный участок № 2 г. Шумерля</c:v>
                </c:pt>
                <c:pt idx="46">
                  <c:v>Судебный участок № 1 Мариинско-Посадского района</c:v>
                </c:pt>
                <c:pt idx="47">
                  <c:v>Судебный участок № 2 Ядринского района</c:v>
                </c:pt>
                <c:pt idx="48">
                  <c:v>Судебный участок № 2 Чебоксарского района</c:v>
                </c:pt>
                <c:pt idx="49">
                  <c:v>Судебный участок № 1 Ибресинского района</c:v>
                </c:pt>
                <c:pt idx="50">
                  <c:v>Судебный участок № 1 Яльчикского района</c:v>
                </c:pt>
                <c:pt idx="51">
                  <c:v>Судебный участок № 1 Чебоксарского района</c:v>
                </c:pt>
                <c:pt idx="52">
                  <c:v>Судебный участок № 1 Красночетайского района</c:v>
                </c:pt>
                <c:pt idx="53">
                  <c:v>Судебный участок № 1 г. Шумерля</c:v>
                </c:pt>
                <c:pt idx="54">
                  <c:v>Судебный участок № 1 Красноармейского района</c:v>
                </c:pt>
                <c:pt idx="55">
                  <c:v>Судебный участок № 1 Канашского района</c:v>
                </c:pt>
                <c:pt idx="56">
                  <c:v>Судебный участок № 2 Батыревского района</c:v>
                </c:pt>
                <c:pt idx="57">
                  <c:v>Судебный участок № 1 Ядринского района</c:v>
                </c:pt>
                <c:pt idx="58">
                  <c:v>Судебный участок № 2 Канашского района</c:v>
                </c:pt>
                <c:pt idx="59">
                  <c:v>Судебный участок № 2 Цивильского района</c:v>
                </c:pt>
                <c:pt idx="60">
                  <c:v>Судебный участок № 2 Вурнарского района</c:v>
                </c:pt>
                <c:pt idx="61">
                  <c:v>Судебный участок № 1 Шумерлинского района</c:v>
                </c:pt>
                <c:pt idx="62">
                  <c:v>Судебный участок № 1 Алатырского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Порецкого района</c:v>
                </c:pt>
                <c:pt idx="66">
                  <c:v>Судебный участок № 1 Вурнарского района</c:v>
                </c:pt>
                <c:pt idx="67">
                  <c:v>Судебный участок № 1 Янтиковского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20224"/>
        <c:axId val="160421760"/>
      </c:lineChart>
      <c:catAx>
        <c:axId val="16042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60421760"/>
        <c:crosses val="autoZero"/>
        <c:auto val="1"/>
        <c:lblAlgn val="ctr"/>
        <c:lblOffset val="100"/>
        <c:noMultiLvlLbl val="0"/>
      </c:catAx>
      <c:valAx>
        <c:axId val="160421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42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493566</xdr:colOff>
      <xdr:row>2</xdr:row>
      <xdr:rowOff>71184</xdr:rowOff>
    </xdr:from>
    <xdr:to>
      <xdr:col>29</xdr:col>
      <xdr:colOff>8659</xdr:colOff>
      <xdr:row>69</xdr:row>
      <xdr:rowOff>122464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13" displayName="Таблица13" ref="A1:C72" totalsRowCount="1" tableBorderDxfId="2">
  <sortState ref="A2:C69">
    <sortCondition descending="1" ref="B69"/>
  </sortState>
  <tableColumns count="3">
    <tableColumn id="1" name=" "/>
    <tableColumn id="2" name="Общее кол-во рассмотренных дел" dataDxfId="1"/>
    <tableColumn id="3" name="Столбец1" totalsRowDxfId="0" dataCellStyle="Обычн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51"/>
  <sheetViews>
    <sheetView tabSelected="1" zoomScale="70" zoomScaleNormal="70" workbookViewId="0">
      <selection activeCell="D22" sqref="D22"/>
    </sheetView>
  </sheetViews>
  <sheetFormatPr defaultRowHeight="15" x14ac:dyDescent="0.25"/>
  <cols>
    <col min="1" max="1" width="75.42578125" customWidth="1"/>
    <col min="2" max="2" width="24.42578125" customWidth="1"/>
    <col min="3" max="3" width="30.7109375" customWidth="1"/>
    <col min="4" max="4" width="12.42578125" customWidth="1"/>
    <col min="5" max="5" width="13.5703125" customWidth="1"/>
    <col min="6" max="6" width="18.7109375" customWidth="1"/>
  </cols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5">
      <c r="A2" s="16" t="s">
        <v>47</v>
      </c>
      <c r="B2" s="16">
        <v>2237</v>
      </c>
      <c r="C2" s="3">
        <v>1149</v>
      </c>
    </row>
    <row r="3" spans="1:3" x14ac:dyDescent="0.25">
      <c r="A3" s="16" t="s">
        <v>71</v>
      </c>
      <c r="B3" s="16">
        <v>1902</v>
      </c>
      <c r="C3" s="3">
        <v>1149</v>
      </c>
    </row>
    <row r="4" spans="1:3" x14ac:dyDescent="0.25">
      <c r="A4" s="16" t="s">
        <v>75</v>
      </c>
      <c r="B4" s="16">
        <v>1836</v>
      </c>
      <c r="C4" s="3">
        <v>1149</v>
      </c>
    </row>
    <row r="5" spans="1:3" x14ac:dyDescent="0.25">
      <c r="A5" s="16" t="s">
        <v>56</v>
      </c>
      <c r="B5" s="16">
        <v>1803</v>
      </c>
      <c r="C5" s="3">
        <v>1149</v>
      </c>
    </row>
    <row r="6" spans="1:3" x14ac:dyDescent="0.25">
      <c r="A6" s="16" t="s">
        <v>62</v>
      </c>
      <c r="B6" s="16">
        <v>1734</v>
      </c>
      <c r="C6" s="3">
        <v>1149</v>
      </c>
    </row>
    <row r="7" spans="1:3" x14ac:dyDescent="0.25">
      <c r="A7" s="16" t="s">
        <v>74</v>
      </c>
      <c r="B7" s="16">
        <v>1734</v>
      </c>
      <c r="C7" s="3">
        <v>1149</v>
      </c>
    </row>
    <row r="8" spans="1:3" x14ac:dyDescent="0.25">
      <c r="A8" s="16" t="s">
        <v>49</v>
      </c>
      <c r="B8" s="16">
        <v>1655</v>
      </c>
      <c r="C8" s="3">
        <v>1149</v>
      </c>
    </row>
    <row r="9" spans="1:3" x14ac:dyDescent="0.25">
      <c r="A9" s="16" t="s">
        <v>22</v>
      </c>
      <c r="B9" s="16">
        <v>1632</v>
      </c>
      <c r="C9" s="3">
        <v>1149</v>
      </c>
    </row>
    <row r="10" spans="1:3" x14ac:dyDescent="0.25">
      <c r="A10" s="16" t="s">
        <v>64</v>
      </c>
      <c r="B10" s="16">
        <v>1548</v>
      </c>
      <c r="C10" s="3">
        <v>1149</v>
      </c>
    </row>
    <row r="11" spans="1:3" x14ac:dyDescent="0.25">
      <c r="A11" s="16" t="s">
        <v>53</v>
      </c>
      <c r="B11" s="16">
        <v>1538</v>
      </c>
      <c r="C11" s="3">
        <v>1149</v>
      </c>
    </row>
    <row r="12" spans="1:3" x14ac:dyDescent="0.25">
      <c r="A12" s="16" t="s">
        <v>54</v>
      </c>
      <c r="B12" s="16">
        <v>1518</v>
      </c>
      <c r="C12" s="3">
        <v>1149</v>
      </c>
    </row>
    <row r="13" spans="1:3" x14ac:dyDescent="0.25">
      <c r="A13" s="16" t="s">
        <v>73</v>
      </c>
      <c r="B13" s="16">
        <v>1515</v>
      </c>
      <c r="C13" s="3">
        <v>1149</v>
      </c>
    </row>
    <row r="14" spans="1:3" x14ac:dyDescent="0.25">
      <c r="A14" s="16" t="s">
        <v>66</v>
      </c>
      <c r="B14" s="16">
        <v>1500</v>
      </c>
      <c r="C14" s="3">
        <v>1149</v>
      </c>
    </row>
    <row r="15" spans="1:3" x14ac:dyDescent="0.25">
      <c r="A15" s="16" t="s">
        <v>61</v>
      </c>
      <c r="B15" s="16">
        <v>1480</v>
      </c>
      <c r="C15" s="3">
        <v>1149</v>
      </c>
    </row>
    <row r="16" spans="1:3" x14ac:dyDescent="0.25">
      <c r="A16" s="16" t="s">
        <v>70</v>
      </c>
      <c r="B16" s="16">
        <v>1471</v>
      </c>
      <c r="C16" s="3">
        <v>1149</v>
      </c>
    </row>
    <row r="17" spans="1:3" x14ac:dyDescent="0.25">
      <c r="A17" s="16" t="s">
        <v>59</v>
      </c>
      <c r="B17" s="16">
        <v>1454</v>
      </c>
      <c r="C17" s="3">
        <v>1149</v>
      </c>
    </row>
    <row r="18" spans="1:3" x14ac:dyDescent="0.25">
      <c r="A18" s="16" t="s">
        <v>52</v>
      </c>
      <c r="B18" s="16">
        <v>1398</v>
      </c>
      <c r="C18" s="3">
        <v>1149</v>
      </c>
    </row>
    <row r="19" spans="1:3" x14ac:dyDescent="0.25">
      <c r="A19" s="16" t="s">
        <v>67</v>
      </c>
      <c r="B19" s="16">
        <v>1392</v>
      </c>
      <c r="C19" s="3">
        <v>1149</v>
      </c>
    </row>
    <row r="20" spans="1:3" x14ac:dyDescent="0.25">
      <c r="A20" s="16" t="s">
        <v>24</v>
      </c>
      <c r="B20" s="16">
        <v>1391</v>
      </c>
      <c r="C20" s="3">
        <v>1149</v>
      </c>
    </row>
    <row r="21" spans="1:3" x14ac:dyDescent="0.25">
      <c r="A21" s="16" t="s">
        <v>76</v>
      </c>
      <c r="B21" s="16">
        <v>1391</v>
      </c>
      <c r="C21" s="3">
        <v>1149</v>
      </c>
    </row>
    <row r="22" spans="1:3" x14ac:dyDescent="0.25">
      <c r="A22" s="16" t="s">
        <v>33</v>
      </c>
      <c r="B22" s="16">
        <v>1377</v>
      </c>
      <c r="C22" s="3">
        <v>1149</v>
      </c>
    </row>
    <row r="23" spans="1:3" x14ac:dyDescent="0.25">
      <c r="A23" s="16" t="s">
        <v>72</v>
      </c>
      <c r="B23" s="16">
        <v>1323</v>
      </c>
      <c r="C23" s="3">
        <v>1149</v>
      </c>
    </row>
    <row r="24" spans="1:3" x14ac:dyDescent="0.25">
      <c r="A24" s="16" t="s">
        <v>63</v>
      </c>
      <c r="B24" s="16">
        <v>1308</v>
      </c>
      <c r="C24" s="3">
        <v>1149</v>
      </c>
    </row>
    <row r="25" spans="1:3" x14ac:dyDescent="0.25">
      <c r="A25" s="16" t="s">
        <v>23</v>
      </c>
      <c r="B25" s="16">
        <v>1296</v>
      </c>
      <c r="C25" s="3">
        <v>1149</v>
      </c>
    </row>
    <row r="26" spans="1:3" x14ac:dyDescent="0.25">
      <c r="A26" s="16" t="s">
        <v>77</v>
      </c>
      <c r="B26" s="16">
        <v>1277</v>
      </c>
      <c r="C26" s="3">
        <v>1149</v>
      </c>
    </row>
    <row r="27" spans="1:3" x14ac:dyDescent="0.25">
      <c r="A27" s="16" t="s">
        <v>51</v>
      </c>
      <c r="B27" s="16">
        <v>1247</v>
      </c>
      <c r="C27" s="3">
        <v>1149</v>
      </c>
    </row>
    <row r="28" spans="1:3" x14ac:dyDescent="0.25">
      <c r="A28" s="16" t="s">
        <v>60</v>
      </c>
      <c r="B28" s="16">
        <v>1200</v>
      </c>
      <c r="C28" s="3">
        <v>1149</v>
      </c>
    </row>
    <row r="29" spans="1:3" x14ac:dyDescent="0.25">
      <c r="A29" s="16" t="s">
        <v>31</v>
      </c>
      <c r="B29" s="16">
        <v>1195</v>
      </c>
      <c r="C29" s="3">
        <v>1149</v>
      </c>
    </row>
    <row r="30" spans="1:3" x14ac:dyDescent="0.25">
      <c r="A30" s="16" t="s">
        <v>69</v>
      </c>
      <c r="B30" s="16">
        <v>1182</v>
      </c>
      <c r="C30" s="3">
        <v>1149</v>
      </c>
    </row>
    <row r="31" spans="1:3" x14ac:dyDescent="0.25">
      <c r="A31" s="16" t="s">
        <v>78</v>
      </c>
      <c r="B31" s="16">
        <v>1174</v>
      </c>
      <c r="C31" s="3">
        <v>1149</v>
      </c>
    </row>
    <row r="32" spans="1:3" x14ac:dyDescent="0.25">
      <c r="A32" s="16" t="s">
        <v>34</v>
      </c>
      <c r="B32" s="16">
        <v>1164</v>
      </c>
      <c r="C32" s="3">
        <v>1149</v>
      </c>
    </row>
    <row r="33" spans="1:3" x14ac:dyDescent="0.25">
      <c r="A33" s="16" t="s">
        <v>55</v>
      </c>
      <c r="B33" s="16">
        <v>1153</v>
      </c>
      <c r="C33" s="3">
        <v>1149</v>
      </c>
    </row>
    <row r="34" spans="1:3" x14ac:dyDescent="0.25">
      <c r="A34" s="16" t="s">
        <v>48</v>
      </c>
      <c r="B34" s="16">
        <v>1134</v>
      </c>
      <c r="C34" s="3">
        <v>1149</v>
      </c>
    </row>
    <row r="35" spans="1:3" x14ac:dyDescent="0.25">
      <c r="A35" s="16" t="s">
        <v>15</v>
      </c>
      <c r="B35" s="16">
        <v>1109</v>
      </c>
      <c r="C35" s="3">
        <v>1149</v>
      </c>
    </row>
    <row r="36" spans="1:3" x14ac:dyDescent="0.25">
      <c r="A36" s="16" t="s">
        <v>38</v>
      </c>
      <c r="B36" s="16">
        <v>1104</v>
      </c>
      <c r="C36" s="3">
        <v>1149</v>
      </c>
    </row>
    <row r="37" spans="1:3" x14ac:dyDescent="0.25">
      <c r="A37" s="16" t="s">
        <v>26</v>
      </c>
      <c r="B37" s="16">
        <v>1101</v>
      </c>
      <c r="C37" s="3">
        <v>1149</v>
      </c>
    </row>
    <row r="38" spans="1:3" x14ac:dyDescent="0.25">
      <c r="A38" s="16" t="s">
        <v>13</v>
      </c>
      <c r="B38" s="16">
        <v>1088</v>
      </c>
      <c r="C38" s="3">
        <v>1149</v>
      </c>
    </row>
    <row r="39" spans="1:3" x14ac:dyDescent="0.25">
      <c r="A39" s="16" t="s">
        <v>65</v>
      </c>
      <c r="B39" s="16">
        <v>1088</v>
      </c>
      <c r="C39" s="3">
        <v>1149</v>
      </c>
    </row>
    <row r="40" spans="1:3" x14ac:dyDescent="0.25">
      <c r="A40" s="16" t="s">
        <v>58</v>
      </c>
      <c r="B40" s="16">
        <v>1078</v>
      </c>
      <c r="C40" s="3">
        <v>1149</v>
      </c>
    </row>
    <row r="41" spans="1:3" x14ac:dyDescent="0.25">
      <c r="A41" s="16" t="s">
        <v>25</v>
      </c>
      <c r="B41" s="16">
        <v>1057</v>
      </c>
      <c r="C41" s="3">
        <v>1149</v>
      </c>
    </row>
    <row r="42" spans="1:3" x14ac:dyDescent="0.25">
      <c r="A42" s="16" t="s">
        <v>50</v>
      </c>
      <c r="B42" s="16">
        <v>1055</v>
      </c>
      <c r="C42" s="3">
        <v>1149</v>
      </c>
    </row>
    <row r="43" spans="1:3" x14ac:dyDescent="0.25">
      <c r="A43" s="16" t="s">
        <v>57</v>
      </c>
      <c r="B43" s="16">
        <v>1051</v>
      </c>
      <c r="C43" s="3">
        <v>1149</v>
      </c>
    </row>
    <row r="44" spans="1:3" ht="15.75" customHeight="1" x14ac:dyDescent="0.25">
      <c r="A44" s="16" t="s">
        <v>12</v>
      </c>
      <c r="B44" s="16">
        <v>1038</v>
      </c>
      <c r="C44" s="3">
        <v>1149</v>
      </c>
    </row>
    <row r="45" spans="1:3" x14ac:dyDescent="0.25">
      <c r="A45" s="16" t="s">
        <v>68</v>
      </c>
      <c r="B45" s="16">
        <v>1007</v>
      </c>
      <c r="C45" s="3">
        <v>1149</v>
      </c>
    </row>
    <row r="46" spans="1:3" x14ac:dyDescent="0.25">
      <c r="A46" s="16" t="s">
        <v>30</v>
      </c>
      <c r="B46" s="16">
        <v>997</v>
      </c>
      <c r="C46" s="3">
        <v>1149</v>
      </c>
    </row>
    <row r="47" spans="1:3" x14ac:dyDescent="0.25">
      <c r="A47" s="16" t="s">
        <v>42</v>
      </c>
      <c r="B47" s="16">
        <v>986</v>
      </c>
      <c r="C47" s="3">
        <v>1149</v>
      </c>
    </row>
    <row r="48" spans="1:3" x14ac:dyDescent="0.25">
      <c r="A48" s="16" t="s">
        <v>29</v>
      </c>
      <c r="B48" s="16">
        <v>964</v>
      </c>
      <c r="C48" s="3">
        <v>1149</v>
      </c>
    </row>
    <row r="49" spans="1:3" x14ac:dyDescent="0.25">
      <c r="A49" s="16" t="s">
        <v>44</v>
      </c>
      <c r="B49" s="16">
        <v>930</v>
      </c>
      <c r="C49" s="3">
        <v>1149</v>
      </c>
    </row>
    <row r="50" spans="1:3" x14ac:dyDescent="0.25">
      <c r="A50" s="16" t="s">
        <v>37</v>
      </c>
      <c r="B50" s="16">
        <v>914</v>
      </c>
      <c r="C50" s="3">
        <v>1149</v>
      </c>
    </row>
    <row r="51" spans="1:3" x14ac:dyDescent="0.25">
      <c r="A51" s="16" t="s">
        <v>19</v>
      </c>
      <c r="B51" s="16">
        <v>886</v>
      </c>
      <c r="C51" s="3">
        <v>1149</v>
      </c>
    </row>
    <row r="52" spans="1:3" x14ac:dyDescent="0.25">
      <c r="A52" s="16" t="s">
        <v>45</v>
      </c>
      <c r="B52" s="16">
        <v>881</v>
      </c>
      <c r="C52" s="3">
        <v>1149</v>
      </c>
    </row>
    <row r="53" spans="1:3" x14ac:dyDescent="0.25">
      <c r="A53" s="16" t="s">
        <v>36</v>
      </c>
      <c r="B53" s="16">
        <v>873</v>
      </c>
      <c r="C53" s="3">
        <v>1149</v>
      </c>
    </row>
    <row r="54" spans="1:3" x14ac:dyDescent="0.25">
      <c r="A54" s="16" t="s">
        <v>28</v>
      </c>
      <c r="B54" s="16">
        <v>870</v>
      </c>
      <c r="C54" s="3">
        <v>1149</v>
      </c>
    </row>
    <row r="55" spans="1:3" x14ac:dyDescent="0.25">
      <c r="A55" s="16" t="s">
        <v>41</v>
      </c>
      <c r="B55" s="16">
        <v>865</v>
      </c>
      <c r="C55" s="3">
        <v>1149</v>
      </c>
    </row>
    <row r="56" spans="1:3" x14ac:dyDescent="0.25">
      <c r="A56" s="16" t="s">
        <v>27</v>
      </c>
      <c r="B56" s="16">
        <v>784</v>
      </c>
      <c r="C56" s="3">
        <v>1149</v>
      </c>
    </row>
    <row r="57" spans="1:3" x14ac:dyDescent="0.25">
      <c r="A57" s="16" t="s">
        <v>20</v>
      </c>
      <c r="B57" s="16">
        <v>757</v>
      </c>
      <c r="C57" s="3">
        <v>1149</v>
      </c>
    </row>
    <row r="58" spans="1:3" x14ac:dyDescent="0.25">
      <c r="A58" s="16" t="s">
        <v>16</v>
      </c>
      <c r="B58" s="16">
        <v>736</v>
      </c>
      <c r="C58" s="3">
        <v>1149</v>
      </c>
    </row>
    <row r="59" spans="1:3" x14ac:dyDescent="0.25">
      <c r="A59" s="16" t="s">
        <v>43</v>
      </c>
      <c r="B59" s="16">
        <v>691</v>
      </c>
      <c r="C59" s="3">
        <v>1149</v>
      </c>
    </row>
    <row r="60" spans="1:3" x14ac:dyDescent="0.25">
      <c r="A60" s="16" t="s">
        <v>21</v>
      </c>
      <c r="B60" s="16">
        <v>685</v>
      </c>
      <c r="C60" s="3">
        <v>1149</v>
      </c>
    </row>
    <row r="61" spans="1:3" x14ac:dyDescent="0.25">
      <c r="A61" s="16" t="s">
        <v>35</v>
      </c>
      <c r="B61" s="16">
        <v>683</v>
      </c>
      <c r="C61" s="3">
        <v>1149</v>
      </c>
    </row>
    <row r="62" spans="1:3" x14ac:dyDescent="0.25">
      <c r="A62" s="16" t="s">
        <v>18</v>
      </c>
      <c r="B62" s="16">
        <v>652</v>
      </c>
      <c r="C62" s="3">
        <v>1149</v>
      </c>
    </row>
    <row r="63" spans="1:3" x14ac:dyDescent="0.25">
      <c r="A63" s="16" t="s">
        <v>40</v>
      </c>
      <c r="B63" s="16">
        <v>645</v>
      </c>
      <c r="C63" s="3">
        <v>1149</v>
      </c>
    </row>
    <row r="64" spans="1:3" x14ac:dyDescent="0.25">
      <c r="A64" s="16" t="s">
        <v>11</v>
      </c>
      <c r="B64" s="16">
        <v>603</v>
      </c>
      <c r="C64" s="3">
        <v>1149</v>
      </c>
    </row>
    <row r="65" spans="1:6" x14ac:dyDescent="0.25">
      <c r="A65" s="16" t="s">
        <v>39</v>
      </c>
      <c r="B65" s="16">
        <v>589</v>
      </c>
      <c r="C65" s="3">
        <v>1149</v>
      </c>
    </row>
    <row r="66" spans="1:6" x14ac:dyDescent="0.25">
      <c r="A66" s="16" t="s">
        <v>14</v>
      </c>
      <c r="B66" s="16">
        <v>585</v>
      </c>
      <c r="C66" s="3">
        <v>1149</v>
      </c>
    </row>
    <row r="67" spans="1:6" x14ac:dyDescent="0.25">
      <c r="A67" s="16" t="s">
        <v>32</v>
      </c>
      <c r="B67" s="16">
        <v>539</v>
      </c>
      <c r="C67" s="3">
        <v>1149</v>
      </c>
    </row>
    <row r="68" spans="1:6" x14ac:dyDescent="0.25">
      <c r="A68" s="16" t="s">
        <v>17</v>
      </c>
      <c r="B68" s="16">
        <v>531</v>
      </c>
      <c r="C68" s="3">
        <v>1149</v>
      </c>
    </row>
    <row r="69" spans="1:6" x14ac:dyDescent="0.25">
      <c r="A69" s="16" t="s">
        <v>46</v>
      </c>
      <c r="B69" s="16">
        <v>523</v>
      </c>
      <c r="C69" s="3">
        <v>1149</v>
      </c>
    </row>
    <row r="70" spans="1:6" x14ac:dyDescent="0.25">
      <c r="C70" s="3"/>
    </row>
    <row r="71" spans="1:6" x14ac:dyDescent="0.25">
      <c r="C71" s="2"/>
    </row>
    <row r="72" spans="1:6" x14ac:dyDescent="0.25">
      <c r="C72" s="2"/>
    </row>
    <row r="73" spans="1:6" x14ac:dyDescent="0.25">
      <c r="A73" t="s">
        <v>3</v>
      </c>
      <c r="B73">
        <f xml:space="preserve"> SUM(Таблица13[Общее кол-во рассмотренных дел])</f>
        <v>78104</v>
      </c>
    </row>
    <row r="74" spans="1:6" x14ac:dyDescent="0.25">
      <c r="A74" t="s">
        <v>4</v>
      </c>
      <c r="B74">
        <f>AVERAGE(Таблица13[Общее кол-во рассмотренных дел])</f>
        <v>1148.5882352941176</v>
      </c>
    </row>
    <row r="75" spans="1:6" x14ac:dyDescent="0.25"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ht="15.75" x14ac:dyDescent="0.25">
      <c r="A78" s="4"/>
      <c r="B78" s="5"/>
      <c r="C78" s="1"/>
      <c r="D78" s="1"/>
      <c r="E78" s="1"/>
      <c r="F78" s="1"/>
    </row>
    <row r="79" spans="1:6" ht="15.75" x14ac:dyDescent="0.25">
      <c r="A79" s="4"/>
      <c r="B79" s="5"/>
      <c r="C79" s="1"/>
      <c r="D79" s="1"/>
      <c r="E79" s="1"/>
      <c r="F79" s="1"/>
    </row>
    <row r="80" spans="1:6" ht="15.75" x14ac:dyDescent="0.25">
      <c r="A80" s="6"/>
      <c r="B80" s="5"/>
      <c r="C80" s="1"/>
      <c r="D80" s="1"/>
      <c r="E80" s="1"/>
      <c r="F80" s="1"/>
    </row>
    <row r="81" spans="1:6" ht="15.75" x14ac:dyDescent="0.25">
      <c r="A81" s="4" t="s">
        <v>47</v>
      </c>
      <c r="B81" s="5">
        <v>2237</v>
      </c>
      <c r="C81" s="1"/>
      <c r="D81" s="1"/>
      <c r="E81" s="1"/>
      <c r="F81" s="1"/>
    </row>
    <row r="82" spans="1:6" ht="15.75" x14ac:dyDescent="0.25">
      <c r="A82" s="4" t="s">
        <v>71</v>
      </c>
      <c r="B82" s="5">
        <v>1902</v>
      </c>
      <c r="C82" s="1"/>
      <c r="D82" s="1"/>
      <c r="E82" s="1"/>
      <c r="F82" s="1"/>
    </row>
    <row r="83" spans="1:6" ht="15.75" x14ac:dyDescent="0.25">
      <c r="A83" s="4" t="s">
        <v>75</v>
      </c>
      <c r="B83" s="5">
        <v>1836</v>
      </c>
      <c r="C83" s="1"/>
      <c r="D83" s="1"/>
      <c r="E83" s="1"/>
      <c r="F83" s="1"/>
    </row>
    <row r="84" spans="1:6" ht="15.75" x14ac:dyDescent="0.25">
      <c r="A84" s="4" t="s">
        <v>56</v>
      </c>
      <c r="B84" s="5">
        <v>1803</v>
      </c>
      <c r="C84" s="1"/>
      <c r="D84" s="1"/>
      <c r="E84" s="1"/>
      <c r="F84" s="1"/>
    </row>
    <row r="85" spans="1:6" ht="15.75" x14ac:dyDescent="0.25">
      <c r="A85" s="4" t="s">
        <v>62</v>
      </c>
      <c r="B85" s="5">
        <v>1734</v>
      </c>
      <c r="C85" s="1"/>
      <c r="D85" s="1"/>
      <c r="E85" s="1"/>
      <c r="F85" s="1"/>
    </row>
    <row r="86" spans="1:6" ht="15.75" x14ac:dyDescent="0.25">
      <c r="A86" s="4" t="s">
        <v>74</v>
      </c>
      <c r="B86" s="5">
        <v>1734</v>
      </c>
      <c r="C86" s="1"/>
      <c r="D86" s="1"/>
      <c r="E86" s="1"/>
      <c r="F86" s="1"/>
    </row>
    <row r="87" spans="1:6" ht="15.75" x14ac:dyDescent="0.25">
      <c r="A87" s="4" t="s">
        <v>49</v>
      </c>
      <c r="B87" s="5">
        <v>1655</v>
      </c>
      <c r="C87" s="1"/>
      <c r="D87" s="1"/>
      <c r="E87" s="1"/>
      <c r="F87" s="1"/>
    </row>
    <row r="88" spans="1:6" ht="15.75" x14ac:dyDescent="0.25">
      <c r="A88" s="4" t="s">
        <v>22</v>
      </c>
      <c r="B88" s="5">
        <v>1632</v>
      </c>
      <c r="C88" s="1"/>
      <c r="D88" s="1"/>
      <c r="E88" s="1"/>
      <c r="F88" s="1"/>
    </row>
    <row r="89" spans="1:6" ht="15.75" x14ac:dyDescent="0.25">
      <c r="A89" s="4" t="s">
        <v>64</v>
      </c>
      <c r="B89" s="5">
        <v>1548</v>
      </c>
      <c r="C89" s="1"/>
      <c r="D89" s="1"/>
      <c r="E89" s="1"/>
      <c r="F89" s="1"/>
    </row>
    <row r="90" spans="1:6" ht="15.75" x14ac:dyDescent="0.25">
      <c r="A90" s="4" t="s">
        <v>53</v>
      </c>
      <c r="B90" s="5">
        <v>1538</v>
      </c>
      <c r="C90" s="1"/>
      <c r="D90" s="1"/>
      <c r="E90" s="1"/>
      <c r="F90" s="1"/>
    </row>
    <row r="91" spans="1:6" ht="15.75" x14ac:dyDescent="0.25">
      <c r="A91" s="4" t="s">
        <v>54</v>
      </c>
      <c r="B91" s="5">
        <v>1518</v>
      </c>
      <c r="C91" s="1"/>
      <c r="D91" s="1"/>
      <c r="E91" s="1"/>
      <c r="F91" s="1"/>
    </row>
    <row r="92" spans="1:6" ht="15.75" x14ac:dyDescent="0.25">
      <c r="A92" s="4" t="s">
        <v>73</v>
      </c>
      <c r="B92" s="5">
        <v>1515</v>
      </c>
      <c r="C92" s="1"/>
      <c r="D92" s="1"/>
      <c r="E92" s="1"/>
      <c r="F92" s="1"/>
    </row>
    <row r="93" spans="1:6" ht="15.75" x14ac:dyDescent="0.25">
      <c r="A93" s="6" t="s">
        <v>66</v>
      </c>
      <c r="B93" s="5">
        <v>1500</v>
      </c>
      <c r="C93" s="1"/>
      <c r="D93" s="1"/>
      <c r="E93" s="1"/>
      <c r="F93" s="1"/>
    </row>
    <row r="94" spans="1:6" ht="15.75" x14ac:dyDescent="0.25">
      <c r="A94" s="4" t="s">
        <v>61</v>
      </c>
      <c r="B94" s="5">
        <v>1480</v>
      </c>
      <c r="C94" s="1"/>
      <c r="D94" s="1"/>
      <c r="E94" s="1"/>
      <c r="F94" s="1"/>
    </row>
    <row r="95" spans="1:6" ht="15.75" x14ac:dyDescent="0.25">
      <c r="A95" s="4" t="s">
        <v>70</v>
      </c>
      <c r="B95" s="5">
        <v>1471</v>
      </c>
      <c r="C95" s="1"/>
      <c r="D95" s="1"/>
      <c r="E95" s="1"/>
      <c r="F95" s="1"/>
    </row>
    <row r="96" spans="1:6" ht="15.75" x14ac:dyDescent="0.25">
      <c r="A96" s="4" t="s">
        <v>59</v>
      </c>
      <c r="B96" s="5">
        <v>1454</v>
      </c>
      <c r="C96" s="1"/>
      <c r="D96" s="1"/>
      <c r="E96" s="1"/>
      <c r="F96" s="1"/>
    </row>
    <row r="97" spans="1:6" ht="15.75" x14ac:dyDescent="0.25">
      <c r="A97" s="4" t="s">
        <v>52</v>
      </c>
      <c r="B97" s="5">
        <v>1398</v>
      </c>
      <c r="C97" s="1"/>
      <c r="D97" s="1"/>
      <c r="E97" s="1"/>
      <c r="F97" s="1"/>
    </row>
    <row r="98" spans="1:6" ht="15.75" x14ac:dyDescent="0.25">
      <c r="A98" s="4" t="s">
        <v>67</v>
      </c>
      <c r="B98" s="5">
        <v>1392</v>
      </c>
      <c r="C98" s="1"/>
      <c r="D98" s="1"/>
      <c r="E98" s="1"/>
      <c r="F98" s="1"/>
    </row>
    <row r="99" spans="1:6" ht="15.75" x14ac:dyDescent="0.25">
      <c r="A99" s="4" t="s">
        <v>24</v>
      </c>
      <c r="B99" s="5">
        <v>1391</v>
      </c>
      <c r="C99" s="1"/>
      <c r="D99" s="1"/>
      <c r="E99" s="1"/>
      <c r="F99" s="1"/>
    </row>
    <row r="100" spans="1:6" ht="15.75" x14ac:dyDescent="0.25">
      <c r="A100" s="4" t="s">
        <v>76</v>
      </c>
      <c r="B100" s="5">
        <v>1391</v>
      </c>
      <c r="C100" s="1"/>
      <c r="D100" s="1"/>
      <c r="E100" s="1"/>
      <c r="F100" s="1"/>
    </row>
    <row r="101" spans="1:6" ht="15.75" x14ac:dyDescent="0.25">
      <c r="A101" s="7" t="s">
        <v>33</v>
      </c>
      <c r="B101" s="5">
        <v>1377</v>
      </c>
      <c r="C101" s="1"/>
      <c r="D101" s="1"/>
      <c r="E101" s="1"/>
      <c r="F101" s="1"/>
    </row>
    <row r="102" spans="1:6" ht="15.75" x14ac:dyDescent="0.25">
      <c r="A102" s="4" t="s">
        <v>72</v>
      </c>
      <c r="B102" s="5">
        <v>1323</v>
      </c>
      <c r="C102" s="1"/>
      <c r="D102" s="1"/>
      <c r="E102" s="1"/>
      <c r="F102" s="1"/>
    </row>
    <row r="103" spans="1:6" ht="15.75" x14ac:dyDescent="0.25">
      <c r="A103" s="4" t="s">
        <v>63</v>
      </c>
      <c r="B103" s="5">
        <v>1308</v>
      </c>
      <c r="C103" s="1"/>
      <c r="D103" s="1"/>
      <c r="E103" s="1"/>
      <c r="F103" s="1"/>
    </row>
    <row r="104" spans="1:6" ht="15.75" x14ac:dyDescent="0.25">
      <c r="A104" s="4" t="s">
        <v>23</v>
      </c>
      <c r="B104" s="5">
        <v>1296</v>
      </c>
      <c r="C104" s="1"/>
      <c r="D104" s="1"/>
      <c r="E104" s="1"/>
      <c r="F104" s="1"/>
    </row>
    <row r="105" spans="1:6" ht="15.75" x14ac:dyDescent="0.25">
      <c r="A105" s="6" t="s">
        <v>77</v>
      </c>
      <c r="B105" s="5">
        <v>1277</v>
      </c>
      <c r="C105" s="1"/>
      <c r="D105" s="1"/>
      <c r="E105" s="1"/>
      <c r="F105" s="1"/>
    </row>
    <row r="106" spans="1:6" ht="15.75" x14ac:dyDescent="0.25">
      <c r="A106" s="4" t="s">
        <v>51</v>
      </c>
      <c r="B106" s="5">
        <v>1247</v>
      </c>
      <c r="C106" s="1"/>
      <c r="D106" s="1"/>
      <c r="E106" s="1"/>
      <c r="F106" s="1"/>
    </row>
    <row r="107" spans="1:6" ht="15.75" x14ac:dyDescent="0.25">
      <c r="A107" s="4" t="s">
        <v>60</v>
      </c>
      <c r="B107" s="5">
        <v>1200</v>
      </c>
      <c r="C107" s="1"/>
      <c r="D107" s="1"/>
      <c r="E107" s="1"/>
      <c r="F107" s="1"/>
    </row>
    <row r="108" spans="1:6" x14ac:dyDescent="0.25">
      <c r="A108" s="1" t="s">
        <v>31</v>
      </c>
      <c r="B108" s="1">
        <v>1195</v>
      </c>
      <c r="C108" s="1"/>
      <c r="D108" s="1"/>
      <c r="E108" s="1"/>
      <c r="F108" s="1"/>
    </row>
    <row r="109" spans="1:6" ht="15.75" x14ac:dyDescent="0.25">
      <c r="A109" s="4" t="s">
        <v>69</v>
      </c>
      <c r="B109" s="5">
        <v>1182</v>
      </c>
      <c r="C109" s="1"/>
      <c r="D109" s="1"/>
      <c r="E109" s="1"/>
      <c r="F109" s="1"/>
    </row>
    <row r="110" spans="1:6" ht="15.75" x14ac:dyDescent="0.25">
      <c r="A110" s="4" t="s">
        <v>78</v>
      </c>
      <c r="B110" s="5">
        <v>1174</v>
      </c>
      <c r="C110" s="1"/>
      <c r="D110" s="1"/>
      <c r="E110" s="1"/>
      <c r="F110" s="1"/>
    </row>
    <row r="111" spans="1:6" ht="15.75" x14ac:dyDescent="0.25">
      <c r="A111" s="4" t="s">
        <v>34</v>
      </c>
      <c r="B111" s="5">
        <v>1164</v>
      </c>
      <c r="C111" s="1"/>
      <c r="D111" s="1"/>
      <c r="E111" s="1"/>
      <c r="F111" s="1"/>
    </row>
    <row r="112" spans="1:6" ht="15.75" x14ac:dyDescent="0.25">
      <c r="A112" s="6" t="s">
        <v>55</v>
      </c>
      <c r="B112" s="5">
        <v>1153</v>
      </c>
      <c r="C112" s="1"/>
      <c r="D112" s="1"/>
      <c r="E112" s="1"/>
      <c r="F112" s="1"/>
    </row>
    <row r="113" spans="1:6" ht="15.75" x14ac:dyDescent="0.25">
      <c r="A113" s="4" t="s">
        <v>48</v>
      </c>
      <c r="B113" s="5">
        <v>1134</v>
      </c>
      <c r="C113" s="1"/>
      <c r="D113" s="1"/>
      <c r="E113" s="1"/>
      <c r="F113" s="1"/>
    </row>
    <row r="114" spans="1:6" ht="15.75" x14ac:dyDescent="0.25">
      <c r="A114" s="4" t="s">
        <v>15</v>
      </c>
      <c r="B114" s="5">
        <v>1109</v>
      </c>
      <c r="C114" s="1"/>
      <c r="D114" s="1"/>
      <c r="E114" s="1"/>
      <c r="F114" s="1"/>
    </row>
    <row r="115" spans="1:6" ht="15.75" x14ac:dyDescent="0.25">
      <c r="A115" s="4" t="s">
        <v>38</v>
      </c>
      <c r="B115" s="5">
        <v>1104</v>
      </c>
      <c r="C115" s="1"/>
      <c r="D115" s="1"/>
      <c r="E115" s="1"/>
      <c r="F115" s="1"/>
    </row>
    <row r="116" spans="1:6" ht="15.75" x14ac:dyDescent="0.25">
      <c r="A116" s="4" t="s">
        <v>26</v>
      </c>
      <c r="B116" s="5">
        <v>1101</v>
      </c>
      <c r="C116" s="1"/>
      <c r="D116" s="1"/>
      <c r="E116" s="1"/>
      <c r="F116" s="1"/>
    </row>
    <row r="117" spans="1:6" ht="15.75" x14ac:dyDescent="0.25">
      <c r="A117" s="6" t="s">
        <v>13</v>
      </c>
      <c r="B117" s="5">
        <v>1088</v>
      </c>
      <c r="C117" s="1"/>
      <c r="D117" s="1"/>
      <c r="E117" s="1"/>
      <c r="F117" s="1"/>
    </row>
    <row r="118" spans="1:6" ht="15.75" x14ac:dyDescent="0.25">
      <c r="A118" s="4" t="s">
        <v>65</v>
      </c>
      <c r="B118" s="5">
        <v>1088</v>
      </c>
      <c r="C118" s="1"/>
      <c r="D118" s="1"/>
      <c r="E118" s="1"/>
      <c r="F118" s="1"/>
    </row>
    <row r="119" spans="1:6" ht="15.75" x14ac:dyDescent="0.25">
      <c r="A119" s="4" t="s">
        <v>58</v>
      </c>
      <c r="B119" s="5">
        <v>1078</v>
      </c>
      <c r="C119" s="1"/>
      <c r="D119" s="1"/>
      <c r="E119" s="1"/>
      <c r="F119" s="1"/>
    </row>
    <row r="120" spans="1:6" ht="15.75" x14ac:dyDescent="0.25">
      <c r="A120" s="4" t="s">
        <v>25</v>
      </c>
      <c r="B120" s="5">
        <v>1057</v>
      </c>
      <c r="C120" s="1"/>
      <c r="D120" s="1"/>
      <c r="E120" s="1"/>
      <c r="F120" s="1"/>
    </row>
    <row r="121" spans="1:6" ht="15.75" x14ac:dyDescent="0.25">
      <c r="A121" s="4" t="s">
        <v>50</v>
      </c>
      <c r="B121" s="5">
        <v>1055</v>
      </c>
      <c r="C121" s="1"/>
      <c r="D121" s="1"/>
      <c r="E121" s="1"/>
      <c r="F121" s="1"/>
    </row>
    <row r="122" spans="1:6" ht="15.75" x14ac:dyDescent="0.25">
      <c r="A122" s="4" t="s">
        <v>57</v>
      </c>
      <c r="B122" s="5">
        <v>1051</v>
      </c>
      <c r="C122" s="1"/>
      <c r="D122" s="1"/>
      <c r="E122" s="1"/>
      <c r="F122" s="1"/>
    </row>
    <row r="123" spans="1:6" ht="15.75" x14ac:dyDescent="0.25">
      <c r="A123" s="4" t="s">
        <v>12</v>
      </c>
      <c r="B123" s="5">
        <v>1038</v>
      </c>
      <c r="C123" s="1"/>
      <c r="D123" s="1"/>
      <c r="E123" s="1"/>
      <c r="F123" s="1"/>
    </row>
    <row r="124" spans="1:6" ht="15.75" x14ac:dyDescent="0.25">
      <c r="A124" s="4" t="s">
        <v>68</v>
      </c>
      <c r="B124" s="5">
        <v>1007</v>
      </c>
      <c r="C124" s="1"/>
      <c r="D124" s="1"/>
      <c r="E124" s="1"/>
      <c r="F124" s="1"/>
    </row>
    <row r="125" spans="1:6" ht="15.75" x14ac:dyDescent="0.25">
      <c r="A125" s="4" t="s">
        <v>30</v>
      </c>
      <c r="B125" s="5">
        <v>997</v>
      </c>
      <c r="C125" s="1"/>
      <c r="D125" s="1"/>
      <c r="E125" s="1"/>
      <c r="F125" s="1"/>
    </row>
    <row r="126" spans="1:6" ht="15.75" x14ac:dyDescent="0.25">
      <c r="A126" s="4" t="s">
        <v>42</v>
      </c>
      <c r="B126" s="5">
        <v>986</v>
      </c>
      <c r="C126" s="1"/>
      <c r="D126" s="1"/>
      <c r="E126" s="1"/>
      <c r="F126" s="1"/>
    </row>
    <row r="127" spans="1:6" ht="15.75" x14ac:dyDescent="0.25">
      <c r="A127" s="4" t="s">
        <v>29</v>
      </c>
      <c r="B127" s="5">
        <v>964</v>
      </c>
      <c r="C127" s="1"/>
      <c r="D127" s="1"/>
      <c r="E127" s="1"/>
      <c r="F127" s="1"/>
    </row>
    <row r="128" spans="1:6" ht="15.75" x14ac:dyDescent="0.25">
      <c r="A128" s="6" t="s">
        <v>44</v>
      </c>
      <c r="B128" s="5">
        <v>930</v>
      </c>
      <c r="C128" s="1"/>
      <c r="D128" s="1"/>
      <c r="E128" s="1"/>
      <c r="F128" s="1"/>
    </row>
    <row r="129" spans="1:6" ht="15.75" x14ac:dyDescent="0.25">
      <c r="A129" s="4" t="s">
        <v>37</v>
      </c>
      <c r="B129" s="5">
        <v>914</v>
      </c>
      <c r="C129" s="1"/>
      <c r="D129" s="1"/>
      <c r="E129" s="1"/>
      <c r="F129" s="1"/>
    </row>
    <row r="130" spans="1:6" ht="15.75" x14ac:dyDescent="0.25">
      <c r="A130" s="4" t="s">
        <v>19</v>
      </c>
      <c r="B130" s="5">
        <v>886</v>
      </c>
      <c r="C130" s="1"/>
      <c r="D130" s="1"/>
      <c r="E130" s="1"/>
      <c r="F130" s="1"/>
    </row>
    <row r="131" spans="1:6" ht="15.75" x14ac:dyDescent="0.25">
      <c r="A131" s="4" t="s">
        <v>45</v>
      </c>
      <c r="B131" s="5">
        <v>881</v>
      </c>
      <c r="C131" s="1"/>
      <c r="D131" s="1"/>
      <c r="E131" s="1"/>
      <c r="F131" s="1"/>
    </row>
    <row r="132" spans="1:6" ht="15.75" x14ac:dyDescent="0.25">
      <c r="A132" s="4" t="s">
        <v>36</v>
      </c>
      <c r="B132" s="5">
        <v>873</v>
      </c>
      <c r="C132" s="1"/>
      <c r="D132" s="1"/>
      <c r="E132" s="1"/>
      <c r="F132" s="1"/>
    </row>
    <row r="133" spans="1:6" ht="15.75" x14ac:dyDescent="0.25">
      <c r="A133" s="4" t="s">
        <v>28</v>
      </c>
      <c r="B133" s="5">
        <v>870</v>
      </c>
      <c r="C133" s="1"/>
      <c r="D133" s="1"/>
      <c r="E133" s="1"/>
      <c r="F133" s="1"/>
    </row>
    <row r="134" spans="1:6" ht="15.75" x14ac:dyDescent="0.25">
      <c r="A134" s="4" t="s">
        <v>41</v>
      </c>
      <c r="B134" s="5">
        <v>865</v>
      </c>
      <c r="C134" s="1"/>
      <c r="D134" s="1"/>
      <c r="E134" s="1"/>
      <c r="F134" s="1"/>
    </row>
    <row r="135" spans="1:6" x14ac:dyDescent="0.25">
      <c r="A135" s="1" t="s">
        <v>27</v>
      </c>
      <c r="B135" s="1">
        <v>784</v>
      </c>
      <c r="C135" s="1"/>
      <c r="D135" s="1"/>
      <c r="E135" s="1"/>
      <c r="F135" s="1"/>
    </row>
    <row r="136" spans="1:6" ht="15.75" x14ac:dyDescent="0.25">
      <c r="A136" s="8" t="s">
        <v>20</v>
      </c>
      <c r="B136" s="5">
        <v>757</v>
      </c>
      <c r="C136" s="1"/>
      <c r="D136" s="1"/>
      <c r="E136" s="1"/>
      <c r="F136" s="1"/>
    </row>
    <row r="137" spans="1:6" ht="15.75" x14ac:dyDescent="0.25">
      <c r="A137" s="4" t="s">
        <v>16</v>
      </c>
      <c r="B137" s="5">
        <v>736</v>
      </c>
      <c r="C137" s="1"/>
      <c r="D137" s="1"/>
      <c r="E137" s="1"/>
      <c r="F137" s="1"/>
    </row>
    <row r="138" spans="1:6" x14ac:dyDescent="0.25">
      <c r="A138" s="1" t="s">
        <v>43</v>
      </c>
      <c r="B138" s="5">
        <v>691</v>
      </c>
      <c r="C138" s="1"/>
      <c r="D138" s="1"/>
      <c r="E138" s="1"/>
      <c r="F138" s="1"/>
    </row>
    <row r="139" spans="1:6" ht="15.75" x14ac:dyDescent="0.25">
      <c r="A139" s="4" t="s">
        <v>21</v>
      </c>
      <c r="B139" s="5">
        <v>685</v>
      </c>
      <c r="C139" s="1"/>
      <c r="D139" s="1"/>
      <c r="E139" s="1"/>
      <c r="F139" s="1"/>
    </row>
    <row r="140" spans="1:6" ht="15.75" x14ac:dyDescent="0.25">
      <c r="A140" s="4" t="s">
        <v>35</v>
      </c>
      <c r="B140" s="5">
        <v>683</v>
      </c>
      <c r="C140" s="1"/>
      <c r="D140" s="1"/>
      <c r="E140" s="1"/>
      <c r="F140" s="1"/>
    </row>
    <row r="141" spans="1:6" ht="15.75" x14ac:dyDescent="0.25">
      <c r="A141" s="4" t="s">
        <v>18</v>
      </c>
      <c r="B141" s="5">
        <v>652</v>
      </c>
      <c r="C141" s="1"/>
      <c r="D141" s="1"/>
      <c r="E141" s="1"/>
      <c r="F141" s="1"/>
    </row>
    <row r="142" spans="1:6" ht="15.75" x14ac:dyDescent="0.25">
      <c r="A142" s="4" t="s">
        <v>40</v>
      </c>
      <c r="B142" s="5">
        <v>645</v>
      </c>
      <c r="C142" s="1"/>
      <c r="D142" s="1"/>
      <c r="E142" s="1"/>
      <c r="F142" s="1"/>
    </row>
    <row r="143" spans="1:6" ht="15.75" x14ac:dyDescent="0.25">
      <c r="A143" s="4" t="s">
        <v>11</v>
      </c>
      <c r="B143" s="5">
        <v>603</v>
      </c>
      <c r="C143" s="1"/>
      <c r="D143" s="1"/>
      <c r="E143" s="1"/>
      <c r="F143" s="1"/>
    </row>
    <row r="144" spans="1:6" ht="15.75" x14ac:dyDescent="0.25">
      <c r="A144" s="4" t="s">
        <v>39</v>
      </c>
      <c r="B144" s="5">
        <v>589</v>
      </c>
      <c r="C144" s="1"/>
      <c r="D144" s="1"/>
      <c r="E144" s="1"/>
      <c r="F144" s="1"/>
    </row>
    <row r="145" spans="1:6" ht="15.75" x14ac:dyDescent="0.25">
      <c r="A145" s="6" t="s">
        <v>14</v>
      </c>
      <c r="B145" s="5">
        <v>585</v>
      </c>
      <c r="C145" s="1"/>
      <c r="D145" s="1"/>
      <c r="E145" s="1"/>
      <c r="F145" s="1"/>
    </row>
    <row r="146" spans="1:6" ht="15.75" x14ac:dyDescent="0.25">
      <c r="A146" s="4" t="s">
        <v>32</v>
      </c>
      <c r="B146" s="5">
        <v>539</v>
      </c>
      <c r="C146" s="1"/>
      <c r="D146" s="1"/>
      <c r="E146" s="1"/>
      <c r="F146" s="1"/>
    </row>
    <row r="147" spans="1:6" ht="15.75" x14ac:dyDescent="0.25">
      <c r="A147" s="4" t="s">
        <v>17</v>
      </c>
      <c r="B147" s="5">
        <v>531</v>
      </c>
      <c r="C147" s="1"/>
      <c r="D147" s="1"/>
      <c r="E147" s="1"/>
      <c r="F147" s="1"/>
    </row>
    <row r="148" spans="1:6" ht="15.75" x14ac:dyDescent="0.25">
      <c r="A148" s="4" t="s">
        <v>46</v>
      </c>
      <c r="B148" s="5">
        <v>523</v>
      </c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</row>
  </sheetData>
  <sortState ref="A81:B148">
    <sortCondition descending="1" ref="B81:B148"/>
  </sortState>
  <pageMargins left="0.7" right="0.7" top="0.75" bottom="0.75" header="0.3" footer="0.3"/>
  <pageSetup paperSize="9" scale="9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58" workbookViewId="0">
      <selection activeCell="G69" activeCellId="1" sqref="A2:A69 G2:G69"/>
    </sheetView>
  </sheetViews>
  <sheetFormatPr defaultRowHeight="15" x14ac:dyDescent="0.25"/>
  <cols>
    <col min="1" max="1" width="80" customWidth="1"/>
    <col min="2" max="2" width="11.42578125" customWidth="1"/>
    <col min="3" max="3" width="15" customWidth="1"/>
    <col min="4" max="4" width="20.7109375" customWidth="1"/>
  </cols>
  <sheetData>
    <row r="1" spans="1:7" x14ac:dyDescent="0.25">
      <c r="A1" s="15"/>
      <c r="B1" s="17" t="s">
        <v>5</v>
      </c>
      <c r="C1" s="17" t="s">
        <v>6</v>
      </c>
      <c r="D1" s="17" t="s">
        <v>7</v>
      </c>
      <c r="E1" s="17" t="s">
        <v>8</v>
      </c>
      <c r="F1" s="17"/>
      <c r="G1" s="17" t="s">
        <v>9</v>
      </c>
    </row>
    <row r="2" spans="1:7" x14ac:dyDescent="0.25">
      <c r="A2" s="12" t="s">
        <v>11</v>
      </c>
      <c r="B2" s="17">
        <v>2</v>
      </c>
      <c r="C2" s="17">
        <v>455</v>
      </c>
      <c r="D2" s="17">
        <v>120</v>
      </c>
      <c r="E2" s="17">
        <v>26</v>
      </c>
      <c r="F2" s="17"/>
      <c r="G2" s="17">
        <f t="shared" ref="G2:G33" si="0">SUM(B2:E2)</f>
        <v>603</v>
      </c>
    </row>
    <row r="3" spans="1:7" x14ac:dyDescent="0.25">
      <c r="A3" s="11" t="s">
        <v>12</v>
      </c>
      <c r="B3" s="17">
        <v>6</v>
      </c>
      <c r="C3" s="17">
        <v>748</v>
      </c>
      <c r="D3" s="17">
        <v>201</v>
      </c>
      <c r="E3" s="17">
        <v>83</v>
      </c>
      <c r="F3" s="17"/>
      <c r="G3" s="17">
        <f t="shared" si="0"/>
        <v>1038</v>
      </c>
    </row>
    <row r="4" spans="1:7" x14ac:dyDescent="0.25">
      <c r="A4" s="10" t="s">
        <v>13</v>
      </c>
      <c r="B4" s="17">
        <v>4</v>
      </c>
      <c r="C4" s="17">
        <f>514+6+233</f>
        <v>753</v>
      </c>
      <c r="D4" s="17">
        <f>102+3+24</f>
        <v>129</v>
      </c>
      <c r="E4" s="17">
        <f>189+3+10</f>
        <v>202</v>
      </c>
      <c r="F4" s="17"/>
      <c r="G4" s="17">
        <f t="shared" si="0"/>
        <v>1088</v>
      </c>
    </row>
    <row r="5" spans="1:7" x14ac:dyDescent="0.25">
      <c r="A5" s="10" t="s">
        <v>14</v>
      </c>
      <c r="B5" s="17">
        <v>0</v>
      </c>
      <c r="C5" s="17">
        <v>332</v>
      </c>
      <c r="D5" s="17">
        <v>219</v>
      </c>
      <c r="E5" s="17">
        <v>34</v>
      </c>
      <c r="F5" s="17"/>
      <c r="G5" s="17">
        <f t="shared" si="0"/>
        <v>585</v>
      </c>
    </row>
    <row r="6" spans="1:7" x14ac:dyDescent="0.25">
      <c r="A6" s="15" t="s">
        <v>15</v>
      </c>
      <c r="B6" s="17">
        <v>4</v>
      </c>
      <c r="C6" s="17">
        <v>778</v>
      </c>
      <c r="D6" s="17">
        <v>295</v>
      </c>
      <c r="E6" s="17">
        <v>32</v>
      </c>
      <c r="F6" s="17"/>
      <c r="G6" s="17">
        <f t="shared" si="0"/>
        <v>1109</v>
      </c>
    </row>
    <row r="7" spans="1:7" x14ac:dyDescent="0.25">
      <c r="A7" s="10" t="s">
        <v>16</v>
      </c>
      <c r="B7" s="17">
        <v>2</v>
      </c>
      <c r="C7" s="17">
        <v>362</v>
      </c>
      <c r="D7" s="17">
        <v>299</v>
      </c>
      <c r="E7" s="17">
        <v>73</v>
      </c>
      <c r="F7" s="17"/>
      <c r="G7" s="17">
        <f t="shared" si="0"/>
        <v>736</v>
      </c>
    </row>
    <row r="8" spans="1:7" x14ac:dyDescent="0.25">
      <c r="A8" s="15" t="s">
        <v>17</v>
      </c>
      <c r="B8" s="17">
        <v>6</v>
      </c>
      <c r="C8" s="17">
        <f>226+36</f>
        <v>262</v>
      </c>
      <c r="D8" s="17">
        <f>153+47</f>
        <v>200</v>
      </c>
      <c r="E8" s="17">
        <f>46+17</f>
        <v>63</v>
      </c>
      <c r="F8" s="17"/>
      <c r="G8" s="17">
        <f t="shared" si="0"/>
        <v>531</v>
      </c>
    </row>
    <row r="9" spans="1:7" x14ac:dyDescent="0.25">
      <c r="A9" s="11" t="s">
        <v>18</v>
      </c>
      <c r="B9" s="17">
        <v>6</v>
      </c>
      <c r="C9" s="17">
        <f>103+319</f>
        <v>422</v>
      </c>
      <c r="D9" s="17">
        <f>76+89</f>
        <v>165</v>
      </c>
      <c r="E9" s="17">
        <f>33+26</f>
        <v>59</v>
      </c>
      <c r="F9" s="17"/>
      <c r="G9" s="17">
        <f t="shared" si="0"/>
        <v>652</v>
      </c>
    </row>
    <row r="10" spans="1:7" x14ac:dyDescent="0.25">
      <c r="A10" s="10" t="s">
        <v>19</v>
      </c>
      <c r="B10" s="17">
        <v>10</v>
      </c>
      <c r="C10" s="17">
        <v>617</v>
      </c>
      <c r="D10" s="17">
        <v>244</v>
      </c>
      <c r="E10" s="17">
        <v>15</v>
      </c>
      <c r="F10" s="17"/>
      <c r="G10" s="17">
        <f t="shared" si="0"/>
        <v>886</v>
      </c>
    </row>
    <row r="11" spans="1:7" x14ac:dyDescent="0.25">
      <c r="A11" s="11" t="s">
        <v>20</v>
      </c>
      <c r="B11" s="17">
        <v>6</v>
      </c>
      <c r="C11" s="17">
        <v>477</v>
      </c>
      <c r="D11" s="17">
        <v>216</v>
      </c>
      <c r="E11" s="17">
        <v>58</v>
      </c>
      <c r="F11" s="17"/>
      <c r="G11" s="17">
        <f t="shared" si="0"/>
        <v>757</v>
      </c>
    </row>
    <row r="12" spans="1:7" x14ac:dyDescent="0.25">
      <c r="A12" s="11" t="s">
        <v>21</v>
      </c>
      <c r="B12" s="17">
        <v>6</v>
      </c>
      <c r="C12" s="17">
        <v>428</v>
      </c>
      <c r="D12" s="17">
        <v>207</v>
      </c>
      <c r="E12" s="17">
        <v>44</v>
      </c>
      <c r="F12" s="17"/>
      <c r="G12" s="17">
        <f t="shared" si="0"/>
        <v>685</v>
      </c>
    </row>
    <row r="13" spans="1:7" x14ac:dyDescent="0.25">
      <c r="A13" s="10" t="s">
        <v>22</v>
      </c>
      <c r="B13" s="17">
        <v>6</v>
      </c>
      <c r="C13" s="17">
        <f>1118+233</f>
        <v>1351</v>
      </c>
      <c r="D13" s="17">
        <f>37+4+99+65</f>
        <v>205</v>
      </c>
      <c r="E13" s="17">
        <f>20+47+1+2</f>
        <v>70</v>
      </c>
      <c r="F13" s="17"/>
      <c r="G13" s="17">
        <f t="shared" si="0"/>
        <v>1632</v>
      </c>
    </row>
    <row r="14" spans="1:7" x14ac:dyDescent="0.25">
      <c r="A14" s="9" t="s">
        <v>23</v>
      </c>
      <c r="B14" s="17">
        <v>8</v>
      </c>
      <c r="C14" s="17">
        <v>977</v>
      </c>
      <c r="D14" s="17">
        <v>226</v>
      </c>
      <c r="E14" s="17">
        <v>85</v>
      </c>
      <c r="F14" s="17"/>
      <c r="G14" s="17">
        <f t="shared" si="0"/>
        <v>1296</v>
      </c>
    </row>
    <row r="15" spans="1:7" x14ac:dyDescent="0.25">
      <c r="A15" s="15" t="s">
        <v>24</v>
      </c>
      <c r="B15" s="17">
        <v>9</v>
      </c>
      <c r="C15" s="17">
        <f>845+282</f>
        <v>1127</v>
      </c>
      <c r="D15" s="17">
        <f>179+43</f>
        <v>222</v>
      </c>
      <c r="E15" s="17">
        <v>33</v>
      </c>
      <c r="F15" s="17"/>
      <c r="G15" s="17">
        <f t="shared" si="0"/>
        <v>1391</v>
      </c>
    </row>
    <row r="16" spans="1:7" x14ac:dyDescent="0.25">
      <c r="A16" s="12" t="s">
        <v>25</v>
      </c>
      <c r="B16" s="17">
        <v>8</v>
      </c>
      <c r="C16" s="17">
        <v>750</v>
      </c>
      <c r="D16" s="17">
        <v>251</v>
      </c>
      <c r="E16" s="17">
        <v>48</v>
      </c>
      <c r="F16" s="17"/>
      <c r="G16" s="17">
        <f t="shared" si="0"/>
        <v>1057</v>
      </c>
    </row>
    <row r="17" spans="1:7" x14ac:dyDescent="0.25">
      <c r="A17" s="14" t="s">
        <v>26</v>
      </c>
      <c r="B17" s="17">
        <v>5</v>
      </c>
      <c r="C17" s="17">
        <v>830</v>
      </c>
      <c r="D17" s="17">
        <v>233</v>
      </c>
      <c r="E17" s="17">
        <v>33</v>
      </c>
      <c r="F17" s="17"/>
      <c r="G17" s="17">
        <f t="shared" si="0"/>
        <v>1101</v>
      </c>
    </row>
    <row r="18" spans="1:7" x14ac:dyDescent="0.25">
      <c r="A18" s="13" t="s">
        <v>27</v>
      </c>
      <c r="B18" s="17">
        <v>4</v>
      </c>
      <c r="C18" s="17">
        <v>345</v>
      </c>
      <c r="D18" s="17">
        <v>228</v>
      </c>
      <c r="E18" s="17">
        <v>207</v>
      </c>
      <c r="F18" s="17"/>
      <c r="G18" s="17">
        <f t="shared" si="0"/>
        <v>784</v>
      </c>
    </row>
    <row r="19" spans="1:7" x14ac:dyDescent="0.25">
      <c r="A19" s="10" t="s">
        <v>28</v>
      </c>
      <c r="B19" s="17">
        <v>3</v>
      </c>
      <c r="C19" s="17">
        <v>635</v>
      </c>
      <c r="D19" s="17">
        <v>170</v>
      </c>
      <c r="E19" s="17">
        <v>62</v>
      </c>
      <c r="F19" s="17"/>
      <c r="G19" s="17">
        <f t="shared" si="0"/>
        <v>870</v>
      </c>
    </row>
    <row r="20" spans="1:7" x14ac:dyDescent="0.25">
      <c r="A20" s="14" t="s">
        <v>29</v>
      </c>
      <c r="B20" s="17">
        <v>10</v>
      </c>
      <c r="C20" s="17">
        <v>575</v>
      </c>
      <c r="D20" s="17">
        <v>346</v>
      </c>
      <c r="E20" s="17">
        <v>33</v>
      </c>
      <c r="F20" s="17"/>
      <c r="G20" s="17">
        <f t="shared" si="0"/>
        <v>964</v>
      </c>
    </row>
    <row r="21" spans="1:7" x14ac:dyDescent="0.25">
      <c r="A21" s="11" t="s">
        <v>30</v>
      </c>
      <c r="B21" s="17">
        <v>5</v>
      </c>
      <c r="C21" s="17">
        <f>394+286</f>
        <v>680</v>
      </c>
      <c r="D21" s="17">
        <f>171+64</f>
        <v>235</v>
      </c>
      <c r="E21" s="17">
        <v>77</v>
      </c>
      <c r="F21" s="17"/>
      <c r="G21" s="17">
        <f t="shared" si="0"/>
        <v>997</v>
      </c>
    </row>
    <row r="22" spans="1:7" x14ac:dyDescent="0.25">
      <c r="A22" s="12" t="s">
        <v>31</v>
      </c>
      <c r="B22" s="17">
        <v>5</v>
      </c>
      <c r="C22" s="17">
        <v>812</v>
      </c>
      <c r="D22" s="17">
        <v>312</v>
      </c>
      <c r="E22" s="17">
        <v>66</v>
      </c>
      <c r="F22" s="17"/>
      <c r="G22" s="17">
        <f t="shared" si="0"/>
        <v>1195</v>
      </c>
    </row>
    <row r="23" spans="1:7" x14ac:dyDescent="0.25">
      <c r="A23" s="15" t="s">
        <v>32</v>
      </c>
      <c r="B23" s="17">
        <v>2</v>
      </c>
      <c r="C23" s="17">
        <v>398</v>
      </c>
      <c r="D23" s="17">
        <v>83</v>
      </c>
      <c r="E23" s="17">
        <v>56</v>
      </c>
      <c r="F23" s="17"/>
      <c r="G23" s="17">
        <f t="shared" si="0"/>
        <v>539</v>
      </c>
    </row>
    <row r="24" spans="1:7" x14ac:dyDescent="0.25">
      <c r="A24" s="10" t="s">
        <v>33</v>
      </c>
      <c r="B24" s="17">
        <v>7</v>
      </c>
      <c r="C24" s="17">
        <v>985</v>
      </c>
      <c r="D24" s="17">
        <v>380</v>
      </c>
      <c r="E24" s="17">
        <v>5</v>
      </c>
      <c r="F24" s="17"/>
      <c r="G24" s="17">
        <f t="shared" si="0"/>
        <v>1377</v>
      </c>
    </row>
    <row r="25" spans="1:7" x14ac:dyDescent="0.25">
      <c r="A25" s="15" t="s">
        <v>34</v>
      </c>
      <c r="B25" s="17">
        <v>5</v>
      </c>
      <c r="C25" s="17">
        <f>586+118</f>
        <v>704</v>
      </c>
      <c r="D25" s="17">
        <f>365+47</f>
        <v>412</v>
      </c>
      <c r="E25" s="17">
        <v>43</v>
      </c>
      <c r="F25" s="17"/>
      <c r="G25" s="17">
        <f t="shared" si="0"/>
        <v>1164</v>
      </c>
    </row>
    <row r="26" spans="1:7" x14ac:dyDescent="0.25">
      <c r="A26" s="12" t="s">
        <v>35</v>
      </c>
      <c r="B26" s="17">
        <v>7</v>
      </c>
      <c r="C26" s="17">
        <v>446</v>
      </c>
      <c r="D26" s="17">
        <v>210</v>
      </c>
      <c r="E26" s="17">
        <v>20</v>
      </c>
      <c r="F26" s="17"/>
      <c r="G26" s="17">
        <f t="shared" si="0"/>
        <v>683</v>
      </c>
    </row>
    <row r="27" spans="1:7" x14ac:dyDescent="0.25">
      <c r="A27" s="10" t="s">
        <v>36</v>
      </c>
      <c r="B27" s="17">
        <v>7</v>
      </c>
      <c r="C27" s="17">
        <f>308+263</f>
        <v>571</v>
      </c>
      <c r="D27" s="17">
        <f>166+112</f>
        <v>278</v>
      </c>
      <c r="E27" s="17">
        <v>17</v>
      </c>
      <c r="F27" s="17"/>
      <c r="G27" s="17">
        <f t="shared" si="0"/>
        <v>873</v>
      </c>
    </row>
    <row r="28" spans="1:7" x14ac:dyDescent="0.25">
      <c r="A28" s="15" t="s">
        <v>37</v>
      </c>
      <c r="B28" s="17">
        <v>3</v>
      </c>
      <c r="C28" s="17">
        <v>528</v>
      </c>
      <c r="D28" s="17">
        <v>382</v>
      </c>
      <c r="E28" s="17">
        <v>1</v>
      </c>
      <c r="F28" s="17"/>
      <c r="G28" s="17">
        <f t="shared" si="0"/>
        <v>914</v>
      </c>
    </row>
    <row r="29" spans="1:7" x14ac:dyDescent="0.25">
      <c r="A29" s="11" t="s">
        <v>38</v>
      </c>
      <c r="B29" s="17">
        <v>2</v>
      </c>
      <c r="C29" s="17">
        <v>764</v>
      </c>
      <c r="D29" s="17">
        <v>303</v>
      </c>
      <c r="E29" s="17">
        <v>35</v>
      </c>
      <c r="F29" s="17"/>
      <c r="G29" s="17">
        <f t="shared" si="0"/>
        <v>1104</v>
      </c>
    </row>
    <row r="30" spans="1:7" x14ac:dyDescent="0.25">
      <c r="A30" s="10" t="s">
        <v>39</v>
      </c>
      <c r="B30" s="17">
        <v>3</v>
      </c>
      <c r="C30" s="17">
        <v>435</v>
      </c>
      <c r="D30" s="17">
        <v>106</v>
      </c>
      <c r="E30" s="17">
        <v>45</v>
      </c>
      <c r="F30" s="17"/>
      <c r="G30" s="17">
        <f t="shared" si="0"/>
        <v>589</v>
      </c>
    </row>
    <row r="31" spans="1:7" x14ac:dyDescent="0.25">
      <c r="A31" s="10" t="s">
        <v>40</v>
      </c>
      <c r="B31" s="17">
        <v>3</v>
      </c>
      <c r="C31" s="17">
        <v>502</v>
      </c>
      <c r="D31" s="17">
        <v>100</v>
      </c>
      <c r="E31" s="17">
        <v>40</v>
      </c>
      <c r="F31" s="17"/>
      <c r="G31" s="17">
        <f t="shared" si="0"/>
        <v>645</v>
      </c>
    </row>
    <row r="32" spans="1:7" x14ac:dyDescent="0.25">
      <c r="A32" s="10" t="s">
        <v>41</v>
      </c>
      <c r="B32" s="17">
        <v>5</v>
      </c>
      <c r="C32" s="17">
        <v>522</v>
      </c>
      <c r="D32" s="17">
        <v>157</v>
      </c>
      <c r="E32" s="17">
        <v>181</v>
      </c>
      <c r="F32" s="17"/>
      <c r="G32" s="17">
        <f t="shared" si="0"/>
        <v>865</v>
      </c>
    </row>
    <row r="33" spans="1:7" x14ac:dyDescent="0.25">
      <c r="A33" s="12" t="s">
        <v>42</v>
      </c>
      <c r="B33" s="17">
        <v>3</v>
      </c>
      <c r="C33" s="17">
        <v>580</v>
      </c>
      <c r="D33" s="17">
        <v>249</v>
      </c>
      <c r="E33" s="17">
        <v>154</v>
      </c>
      <c r="F33" s="17"/>
      <c r="G33" s="17">
        <f t="shared" si="0"/>
        <v>986</v>
      </c>
    </row>
    <row r="34" spans="1:7" x14ac:dyDescent="0.25">
      <c r="A34" s="10" t="s">
        <v>43</v>
      </c>
      <c r="B34" s="17">
        <v>8</v>
      </c>
      <c r="C34" s="17">
        <f>347+121</f>
        <v>468</v>
      </c>
      <c r="D34" s="17">
        <f>144+38</f>
        <v>182</v>
      </c>
      <c r="E34" s="17">
        <v>33</v>
      </c>
      <c r="F34" s="17"/>
      <c r="G34" s="17">
        <f t="shared" ref="G34:G69" si="1">SUM(B34:E34)</f>
        <v>691</v>
      </c>
    </row>
    <row r="35" spans="1:7" x14ac:dyDescent="0.25">
      <c r="A35" s="11" t="s">
        <v>44</v>
      </c>
      <c r="B35" s="17">
        <f>1+2</f>
        <v>3</v>
      </c>
      <c r="C35" s="17">
        <f>448+161+63</f>
        <v>672</v>
      </c>
      <c r="D35" s="17">
        <f>87+63+17</f>
        <v>167</v>
      </c>
      <c r="E35" s="17">
        <f>9+13+66</f>
        <v>88</v>
      </c>
      <c r="F35" s="17"/>
      <c r="G35" s="17">
        <f t="shared" si="1"/>
        <v>930</v>
      </c>
    </row>
    <row r="36" spans="1:7" x14ac:dyDescent="0.25">
      <c r="A36" s="10" t="s">
        <v>45</v>
      </c>
      <c r="B36" s="17">
        <v>3</v>
      </c>
      <c r="C36" s="17">
        <v>587</v>
      </c>
      <c r="D36" s="17">
        <v>236</v>
      </c>
      <c r="E36" s="17">
        <v>55</v>
      </c>
      <c r="F36" s="17"/>
      <c r="G36" s="17">
        <f t="shared" si="1"/>
        <v>881</v>
      </c>
    </row>
    <row r="37" spans="1:7" x14ac:dyDescent="0.25">
      <c r="A37" s="13" t="s">
        <v>46</v>
      </c>
      <c r="B37" s="17">
        <v>1</v>
      </c>
      <c r="C37" s="17">
        <v>354</v>
      </c>
      <c r="D37" s="17">
        <v>137</v>
      </c>
      <c r="E37" s="17">
        <v>31</v>
      </c>
      <c r="F37" s="17"/>
      <c r="G37" s="17">
        <f t="shared" si="1"/>
        <v>523</v>
      </c>
    </row>
    <row r="38" spans="1:7" x14ac:dyDescent="0.25">
      <c r="A38" s="10" t="s">
        <v>47</v>
      </c>
      <c r="B38" s="17">
        <v>7</v>
      </c>
      <c r="C38" s="17">
        <v>1539</v>
      </c>
      <c r="D38" s="17">
        <v>329</v>
      </c>
      <c r="E38" s="17">
        <v>362</v>
      </c>
      <c r="F38" s="17"/>
      <c r="G38" s="17">
        <f t="shared" si="1"/>
        <v>2237</v>
      </c>
    </row>
    <row r="39" spans="1:7" x14ac:dyDescent="0.25">
      <c r="A39" s="15" t="s">
        <v>48</v>
      </c>
      <c r="B39" s="17">
        <f>2+2+1+5</f>
        <v>10</v>
      </c>
      <c r="C39" s="17">
        <f>76+288+136+244</f>
        <v>744</v>
      </c>
      <c r="D39" s="17">
        <f>43+96+25+89</f>
        <v>253</v>
      </c>
      <c r="E39" s="17">
        <f>19+48+47+13</f>
        <v>127</v>
      </c>
      <c r="F39" s="17"/>
      <c r="G39" s="17">
        <f t="shared" si="1"/>
        <v>1134</v>
      </c>
    </row>
    <row r="40" spans="1:7" x14ac:dyDescent="0.25">
      <c r="A40" s="12" t="s">
        <v>49</v>
      </c>
      <c r="B40" s="17">
        <v>10</v>
      </c>
      <c r="C40" s="17">
        <v>1203</v>
      </c>
      <c r="D40" s="17">
        <v>355</v>
      </c>
      <c r="E40" s="17">
        <v>87</v>
      </c>
      <c r="F40" s="17"/>
      <c r="G40" s="17">
        <f t="shared" si="1"/>
        <v>1655</v>
      </c>
    </row>
    <row r="41" spans="1:7" x14ac:dyDescent="0.25">
      <c r="A41" s="15" t="s">
        <v>50</v>
      </c>
      <c r="B41" s="17">
        <v>15</v>
      </c>
      <c r="C41" s="17">
        <f>471+181</f>
        <v>652</v>
      </c>
      <c r="D41" s="17">
        <f>232+65</f>
        <v>297</v>
      </c>
      <c r="E41" s="17">
        <f>67+24</f>
        <v>91</v>
      </c>
      <c r="F41" s="17"/>
      <c r="G41" s="17">
        <f t="shared" si="1"/>
        <v>1055</v>
      </c>
    </row>
    <row r="42" spans="1:7" x14ac:dyDescent="0.25">
      <c r="A42" s="10" t="s">
        <v>51</v>
      </c>
      <c r="B42" s="17">
        <v>2</v>
      </c>
      <c r="C42" s="17">
        <v>721</v>
      </c>
      <c r="D42" s="17">
        <v>309</v>
      </c>
      <c r="E42" s="17">
        <v>215</v>
      </c>
      <c r="F42" s="17"/>
      <c r="G42" s="17">
        <f t="shared" si="1"/>
        <v>1247</v>
      </c>
    </row>
    <row r="43" spans="1:7" x14ac:dyDescent="0.25">
      <c r="A43" s="15" t="s">
        <v>52</v>
      </c>
      <c r="B43" s="17">
        <v>4</v>
      </c>
      <c r="C43" s="17">
        <f>846+131</f>
        <v>977</v>
      </c>
      <c r="D43" s="17">
        <v>300</v>
      </c>
      <c r="E43" s="17">
        <v>117</v>
      </c>
      <c r="F43" s="17"/>
      <c r="G43" s="17">
        <f t="shared" si="1"/>
        <v>1398</v>
      </c>
    </row>
    <row r="44" spans="1:7" x14ac:dyDescent="0.25">
      <c r="A44" s="12" t="s">
        <v>53</v>
      </c>
      <c r="B44" s="17">
        <v>4</v>
      </c>
      <c r="C44" s="17">
        <v>1221</v>
      </c>
      <c r="D44" s="17">
        <v>196</v>
      </c>
      <c r="E44" s="17">
        <v>117</v>
      </c>
      <c r="F44" s="17"/>
      <c r="G44" s="17">
        <f t="shared" si="1"/>
        <v>1538</v>
      </c>
    </row>
    <row r="45" spans="1:7" x14ac:dyDescent="0.25">
      <c r="A45" s="10" t="s">
        <v>54</v>
      </c>
      <c r="B45" s="17">
        <v>6</v>
      </c>
      <c r="C45" s="17">
        <v>1272</v>
      </c>
      <c r="D45" s="17">
        <v>148</v>
      </c>
      <c r="E45" s="17">
        <v>92</v>
      </c>
      <c r="F45" s="17"/>
      <c r="G45" s="17">
        <f t="shared" si="1"/>
        <v>1518</v>
      </c>
    </row>
    <row r="46" spans="1:7" x14ac:dyDescent="0.25">
      <c r="A46" s="12" t="s">
        <v>55</v>
      </c>
      <c r="B46" s="17">
        <v>5</v>
      </c>
      <c r="C46" s="17">
        <v>928</v>
      </c>
      <c r="D46" s="17">
        <v>190</v>
      </c>
      <c r="E46" s="17">
        <v>30</v>
      </c>
      <c r="F46" s="17"/>
      <c r="G46" s="17">
        <f t="shared" si="1"/>
        <v>1153</v>
      </c>
    </row>
    <row r="47" spans="1:7" x14ac:dyDescent="0.25">
      <c r="A47" s="12" t="s">
        <v>56</v>
      </c>
      <c r="B47" s="17">
        <v>4</v>
      </c>
      <c r="C47" s="17">
        <v>1508</v>
      </c>
      <c r="D47" s="17">
        <v>234</v>
      </c>
      <c r="E47" s="17">
        <v>57</v>
      </c>
      <c r="F47" s="17"/>
      <c r="G47" s="17">
        <f t="shared" si="1"/>
        <v>1803</v>
      </c>
    </row>
    <row r="48" spans="1:7" x14ac:dyDescent="0.25">
      <c r="A48" s="12" t="s">
        <v>57</v>
      </c>
      <c r="B48" s="17">
        <v>3</v>
      </c>
      <c r="C48" s="17">
        <v>831</v>
      </c>
      <c r="D48" s="17">
        <v>145</v>
      </c>
      <c r="E48" s="17">
        <v>72</v>
      </c>
      <c r="F48" s="17"/>
      <c r="G48" s="17">
        <f t="shared" si="1"/>
        <v>1051</v>
      </c>
    </row>
    <row r="49" spans="1:7" x14ac:dyDescent="0.25">
      <c r="A49" s="12" t="s">
        <v>58</v>
      </c>
      <c r="B49" s="17">
        <v>4</v>
      </c>
      <c r="C49" s="17">
        <v>673</v>
      </c>
      <c r="D49" s="17">
        <v>186</v>
      </c>
      <c r="E49" s="17">
        <v>215</v>
      </c>
      <c r="F49" s="17"/>
      <c r="G49" s="17">
        <f t="shared" si="1"/>
        <v>1078</v>
      </c>
    </row>
    <row r="50" spans="1:7" x14ac:dyDescent="0.25">
      <c r="A50" s="10" t="s">
        <v>59</v>
      </c>
      <c r="B50" s="17">
        <v>3</v>
      </c>
      <c r="C50" s="17">
        <v>1113</v>
      </c>
      <c r="D50" s="17">
        <v>262</v>
      </c>
      <c r="E50" s="17">
        <v>76</v>
      </c>
      <c r="F50" s="17"/>
      <c r="G50" s="17">
        <f t="shared" si="1"/>
        <v>1454</v>
      </c>
    </row>
    <row r="51" spans="1:7" x14ac:dyDescent="0.25">
      <c r="A51" s="10" t="s">
        <v>60</v>
      </c>
      <c r="B51" s="17">
        <v>9</v>
      </c>
      <c r="C51" s="17">
        <v>930</v>
      </c>
      <c r="D51" s="17">
        <v>215</v>
      </c>
      <c r="E51" s="17">
        <v>46</v>
      </c>
      <c r="F51" s="17"/>
      <c r="G51" s="17">
        <f t="shared" si="1"/>
        <v>1200</v>
      </c>
    </row>
    <row r="52" spans="1:7" x14ac:dyDescent="0.25">
      <c r="A52" s="12" t="s">
        <v>61</v>
      </c>
      <c r="B52" s="17">
        <v>3</v>
      </c>
      <c r="C52" s="17">
        <v>1037</v>
      </c>
      <c r="D52" s="17">
        <v>407</v>
      </c>
      <c r="E52" s="17">
        <v>33</v>
      </c>
      <c r="F52" s="17"/>
      <c r="G52" s="17">
        <f t="shared" si="1"/>
        <v>1480</v>
      </c>
    </row>
    <row r="53" spans="1:7" x14ac:dyDescent="0.25">
      <c r="A53" s="15" t="s">
        <v>62</v>
      </c>
      <c r="B53" s="17">
        <v>9</v>
      </c>
      <c r="C53" s="17">
        <v>1353</v>
      </c>
      <c r="D53" s="17">
        <v>336</v>
      </c>
      <c r="E53" s="17">
        <v>36</v>
      </c>
      <c r="F53" s="17"/>
      <c r="G53" s="17">
        <f t="shared" si="1"/>
        <v>1734</v>
      </c>
    </row>
    <row r="54" spans="1:7" x14ac:dyDescent="0.25">
      <c r="A54" s="10" t="s">
        <v>63</v>
      </c>
      <c r="B54" s="17">
        <v>1</v>
      </c>
      <c r="C54" s="17">
        <v>836</v>
      </c>
      <c r="D54" s="17">
        <v>181</v>
      </c>
      <c r="E54" s="17">
        <v>290</v>
      </c>
      <c r="F54" s="17"/>
      <c r="G54" s="17">
        <f t="shared" si="1"/>
        <v>1308</v>
      </c>
    </row>
    <row r="55" spans="1:7" x14ac:dyDescent="0.25">
      <c r="A55" s="12" t="s">
        <v>64</v>
      </c>
      <c r="B55" s="17">
        <v>3</v>
      </c>
      <c r="C55" s="17">
        <v>967</v>
      </c>
      <c r="D55" s="17">
        <v>325</v>
      </c>
      <c r="E55" s="17">
        <v>253</v>
      </c>
      <c r="F55" s="17"/>
      <c r="G55" s="17">
        <f t="shared" si="1"/>
        <v>1548</v>
      </c>
    </row>
    <row r="56" spans="1:7" x14ac:dyDescent="0.25">
      <c r="A56" s="12" t="s">
        <v>65</v>
      </c>
      <c r="B56" s="17">
        <v>13</v>
      </c>
      <c r="C56" s="17">
        <v>700</v>
      </c>
      <c r="D56" s="17">
        <v>248</v>
      </c>
      <c r="E56" s="17">
        <v>127</v>
      </c>
      <c r="F56" s="17"/>
      <c r="G56" s="17">
        <f t="shared" si="1"/>
        <v>1088</v>
      </c>
    </row>
    <row r="57" spans="1:7" x14ac:dyDescent="0.25">
      <c r="A57" s="11" t="s">
        <v>66</v>
      </c>
      <c r="B57" s="17">
        <v>4</v>
      </c>
      <c r="C57" s="17">
        <v>1201</v>
      </c>
      <c r="D57" s="17">
        <v>221</v>
      </c>
      <c r="E57" s="17">
        <v>74</v>
      </c>
      <c r="F57" s="17"/>
      <c r="G57" s="17">
        <f t="shared" si="1"/>
        <v>1500</v>
      </c>
    </row>
    <row r="58" spans="1:7" x14ac:dyDescent="0.25">
      <c r="A58" s="12" t="s">
        <v>67</v>
      </c>
      <c r="B58" s="17">
        <v>3</v>
      </c>
      <c r="C58" s="17">
        <v>985</v>
      </c>
      <c r="D58" s="17">
        <v>367</v>
      </c>
      <c r="E58" s="17">
        <v>37</v>
      </c>
      <c r="F58" s="17"/>
      <c r="G58" s="17">
        <f t="shared" si="1"/>
        <v>1392</v>
      </c>
    </row>
    <row r="59" spans="1:7" x14ac:dyDescent="0.25">
      <c r="A59" s="10" t="s">
        <v>68</v>
      </c>
      <c r="B59" s="17">
        <v>1</v>
      </c>
      <c r="C59" s="17">
        <v>547</v>
      </c>
      <c r="D59" s="17">
        <v>387</v>
      </c>
      <c r="E59" s="17">
        <v>72</v>
      </c>
      <c r="F59" s="17"/>
      <c r="G59" s="17">
        <f t="shared" si="1"/>
        <v>1007</v>
      </c>
    </row>
    <row r="60" spans="1:7" x14ac:dyDescent="0.25">
      <c r="A60" s="15" t="s">
        <v>69</v>
      </c>
      <c r="B60" s="17">
        <v>4</v>
      </c>
      <c r="C60" s="17">
        <v>825</v>
      </c>
      <c r="D60" s="17">
        <v>310</v>
      </c>
      <c r="E60" s="17">
        <v>43</v>
      </c>
      <c r="F60" s="17"/>
      <c r="G60" s="17">
        <f t="shared" si="1"/>
        <v>1182</v>
      </c>
    </row>
    <row r="61" spans="1:7" x14ac:dyDescent="0.25">
      <c r="A61" s="15" t="s">
        <v>70</v>
      </c>
      <c r="B61" s="17">
        <v>5</v>
      </c>
      <c r="C61" s="17">
        <v>1048</v>
      </c>
      <c r="D61" s="17">
        <v>303</v>
      </c>
      <c r="E61" s="17">
        <v>115</v>
      </c>
      <c r="F61" s="17"/>
      <c r="G61" s="17">
        <f t="shared" si="1"/>
        <v>1471</v>
      </c>
    </row>
    <row r="62" spans="1:7" x14ac:dyDescent="0.25">
      <c r="A62" s="12" t="s">
        <v>71</v>
      </c>
      <c r="B62" s="17">
        <v>3</v>
      </c>
      <c r="C62" s="17">
        <v>1533</v>
      </c>
      <c r="D62" s="17">
        <v>233</v>
      </c>
      <c r="E62" s="17">
        <v>133</v>
      </c>
      <c r="F62" s="17"/>
      <c r="G62" s="17">
        <f t="shared" si="1"/>
        <v>1902</v>
      </c>
    </row>
    <row r="63" spans="1:7" x14ac:dyDescent="0.25">
      <c r="A63" s="15" t="s">
        <v>72</v>
      </c>
      <c r="B63" s="17">
        <v>9</v>
      </c>
      <c r="C63" s="17">
        <v>927</v>
      </c>
      <c r="D63" s="17">
        <v>246</v>
      </c>
      <c r="E63" s="17">
        <v>141</v>
      </c>
      <c r="F63" s="17"/>
      <c r="G63" s="17">
        <f t="shared" si="1"/>
        <v>1323</v>
      </c>
    </row>
    <row r="64" spans="1:7" x14ac:dyDescent="0.25">
      <c r="A64" s="15" t="s">
        <v>73</v>
      </c>
      <c r="B64" s="17">
        <v>6</v>
      </c>
      <c r="C64" s="17">
        <v>968</v>
      </c>
      <c r="D64" s="17">
        <v>516</v>
      </c>
      <c r="E64" s="17">
        <v>25</v>
      </c>
      <c r="F64" s="17"/>
      <c r="G64" s="17">
        <f t="shared" si="1"/>
        <v>1515</v>
      </c>
    </row>
    <row r="65" spans="1:7" x14ac:dyDescent="0.25">
      <c r="A65" s="10" t="s">
        <v>74</v>
      </c>
      <c r="B65" s="17">
        <v>2</v>
      </c>
      <c r="C65" s="17">
        <v>1288</v>
      </c>
      <c r="D65" s="17">
        <v>331</v>
      </c>
      <c r="E65" s="17">
        <v>113</v>
      </c>
      <c r="F65" s="17"/>
      <c r="G65" s="17">
        <f t="shared" si="1"/>
        <v>1734</v>
      </c>
    </row>
    <row r="66" spans="1:7" x14ac:dyDescent="0.25">
      <c r="A66" s="11" t="s">
        <v>75</v>
      </c>
      <c r="B66" s="17">
        <v>1</v>
      </c>
      <c r="C66" s="17">
        <v>1326</v>
      </c>
      <c r="D66" s="17">
        <v>295</v>
      </c>
      <c r="E66" s="17">
        <v>214</v>
      </c>
      <c r="F66" s="17"/>
      <c r="G66" s="17">
        <f t="shared" si="1"/>
        <v>1836</v>
      </c>
    </row>
    <row r="67" spans="1:7" x14ac:dyDescent="0.25">
      <c r="A67" s="12" t="s">
        <v>76</v>
      </c>
      <c r="B67" s="17">
        <v>0</v>
      </c>
      <c r="C67" s="17">
        <v>1089</v>
      </c>
      <c r="D67" s="17">
        <v>212</v>
      </c>
      <c r="E67" s="17">
        <v>90</v>
      </c>
      <c r="F67" s="17"/>
      <c r="G67" s="17">
        <f t="shared" si="1"/>
        <v>1391</v>
      </c>
    </row>
    <row r="68" spans="1:7" x14ac:dyDescent="0.25">
      <c r="A68" s="15" t="s">
        <v>77</v>
      </c>
      <c r="B68" s="17">
        <v>1</v>
      </c>
      <c r="C68" s="17">
        <v>803</v>
      </c>
      <c r="D68" s="17">
        <v>132</v>
      </c>
      <c r="E68" s="17">
        <v>341</v>
      </c>
      <c r="F68" s="17"/>
      <c r="G68" s="17">
        <f t="shared" si="1"/>
        <v>1277</v>
      </c>
    </row>
    <row r="69" spans="1:7" x14ac:dyDescent="0.25">
      <c r="A69" s="12" t="s">
        <v>78</v>
      </c>
      <c r="B69" s="17">
        <v>2</v>
      </c>
      <c r="C69" s="17">
        <v>955</v>
      </c>
      <c r="D69" s="17">
        <v>151</v>
      </c>
      <c r="E69" s="17">
        <v>66</v>
      </c>
      <c r="F69" s="17"/>
      <c r="G69" s="17">
        <f t="shared" si="1"/>
        <v>1174</v>
      </c>
    </row>
    <row r="70" spans="1:7" x14ac:dyDescent="0.25">
      <c r="A70" s="17"/>
      <c r="B70" s="17"/>
      <c r="C70" s="17"/>
      <c r="D70" s="17"/>
      <c r="E70" s="17"/>
      <c r="F70" s="17"/>
      <c r="G70" s="17"/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17" t="s">
        <v>10</v>
      </c>
      <c r="B72" s="17">
        <f>SUM(B2:B69)</f>
        <v>333</v>
      </c>
      <c r="C72" s="17">
        <f t="shared" ref="C72:G72" si="2">SUM(C2:C69)</f>
        <v>54932</v>
      </c>
      <c r="D72" s="17">
        <f t="shared" si="2"/>
        <v>16725</v>
      </c>
      <c r="E72" s="17">
        <f t="shared" si="2"/>
        <v>6114</v>
      </c>
      <c r="F72" s="17">
        <f t="shared" si="2"/>
        <v>0</v>
      </c>
      <c r="G72" s="17">
        <f t="shared" si="2"/>
        <v>78104</v>
      </c>
    </row>
  </sheetData>
  <sortState ref="A2:G69">
    <sortCondition descending="1" ref="G2:G69"/>
  </sortState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ведущий специалист Иванов А.Ю.</dc:creator>
  <cp:lastModifiedBy>ЕЗЮКОВА В.Р.</cp:lastModifiedBy>
  <cp:lastPrinted>2019-11-06T06:59:20Z</cp:lastPrinted>
  <dcterms:created xsi:type="dcterms:W3CDTF">2013-03-21T04:30:57Z</dcterms:created>
  <dcterms:modified xsi:type="dcterms:W3CDTF">2020-05-01T08:10:45Z</dcterms:modified>
</cp:coreProperties>
</file>