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ресс-служба\"/>
    </mc:Choice>
  </mc:AlternateContent>
  <bookViews>
    <workbookView xWindow="0" yWindow="0" windowWidth="17520" windowHeight="8070"/>
  </bookViews>
  <sheets>
    <sheet name="перечень" sheetId="1" r:id="rId1"/>
    <sheet name="реестр" sheetId="2" r:id="rId2"/>
    <sheet name="приложение 3" sheetId="3" r:id="rId3"/>
  </sheets>
  <definedNames>
    <definedName name="_xlnm.Print_Area" localSheetId="2">'приложение 3'!$A$1:$O$39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2" l="1"/>
  <c r="J104" i="2"/>
  <c r="I104" i="2"/>
  <c r="H104" i="2"/>
  <c r="G104" i="2"/>
  <c r="F104" i="2"/>
  <c r="D104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M77" i="2"/>
  <c r="L77" i="2"/>
  <c r="H77" i="2"/>
  <c r="G77" i="2"/>
  <c r="F77" i="2"/>
  <c r="E77" i="2"/>
  <c r="C76" i="2"/>
  <c r="C75" i="2"/>
  <c r="C73" i="2"/>
  <c r="C72" i="2"/>
  <c r="C71" i="2"/>
  <c r="C69" i="2"/>
  <c r="C67" i="2"/>
  <c r="C66" i="2"/>
  <c r="C65" i="2"/>
  <c r="C64" i="2"/>
  <c r="C63" i="2"/>
  <c r="C62" i="2"/>
  <c r="C61" i="2"/>
  <c r="I60" i="2"/>
  <c r="I77" i="2" s="1"/>
  <c r="C59" i="2"/>
  <c r="C58" i="2"/>
  <c r="C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I42" i="2"/>
  <c r="H42" i="2"/>
  <c r="G42" i="2"/>
  <c r="F42" i="2"/>
  <c r="C42" i="2"/>
  <c r="D35" i="2"/>
  <c r="D29" i="2"/>
  <c r="D27" i="2"/>
  <c r="D26" i="2"/>
  <c r="D25" i="2"/>
  <c r="Q113" i="1"/>
  <c r="M113" i="1"/>
  <c r="R113" i="1" s="1"/>
  <c r="K113" i="1"/>
  <c r="J113" i="1"/>
  <c r="I113" i="1"/>
  <c r="R112" i="1"/>
  <c r="H112" i="1"/>
  <c r="R111" i="1"/>
  <c r="R110" i="1"/>
  <c r="H110" i="1"/>
  <c r="R109" i="1"/>
  <c r="H109" i="1"/>
  <c r="R108" i="1"/>
  <c r="H108" i="1"/>
  <c r="R107" i="1"/>
  <c r="H107" i="1"/>
  <c r="R106" i="1"/>
  <c r="H106" i="1"/>
  <c r="R105" i="1"/>
  <c r="H105" i="1"/>
  <c r="R104" i="1"/>
  <c r="H104" i="1"/>
  <c r="H113" i="1" s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Q85" i="1"/>
  <c r="M85" i="1"/>
  <c r="R85" i="1" s="1"/>
  <c r="K85" i="1"/>
  <c r="J85" i="1"/>
  <c r="I85" i="1"/>
  <c r="H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Q49" i="1"/>
  <c r="M49" i="1"/>
  <c r="K49" i="1"/>
  <c r="J49" i="1"/>
  <c r="I49" i="1"/>
  <c r="H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49" i="1" l="1"/>
  <c r="D42" i="2"/>
  <c r="D77" i="2"/>
  <c r="C60" i="2"/>
  <c r="C77" i="2" s="1"/>
  <c r="C104" i="2"/>
</calcChain>
</file>

<file path=xl/sharedStrings.xml><?xml version="1.0" encoding="utf-8"?>
<sst xmlns="http://schemas.openxmlformats.org/spreadsheetml/2006/main" count="605" uniqueCount="260">
  <si>
    <t>№ 
пп</t>
  </si>
  <si>
    <t>Адрес многоквартирного дома</t>
  </si>
  <si>
    <t>Год</t>
  </si>
  <si>
    <t>Мате-
риал стен</t>
  </si>
  <si>
    <t>Коли-чество этажей в 
много-
квар-
тир-
ном доме</t>
  </si>
  <si>
    <t>Коли-чество подъез-
дов в много-
квар-
тир-
ном доме</t>
  </si>
  <si>
    <t>Общая площадь многоквар-тирного дома</t>
  </si>
  <si>
    <t>Площадь помещений многоквартирного дома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</si>
  <si>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</si>
  <si>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</si>
  <si>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 общего имущества в многоквартирном доме</t>
  </si>
  <si>
    <t>Удельная стоимость капиталь-
ного ремонта одного квадратного метра общей площади помещений многоквартир-ного дома</t>
  </si>
  <si>
    <t>Предель-
ная стоимость капиталь-
ного ремонта одного квадрат-
ного метра общей площади помещений в много-квартир-
ном доме</t>
  </si>
  <si>
    <t>Способ формиро-
вания фонда капиталь-
ного ремонта</t>
  </si>
  <si>
    <t>Мини-
маль-
ный 
раз-
мер 
фонда 
капи-
таль-
ного 
ремон-
та  
(для 
домов, 
выбрав-
ших спец-
счет)</t>
  </si>
  <si>
    <t>ввода в 
экс-
плуата-
цию мно-
гоквар-
тирного дома</t>
  </si>
  <si>
    <t>завер-шения послед-него 
капи-
таль-
ного ремон-
та в много-
квартир-
ном доме</t>
  </si>
  <si>
    <t>всего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</si>
  <si>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</si>
  <si>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</si>
  <si>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 xml:space="preserve">за счет средств республикан-
ского бюджета Чувашской Республики  </t>
  </si>
  <si>
    <t>за счет средств местного бюджета</t>
  </si>
  <si>
    <t xml:space="preserve">за счет средств собствен-
ников помещений 
в многоквар-тирном доме </t>
  </si>
  <si>
    <t>кв. метров</t>
  </si>
  <si>
    <t>чел.</t>
  </si>
  <si>
    <t>рублей</t>
  </si>
  <si>
    <t xml:space="preserve">рублей/кв. м  </t>
  </si>
  <si>
    <t xml:space="preserve">рублей/кв. м </t>
  </si>
  <si>
    <t>20</t>
  </si>
  <si>
    <t>21</t>
  </si>
  <si>
    <t>г. Новочебоксарск, 
пер. Химиков, д. 1</t>
  </si>
  <si>
    <t>кирпич</t>
  </si>
  <si>
    <t>ремонт систем горячего водоснабжения, холодного водоснабжения, теплоснабжения, водоотведения</t>
  </si>
  <si>
    <t>на счете рег. оператора</t>
  </si>
  <si>
    <t>г. Новочебоксарск, 
пер. Химиков, д. 2</t>
  </si>
  <si>
    <t xml:space="preserve">ремонт систем горячего водоснабжения,  холодного водоснабжения, теплоснабжения </t>
  </si>
  <si>
    <t>г. Новочебоксарск, 
пер. Химиков, д. 3</t>
  </si>
  <si>
    <t>ремонт систем теплоснабжения, водоотведения, электроснабжения</t>
  </si>
  <si>
    <t>г. Новочебоксарск, 
пер. Химиков, д. 4</t>
  </si>
  <si>
    <t>ремонт систем теплоснабжения,  холодного водоснабжения</t>
  </si>
  <si>
    <t>г. Новочебоксарск, 
пер. Химиков, д. 5</t>
  </si>
  <si>
    <t>ремонт систем теплоснабжения,  водоотведения,  электроснабжения</t>
  </si>
  <si>
    <t>г. Новочебоксарск, 
пер. Химиков, д. 6</t>
  </si>
  <si>
    <t>ремонт систем теплоснабжения, электроснабжения</t>
  </si>
  <si>
    <t>г. Новочебоксарск, 
ул. Ж. Крутовой, д. 11</t>
  </si>
  <si>
    <t>ремонт систем горячего водоснабжения,  холодного водоснабжения,  теплоснабжения, водоотведения</t>
  </si>
  <si>
    <t>г. Новочебоксарск,
ул. Ж. Крутовой, д. 13</t>
  </si>
  <si>
    <t>ремонт систем горячего водоснабжения,  холодного водоснабжения, теплоснабжения,  водоотведения</t>
  </si>
  <si>
    <t>г. Новочебоксарск, 
ул. Ж. Крутовой, д. 14</t>
  </si>
  <si>
    <t>ремонт систем водоотведения,  электроснабжения</t>
  </si>
  <si>
    <t>г. Новочебоксарск, 
ул. Ж. Крутовой, д. 16</t>
  </si>
  <si>
    <t>ремонт систем горячего водоснабжения,  холодного водоснабжения,  теплоснабжения,  водоотведения</t>
  </si>
  <si>
    <t>г. Новочебоксарск, 
ул. Ж. Крутовой, д. 6</t>
  </si>
  <si>
    <t>ремонт крыши, 
систем 
теплоснабжения, водоотведения</t>
  </si>
  <si>
    <t>г. Новочебоксарск, 
ул. Коммунистическая, 
д. 14</t>
  </si>
  <si>
    <t>ремонт крыши, 
систем холодного 
водоснабжения,  теплоснабжения</t>
  </si>
  <si>
    <t>г. Новочебоксарск, 
ул. Коммунистическая, 
д. 16</t>
  </si>
  <si>
    <t>ремонт крыши, 
систем 
теплоснабжения, холодного водоснабжения</t>
  </si>
  <si>
    <t>г. Новочебоксарск, 
ул. Молодежная, д. 14</t>
  </si>
  <si>
    <t>ремонт систем холодного водоснабжения,  водоотведения,  электроснабжения, горячего водоснабжения</t>
  </si>
  <si>
    <t>г. Новочебоксарск, 
ул. Терешковой, д. 21</t>
  </si>
  <si>
    <t>панель</t>
  </si>
  <si>
    <t>ремонт крыши, 
систем 
холодного водоснабжения, водоотведения, теплоснабжения</t>
  </si>
  <si>
    <t>г. Новочебоксарск, 
ул. 10 Пятилетки, д.  54</t>
  </si>
  <si>
    <t>ремонт крыши</t>
  </si>
  <si>
    <t>г. Новочебоксарск, бульвар Зеленый, д. 31</t>
  </si>
  <si>
    <t>3 015,40</t>
  </si>
  <si>
    <t>ремонт систем горячего водоснабжения,  холодного водоснабжения,  водоотведения</t>
  </si>
  <si>
    <t>г. Новочебоксарск, 
ул. Солнечная, д. 34</t>
  </si>
  <si>
    <t>3 070,60</t>
  </si>
  <si>
    <t>г. Новочебоксарск, 
ул. Комсомольская, д. 21</t>
  </si>
  <si>
    <t>1 976,00</t>
  </si>
  <si>
    <t>ремонт систем теплоснабжения, холодного водоснабжения,  горячего водоснабжения, водоотведения,  электроснабжения</t>
  </si>
  <si>
    <t>г. Новочебоксарск, 
бульвар  Гидростроителей, 
д. 11</t>
  </si>
  <si>
    <t>1 735,50</t>
  </si>
  <si>
    <t>ремонт систем теплоснабжения, горячего водоснабжения,  холодного водоснабжения, электроснабжения</t>
  </si>
  <si>
    <t>г. Новочебоксарск, 
ул. Силикатная, д. 9</t>
  </si>
  <si>
    <t>ремонт  крыши, системы теплоснабжения</t>
  </si>
  <si>
    <t>г. Новочебоксарск, 
ул. Молодежная, д. 10</t>
  </si>
  <si>
    <t>1 276,80</t>
  </si>
  <si>
    <t>ремонт систем горячего водоснабжения,  холодного водоснабжения, водоотведения</t>
  </si>
  <si>
    <t>г. Новочебоксарск, 
ул. Советская, д. 18</t>
  </si>
  <si>
    <t>ремонт систем теплоснабжения, горячего водоснабжения, холодного водоснабжения, водоотведения</t>
  </si>
  <si>
    <t>г. Новочебоксарск, 
ул. Советская, д. 30</t>
  </si>
  <si>
    <t>3 564,90</t>
  </si>
  <si>
    <t xml:space="preserve"> ремонт системы теплоснабжения</t>
  </si>
  <si>
    <t>г. Новочебоксарск, 
ул. Молодежная, д. 17</t>
  </si>
  <si>
    <t>ремонт систем холодного водоснабжения, горячего водоснабжения</t>
  </si>
  <si>
    <t>г. Новочебоксарск, 
ул. 10 Пятилетки, д.  46</t>
  </si>
  <si>
    <t>замена лифтов и лифтового оборудования</t>
  </si>
  <si>
    <t>г. Новочебоксарск, 
ул. Первомайская, д. 47</t>
  </si>
  <si>
    <t xml:space="preserve">ремонт системы водоотведения </t>
  </si>
  <si>
    <t>спецсчет</t>
  </si>
  <si>
    <t>Итого:  27 домов</t>
  </si>
  <si>
    <t>г. Новочебоксарск, 
ул. Винокурова, д. 1</t>
  </si>
  <si>
    <t>ремонт крыши, систем холодного водоснабжения, теплоснабжения, 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</si>
  <si>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г. Новочебоксарск, 
ул. Винокурова, д. 13</t>
  </si>
  <si>
    <t>ремонт систем теплоснабжения,  холодного водоснабжения,  горячего водоснабжения, 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</si>
  <si>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г. Новочебоксарск, 
ул. Винокурова, д. 28</t>
  </si>
  <si>
    <t>ремонт крыши, систем холодного водоснабжения, горячего водоснабжения, теплоснабжения,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</si>
  <si>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г. Новочебоксарск, 
ул. Винокурова, д. 34</t>
  </si>
  <si>
    <t>ремонт систем горячего водоснабжения,  теплоснабжения, водоотведения,  холодного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</si>
  <si>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г. Новочебоксарск, 
ул. Винокурова, д. 5</t>
  </si>
  <si>
    <t>ремонт крыши, систем теплоснабжения, холодного водоснабжения, замена узлов управления и регулирования потребления тепловой энергии</t>
  </si>
  <si>
    <t>г. Новочебоксарск, 
ул. Комсомольская, д. 9</t>
  </si>
  <si>
    <t>ремонт крыши, систем теплоснабжения,  водоотведения,  холодного водоснабжения, замена узлов управления и регулирования потребления тепловой энергии</t>
  </si>
  <si>
    <t>г. Новочебоксарск, 
ул. Молодежная, д. 16</t>
  </si>
  <si>
    <t>ремонт систем водоотведения,  электроснабжения, холодного водоснабжения,  горячего водоснабжения, замена узлов управления и регулирования потребления горячей воды</t>
  </si>
  <si>
    <t>г. Новочебоксарск, 
ул. Молодежная, д. 6</t>
  </si>
  <si>
    <t>ремонт крыши, систем холодного водоснабжения,  теплоснабжения, замена узлов управления и регулирования потребления тепловой энергии</t>
  </si>
  <si>
    <t>г. Новочебоксарск, 
ул. Парковая, д. 37</t>
  </si>
  <si>
    <t>ремонт крыши,  систем холодного водоснабжения, теплоснабжения, замена узлов управления и регулирования потребления тепловой энергии</t>
  </si>
  <si>
    <t>г. Новочебоксарск, 
ул. Советская, д. 26</t>
  </si>
  <si>
    <t xml:space="preserve">ремонт крыши, систем водоотведения,  электроснабжения, теплоснабжения, замена узлов управления и регулирования потребления тепловой энергии  </t>
  </si>
  <si>
    <t>г. Новочебоксарск, 
ул. Терешковой, д. 6</t>
  </si>
  <si>
    <t>ремонт систем холодного водоснабжения, водоотведения, теплоснабжения,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</si>
  <si>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г. Новочебоксарск, 
ул. Терешковой, д. 6А</t>
  </si>
  <si>
    <t>ремонт систем холодного водоснабжения,  теплоснабжения,  горячего водоснабжения, 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</si>
  <si>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г. Новочебоксарск, 
ул. Терешковой, д. 7</t>
  </si>
  <si>
    <t>ремонт крыши, систем холодного водоснабжения, водоотведения,  теплоснабжения, замена узлов управления и регулирования потребления тепловой энергии</t>
  </si>
  <si>
    <t>г. Новочебоксарск, 
ул. Парковая, д. 13</t>
  </si>
  <si>
    <t xml:space="preserve"> ремонт крыши</t>
  </si>
  <si>
    <t>г. Новочебоксарск, 
ул. Заводская,  д. 16</t>
  </si>
  <si>
    <t>г. Новочебоксарск, 
ул. Набережная, д. 23</t>
  </si>
  <si>
    <t xml:space="preserve"> ремонт крыши,  замена лифтов, ремонт машинных и блочных помещений
</t>
  </si>
  <si>
    <t>г. Новочебоксарск, 
ул. Солнечная, д. 16</t>
  </si>
  <si>
    <t>ремонт  систем теплоснабжения,  горячего водоснабжения</t>
  </si>
  <si>
    <t>г. Новочебоксарск, 
ул. Коммунистическая, д. 32</t>
  </si>
  <si>
    <t>г. Новочебоксарск, 
ул. Ж. Крутовой, д. 5</t>
  </si>
  <si>
    <t>г. Новочебоксарск, 
ул. Силикатная, д. 12</t>
  </si>
  <si>
    <t>ремонт  крыши,  фасада</t>
  </si>
  <si>
    <t>г. Новочебоксарск, 
ул. 10 Пятилетки, д. 5</t>
  </si>
  <si>
    <t>г. Новочебоксарск, 
ул. Семенова, д. 7</t>
  </si>
  <si>
    <t>г. Новочебоксарск, 
ул. 10 Пятилетки, д. 56</t>
  </si>
  <si>
    <t>г. Новочебоксарск, 
ул. Ж. Крутовой, д. 19</t>
  </si>
  <si>
    <t>ремонт системы электроснабжения</t>
  </si>
  <si>
    <t>г. Новочебоксарск, 
ул. Семенова, д. 5</t>
  </si>
  <si>
    <t>г. Новочебоксарск, бульвар  Зеленый, д. 18</t>
  </si>
  <si>
    <t>г. Новочебоксарск, 
пер. Химиков, д. 8</t>
  </si>
  <si>
    <t>ремонт системы теплоснабжения</t>
  </si>
  <si>
    <t>г. Новочебоксарск, 
ул. Семенова, д. 19</t>
  </si>
  <si>
    <t>г. Новочебоксарск, бульвар  Зеленый, д. 1а</t>
  </si>
  <si>
    <t>г. Новочебоксарск, бульвар  Зеленый, д. 22</t>
  </si>
  <si>
    <t>Итого:  33 дома</t>
  </si>
  <si>
    <t>г. Новочебоксарск, проезд Энергетиков, д. 1</t>
  </si>
  <si>
    <t>ремонт крыши, системы  электроснабжения</t>
  </si>
  <si>
    <t>г. Новочебоксарск, проезд Энергетиков, д. 13</t>
  </si>
  <si>
    <t>ремонт крыши, 
систем горячего водоснабжения,  электроснабжения, водоотведения,  холодного водоснабжения</t>
  </si>
  <si>
    <t>г. Новочебоксарск, 
ул. Винокурова, д. 24</t>
  </si>
  <si>
    <t>ремонт систем электроснабжения,  водоотведения, теплоснабжения</t>
  </si>
  <si>
    <t>г. Новочебоксарск, 
ул. Винокурова, д. 25</t>
  </si>
  <si>
    <t>ремонт систем  теплоснабжения,  холодного водоснабжения,  электроснабжения,  горячего водоснабжения</t>
  </si>
  <si>
    <t>г. Новочебоксарск, 
ул. Коммунистическая, 
д. 35</t>
  </si>
  <si>
    <t>ремонт системы  электроснабжения</t>
  </si>
  <si>
    <t>г. Новочебоксарск, 
ул. Комсомольская, д. 11</t>
  </si>
  <si>
    <t>ремонт систем теплоснабжения, горячего водоснабжения,  водоотведения,  холодного водоснабжения</t>
  </si>
  <si>
    <t>г. Новочебоксарск, 
ул. Комсомольская, д. 15</t>
  </si>
  <si>
    <t>ремонт крыши, 
систем теплоснабжения,  горячего водоснабжения, холодного водоснабжения</t>
  </si>
  <si>
    <t>г. Новочебоксарск, 
ул. Комсомольская, д. 3</t>
  </si>
  <si>
    <t>ремонт систем электроснабжения,   водоотведения</t>
  </si>
  <si>
    <t>г. Новочебоксарск, 
ул. Молодежная, д. 7</t>
  </si>
  <si>
    <t>ремонт системы водоотведения</t>
  </si>
  <si>
    <t>г. Новочебоксарск, 
ул. Советская, д. 14</t>
  </si>
  <si>
    <t>г. Новочебоксарск, 
ул. Советская, д. 6</t>
  </si>
  <si>
    <t>ремонт систем горячего водоснабжения,  холодного водоснабжения, водоотведения,  теплоснабжения</t>
  </si>
  <si>
    <t>г. Новочебоксарск, 
ул. Советская, д. 8</t>
  </si>
  <si>
    <t>г. Новочебоксарск, 
ул. Солнечная, д. 4</t>
  </si>
  <si>
    <t>ремонт систем  водоотведения,  теплоснабжения,  горячего водоснабжения,  холодного водоснабжения</t>
  </si>
  <si>
    <t>г. Новочебоксарск, 
ул. Терешковой, д. 12</t>
  </si>
  <si>
    <t>г. Новочебоксарск, 
ул. Терешковой, д. 17</t>
  </si>
  <si>
    <t>ремонт систем теплоснабжения,  электроснабжения,  водоотведения</t>
  </si>
  <si>
    <t>г. Новочебоксарск, 
ул. Терешковой, д. 19</t>
  </si>
  <si>
    <t>ремонт систем  водоотведения, горячего водоснабжения, теплоснабжения, холодного водоснабжения</t>
  </si>
  <si>
    <t>г. Новочебоксарск, 
ул. 10 Пятилетки, д. 46</t>
  </si>
  <si>
    <t>г. Новочебоксарск, 
ул. Восточная, д. 26</t>
  </si>
  <si>
    <t>замена лифтов, ремонт машинных и блочных помещений</t>
  </si>
  <si>
    <t>г. Новочебоксарск, 
просп. Ельниковский, д. 11</t>
  </si>
  <si>
    <t>ремонт подвальных помещений</t>
  </si>
  <si>
    <t>г. Новочебоксарск, 
ул. Коммунистическая, д. 12</t>
  </si>
  <si>
    <t xml:space="preserve">ремонт крыши  </t>
  </si>
  <si>
    <t xml:space="preserve"> ремонт систем холодного водоснабжения, горячего водоснабжения</t>
  </si>
  <si>
    <t>г. Новочебоксарск, 
ул. Набережная, д. 17</t>
  </si>
  <si>
    <t xml:space="preserve">ремонт систем холодного водоснабжения,  горячего водоснабжения,  теплоснабжения </t>
  </si>
  <si>
    <t>г. Новочебоксарск, 
ул. Пионерская, д. 19</t>
  </si>
  <si>
    <t>г. Новочебоксарск, ул. Винокурова, д. 7</t>
  </si>
  <si>
    <t>Итого:  25 домов</t>
  </si>
  <si>
    <t>№
пп</t>
  </si>
  <si>
    <t xml:space="preserve">Адрес многоквартирного дома 
</t>
  </si>
  <si>
    <t>Cтоимость капиталь-
ного 
ремонта общего имущества в многоквартирном доме – всего</t>
  </si>
  <si>
    <t>Ремонт  внутридомовых 
инженерных систем</t>
  </si>
  <si>
    <t>Замена коллективных (общедомовых) ПУ и УУ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</si>
  <si>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</si>
  <si>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</si>
  <si>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</si>
  <si>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</si>
  <si>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Ремонт фундамента   многоквартирного дома</t>
  </si>
  <si>
    <t>Энергетическое обследование многоквартирного дома</t>
  </si>
  <si>
    <t>улица, № дома</t>
  </si>
  <si>
    <t>ед.</t>
  </si>
  <si>
    <t>куб. метров</t>
  </si>
  <si>
    <t>2018 год</t>
  </si>
  <si>
    <t>г. Новочебоксарск, 
ул. Ж. Крутовой, д. 13</t>
  </si>
  <si>
    <t>г. Новочебоксарск, 
ул. Коммунистическая, д. 14</t>
  </si>
  <si>
    <t>г. Новочебоксарск, 
ул. Коммунистическая, д. 16</t>
  </si>
  <si>
    <t>г. Новочебоксарск, 
ул. 10 Пятилетки, д. 54</t>
  </si>
  <si>
    <t>г. Новочебоксарск, 
бульвар Зеленый, д. 31</t>
  </si>
  <si>
    <t>г. Новочебоксарск, 
ул. Первомайская,  д. 47</t>
  </si>
  <si>
    <t>г. Новочебоксарск, 
ул. Заводская, д. 16</t>
  </si>
  <si>
    <t>г. Новочебоксарск, 
ул. Коммунистическая, 
д. 32</t>
  </si>
  <si>
    <t>г. Новочебоксарск, 
бульвар  Зеленый, д. 18</t>
  </si>
  <si>
    <t>г. Новочебоксарск, 
бульвар  Зеленый, д. 1а</t>
  </si>
  <si>
    <t>г. Новочебоксарск, 
бульвар  Зеленый, д. 22</t>
  </si>
  <si>
    <t>г. Новочебоксарск, ул. Ком-
мунистическая, д. 35</t>
  </si>
  <si>
    <t>г. Новочебоксарск, ул. Ком-
сомольская, д. 11</t>
  </si>
  <si>
    <t>г. Новочебоксарск, ул. Ком-
сомольская, д. 15</t>
  </si>
  <si>
    <t>г. Новочебоксарск, ул. Ком-
сомольская, д. 3</t>
  </si>
  <si>
    <t>г. Новочебоксарск, ул. Мо-
лодежная, д. 7</t>
  </si>
  <si>
    <t>г. Новочебоучарск, ул. Винокурова, д. 7</t>
  </si>
  <si>
    <t>2020 год</t>
  </si>
  <si>
    <t>Итого по городу 27</t>
  </si>
  <si>
    <t>Итого по городу 33</t>
  </si>
  <si>
    <t>2019 год</t>
  </si>
  <si>
    <r>
      <t xml:space="preserve">Приложение № 1
к постановлению администрации города Новочебоксарска
Чувашской Республики 
от </t>
    </r>
    <r>
      <rPr>
        <sz val="13"/>
        <color indexed="9"/>
        <rFont val="Times New Roman"/>
        <family val="1"/>
        <charset val="204"/>
      </rPr>
      <t xml:space="preserve">00.00.0000    № 000 </t>
    </r>
    <r>
      <rPr>
        <sz val="13"/>
        <color indexed="8"/>
        <rFont val="Times New Roman"/>
        <family val="1"/>
        <charset val="204"/>
      </rPr>
      <t xml:space="preserve">                  </t>
    </r>
  </si>
  <si>
    <t>ПЛАНИРУЕМЫЕ ПОКАЗАТЕЛИ
выполнения работ по капитальному ремонту общего имущества в многоквартирных домах, 
расположенных на территории Чувашской Республики, в 2018–2020 годах</t>
  </si>
  <si>
    <t>Наименование  муниципального образования</t>
  </si>
  <si>
    <t>Общая площадь многоквар-тирных 
домов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</si>
  <si>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</si>
  <si>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</si>
  <si>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</si>
  <si>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 квартал 2018 г.</t>
  </si>
  <si>
    <t>II квартал 2018 г.</t>
  </si>
  <si>
    <t>III квартал 2018 г.</t>
  </si>
  <si>
    <t>IV квартал 2018 г.</t>
  </si>
  <si>
    <t>I квартал 
2018 г.</t>
  </si>
  <si>
    <t>II квартал                  2018 г.</t>
  </si>
  <si>
    <t>III квартал                 2018 г.</t>
  </si>
  <si>
    <t>IV квартал 
2018 г.</t>
  </si>
  <si>
    <t xml:space="preserve">г. Новочебоксарск </t>
  </si>
  <si>
    <t>I квартал 2019 г.</t>
  </si>
  <si>
    <t>II квартал 2019 г.</t>
  </si>
  <si>
    <t>III квартал 2019 г.</t>
  </si>
  <si>
    <t>IV квартал 2019 г.</t>
  </si>
  <si>
    <t>I квартал 
2019 г.</t>
  </si>
  <si>
    <t>II квартал                  2019 г.</t>
  </si>
  <si>
    <t>III квартал                 2019 г.</t>
  </si>
  <si>
    <t>IV квартал 
2019 г.</t>
  </si>
  <si>
    <t>I квартал 2020 г.</t>
  </si>
  <si>
    <t>II квартал 2020 г.</t>
  </si>
  <si>
    <t>III квартал 2020 г.</t>
  </si>
  <si>
    <t>IV квартал 2020 г.</t>
  </si>
  <si>
    <t>I квартал 
2020 г.</t>
  </si>
  <si>
    <t>II квартал                  2020 г.</t>
  </si>
  <si>
    <t>III квартал                 2020 г.</t>
  </si>
  <si>
    <t>IV квартал 
2020 г.</t>
  </si>
  <si>
    <t xml:space="preserve">Приложение № 3
к постановлению администрации города Новочебоксарска 
Чувашской Республики 
от                №   </t>
  </si>
  <si>
    <r>
      <t>Приложение № 2
к постановлению администрации города Новочебоксарска
Чувашской Республики
от</t>
    </r>
    <r>
      <rPr>
        <sz val="11"/>
        <color indexed="9"/>
        <rFont val="Times New Roman"/>
        <family val="1"/>
        <charset val="204"/>
      </rPr>
      <t xml:space="preserve"> 00.00.0000   № 000   </t>
    </r>
    <r>
      <rPr>
        <sz val="11"/>
        <rFont val="Times New Roman"/>
        <family val="1"/>
        <charset val="204"/>
      </rPr>
      <t xml:space="preserve">              </t>
    </r>
  </si>
  <si>
    <t>Краткосрочный план реализации в 2018-2020 годах Республиканской программы капитального ремонта общего имущества в многоквартирных домах, расположенных на территории Чувашской Республики на 2014-2043 годы</t>
  </si>
  <si>
    <r>
      <t xml:space="preserve">П Е Р Е Ч Е Н Ь
многоквартирных домов, расположенных на территории города Новочебоксарска Чувашской Республики, в отношении которых в 2018–2020 годах  планируется проведение  капитального ремонта общего имущества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</si>
  <si>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города Новочебоксарска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</si>
  <si>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Итого по городу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</si>
</sst>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#,##0_ ;[Red]\-#,##0\ 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3"/>
      <color indexed="8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.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19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9" borderId="10" applyNumberFormat="0" applyAlignment="0" applyProtection="0"/>
    <xf numFmtId="0" fontId="22" fillId="9" borderId="10" applyNumberFormat="0" applyAlignment="0" applyProtection="0"/>
    <xf numFmtId="0" fontId="23" fillId="22" borderId="11" applyNumberFormat="0" applyAlignment="0" applyProtection="0"/>
    <xf numFmtId="0" fontId="23" fillId="22" borderId="11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166" fontId="20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25" borderId="17" applyNumberFormat="0" applyFont="0" applyAlignment="0" applyProtection="0"/>
    <xf numFmtId="0" fontId="20" fillId="25" borderId="17" applyNumberFormat="0" applyFont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</cellStyleXfs>
  <cellXfs count="216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 applyBorder="1"/>
    <xf numFmtId="4" fontId="4" fillId="0" borderId="0" xfId="0" quotePrefix="1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/>
    <xf numFmtId="0" fontId="10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/>
    <xf numFmtId="4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3" fontId="10" fillId="0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left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2" fontId="10" fillId="0" borderId="3" xfId="0" quotePrefix="1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left" vertical="top" wrapText="1" indent="1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3" xfId="0" quotePrefix="1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vertical="top" wrapText="1"/>
    </xf>
    <xf numFmtId="1" fontId="13" fillId="0" borderId="3" xfId="0" applyNumberFormat="1" applyFont="1" applyFill="1" applyBorder="1" applyAlignment="1">
      <alignment horizontal="center" vertical="top" wrapText="1"/>
    </xf>
    <xf numFmtId="3" fontId="13" fillId="0" borderId="3" xfId="0" applyNumberFormat="1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3" fontId="13" fillId="0" borderId="5" xfId="0" applyNumberFormat="1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4" fontId="14" fillId="0" borderId="5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 indent="1"/>
    </xf>
    <xf numFmtId="49" fontId="10" fillId="0" borderId="3" xfId="0" applyNumberFormat="1" applyFont="1" applyFill="1" applyBorder="1" applyAlignment="1">
      <alignment horizontal="left" vertical="top" wrapText="1" indent="1"/>
    </xf>
    <xf numFmtId="0" fontId="11" fillId="0" borderId="4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3" xfId="0" quotePrefix="1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2" xfId="0" applyNumberFormat="1" applyFont="1" applyFill="1" applyBorder="1" applyAlignment="1">
      <alignment horizontal="center" vertical="top" wrapText="1"/>
    </xf>
    <xf numFmtId="49" fontId="17" fillId="0" borderId="3" xfId="0" quotePrefix="1" applyNumberFormat="1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center" vertical="top" wrapText="1"/>
    </xf>
    <xf numFmtId="2" fontId="17" fillId="0" borderId="3" xfId="0" applyNumberFormat="1" applyFont="1" applyFill="1" applyBorder="1" applyAlignment="1">
      <alignment horizontal="center" vertical="top" wrapText="1"/>
    </xf>
    <xf numFmtId="2" fontId="17" fillId="0" borderId="3" xfId="0" applyNumberFormat="1" applyFont="1" applyFill="1" applyBorder="1" applyAlignment="1">
      <alignment horizontal="center" vertical="top" wrapText="1"/>
    </xf>
    <xf numFmtId="4" fontId="17" fillId="0" borderId="3" xfId="0" quotePrefix="1" applyNumberFormat="1" applyFont="1" applyFill="1" applyBorder="1" applyAlignment="1">
      <alignment horizontal="center" vertical="top" wrapText="1"/>
    </xf>
    <xf numFmtId="1" fontId="17" fillId="0" borderId="3" xfId="0" applyNumberFormat="1" applyFont="1" applyFill="1" applyBorder="1" applyAlignment="1">
      <alignment horizontal="center" vertical="top" wrapText="1"/>
    </xf>
    <xf numFmtId="2" fontId="17" fillId="0" borderId="4" xfId="0" applyNumberFormat="1" applyFont="1" applyFill="1" applyBorder="1" applyAlignment="1">
      <alignment horizontal="center" vertical="top" wrapText="1"/>
    </xf>
    <xf numFmtId="2" fontId="17" fillId="0" borderId="9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4" fontId="16" fillId="0" borderId="3" xfId="0" quotePrefix="1" applyNumberFormat="1" applyFont="1" applyFill="1" applyBorder="1" applyAlignment="1">
      <alignment horizontal="center" vertical="top" wrapText="1"/>
    </xf>
    <xf numFmtId="3" fontId="16" fillId="0" borderId="3" xfId="0" quotePrefix="1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3" fontId="17" fillId="0" borderId="3" xfId="0" quotePrefix="1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164" fontId="17" fillId="0" borderId="3" xfId="0" applyNumberFormat="1" applyFont="1" applyFill="1" applyBorder="1" applyAlignment="1">
      <alignment horizontal="center" vertical="top" wrapText="1"/>
    </xf>
    <xf numFmtId="4" fontId="14" fillId="3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5" fontId="16" fillId="0" borderId="3" xfId="0" applyNumberFormat="1" applyFont="1" applyFill="1" applyBorder="1" applyAlignment="1">
      <alignment horizontal="center" vertical="top" wrapText="1"/>
    </xf>
    <xf numFmtId="49" fontId="16" fillId="0" borderId="3" xfId="0" quotePrefix="1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9" fontId="17" fillId="3" borderId="3" xfId="0" quotePrefix="1" applyNumberFormat="1" applyFont="1" applyFill="1" applyBorder="1" applyAlignment="1">
      <alignment horizontal="left" vertical="top" wrapText="1"/>
    </xf>
    <xf numFmtId="0" fontId="17" fillId="2" borderId="2" xfId="0" applyNumberFormat="1" applyFont="1" applyFill="1" applyBorder="1" applyAlignment="1">
      <alignment horizontal="center" vertical="top" wrapText="1"/>
    </xf>
    <xf numFmtId="0" fontId="19" fillId="0" borderId="0" xfId="56"/>
    <xf numFmtId="0" fontId="39" fillId="0" borderId="2" xfId="56" applyFont="1" applyBorder="1" applyAlignment="1">
      <alignment horizontal="center" vertical="top" wrapText="1"/>
    </xf>
    <xf numFmtId="0" fontId="39" fillId="0" borderId="3" xfId="56" applyFont="1" applyBorder="1" applyAlignment="1">
      <alignment horizontal="center" vertical="top" wrapText="1"/>
    </xf>
    <xf numFmtId="0" fontId="39" fillId="0" borderId="3" xfId="56" applyFont="1" applyFill="1" applyBorder="1" applyAlignment="1">
      <alignment horizontal="center" vertical="top" wrapText="1"/>
    </xf>
    <xf numFmtId="0" fontId="39" fillId="0" borderId="0" xfId="56" applyFont="1"/>
    <xf numFmtId="0" fontId="39" fillId="0" borderId="4" xfId="56" applyFont="1" applyBorder="1" applyAlignment="1">
      <alignment horizontal="center" vertical="top" wrapText="1"/>
    </xf>
    <xf numFmtId="0" fontId="39" fillId="0" borderId="4" xfId="56" applyFont="1" applyFill="1" applyBorder="1" applyAlignment="1">
      <alignment horizontal="center" vertical="top" wrapText="1"/>
    </xf>
    <xf numFmtId="0" fontId="39" fillId="0" borderId="4" xfId="56" quotePrefix="1" applyFont="1" applyBorder="1" applyAlignment="1">
      <alignment horizontal="center" vertical="top" wrapText="1"/>
    </xf>
    <xf numFmtId="0" fontId="40" fillId="0" borderId="0" xfId="56" applyFont="1" applyBorder="1" applyAlignment="1">
      <alignment horizontal="center" vertical="top" wrapText="1"/>
    </xf>
    <xf numFmtId="0" fontId="8" fillId="0" borderId="0" xfId="56" quotePrefix="1" applyFont="1" applyBorder="1" applyAlignment="1">
      <alignment horizontal="center" vertical="top" wrapText="1"/>
    </xf>
    <xf numFmtId="0" fontId="8" fillId="0" borderId="0" xfId="56" applyFont="1" applyBorder="1" applyAlignment="1">
      <alignment horizontal="center" vertical="top" wrapText="1"/>
    </xf>
    <xf numFmtId="0" fontId="38" fillId="0" borderId="0" xfId="56" applyFont="1" applyBorder="1" applyAlignment="1">
      <alignment horizontal="center" vertical="top"/>
    </xf>
    <xf numFmtId="0" fontId="38" fillId="0" borderId="0" xfId="56" applyFont="1" applyBorder="1" applyAlignment="1">
      <alignment vertical="top"/>
    </xf>
    <xf numFmtId="0" fontId="19" fillId="0" borderId="0" xfId="56"/>
    <xf numFmtId="0" fontId="39" fillId="0" borderId="3" xfId="56" applyFont="1" applyFill="1" applyBorder="1" applyAlignment="1">
      <alignment horizontal="center" vertical="top" wrapText="1"/>
    </xf>
    <xf numFmtId="0" fontId="39" fillId="0" borderId="3" xfId="56" applyFont="1" applyFill="1" applyBorder="1" applyAlignment="1">
      <alignment horizontal="center" vertical="top"/>
    </xf>
    <xf numFmtId="4" fontId="39" fillId="0" borderId="4" xfId="56" applyNumberFormat="1" applyFont="1" applyFill="1" applyBorder="1" applyAlignment="1">
      <alignment horizontal="center" vertical="top" wrapText="1"/>
    </xf>
    <xf numFmtId="0" fontId="39" fillId="0" borderId="2" xfId="56" applyFont="1" applyFill="1" applyBorder="1" applyAlignment="1">
      <alignment horizontal="center" vertical="top" wrapText="1"/>
    </xf>
    <xf numFmtId="4" fontId="39" fillId="0" borderId="3" xfId="56" applyNumberFormat="1" applyFont="1" applyFill="1" applyBorder="1" applyAlignment="1">
      <alignment horizontal="center" vertical="top" wrapText="1"/>
    </xf>
    <xf numFmtId="0" fontId="39" fillId="0" borderId="3" xfId="56" applyFont="1" applyFill="1" applyBorder="1" applyAlignment="1">
      <alignment vertical="top" wrapText="1"/>
    </xf>
    <xf numFmtId="0" fontId="39" fillId="0" borderId="3" xfId="56" applyNumberFormat="1" applyFont="1" applyFill="1" applyBorder="1" applyAlignment="1">
      <alignment horizontal="center" vertical="top" wrapText="1"/>
    </xf>
    <xf numFmtId="0" fontId="39" fillId="0" borderId="2" xfId="56" applyFont="1" applyBorder="1" applyAlignment="1">
      <alignment horizontal="center" vertical="top" wrapText="1"/>
    </xf>
    <xf numFmtId="0" fontId="39" fillId="0" borderId="3" xfId="56" applyFont="1" applyBorder="1" applyAlignment="1">
      <alignment horizontal="center" vertical="top" wrapText="1"/>
    </xf>
    <xf numFmtId="0" fontId="39" fillId="0" borderId="3" xfId="56" applyFont="1" applyFill="1" applyBorder="1" applyAlignment="1">
      <alignment horizontal="center" vertical="top" wrapText="1"/>
    </xf>
    <xf numFmtId="0" fontId="39" fillId="0" borderId="4" xfId="56" applyFont="1" applyBorder="1" applyAlignment="1">
      <alignment horizontal="center" vertical="top" wrapText="1"/>
    </xf>
    <xf numFmtId="0" fontId="39" fillId="0" borderId="4" xfId="56" applyFont="1" applyFill="1" applyBorder="1" applyAlignment="1">
      <alignment horizontal="center" vertical="top" wrapText="1"/>
    </xf>
    <xf numFmtId="0" fontId="39" fillId="0" borderId="4" xfId="56" quotePrefix="1" applyFont="1" applyBorder="1" applyAlignment="1">
      <alignment horizontal="center" vertical="top" wrapText="1"/>
    </xf>
    <xf numFmtId="0" fontId="39" fillId="0" borderId="3" xfId="56" applyFont="1" applyFill="1" applyBorder="1" applyAlignment="1">
      <alignment horizontal="center" vertical="top" wrapText="1"/>
    </xf>
    <xf numFmtId="0" fontId="39" fillId="0" borderId="3" xfId="56" applyFont="1" applyFill="1" applyBorder="1" applyAlignment="1">
      <alignment horizontal="center" vertical="top"/>
    </xf>
    <xf numFmtId="4" fontId="39" fillId="0" borderId="4" xfId="56" applyNumberFormat="1" applyFont="1" applyFill="1" applyBorder="1" applyAlignment="1">
      <alignment horizontal="center" vertical="top" wrapText="1"/>
    </xf>
    <xf numFmtId="0" fontId="39" fillId="0" borderId="2" xfId="56" applyFont="1" applyFill="1" applyBorder="1" applyAlignment="1">
      <alignment horizontal="center" vertical="top" wrapText="1"/>
    </xf>
    <xf numFmtId="4" fontId="39" fillId="0" borderId="3" xfId="56" applyNumberFormat="1" applyFont="1" applyFill="1" applyBorder="1" applyAlignment="1">
      <alignment horizontal="center" vertical="top" wrapText="1"/>
    </xf>
    <xf numFmtId="0" fontId="39" fillId="0" borderId="3" xfId="56" applyFont="1" applyFill="1" applyBorder="1" applyAlignment="1">
      <alignment vertical="top" wrapText="1"/>
    </xf>
    <xf numFmtId="0" fontId="39" fillId="0" borderId="3" xfId="56" applyNumberFormat="1" applyFont="1" applyFill="1" applyBorder="1" applyAlignment="1">
      <alignment horizontal="center" vertical="top" wrapText="1"/>
    </xf>
    <xf numFmtId="0" fontId="39" fillId="0" borderId="2" xfId="56" applyFont="1" applyBorder="1" applyAlignment="1">
      <alignment horizontal="center" vertical="top" wrapText="1"/>
    </xf>
    <xf numFmtId="0" fontId="39" fillId="0" borderId="3" xfId="56" applyFont="1" applyBorder="1" applyAlignment="1">
      <alignment horizontal="center" vertical="top" wrapText="1"/>
    </xf>
    <xf numFmtId="0" fontId="39" fillId="0" borderId="3" xfId="56" applyFont="1" applyFill="1" applyBorder="1" applyAlignment="1">
      <alignment horizontal="center" vertical="top" wrapText="1"/>
    </xf>
    <xf numFmtId="0" fontId="39" fillId="0" borderId="4" xfId="56" applyFont="1" applyBorder="1" applyAlignment="1">
      <alignment horizontal="center" vertical="top" wrapText="1"/>
    </xf>
    <xf numFmtId="0" fontId="39" fillId="0" borderId="4" xfId="56" applyFont="1" applyFill="1" applyBorder="1" applyAlignment="1">
      <alignment horizontal="center" vertical="top" wrapText="1"/>
    </xf>
    <xf numFmtId="0" fontId="39" fillId="0" borderId="4" xfId="56" quotePrefix="1" applyFont="1" applyBorder="1" applyAlignment="1">
      <alignment horizontal="center" vertical="top" wrapText="1"/>
    </xf>
    <xf numFmtId="0" fontId="39" fillId="0" borderId="3" xfId="56" applyFont="1" applyFill="1" applyBorder="1" applyAlignment="1">
      <alignment horizontal="center" vertical="top" wrapText="1"/>
    </xf>
    <xf numFmtId="0" fontId="39" fillId="0" borderId="3" xfId="56" applyFont="1" applyFill="1" applyBorder="1" applyAlignment="1">
      <alignment horizontal="center" vertical="top"/>
    </xf>
    <xf numFmtId="4" fontId="39" fillId="0" borderId="4" xfId="56" applyNumberFormat="1" applyFont="1" applyFill="1" applyBorder="1" applyAlignment="1">
      <alignment horizontal="center" vertical="top" wrapText="1"/>
    </xf>
    <xf numFmtId="0" fontId="39" fillId="0" borderId="2" xfId="56" applyFont="1" applyFill="1" applyBorder="1" applyAlignment="1">
      <alignment horizontal="center" vertical="top" wrapText="1"/>
    </xf>
    <xf numFmtId="4" fontId="39" fillId="0" borderId="3" xfId="56" applyNumberFormat="1" applyFont="1" applyFill="1" applyBorder="1" applyAlignment="1">
      <alignment horizontal="center" vertical="top" wrapText="1"/>
    </xf>
    <xf numFmtId="0" fontId="39" fillId="0" borderId="3" xfId="56" applyFont="1" applyFill="1" applyBorder="1" applyAlignment="1">
      <alignment vertical="top" wrapText="1"/>
    </xf>
    <xf numFmtId="0" fontId="39" fillId="0" borderId="3" xfId="56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2" fontId="10" fillId="0" borderId="3" xfId="0" quotePrefix="1" applyNumberFormat="1" applyFont="1" applyFill="1" applyBorder="1" applyAlignment="1">
      <alignment horizontal="center" vertical="top" wrapText="1"/>
    </xf>
    <xf numFmtId="49" fontId="10" fillId="0" borderId="3" xfId="0" quotePrefix="1" applyNumberFormat="1" applyFont="1" applyFill="1" applyBorder="1" applyAlignment="1">
      <alignment horizontal="center" vertical="top" wrapText="1"/>
    </xf>
    <xf numFmtId="49" fontId="10" fillId="0" borderId="4" xfId="0" quotePrefix="1" applyNumberFormat="1" applyFont="1" applyFill="1" applyBorder="1" applyAlignment="1">
      <alignment horizontal="center" vertical="top" wrapText="1"/>
    </xf>
    <xf numFmtId="0" fontId="10" fillId="0" borderId="3" xfId="0" quotePrefix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3" xfId="0" quotePrefix="1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4" fontId="10" fillId="0" borderId="5" xfId="0" quotePrefix="1" applyNumberFormat="1" applyFont="1" applyFill="1" applyBorder="1" applyAlignment="1">
      <alignment horizontal="center" vertical="top" wrapText="1"/>
    </xf>
    <xf numFmtId="4" fontId="10" fillId="0" borderId="7" xfId="0" quotePrefix="1" applyNumberFormat="1" applyFont="1" applyFill="1" applyBorder="1" applyAlignment="1">
      <alignment horizontal="center" vertical="top" wrapText="1"/>
    </xf>
    <xf numFmtId="0" fontId="10" fillId="0" borderId="3" xfId="0" quotePrefix="1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4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10" fillId="0" borderId="2" xfId="0" quotePrefix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center" vertical="top" wrapText="1"/>
    </xf>
    <xf numFmtId="2" fontId="17" fillId="0" borderId="3" xfId="0" applyNumberFormat="1" applyFont="1" applyFill="1" applyBorder="1" applyAlignment="1">
      <alignment horizontal="center" vertical="top" wrapText="1"/>
    </xf>
    <xf numFmtId="2" fontId="17" fillId="0" borderId="4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17" fillId="0" borderId="3" xfId="0" quotePrefix="1" applyFont="1" applyFill="1" applyBorder="1" applyAlignment="1">
      <alignment horizontal="center" vertical="top" wrapText="1"/>
    </xf>
    <xf numFmtId="0" fontId="39" fillId="0" borderId="5" xfId="56" quotePrefix="1" applyFont="1" applyFill="1" applyBorder="1" applyAlignment="1">
      <alignment horizontal="center" vertical="top" wrapText="1"/>
    </xf>
    <xf numFmtId="0" fontId="39" fillId="0" borderId="7" xfId="56" applyFont="1" applyFill="1" applyBorder="1" applyAlignment="1">
      <alignment horizontal="center" vertical="top" wrapText="1"/>
    </xf>
    <xf numFmtId="0" fontId="39" fillId="0" borderId="6" xfId="56" applyFont="1" applyBorder="1" applyAlignment="1">
      <alignment horizontal="center" vertical="top" wrapText="1"/>
    </xf>
    <xf numFmtId="0" fontId="39" fillId="0" borderId="19" xfId="56" applyFont="1" applyBorder="1" applyAlignment="1">
      <alignment horizontal="center" vertical="top" wrapText="1"/>
    </xf>
    <xf numFmtId="0" fontId="39" fillId="0" borderId="8" xfId="56" applyFont="1" applyBorder="1" applyAlignment="1">
      <alignment horizontal="center" vertical="top" wrapText="1"/>
    </xf>
    <xf numFmtId="0" fontId="39" fillId="0" borderId="9" xfId="56" applyFont="1" applyBorder="1" applyAlignment="1">
      <alignment horizontal="center" vertical="top" wrapText="1"/>
    </xf>
    <xf numFmtId="0" fontId="39" fillId="0" borderId="2" xfId="56" applyFont="1" applyBorder="1" applyAlignment="1">
      <alignment horizontal="center" vertical="top" wrapText="1"/>
    </xf>
    <xf numFmtId="0" fontId="39" fillId="0" borderId="5" xfId="56" quotePrefix="1" applyFont="1" applyBorder="1" applyAlignment="1">
      <alignment horizontal="center" vertical="top" wrapText="1"/>
    </xf>
    <xf numFmtId="0" fontId="39" fillId="0" borderId="20" xfId="56" applyFont="1" applyBorder="1" applyAlignment="1">
      <alignment horizontal="center" vertical="top" wrapText="1"/>
    </xf>
    <xf numFmtId="0" fontId="39" fillId="0" borderId="7" xfId="56" applyFont="1" applyBorder="1" applyAlignment="1">
      <alignment horizontal="center" vertical="top" wrapText="1"/>
    </xf>
    <xf numFmtId="0" fontId="39" fillId="0" borderId="5" xfId="56" applyFont="1" applyBorder="1" applyAlignment="1">
      <alignment horizontal="center" vertical="top" wrapText="1"/>
    </xf>
    <xf numFmtId="0" fontId="6" fillId="0" borderId="9" xfId="56" applyFont="1" applyFill="1" applyBorder="1" applyAlignment="1">
      <alignment horizontal="center" vertical="top" wrapText="1"/>
    </xf>
    <xf numFmtId="0" fontId="8" fillId="0" borderId="0" xfId="56" quotePrefix="1" applyFont="1" applyBorder="1" applyAlignment="1">
      <alignment horizontal="center" vertical="top" wrapText="1"/>
    </xf>
    <xf numFmtId="0" fontId="8" fillId="0" borderId="0" xfId="56" applyFont="1" applyBorder="1" applyAlignment="1">
      <alignment horizontal="center" vertical="top" wrapText="1"/>
    </xf>
    <xf numFmtId="4" fontId="5" fillId="0" borderId="0" xfId="56" quotePrefix="1" applyNumberFormat="1" applyFont="1" applyFill="1" applyAlignment="1">
      <alignment horizontal="center" vertical="top" wrapText="1"/>
    </xf>
    <xf numFmtId="0" fontId="5" fillId="0" borderId="0" xfId="56" applyFont="1" applyFill="1" applyAlignment="1">
      <alignment horizontal="center" vertical="top" wrapText="1"/>
    </xf>
    <xf numFmtId="4" fontId="5" fillId="0" borderId="0" xfId="56" applyNumberFormat="1" applyFont="1" applyFill="1" applyAlignment="1">
      <alignment horizontal="center" vertical="top" wrapText="1"/>
    </xf>
    <xf numFmtId="0" fontId="39" fillId="0" borderId="0" xfId="56" quotePrefix="1" applyFont="1" applyBorder="1" applyAlignment="1">
      <alignment horizontal="center" vertical="top" wrapText="1"/>
    </xf>
    <xf numFmtId="0" fontId="41" fillId="0" borderId="0" xfId="56" applyFont="1" applyAlignment="1">
      <alignment horizontal="center" vertical="top"/>
    </xf>
  </cellXfs>
  <cellStyles count="7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1"/>
    <cellStyle name="Акцент1 3" xfId="20"/>
    <cellStyle name="Акцент2 2" xfId="23"/>
    <cellStyle name="Акцент2 3" xfId="22"/>
    <cellStyle name="Акцент3 2" xfId="25"/>
    <cellStyle name="Акцент3 3" xfId="24"/>
    <cellStyle name="Акцент4 2" xfId="27"/>
    <cellStyle name="Акцент4 3" xfId="26"/>
    <cellStyle name="Акцент5 2" xfId="29"/>
    <cellStyle name="Акцент5 3" xfId="28"/>
    <cellStyle name="Акцент6 2" xfId="31"/>
    <cellStyle name="Акцент6 3" xfId="30"/>
    <cellStyle name="Ввод  2" xfId="33"/>
    <cellStyle name="Ввод  3" xfId="32"/>
    <cellStyle name="Вывод 2" xfId="35"/>
    <cellStyle name="Вывод 3" xfId="34"/>
    <cellStyle name="Вычисление 2" xfId="37"/>
    <cellStyle name="Вычисление 3" xfId="36"/>
    <cellStyle name="Денежный 2" xfId="38"/>
    <cellStyle name="Заголовок 1 2" xfId="40"/>
    <cellStyle name="Заголовок 1 3" xfId="39"/>
    <cellStyle name="Заголовок 2 2" xfId="42"/>
    <cellStyle name="Заголовок 2 3" xfId="41"/>
    <cellStyle name="Заголовок 3 2" xfId="44"/>
    <cellStyle name="Заголовок 3 3" xfId="43"/>
    <cellStyle name="Заголовок 4 2" xfId="46"/>
    <cellStyle name="Заголовок 4 3" xfId="45"/>
    <cellStyle name="Итог 2" xfId="48"/>
    <cellStyle name="Итог 3" xfId="47"/>
    <cellStyle name="Контрольная ячейка 2" xfId="50"/>
    <cellStyle name="Контрольная ячейка 3" xfId="49"/>
    <cellStyle name="Название 2" xfId="52"/>
    <cellStyle name="Название 3" xfId="51"/>
    <cellStyle name="Нейтральный 2" xfId="54"/>
    <cellStyle name="Нейтральный 3" xfId="53"/>
    <cellStyle name="Обычный" xfId="0" builtinId="0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 6" xfId="1"/>
    <cellStyle name="Плохой 2" xfId="61"/>
    <cellStyle name="Плохой 3" xfId="60"/>
    <cellStyle name="Пояснение 2" xfId="63"/>
    <cellStyle name="Пояснение 3" xfId="62"/>
    <cellStyle name="Примечание 2" xfId="65"/>
    <cellStyle name="Примечание 3" xfId="64"/>
    <cellStyle name="Связанная ячейка 2" xfId="67"/>
    <cellStyle name="Связанная ячейка 3" xfId="66"/>
    <cellStyle name="Текст предупреждения 2" xfId="69"/>
    <cellStyle name="Текст предупреждения 3" xfId="68"/>
    <cellStyle name="Финансовый 2" xfId="70"/>
    <cellStyle name="Хороший 2" xfId="72"/>
    <cellStyle name="Хороший 3" xfId="71"/>
  </cellStyles>
  <dxfs count="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3"/>
  <sheetViews>
    <sheetView tabSelected="1" view="pageBreakPreview" topLeftCell="A107" zoomScale="60" zoomScaleNormal="100" workbookViewId="0">
      <selection activeCell="G108" sqref="G108"/>
    </sheetView>
  </sheetViews>
  <sheetFormatPr defaultRowHeight="15" x14ac:dyDescent="0.25"/>
  <cols>
    <col min="2" max="2" width="21.85546875" customWidth="1"/>
    <col min="8" max="8" width="14" customWidth="1"/>
    <col min="9" max="9" width="13.140625" customWidth="1"/>
    <col min="10" max="10" width="12.5703125" customWidth="1"/>
    <col min="12" max="12" width="20.5703125" customWidth="1"/>
    <col min="13" max="13" width="17.28515625" customWidth="1"/>
    <col min="17" max="17" width="16.85546875" customWidth="1"/>
    <col min="19" max="19" width="14.7109375" customWidth="1"/>
    <col min="20" max="20" width="15" customWidth="1"/>
  </cols>
  <sheetData>
    <row r="2" spans="1:21" s="2" customFormat="1" ht="15.75" x14ac:dyDescent="0.25">
      <c r="A2" s="1"/>
      <c r="E2" s="3"/>
      <c r="H2" s="4"/>
      <c r="I2" s="4"/>
      <c r="J2" s="4"/>
      <c r="K2" s="5"/>
      <c r="M2" s="4"/>
      <c r="N2" s="4"/>
      <c r="O2" s="4"/>
      <c r="P2" s="4"/>
      <c r="Q2" s="168" t="s">
        <v>222</v>
      </c>
      <c r="R2" s="169"/>
      <c r="S2" s="169"/>
      <c r="T2" s="169"/>
      <c r="U2" s="169"/>
    </row>
    <row r="3" spans="1:21" s="2" customFormat="1" ht="15.75" x14ac:dyDescent="0.25">
      <c r="A3" s="1"/>
      <c r="E3" s="3"/>
      <c r="H3" s="4"/>
      <c r="I3" s="4"/>
      <c r="J3" s="4"/>
      <c r="K3" s="5"/>
      <c r="M3" s="4"/>
      <c r="N3" s="4"/>
      <c r="O3" s="4"/>
      <c r="P3" s="4"/>
      <c r="Q3" s="170"/>
      <c r="R3" s="169"/>
      <c r="S3" s="169"/>
      <c r="T3" s="169"/>
      <c r="U3" s="169"/>
    </row>
    <row r="4" spans="1:21" s="2" customFormat="1" ht="15.75" x14ac:dyDescent="0.25">
      <c r="A4" s="1"/>
      <c r="E4" s="3"/>
      <c r="H4" s="4"/>
      <c r="I4" s="4"/>
      <c r="J4" s="4"/>
      <c r="K4" s="5"/>
      <c r="M4" s="4"/>
      <c r="N4" s="4"/>
      <c r="O4" s="4"/>
      <c r="P4" s="4"/>
      <c r="Q4" s="170"/>
      <c r="R4" s="169"/>
      <c r="S4" s="169"/>
      <c r="T4" s="169"/>
      <c r="U4" s="169"/>
    </row>
    <row r="5" spans="1:21" s="2" customFormat="1" ht="15.75" x14ac:dyDescent="0.25">
      <c r="A5" s="1"/>
      <c r="E5" s="3"/>
      <c r="H5" s="4"/>
      <c r="I5" s="4"/>
      <c r="J5" s="4"/>
      <c r="K5" s="5"/>
      <c r="M5" s="4"/>
      <c r="N5" s="4"/>
      <c r="O5" s="4"/>
      <c r="P5" s="4"/>
      <c r="Q5" s="170"/>
      <c r="R5" s="169"/>
      <c r="S5" s="169"/>
      <c r="T5" s="169"/>
      <c r="U5" s="169"/>
    </row>
    <row r="6" spans="1:21" s="2" customFormat="1" ht="12.75" customHeight="1" x14ac:dyDescent="0.25">
      <c r="A6" s="1"/>
      <c r="E6" s="3"/>
      <c r="H6" s="4"/>
      <c r="I6" s="4"/>
      <c r="J6" s="4"/>
      <c r="K6" s="5"/>
      <c r="M6" s="4"/>
      <c r="N6" s="4"/>
      <c r="O6" s="4"/>
      <c r="P6" s="4"/>
      <c r="Q6" s="170"/>
      <c r="R6" s="169"/>
      <c r="S6" s="169"/>
      <c r="T6" s="169"/>
      <c r="U6" s="169"/>
    </row>
    <row r="7" spans="1:21" s="2" customFormat="1" ht="15.75" hidden="1" x14ac:dyDescent="0.25">
      <c r="A7" s="1"/>
      <c r="E7" s="3"/>
      <c r="H7" s="4"/>
      <c r="I7" s="4"/>
      <c r="J7" s="4"/>
      <c r="K7" s="5"/>
      <c r="M7" s="4"/>
      <c r="N7" s="4"/>
      <c r="O7" s="4"/>
      <c r="P7" s="4"/>
      <c r="Q7" s="170"/>
      <c r="R7" s="169"/>
      <c r="S7" s="169"/>
      <c r="T7" s="169"/>
      <c r="U7" s="169"/>
    </row>
    <row r="8" spans="1:21" s="2" customFormat="1" ht="15.75" hidden="1" x14ac:dyDescent="0.25">
      <c r="A8" s="1"/>
      <c r="E8" s="3"/>
      <c r="H8" s="4"/>
      <c r="I8" s="4"/>
      <c r="J8" s="4"/>
      <c r="K8" s="5"/>
      <c r="M8" s="4"/>
      <c r="N8" s="4"/>
      <c r="O8" s="4"/>
      <c r="P8" s="4"/>
      <c r="Q8" s="170"/>
      <c r="R8" s="169"/>
      <c r="S8" s="169"/>
      <c r="T8" s="169"/>
      <c r="U8" s="169"/>
    </row>
    <row r="9" spans="1:21" s="2" customFormat="1" ht="15.75" hidden="1" x14ac:dyDescent="0.25">
      <c r="A9" s="1"/>
      <c r="E9" s="3"/>
      <c r="H9" s="4"/>
      <c r="I9" s="4"/>
      <c r="J9" s="4"/>
      <c r="K9" s="5"/>
      <c r="M9" s="4"/>
      <c r="N9" s="4"/>
      <c r="O9" s="4"/>
      <c r="P9" s="4"/>
      <c r="Q9" s="170"/>
      <c r="R9" s="169"/>
      <c r="S9" s="169"/>
      <c r="T9" s="169"/>
      <c r="U9" s="169"/>
    </row>
    <row r="10" spans="1:21" s="2" customFormat="1" ht="15.75" hidden="1" x14ac:dyDescent="0.25">
      <c r="A10" s="1"/>
      <c r="E10" s="3"/>
      <c r="H10" s="4"/>
      <c r="I10" s="4"/>
      <c r="J10" s="4"/>
      <c r="K10" s="5"/>
      <c r="M10" s="4"/>
      <c r="N10" s="4"/>
      <c r="O10" s="4"/>
      <c r="P10" s="4"/>
      <c r="Q10" s="170"/>
      <c r="R10" s="169"/>
      <c r="S10" s="169"/>
      <c r="T10" s="169"/>
      <c r="U10" s="169"/>
    </row>
    <row r="11" spans="1:21" s="2" customFormat="1" ht="15.75" x14ac:dyDescent="0.25">
      <c r="A11" s="1"/>
      <c r="E11" s="3"/>
      <c r="H11" s="4"/>
      <c r="I11" s="4"/>
      <c r="J11" s="4"/>
      <c r="K11" s="5"/>
      <c r="M11" s="4"/>
      <c r="N11" s="4"/>
      <c r="O11" s="4"/>
      <c r="P11" s="4"/>
      <c r="Q11" s="4"/>
      <c r="R11" s="6"/>
      <c r="S11" s="6"/>
      <c r="U11" s="7"/>
    </row>
    <row r="12" spans="1:21" s="2" customFormat="1" ht="15.75" hidden="1" x14ac:dyDescent="0.25">
      <c r="A12" s="1"/>
      <c r="B12" s="7"/>
      <c r="E12" s="3"/>
      <c r="H12" s="4"/>
      <c r="I12" s="4"/>
      <c r="J12" s="4"/>
      <c r="K12" s="5"/>
      <c r="M12" s="4"/>
      <c r="N12" s="4"/>
      <c r="O12" s="8"/>
      <c r="P12" s="9"/>
      <c r="Q12" s="171"/>
      <c r="R12" s="172"/>
      <c r="S12" s="172"/>
      <c r="T12" s="172"/>
      <c r="U12" s="172"/>
    </row>
    <row r="13" spans="1:21" s="2" customFormat="1" ht="15.75" hidden="1" x14ac:dyDescent="0.25">
      <c r="A13" s="10"/>
      <c r="B13" s="11"/>
      <c r="C13" s="12"/>
      <c r="D13" s="12"/>
      <c r="E13" s="13"/>
      <c r="F13" s="12"/>
      <c r="G13" s="12"/>
      <c r="H13" s="14"/>
      <c r="I13" s="14"/>
      <c r="J13" s="14"/>
      <c r="K13" s="15"/>
      <c r="L13" s="12"/>
      <c r="M13" s="14"/>
      <c r="N13" s="14"/>
      <c r="O13" s="14"/>
      <c r="P13" s="14"/>
      <c r="Q13" s="171"/>
      <c r="R13" s="172"/>
      <c r="S13" s="172"/>
      <c r="T13" s="172"/>
      <c r="U13" s="172"/>
    </row>
    <row r="14" spans="1:21" s="2" customFormat="1" ht="66.75" customHeight="1" x14ac:dyDescent="0.25">
      <c r="A14" s="173" t="s">
        <v>256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  <c r="R14" s="173"/>
      <c r="S14" s="173"/>
      <c r="T14" s="173"/>
      <c r="U14" s="7"/>
    </row>
    <row r="15" spans="1:21" s="2" customFormat="1" ht="48.75" customHeight="1" x14ac:dyDescent="0.25">
      <c r="A15" s="16"/>
      <c r="B15" s="175" t="s">
        <v>257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  <c r="R15" s="176"/>
      <c r="S15" s="176"/>
      <c r="T15" s="176"/>
      <c r="U15" s="7"/>
    </row>
    <row r="16" spans="1:21" s="17" customFormat="1" x14ac:dyDescent="0.2">
      <c r="A16" s="178" t="s">
        <v>0</v>
      </c>
      <c r="B16" s="160" t="s">
        <v>1</v>
      </c>
      <c r="C16" s="160" t="s">
        <v>2</v>
      </c>
      <c r="D16" s="160"/>
      <c r="E16" s="158" t="s">
        <v>3</v>
      </c>
      <c r="F16" s="158" t="s">
        <v>4</v>
      </c>
      <c r="G16" s="158" t="s">
        <v>5</v>
      </c>
      <c r="H16" s="162" t="s">
        <v>6</v>
      </c>
      <c r="I16" s="161" t="s">
        <v>7</v>
      </c>
      <c r="J16" s="161"/>
      <c r="K16" s="166" t="s">
        <v>8</v>
      </c>
      <c r="L16" s="158" t="s">
        <v>9</v>
      </c>
      <c r="M16" s="179" t="s">
        <v>10</v>
      </c>
      <c r="N16" s="179"/>
      <c r="O16" s="179"/>
      <c r="P16" s="179"/>
      <c r="Q16" s="161"/>
      <c r="R16" s="155" t="s">
        <v>11</v>
      </c>
      <c r="S16" s="155" t="s">
        <v>12</v>
      </c>
      <c r="T16" s="156" t="s">
        <v>13</v>
      </c>
      <c r="U16" s="157" t="s">
        <v>14</v>
      </c>
    </row>
    <row r="17" spans="1:21" s="17" customFormat="1" ht="14.25" x14ac:dyDescent="0.2">
      <c r="A17" s="178"/>
      <c r="B17" s="160"/>
      <c r="C17" s="158" t="s">
        <v>15</v>
      </c>
      <c r="D17" s="158" t="s">
        <v>16</v>
      </c>
      <c r="E17" s="160"/>
      <c r="F17" s="160"/>
      <c r="G17" s="160"/>
      <c r="H17" s="162"/>
      <c r="I17" s="161" t="s">
        <v>17</v>
      </c>
      <c r="J17" s="162" t="s">
        <v>18</v>
      </c>
      <c r="K17" s="167"/>
      <c r="L17" s="160"/>
      <c r="M17" s="161" t="s">
        <v>17</v>
      </c>
      <c r="N17" s="162" t="s">
        <v>19</v>
      </c>
      <c r="O17" s="164" t="s">
        <v>20</v>
      </c>
      <c r="P17" s="180" t="s">
        <v>21</v>
      </c>
      <c r="Q17" s="161" t="s">
        <v>22</v>
      </c>
      <c r="R17" s="155"/>
      <c r="S17" s="155"/>
      <c r="T17" s="156"/>
      <c r="U17" s="157"/>
    </row>
    <row r="18" spans="1:21" s="17" customFormat="1" ht="332.25" customHeight="1" x14ac:dyDescent="0.2">
      <c r="A18" s="178"/>
      <c r="B18" s="160"/>
      <c r="C18" s="159"/>
      <c r="D18" s="160"/>
      <c r="E18" s="160"/>
      <c r="F18" s="160"/>
      <c r="G18" s="160"/>
      <c r="H18" s="162"/>
      <c r="I18" s="161"/>
      <c r="J18" s="161"/>
      <c r="K18" s="167"/>
      <c r="L18" s="160"/>
      <c r="M18" s="163"/>
      <c r="N18" s="162"/>
      <c r="O18" s="165"/>
      <c r="P18" s="181"/>
      <c r="Q18" s="162"/>
      <c r="R18" s="155"/>
      <c r="S18" s="155"/>
      <c r="T18" s="156"/>
      <c r="U18" s="157"/>
    </row>
    <row r="19" spans="1:21" s="17" customFormat="1" ht="30" x14ac:dyDescent="0.2">
      <c r="A19" s="18"/>
      <c r="B19" s="19"/>
      <c r="C19" s="19"/>
      <c r="D19" s="20"/>
      <c r="E19" s="19"/>
      <c r="F19" s="19"/>
      <c r="G19" s="19"/>
      <c r="H19" s="21" t="s">
        <v>23</v>
      </c>
      <c r="I19" s="21" t="s">
        <v>23</v>
      </c>
      <c r="J19" s="21" t="s">
        <v>23</v>
      </c>
      <c r="K19" s="22" t="s">
        <v>24</v>
      </c>
      <c r="L19" s="23"/>
      <c r="M19" s="21" t="s">
        <v>25</v>
      </c>
      <c r="N19" s="21" t="s">
        <v>25</v>
      </c>
      <c r="O19" s="21" t="s">
        <v>25</v>
      </c>
      <c r="P19" s="21" t="s">
        <v>25</v>
      </c>
      <c r="Q19" s="21" t="s">
        <v>25</v>
      </c>
      <c r="R19" s="24" t="s">
        <v>26</v>
      </c>
      <c r="S19" s="24" t="s">
        <v>27</v>
      </c>
      <c r="T19" s="25"/>
      <c r="U19" s="26" t="s">
        <v>25</v>
      </c>
    </row>
    <row r="20" spans="1:21" s="17" customFormat="1" x14ac:dyDescent="0.2">
      <c r="A20" s="18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7">
        <v>8</v>
      </c>
      <c r="I20" s="27">
        <v>9</v>
      </c>
      <c r="J20" s="27">
        <v>10</v>
      </c>
      <c r="K20" s="22">
        <v>11</v>
      </c>
      <c r="L20" s="23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8">
        <v>18</v>
      </c>
      <c r="S20" s="28">
        <v>19</v>
      </c>
      <c r="T20" s="29" t="s">
        <v>28</v>
      </c>
      <c r="U20" s="30" t="s">
        <v>29</v>
      </c>
    </row>
    <row r="21" spans="1:21" s="17" customFormat="1" ht="14.25" x14ac:dyDescent="0.2">
      <c r="A21" s="151" t="s">
        <v>200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3"/>
      <c r="R21" s="152"/>
      <c r="S21" s="152"/>
      <c r="T21" s="152"/>
      <c r="U21" s="154"/>
    </row>
    <row r="22" spans="1:21" s="17" customFormat="1" ht="105" x14ac:dyDescent="0.2">
      <c r="A22" s="18">
        <v>1</v>
      </c>
      <c r="B22" s="31" t="s">
        <v>30</v>
      </c>
      <c r="C22" s="28">
        <v>1962</v>
      </c>
      <c r="D22" s="24"/>
      <c r="E22" s="28" t="s">
        <v>31</v>
      </c>
      <c r="F22" s="28">
        <v>4</v>
      </c>
      <c r="G22" s="28">
        <v>3</v>
      </c>
      <c r="H22" s="21">
        <v>2350.25</v>
      </c>
      <c r="I22" s="21">
        <v>2350.25</v>
      </c>
      <c r="J22" s="21">
        <v>1749.65</v>
      </c>
      <c r="K22" s="22">
        <v>195</v>
      </c>
      <c r="L22" s="23" t="s">
        <v>32</v>
      </c>
      <c r="M22" s="21">
        <v>3932639.33</v>
      </c>
      <c r="N22" s="21"/>
      <c r="O22" s="21"/>
      <c r="P22" s="21"/>
      <c r="Q22" s="21">
        <v>3932639.33</v>
      </c>
      <c r="R22" s="24">
        <f>M22/I22</f>
        <v>1673.2855355813213</v>
      </c>
      <c r="S22" s="24">
        <v>14736.15</v>
      </c>
      <c r="T22" s="24" t="s">
        <v>33</v>
      </c>
      <c r="U22" s="32">
        <v>6.3</v>
      </c>
    </row>
    <row r="23" spans="1:21" s="17" customFormat="1" ht="90" x14ac:dyDescent="0.2">
      <c r="A23" s="18">
        <v>2</v>
      </c>
      <c r="B23" s="31" t="s">
        <v>34</v>
      </c>
      <c r="C23" s="28">
        <v>1963</v>
      </c>
      <c r="D23" s="24"/>
      <c r="E23" s="28" t="s">
        <v>31</v>
      </c>
      <c r="F23" s="28">
        <v>4</v>
      </c>
      <c r="G23" s="28">
        <v>3</v>
      </c>
      <c r="H23" s="21">
        <v>2331.59</v>
      </c>
      <c r="I23" s="21">
        <v>2331.59</v>
      </c>
      <c r="J23" s="21">
        <v>1971.5</v>
      </c>
      <c r="K23" s="22">
        <v>126</v>
      </c>
      <c r="L23" s="23" t="s">
        <v>35</v>
      </c>
      <c r="M23" s="21">
        <v>3435557.76</v>
      </c>
      <c r="N23" s="21"/>
      <c r="O23" s="21"/>
      <c r="P23" s="21"/>
      <c r="Q23" s="21">
        <v>3435557.76</v>
      </c>
      <c r="R23" s="24">
        <f t="shared" ref="R23:R49" si="0">M23/I23</f>
        <v>1473.4827992914704</v>
      </c>
      <c r="S23" s="24">
        <v>14736.15</v>
      </c>
      <c r="T23" s="24" t="s">
        <v>33</v>
      </c>
      <c r="U23" s="32">
        <v>6.3</v>
      </c>
    </row>
    <row r="24" spans="1:21" s="17" customFormat="1" ht="60" x14ac:dyDescent="0.2">
      <c r="A24" s="18">
        <v>3</v>
      </c>
      <c r="B24" s="31" t="s">
        <v>36</v>
      </c>
      <c r="C24" s="28">
        <v>1963</v>
      </c>
      <c r="D24" s="24"/>
      <c r="E24" s="28" t="s">
        <v>31</v>
      </c>
      <c r="F24" s="28">
        <v>4</v>
      </c>
      <c r="G24" s="28">
        <v>3</v>
      </c>
      <c r="H24" s="21">
        <v>2039.4</v>
      </c>
      <c r="I24" s="21">
        <v>2039.4</v>
      </c>
      <c r="J24" s="21">
        <v>1668.4</v>
      </c>
      <c r="K24" s="22">
        <v>157</v>
      </c>
      <c r="L24" s="23" t="s">
        <v>37</v>
      </c>
      <c r="M24" s="21">
        <v>3971335.32</v>
      </c>
      <c r="N24" s="21"/>
      <c r="O24" s="21"/>
      <c r="P24" s="21"/>
      <c r="Q24" s="21">
        <v>3971335.32</v>
      </c>
      <c r="R24" s="24">
        <f t="shared" si="0"/>
        <v>1947.3057369814649</v>
      </c>
      <c r="S24" s="24">
        <v>14736.15</v>
      </c>
      <c r="T24" s="24" t="s">
        <v>33</v>
      </c>
      <c r="U24" s="32">
        <v>6.3</v>
      </c>
    </row>
    <row r="25" spans="1:21" s="17" customFormat="1" ht="60" x14ac:dyDescent="0.2">
      <c r="A25" s="18">
        <v>4</v>
      </c>
      <c r="B25" s="31" t="s">
        <v>38</v>
      </c>
      <c r="C25" s="28">
        <v>1963</v>
      </c>
      <c r="D25" s="24"/>
      <c r="E25" s="28" t="s">
        <v>31</v>
      </c>
      <c r="F25" s="28">
        <v>4</v>
      </c>
      <c r="G25" s="28">
        <v>3</v>
      </c>
      <c r="H25" s="21">
        <v>2359.0100000000002</v>
      </c>
      <c r="I25" s="21">
        <v>2359.0100000000002</v>
      </c>
      <c r="J25" s="21">
        <v>1994.51</v>
      </c>
      <c r="K25" s="22">
        <v>151</v>
      </c>
      <c r="L25" s="23" t="s">
        <v>39</v>
      </c>
      <c r="M25" s="21">
        <v>2846898.66</v>
      </c>
      <c r="N25" s="21"/>
      <c r="O25" s="21"/>
      <c r="P25" s="21"/>
      <c r="Q25" s="21">
        <v>2846898.66</v>
      </c>
      <c r="R25" s="24">
        <f t="shared" si="0"/>
        <v>1206.8192419701484</v>
      </c>
      <c r="S25" s="24">
        <v>14736.15</v>
      </c>
      <c r="T25" s="24" t="s">
        <v>33</v>
      </c>
      <c r="U25" s="32">
        <v>6.3</v>
      </c>
    </row>
    <row r="26" spans="1:21" s="17" customFormat="1" ht="60" x14ac:dyDescent="0.2">
      <c r="A26" s="18">
        <v>5</v>
      </c>
      <c r="B26" s="33" t="s">
        <v>40</v>
      </c>
      <c r="C26" s="28">
        <v>1963</v>
      </c>
      <c r="D26" s="24"/>
      <c r="E26" s="28" t="s">
        <v>31</v>
      </c>
      <c r="F26" s="28">
        <v>4</v>
      </c>
      <c r="G26" s="28">
        <v>3</v>
      </c>
      <c r="H26" s="21">
        <v>2187.6999999999998</v>
      </c>
      <c r="I26" s="21">
        <v>2187.6999999999998</v>
      </c>
      <c r="J26" s="21">
        <v>1857.5</v>
      </c>
      <c r="K26" s="22">
        <v>151</v>
      </c>
      <c r="L26" s="23" t="s">
        <v>41</v>
      </c>
      <c r="M26" s="21">
        <v>3745178.91</v>
      </c>
      <c r="N26" s="21"/>
      <c r="O26" s="21"/>
      <c r="P26" s="21"/>
      <c r="Q26" s="21">
        <v>3745178.91</v>
      </c>
      <c r="R26" s="24">
        <f t="shared" si="0"/>
        <v>1711.9252685468759</v>
      </c>
      <c r="S26" s="24">
        <v>14736.15</v>
      </c>
      <c r="T26" s="24" t="s">
        <v>33</v>
      </c>
      <c r="U26" s="32">
        <v>6.3</v>
      </c>
    </row>
    <row r="27" spans="1:21" s="17" customFormat="1" ht="45" x14ac:dyDescent="0.2">
      <c r="A27" s="18">
        <v>6</v>
      </c>
      <c r="B27" s="31" t="s">
        <v>42</v>
      </c>
      <c r="C27" s="28">
        <v>1963</v>
      </c>
      <c r="D27" s="24"/>
      <c r="E27" s="28" t="s">
        <v>31</v>
      </c>
      <c r="F27" s="28">
        <v>4</v>
      </c>
      <c r="G27" s="28">
        <v>3</v>
      </c>
      <c r="H27" s="21">
        <v>2167.87</v>
      </c>
      <c r="I27" s="21">
        <v>2167.87</v>
      </c>
      <c r="J27" s="21">
        <v>1887.87</v>
      </c>
      <c r="K27" s="22">
        <v>126</v>
      </c>
      <c r="L27" s="23" t="s">
        <v>43</v>
      </c>
      <c r="M27" s="21">
        <v>3405892.25</v>
      </c>
      <c r="N27" s="21"/>
      <c r="O27" s="21"/>
      <c r="P27" s="21"/>
      <c r="Q27" s="21">
        <v>3405892.25</v>
      </c>
      <c r="R27" s="24">
        <f t="shared" si="0"/>
        <v>1571.0777168372642</v>
      </c>
      <c r="S27" s="24">
        <v>14736.15</v>
      </c>
      <c r="T27" s="24" t="s">
        <v>33</v>
      </c>
      <c r="U27" s="32">
        <v>6.3</v>
      </c>
    </row>
    <row r="28" spans="1:21" s="17" customFormat="1" ht="105" x14ac:dyDescent="0.2">
      <c r="A28" s="18">
        <v>7</v>
      </c>
      <c r="B28" s="31" t="s">
        <v>44</v>
      </c>
      <c r="C28" s="28">
        <v>1963</v>
      </c>
      <c r="D28" s="24"/>
      <c r="E28" s="28" t="s">
        <v>31</v>
      </c>
      <c r="F28" s="28">
        <v>4</v>
      </c>
      <c r="G28" s="28">
        <v>4</v>
      </c>
      <c r="H28" s="21">
        <v>2533.11</v>
      </c>
      <c r="I28" s="21">
        <v>2533.11</v>
      </c>
      <c r="J28" s="21">
        <v>2218</v>
      </c>
      <c r="K28" s="22">
        <v>105</v>
      </c>
      <c r="L28" s="23" t="s">
        <v>45</v>
      </c>
      <c r="M28" s="21">
        <v>5681834.1600000001</v>
      </c>
      <c r="N28" s="21"/>
      <c r="O28" s="21"/>
      <c r="P28" s="21"/>
      <c r="Q28" s="21">
        <v>5681834.1600000001</v>
      </c>
      <c r="R28" s="24">
        <f t="shared" si="0"/>
        <v>2243.0270142236222</v>
      </c>
      <c r="S28" s="24">
        <v>14736.15</v>
      </c>
      <c r="T28" s="24" t="s">
        <v>33</v>
      </c>
      <c r="U28" s="32">
        <v>6.3</v>
      </c>
    </row>
    <row r="29" spans="1:21" s="17" customFormat="1" ht="105" x14ac:dyDescent="0.2">
      <c r="A29" s="18">
        <v>8</v>
      </c>
      <c r="B29" s="31" t="s">
        <v>46</v>
      </c>
      <c r="C29" s="28">
        <v>1964</v>
      </c>
      <c r="D29" s="24"/>
      <c r="E29" s="28" t="s">
        <v>31</v>
      </c>
      <c r="F29" s="28">
        <v>4</v>
      </c>
      <c r="G29" s="28">
        <v>4</v>
      </c>
      <c r="H29" s="21">
        <v>2497.1</v>
      </c>
      <c r="I29" s="21">
        <v>2497.1</v>
      </c>
      <c r="J29" s="21">
        <v>2113.8000000000002</v>
      </c>
      <c r="K29" s="22">
        <v>118</v>
      </c>
      <c r="L29" s="23" t="s">
        <v>47</v>
      </c>
      <c r="M29" s="21">
        <v>4989180.55</v>
      </c>
      <c r="N29" s="21"/>
      <c r="O29" s="21"/>
      <c r="P29" s="21"/>
      <c r="Q29" s="21">
        <v>4989180.55</v>
      </c>
      <c r="R29" s="24">
        <f t="shared" si="0"/>
        <v>1997.9898882703937</v>
      </c>
      <c r="S29" s="24">
        <v>14736.15</v>
      </c>
      <c r="T29" s="24" t="s">
        <v>33</v>
      </c>
      <c r="U29" s="32">
        <v>6.3</v>
      </c>
    </row>
    <row r="30" spans="1:21" s="17" customFormat="1" ht="45" x14ac:dyDescent="0.2">
      <c r="A30" s="18">
        <v>9</v>
      </c>
      <c r="B30" s="31" t="s">
        <v>48</v>
      </c>
      <c r="C30" s="28">
        <v>1964</v>
      </c>
      <c r="D30" s="24"/>
      <c r="E30" s="28" t="s">
        <v>31</v>
      </c>
      <c r="F30" s="28">
        <v>4</v>
      </c>
      <c r="G30" s="28">
        <v>4</v>
      </c>
      <c r="H30" s="21">
        <v>2521.6999999999998</v>
      </c>
      <c r="I30" s="21">
        <v>2521.6999999999998</v>
      </c>
      <c r="J30" s="21">
        <v>2252.5</v>
      </c>
      <c r="K30" s="22">
        <v>133</v>
      </c>
      <c r="L30" s="23" t="s">
        <v>49</v>
      </c>
      <c r="M30" s="21">
        <v>1560523.18</v>
      </c>
      <c r="N30" s="21"/>
      <c r="O30" s="21"/>
      <c r="P30" s="21"/>
      <c r="Q30" s="21">
        <v>1560523.18</v>
      </c>
      <c r="R30" s="24">
        <f t="shared" si="0"/>
        <v>618.83776024110716</v>
      </c>
      <c r="S30" s="24">
        <v>14736.15</v>
      </c>
      <c r="T30" s="24" t="s">
        <v>33</v>
      </c>
      <c r="U30" s="32">
        <v>6.3</v>
      </c>
    </row>
    <row r="31" spans="1:21" s="17" customFormat="1" ht="105" x14ac:dyDescent="0.2">
      <c r="A31" s="18">
        <v>10</v>
      </c>
      <c r="B31" s="33" t="s">
        <v>50</v>
      </c>
      <c r="C31" s="28">
        <v>1964</v>
      </c>
      <c r="D31" s="24"/>
      <c r="E31" s="28" t="s">
        <v>31</v>
      </c>
      <c r="F31" s="28">
        <v>4</v>
      </c>
      <c r="G31" s="28">
        <v>6</v>
      </c>
      <c r="H31" s="21">
        <v>3861.4</v>
      </c>
      <c r="I31" s="21">
        <v>3861.4</v>
      </c>
      <c r="J31" s="21">
        <v>3335.7</v>
      </c>
      <c r="K31" s="22">
        <v>224</v>
      </c>
      <c r="L31" s="23" t="s">
        <v>51</v>
      </c>
      <c r="M31" s="21">
        <v>9353299.0600000005</v>
      </c>
      <c r="N31" s="21"/>
      <c r="O31" s="21"/>
      <c r="P31" s="21"/>
      <c r="Q31" s="21">
        <v>9353299.0600000005</v>
      </c>
      <c r="R31" s="24">
        <f t="shared" si="0"/>
        <v>2422.255933081266</v>
      </c>
      <c r="S31" s="24">
        <v>14736.15</v>
      </c>
      <c r="T31" s="24" t="s">
        <v>33</v>
      </c>
      <c r="U31" s="32">
        <v>6.3</v>
      </c>
    </row>
    <row r="32" spans="1:21" s="17" customFormat="1" ht="60" x14ac:dyDescent="0.2">
      <c r="A32" s="18">
        <v>11</v>
      </c>
      <c r="B32" s="31" t="s">
        <v>52</v>
      </c>
      <c r="C32" s="28">
        <v>1964</v>
      </c>
      <c r="D32" s="24"/>
      <c r="E32" s="28" t="s">
        <v>31</v>
      </c>
      <c r="F32" s="28">
        <v>4</v>
      </c>
      <c r="G32" s="28">
        <v>6</v>
      </c>
      <c r="H32" s="21">
        <v>3769.5</v>
      </c>
      <c r="I32" s="21">
        <v>3769.5</v>
      </c>
      <c r="J32" s="21">
        <v>2381.1999999999998</v>
      </c>
      <c r="K32" s="22">
        <v>195</v>
      </c>
      <c r="L32" s="23" t="s">
        <v>53</v>
      </c>
      <c r="M32" s="21">
        <v>9494545.9100000001</v>
      </c>
      <c r="N32" s="21"/>
      <c r="O32" s="21"/>
      <c r="P32" s="21"/>
      <c r="Q32" s="21">
        <v>9494545.9100000001</v>
      </c>
      <c r="R32" s="24">
        <f t="shared" si="0"/>
        <v>2518.781246849715</v>
      </c>
      <c r="S32" s="24">
        <v>14736.15</v>
      </c>
      <c r="T32" s="24" t="s">
        <v>33</v>
      </c>
      <c r="U32" s="32">
        <v>6.3</v>
      </c>
    </row>
    <row r="33" spans="1:21" s="17" customFormat="1" ht="60" x14ac:dyDescent="0.2">
      <c r="A33" s="18">
        <v>12</v>
      </c>
      <c r="B33" s="33" t="s">
        <v>54</v>
      </c>
      <c r="C33" s="28">
        <v>1961</v>
      </c>
      <c r="D33" s="24"/>
      <c r="E33" s="28" t="s">
        <v>31</v>
      </c>
      <c r="F33" s="28">
        <v>4</v>
      </c>
      <c r="G33" s="28">
        <v>2</v>
      </c>
      <c r="H33" s="21">
        <v>1280.0999999999999</v>
      </c>
      <c r="I33" s="21">
        <v>1280.0999999999999</v>
      </c>
      <c r="J33" s="21">
        <v>762.3</v>
      </c>
      <c r="K33" s="22">
        <v>83</v>
      </c>
      <c r="L33" s="23" t="s">
        <v>55</v>
      </c>
      <c r="M33" s="21">
        <v>3298445.62</v>
      </c>
      <c r="N33" s="21"/>
      <c r="O33" s="21"/>
      <c r="P33" s="21"/>
      <c r="Q33" s="21">
        <v>3298445.62</v>
      </c>
      <c r="R33" s="24">
        <f t="shared" si="0"/>
        <v>2576.709335208187</v>
      </c>
      <c r="S33" s="24">
        <v>14736.15</v>
      </c>
      <c r="T33" s="24" t="s">
        <v>33</v>
      </c>
      <c r="U33" s="32">
        <v>6.3</v>
      </c>
    </row>
    <row r="34" spans="1:21" s="17" customFormat="1" ht="75" x14ac:dyDescent="0.2">
      <c r="A34" s="18">
        <v>13</v>
      </c>
      <c r="B34" s="31" t="s">
        <v>56</v>
      </c>
      <c r="C34" s="28">
        <v>1961</v>
      </c>
      <c r="D34" s="24"/>
      <c r="E34" s="28" t="s">
        <v>31</v>
      </c>
      <c r="F34" s="28">
        <v>4</v>
      </c>
      <c r="G34" s="28">
        <v>4</v>
      </c>
      <c r="H34" s="21">
        <v>2354.6</v>
      </c>
      <c r="I34" s="21">
        <v>2354.6</v>
      </c>
      <c r="J34" s="21">
        <v>1559</v>
      </c>
      <c r="K34" s="22">
        <v>150</v>
      </c>
      <c r="L34" s="23" t="s">
        <v>57</v>
      </c>
      <c r="M34" s="21">
        <v>6063247.25</v>
      </c>
      <c r="N34" s="21"/>
      <c r="O34" s="21"/>
      <c r="P34" s="21"/>
      <c r="Q34" s="21">
        <v>6063247.25</v>
      </c>
      <c r="R34" s="24">
        <f t="shared" si="0"/>
        <v>2575.0646606642317</v>
      </c>
      <c r="S34" s="24">
        <v>14736.15</v>
      </c>
      <c r="T34" s="24" t="s">
        <v>33</v>
      </c>
      <c r="U34" s="32">
        <v>6.3</v>
      </c>
    </row>
    <row r="35" spans="1:21" s="17" customFormat="1" ht="105" x14ac:dyDescent="0.2">
      <c r="A35" s="18">
        <v>14</v>
      </c>
      <c r="B35" s="31" t="s">
        <v>58</v>
      </c>
      <c r="C35" s="28">
        <v>1964</v>
      </c>
      <c r="D35" s="24"/>
      <c r="E35" s="28" t="s">
        <v>31</v>
      </c>
      <c r="F35" s="28">
        <v>5</v>
      </c>
      <c r="G35" s="28">
        <v>2</v>
      </c>
      <c r="H35" s="21">
        <v>1559.6</v>
      </c>
      <c r="I35" s="21">
        <v>1559.6</v>
      </c>
      <c r="J35" s="21">
        <v>1046.8</v>
      </c>
      <c r="K35" s="22">
        <v>103</v>
      </c>
      <c r="L35" s="23" t="s">
        <v>59</v>
      </c>
      <c r="M35" s="21">
        <v>2115991.56</v>
      </c>
      <c r="N35" s="21"/>
      <c r="O35" s="21"/>
      <c r="P35" s="21"/>
      <c r="Q35" s="21">
        <v>2115991.56</v>
      </c>
      <c r="R35" s="24">
        <f t="shared" si="0"/>
        <v>1356.7527314696076</v>
      </c>
      <c r="S35" s="24">
        <v>14736.15</v>
      </c>
      <c r="T35" s="24" t="s">
        <v>33</v>
      </c>
      <c r="U35" s="32">
        <v>6.3</v>
      </c>
    </row>
    <row r="36" spans="1:21" s="17" customFormat="1" ht="90" x14ac:dyDescent="0.2">
      <c r="A36" s="18">
        <v>15</v>
      </c>
      <c r="B36" s="31" t="s">
        <v>60</v>
      </c>
      <c r="C36" s="28">
        <v>1965</v>
      </c>
      <c r="D36" s="24"/>
      <c r="E36" s="28" t="s">
        <v>61</v>
      </c>
      <c r="F36" s="28">
        <v>5</v>
      </c>
      <c r="G36" s="28">
        <v>4</v>
      </c>
      <c r="H36" s="21">
        <v>3554.74</v>
      </c>
      <c r="I36" s="21">
        <v>3554.74</v>
      </c>
      <c r="J36" s="21">
        <v>2542.9</v>
      </c>
      <c r="K36" s="22">
        <v>179</v>
      </c>
      <c r="L36" s="23" t="s">
        <v>62</v>
      </c>
      <c r="M36" s="21">
        <v>6558605.4000000004</v>
      </c>
      <c r="N36" s="21"/>
      <c r="O36" s="21"/>
      <c r="P36" s="21"/>
      <c r="Q36" s="21">
        <v>6558605.4000000004</v>
      </c>
      <c r="R36" s="24">
        <f t="shared" si="0"/>
        <v>1845.03097272937</v>
      </c>
      <c r="S36" s="24">
        <v>14736.15</v>
      </c>
      <c r="T36" s="24" t="s">
        <v>33</v>
      </c>
      <c r="U36" s="32">
        <v>6.3</v>
      </c>
    </row>
    <row r="37" spans="1:21" s="17" customFormat="1" ht="45" x14ac:dyDescent="0.2">
      <c r="A37" s="18">
        <v>16</v>
      </c>
      <c r="B37" s="31" t="s">
        <v>63</v>
      </c>
      <c r="C37" s="28">
        <v>1978</v>
      </c>
      <c r="D37" s="24"/>
      <c r="E37" s="28" t="s">
        <v>61</v>
      </c>
      <c r="F37" s="28">
        <v>5</v>
      </c>
      <c r="G37" s="28">
        <v>6</v>
      </c>
      <c r="H37" s="21">
        <v>3004.8</v>
      </c>
      <c r="I37" s="21">
        <v>3004.8</v>
      </c>
      <c r="J37" s="21">
        <v>2693.6</v>
      </c>
      <c r="K37" s="22">
        <v>156</v>
      </c>
      <c r="L37" s="23" t="s">
        <v>64</v>
      </c>
      <c r="M37" s="21">
        <v>1224927.03</v>
      </c>
      <c r="N37" s="21"/>
      <c r="O37" s="21"/>
      <c r="P37" s="21"/>
      <c r="Q37" s="21">
        <v>1224927.03</v>
      </c>
      <c r="R37" s="24">
        <f t="shared" si="0"/>
        <v>407.65675918530349</v>
      </c>
      <c r="S37" s="24">
        <v>14736.15</v>
      </c>
      <c r="T37" s="24" t="s">
        <v>33</v>
      </c>
      <c r="U37" s="32">
        <v>6.3</v>
      </c>
    </row>
    <row r="38" spans="1:21" s="17" customFormat="1" ht="90" x14ac:dyDescent="0.2">
      <c r="A38" s="18">
        <v>17</v>
      </c>
      <c r="B38" s="31" t="s">
        <v>65</v>
      </c>
      <c r="C38" s="28">
        <v>1974</v>
      </c>
      <c r="D38" s="31"/>
      <c r="E38" s="28" t="s">
        <v>61</v>
      </c>
      <c r="F38" s="28">
        <v>5</v>
      </c>
      <c r="G38" s="28">
        <v>4</v>
      </c>
      <c r="H38" s="24">
        <v>3062</v>
      </c>
      <c r="I38" s="24">
        <v>3062</v>
      </c>
      <c r="J38" s="24" t="s">
        <v>66</v>
      </c>
      <c r="K38" s="22">
        <v>147</v>
      </c>
      <c r="L38" s="23" t="s">
        <v>67</v>
      </c>
      <c r="M38" s="21">
        <v>4014681.0599999996</v>
      </c>
      <c r="N38" s="21"/>
      <c r="O38" s="21"/>
      <c r="P38" s="21"/>
      <c r="Q38" s="21">
        <v>4014681.0599999996</v>
      </c>
      <c r="R38" s="24">
        <f t="shared" si="0"/>
        <v>1311.1303265839319</v>
      </c>
      <c r="S38" s="24">
        <v>14736.15</v>
      </c>
      <c r="T38" s="24" t="s">
        <v>33</v>
      </c>
      <c r="U38" s="32">
        <v>6.3</v>
      </c>
    </row>
    <row r="39" spans="1:21" s="17" customFormat="1" ht="30" x14ac:dyDescent="0.2">
      <c r="A39" s="18">
        <v>18</v>
      </c>
      <c r="B39" s="31" t="s">
        <v>68</v>
      </c>
      <c r="C39" s="28">
        <v>1972</v>
      </c>
      <c r="D39" s="31"/>
      <c r="E39" s="28" t="s">
        <v>61</v>
      </c>
      <c r="F39" s="28">
        <v>5</v>
      </c>
      <c r="G39" s="28">
        <v>3</v>
      </c>
      <c r="H39" s="24">
        <v>2889.9</v>
      </c>
      <c r="I39" s="24">
        <v>2889.9</v>
      </c>
      <c r="J39" s="24" t="s">
        <v>69</v>
      </c>
      <c r="K39" s="22">
        <v>171</v>
      </c>
      <c r="L39" s="23" t="s">
        <v>64</v>
      </c>
      <c r="M39" s="21">
        <v>2175206.3999999999</v>
      </c>
      <c r="N39" s="21"/>
      <c r="O39" s="21"/>
      <c r="P39" s="21"/>
      <c r="Q39" s="21">
        <v>2175206.3999999999</v>
      </c>
      <c r="R39" s="24">
        <f t="shared" si="0"/>
        <v>752.69261912176887</v>
      </c>
      <c r="S39" s="24">
        <v>14736.15</v>
      </c>
      <c r="T39" s="24" t="s">
        <v>33</v>
      </c>
      <c r="U39" s="32">
        <v>6.3</v>
      </c>
    </row>
    <row r="40" spans="1:21" s="17" customFormat="1" ht="120" x14ac:dyDescent="0.2">
      <c r="A40" s="18">
        <v>19</v>
      </c>
      <c r="B40" s="31" t="s">
        <v>70</v>
      </c>
      <c r="C40" s="28">
        <v>1976</v>
      </c>
      <c r="D40" s="31"/>
      <c r="E40" s="28" t="s">
        <v>31</v>
      </c>
      <c r="F40" s="28">
        <v>5</v>
      </c>
      <c r="G40" s="28">
        <v>6</v>
      </c>
      <c r="H40" s="24">
        <v>4757.8999999999996</v>
      </c>
      <c r="I40" s="24">
        <v>4757.8999999999996</v>
      </c>
      <c r="J40" s="24" t="s">
        <v>71</v>
      </c>
      <c r="K40" s="22">
        <v>210</v>
      </c>
      <c r="L40" s="23" t="s">
        <v>72</v>
      </c>
      <c r="M40" s="21">
        <v>9601836.3100000005</v>
      </c>
      <c r="N40" s="21"/>
      <c r="O40" s="21"/>
      <c r="P40" s="21"/>
      <c r="Q40" s="21">
        <v>9601836.3100000005</v>
      </c>
      <c r="R40" s="24">
        <f t="shared" si="0"/>
        <v>2018.0828327623533</v>
      </c>
      <c r="S40" s="24">
        <v>14736.15</v>
      </c>
      <c r="T40" s="24" t="s">
        <v>33</v>
      </c>
      <c r="U40" s="32">
        <v>6.3</v>
      </c>
    </row>
    <row r="41" spans="1:21" s="17" customFormat="1" ht="105" x14ac:dyDescent="0.2">
      <c r="A41" s="18">
        <v>20</v>
      </c>
      <c r="B41" s="31" t="s">
        <v>73</v>
      </c>
      <c r="C41" s="28">
        <v>1972</v>
      </c>
      <c r="D41" s="31"/>
      <c r="E41" s="28" t="s">
        <v>61</v>
      </c>
      <c r="F41" s="28">
        <v>5</v>
      </c>
      <c r="G41" s="28">
        <v>6</v>
      </c>
      <c r="H41" s="24">
        <v>3795.6</v>
      </c>
      <c r="I41" s="24">
        <v>3795.6</v>
      </c>
      <c r="J41" s="24" t="s">
        <v>74</v>
      </c>
      <c r="K41" s="22">
        <v>182</v>
      </c>
      <c r="L41" s="24" t="s">
        <v>75</v>
      </c>
      <c r="M41" s="21">
        <v>11720964.620000001</v>
      </c>
      <c r="N41" s="21"/>
      <c r="O41" s="21"/>
      <c r="P41" s="21"/>
      <c r="Q41" s="21">
        <v>11720964.620000001</v>
      </c>
      <c r="R41" s="24">
        <f t="shared" si="0"/>
        <v>3088.0399989461484</v>
      </c>
      <c r="S41" s="24">
        <v>14736.15</v>
      </c>
      <c r="T41" s="24" t="s">
        <v>33</v>
      </c>
      <c r="U41" s="32">
        <v>6.3</v>
      </c>
    </row>
    <row r="42" spans="1:21" s="17" customFormat="1" ht="45" x14ac:dyDescent="0.2">
      <c r="A42" s="18">
        <v>21</v>
      </c>
      <c r="B42" s="31" t="s">
        <v>76</v>
      </c>
      <c r="C42" s="28">
        <v>1961</v>
      </c>
      <c r="D42" s="31"/>
      <c r="E42" s="28" t="s">
        <v>31</v>
      </c>
      <c r="F42" s="28">
        <v>2</v>
      </c>
      <c r="G42" s="28">
        <v>2</v>
      </c>
      <c r="H42" s="24">
        <v>688.6</v>
      </c>
      <c r="I42" s="24">
        <v>688.6</v>
      </c>
      <c r="J42" s="24">
        <v>234.7</v>
      </c>
      <c r="K42" s="22">
        <v>48</v>
      </c>
      <c r="L42" s="24" t="s">
        <v>77</v>
      </c>
      <c r="M42" s="21">
        <v>2472476.17</v>
      </c>
      <c r="N42" s="21"/>
      <c r="O42" s="21"/>
      <c r="P42" s="21"/>
      <c r="Q42" s="21">
        <v>2472476.17</v>
      </c>
      <c r="R42" s="24">
        <f t="shared" si="0"/>
        <v>3590.584040081324</v>
      </c>
      <c r="S42" s="24">
        <v>14736.15</v>
      </c>
      <c r="T42" s="24" t="s">
        <v>33</v>
      </c>
      <c r="U42" s="32">
        <v>6.3</v>
      </c>
    </row>
    <row r="43" spans="1:21" s="17" customFormat="1" ht="90" x14ac:dyDescent="0.2">
      <c r="A43" s="18">
        <v>22</v>
      </c>
      <c r="B43" s="31" t="s">
        <v>78</v>
      </c>
      <c r="C43" s="28">
        <v>1964</v>
      </c>
      <c r="D43" s="31"/>
      <c r="E43" s="28" t="s">
        <v>31</v>
      </c>
      <c r="F43" s="28">
        <v>5</v>
      </c>
      <c r="G43" s="28">
        <v>3</v>
      </c>
      <c r="H43" s="24">
        <v>2645.8</v>
      </c>
      <c r="I43" s="24">
        <v>2645.8</v>
      </c>
      <c r="J43" s="24" t="s">
        <v>79</v>
      </c>
      <c r="K43" s="22">
        <v>145</v>
      </c>
      <c r="L43" s="24" t="s">
        <v>80</v>
      </c>
      <c r="M43" s="21">
        <v>1860558.82</v>
      </c>
      <c r="N43" s="21"/>
      <c r="O43" s="21"/>
      <c r="P43" s="21"/>
      <c r="Q43" s="21">
        <v>1860558.82</v>
      </c>
      <c r="R43" s="24">
        <f t="shared" si="0"/>
        <v>703.21219290951694</v>
      </c>
      <c r="S43" s="24">
        <v>14736.15</v>
      </c>
      <c r="T43" s="24" t="s">
        <v>33</v>
      </c>
      <c r="U43" s="32">
        <v>6.3</v>
      </c>
    </row>
    <row r="44" spans="1:21" s="17" customFormat="1" ht="118.5" customHeight="1" x14ac:dyDescent="0.2">
      <c r="A44" s="18">
        <v>23</v>
      </c>
      <c r="B44" s="31" t="s">
        <v>81</v>
      </c>
      <c r="C44" s="28">
        <v>1967</v>
      </c>
      <c r="D44" s="31"/>
      <c r="E44" s="28" t="s">
        <v>61</v>
      </c>
      <c r="F44" s="28">
        <v>5</v>
      </c>
      <c r="G44" s="28">
        <v>3</v>
      </c>
      <c r="H44" s="24">
        <v>3248.9</v>
      </c>
      <c r="I44" s="24">
        <v>3248.9</v>
      </c>
      <c r="J44" s="24" t="s">
        <v>79</v>
      </c>
      <c r="K44" s="22">
        <v>143</v>
      </c>
      <c r="L44" s="24" t="s">
        <v>82</v>
      </c>
      <c r="M44" s="21">
        <v>5258702.2699999996</v>
      </c>
      <c r="N44" s="21"/>
      <c r="O44" s="21"/>
      <c r="P44" s="21"/>
      <c r="Q44" s="21">
        <v>5258702.2699999996</v>
      </c>
      <c r="R44" s="24">
        <f t="shared" si="0"/>
        <v>1618.6100741789528</v>
      </c>
      <c r="S44" s="24">
        <v>14736.15</v>
      </c>
      <c r="T44" s="24" t="s">
        <v>33</v>
      </c>
      <c r="U44" s="32">
        <v>6.3</v>
      </c>
    </row>
    <row r="45" spans="1:21" s="17" customFormat="1" ht="30" x14ac:dyDescent="0.2">
      <c r="A45" s="18">
        <v>24</v>
      </c>
      <c r="B45" s="31" t="s">
        <v>83</v>
      </c>
      <c r="C45" s="28">
        <v>1970</v>
      </c>
      <c r="D45" s="31"/>
      <c r="E45" s="28" t="s">
        <v>61</v>
      </c>
      <c r="F45" s="28">
        <v>5</v>
      </c>
      <c r="G45" s="28">
        <v>7</v>
      </c>
      <c r="H45" s="24">
        <v>7362.7</v>
      </c>
      <c r="I45" s="24">
        <v>7362.7</v>
      </c>
      <c r="J45" s="24" t="s">
        <v>84</v>
      </c>
      <c r="K45" s="22">
        <v>372</v>
      </c>
      <c r="L45" s="24" t="s">
        <v>85</v>
      </c>
      <c r="M45" s="21">
        <v>6888263.9900000002</v>
      </c>
      <c r="N45" s="21"/>
      <c r="O45" s="21"/>
      <c r="P45" s="21"/>
      <c r="Q45" s="21">
        <v>6888263.9900000002</v>
      </c>
      <c r="R45" s="24">
        <f t="shared" si="0"/>
        <v>935.56222445570245</v>
      </c>
      <c r="S45" s="24">
        <v>14736.15</v>
      </c>
      <c r="T45" s="24" t="s">
        <v>33</v>
      </c>
      <c r="U45" s="32">
        <v>6.3</v>
      </c>
    </row>
    <row r="46" spans="1:21" s="17" customFormat="1" ht="88.5" customHeight="1" x14ac:dyDescent="0.2">
      <c r="A46" s="18">
        <v>25</v>
      </c>
      <c r="B46" s="31" t="s">
        <v>86</v>
      </c>
      <c r="C46" s="28">
        <v>1965</v>
      </c>
      <c r="D46" s="31"/>
      <c r="E46" s="28" t="s">
        <v>61</v>
      </c>
      <c r="F46" s="28">
        <v>5</v>
      </c>
      <c r="G46" s="28">
        <v>6</v>
      </c>
      <c r="H46" s="24">
        <v>5099.2</v>
      </c>
      <c r="I46" s="24">
        <v>5099.2</v>
      </c>
      <c r="J46" s="24">
        <v>2584.6999999999998</v>
      </c>
      <c r="K46" s="22">
        <v>302</v>
      </c>
      <c r="L46" s="24" t="s">
        <v>87</v>
      </c>
      <c r="M46" s="21">
        <v>4800437.87</v>
      </c>
      <c r="N46" s="21"/>
      <c r="O46" s="21"/>
      <c r="P46" s="21"/>
      <c r="Q46" s="21">
        <v>4800437.87</v>
      </c>
      <c r="R46" s="24">
        <f t="shared" si="0"/>
        <v>941.40999960778163</v>
      </c>
      <c r="S46" s="24">
        <v>14736.15</v>
      </c>
      <c r="T46" s="24" t="s">
        <v>33</v>
      </c>
      <c r="U46" s="32">
        <v>6.3</v>
      </c>
    </row>
    <row r="47" spans="1:21" s="17" customFormat="1" ht="45" x14ac:dyDescent="0.2">
      <c r="A47" s="18">
        <v>26</v>
      </c>
      <c r="B47" s="31" t="s">
        <v>88</v>
      </c>
      <c r="C47" s="28">
        <v>1980</v>
      </c>
      <c r="D47" s="24"/>
      <c r="E47" s="28" t="s">
        <v>61</v>
      </c>
      <c r="F47" s="28">
        <v>6</v>
      </c>
      <c r="G47" s="28">
        <v>9</v>
      </c>
      <c r="H47" s="21">
        <v>12956.6</v>
      </c>
      <c r="I47" s="21">
        <v>12956.6</v>
      </c>
      <c r="J47" s="21">
        <v>10802.2</v>
      </c>
      <c r="K47" s="22">
        <v>590</v>
      </c>
      <c r="L47" s="23" t="s">
        <v>89</v>
      </c>
      <c r="M47" s="21">
        <v>10313453.289999999</v>
      </c>
      <c r="N47" s="21"/>
      <c r="O47" s="21"/>
      <c r="P47" s="21"/>
      <c r="Q47" s="21">
        <v>10313453.289999999</v>
      </c>
      <c r="R47" s="24">
        <f t="shared" si="0"/>
        <v>795.99997607396995</v>
      </c>
      <c r="S47" s="24">
        <v>14736.15</v>
      </c>
      <c r="T47" s="24" t="s">
        <v>33</v>
      </c>
      <c r="U47" s="32">
        <v>6.3</v>
      </c>
    </row>
    <row r="48" spans="1:21" s="17" customFormat="1" ht="45" x14ac:dyDescent="0.2">
      <c r="A48" s="18">
        <v>27</v>
      </c>
      <c r="B48" s="31" t="s">
        <v>90</v>
      </c>
      <c r="C48" s="28">
        <v>1980</v>
      </c>
      <c r="D48" s="31"/>
      <c r="E48" s="28" t="s">
        <v>61</v>
      </c>
      <c r="F48" s="28">
        <v>5</v>
      </c>
      <c r="G48" s="28">
        <v>8</v>
      </c>
      <c r="H48" s="24">
        <v>4859.7</v>
      </c>
      <c r="I48" s="24">
        <v>4414.3</v>
      </c>
      <c r="J48" s="24">
        <v>3714.1</v>
      </c>
      <c r="K48" s="22">
        <v>237</v>
      </c>
      <c r="L48" s="24" t="s">
        <v>91</v>
      </c>
      <c r="M48" s="21">
        <v>739052</v>
      </c>
      <c r="N48" s="21"/>
      <c r="O48" s="21"/>
      <c r="P48" s="21"/>
      <c r="Q48" s="21">
        <v>739052</v>
      </c>
      <c r="R48" s="24">
        <f>M48/I48</f>
        <v>167.42224135196972</v>
      </c>
      <c r="S48" s="24">
        <v>14736.15</v>
      </c>
      <c r="T48" s="24" t="s">
        <v>92</v>
      </c>
      <c r="U48" s="32">
        <v>739052</v>
      </c>
    </row>
    <row r="49" spans="1:21" s="17" customFormat="1" x14ac:dyDescent="0.2">
      <c r="A49" s="18"/>
      <c r="B49" s="34" t="s">
        <v>93</v>
      </c>
      <c r="C49" s="23"/>
      <c r="D49" s="23"/>
      <c r="E49" s="23"/>
      <c r="F49" s="23"/>
      <c r="G49" s="23"/>
      <c r="H49" s="35">
        <f>SUM(H22:H48)</f>
        <v>91739.37000000001</v>
      </c>
      <c r="I49" s="35">
        <f t="shared" ref="I49:Q49" si="1">SUM(I22:I48)</f>
        <v>91293.970000000016</v>
      </c>
      <c r="J49" s="35">
        <f t="shared" si="1"/>
        <v>49370.93</v>
      </c>
      <c r="K49" s="36">
        <f t="shared" si="1"/>
        <v>4899</v>
      </c>
      <c r="L49" s="35"/>
      <c r="M49" s="35">
        <f t="shared" si="1"/>
        <v>131523734.75</v>
      </c>
      <c r="N49" s="35"/>
      <c r="O49" s="35"/>
      <c r="P49" s="35"/>
      <c r="Q49" s="35">
        <f t="shared" si="1"/>
        <v>131523734.75</v>
      </c>
      <c r="R49" s="37">
        <f t="shared" si="0"/>
        <v>1440.661795625713</v>
      </c>
      <c r="S49" s="24"/>
      <c r="T49" s="29"/>
      <c r="U49" s="32"/>
    </row>
    <row r="51" spans="1:21" s="2" customFormat="1" ht="21.75" customHeight="1" x14ac:dyDescent="0.25">
      <c r="A51" s="151" t="s">
        <v>221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2"/>
      <c r="S51" s="152"/>
      <c r="T51" s="152"/>
      <c r="U51" s="154"/>
    </row>
    <row r="52" spans="1:21" s="2" customFormat="1" ht="272.25" customHeight="1" x14ac:dyDescent="0.25">
      <c r="A52" s="18">
        <v>1</v>
      </c>
      <c r="B52" s="38" t="s">
        <v>94</v>
      </c>
      <c r="C52" s="28">
        <v>1967</v>
      </c>
      <c r="D52" s="24"/>
      <c r="E52" s="28" t="s">
        <v>31</v>
      </c>
      <c r="F52" s="28">
        <v>9</v>
      </c>
      <c r="G52" s="28">
        <v>1</v>
      </c>
      <c r="H52" s="21">
        <v>2251.5</v>
      </c>
      <c r="I52" s="21">
        <v>2251.5</v>
      </c>
      <c r="J52" s="21">
        <v>1471.5</v>
      </c>
      <c r="K52" s="22">
        <v>108</v>
      </c>
      <c r="L52" s="23" t="s">
        <v>95</v>
      </c>
      <c r="M52" s="21">
        <v>6239134.0099999998</v>
      </c>
      <c r="N52" s="21"/>
      <c r="O52" s="21"/>
      <c r="P52" s="21"/>
      <c r="Q52" s="21">
        <v>6239134.0099999998</v>
      </c>
      <c r="R52" s="39">
        <f>M52/I52</f>
        <v>2771.1010481900953</v>
      </c>
      <c r="S52" s="39">
        <v>14736.15</v>
      </c>
      <c r="T52" s="23" t="s">
        <v>33</v>
      </c>
      <c r="U52" s="32">
        <v>6.3</v>
      </c>
    </row>
    <row r="53" spans="1:21" s="2" customFormat="1" ht="255" x14ac:dyDescent="0.25">
      <c r="A53" s="18">
        <v>2</v>
      </c>
      <c r="B53" s="38" t="s">
        <v>96</v>
      </c>
      <c r="C53" s="28">
        <v>1965</v>
      </c>
      <c r="D53" s="24"/>
      <c r="E53" s="28" t="s">
        <v>31</v>
      </c>
      <c r="F53" s="28">
        <v>5</v>
      </c>
      <c r="G53" s="28">
        <v>4</v>
      </c>
      <c r="H53" s="21">
        <v>3112.1</v>
      </c>
      <c r="I53" s="21">
        <v>3112.1</v>
      </c>
      <c r="J53" s="21">
        <v>2967.4</v>
      </c>
      <c r="K53" s="22">
        <v>185</v>
      </c>
      <c r="L53" s="23" t="s">
        <v>97</v>
      </c>
      <c r="M53" s="21">
        <v>7656167.5100000007</v>
      </c>
      <c r="N53" s="21"/>
      <c r="O53" s="21"/>
      <c r="P53" s="21"/>
      <c r="Q53" s="21">
        <v>7656167.5100000007</v>
      </c>
      <c r="R53" s="39">
        <f t="shared" ref="R53:R85" si="2">M53/I53</f>
        <v>2460.1290157771282</v>
      </c>
      <c r="S53" s="39">
        <v>14736.15</v>
      </c>
      <c r="T53" s="23" t="s">
        <v>33</v>
      </c>
      <c r="U53" s="40">
        <v>6.3</v>
      </c>
    </row>
    <row r="54" spans="1:21" s="2" customFormat="1" ht="240" x14ac:dyDescent="0.25">
      <c r="A54" s="18">
        <v>3</v>
      </c>
      <c r="B54" s="38" t="s">
        <v>98</v>
      </c>
      <c r="C54" s="28">
        <v>1969</v>
      </c>
      <c r="D54" s="24"/>
      <c r="E54" s="28" t="s">
        <v>31</v>
      </c>
      <c r="F54" s="28">
        <v>5</v>
      </c>
      <c r="G54" s="28">
        <v>4</v>
      </c>
      <c r="H54" s="21">
        <v>3445.8</v>
      </c>
      <c r="I54" s="21">
        <v>3445.8</v>
      </c>
      <c r="J54" s="21">
        <v>1846.6</v>
      </c>
      <c r="K54" s="22">
        <v>149</v>
      </c>
      <c r="L54" s="23" t="s">
        <v>99</v>
      </c>
      <c r="M54" s="21">
        <v>8705446.4800000004</v>
      </c>
      <c r="N54" s="21"/>
      <c r="O54" s="21"/>
      <c r="P54" s="21"/>
      <c r="Q54" s="21">
        <v>8705446.4800000004</v>
      </c>
      <c r="R54" s="39">
        <f t="shared" si="2"/>
        <v>2526.3934296825119</v>
      </c>
      <c r="S54" s="39">
        <v>14736.15</v>
      </c>
      <c r="T54" s="23" t="s">
        <v>33</v>
      </c>
      <c r="U54" s="40">
        <v>6.3</v>
      </c>
    </row>
    <row r="55" spans="1:21" s="2" customFormat="1" ht="255" x14ac:dyDescent="0.25">
      <c r="A55" s="18">
        <v>4</v>
      </c>
      <c r="B55" s="38" t="s">
        <v>100</v>
      </c>
      <c r="C55" s="28">
        <v>1970</v>
      </c>
      <c r="D55" s="24"/>
      <c r="E55" s="28" t="s">
        <v>31</v>
      </c>
      <c r="F55" s="28">
        <v>5</v>
      </c>
      <c r="G55" s="28">
        <v>3</v>
      </c>
      <c r="H55" s="21">
        <v>3427.9</v>
      </c>
      <c r="I55" s="21">
        <v>3427.9</v>
      </c>
      <c r="J55" s="21">
        <v>1839.3</v>
      </c>
      <c r="K55" s="22">
        <v>244</v>
      </c>
      <c r="L55" s="23" t="s">
        <v>101</v>
      </c>
      <c r="M55" s="21">
        <v>7883859</v>
      </c>
      <c r="N55" s="21"/>
      <c r="O55" s="21"/>
      <c r="P55" s="21"/>
      <c r="Q55" s="21">
        <v>7883859</v>
      </c>
      <c r="R55" s="39">
        <f t="shared" si="2"/>
        <v>2299.9092738994718</v>
      </c>
      <c r="S55" s="39">
        <v>14736.15</v>
      </c>
      <c r="T55" s="23" t="s">
        <v>33</v>
      </c>
      <c r="U55" s="40">
        <v>6.3</v>
      </c>
    </row>
    <row r="56" spans="1:21" s="2" customFormat="1" ht="150" x14ac:dyDescent="0.25">
      <c r="A56" s="18">
        <v>5</v>
      </c>
      <c r="B56" s="41" t="s">
        <v>102</v>
      </c>
      <c r="C56" s="28">
        <v>1966</v>
      </c>
      <c r="D56" s="24"/>
      <c r="E56" s="28" t="s">
        <v>31</v>
      </c>
      <c r="F56" s="28">
        <v>5</v>
      </c>
      <c r="G56" s="28">
        <v>6</v>
      </c>
      <c r="H56" s="21">
        <v>5859</v>
      </c>
      <c r="I56" s="21">
        <v>5859</v>
      </c>
      <c r="J56" s="21">
        <v>3371.7</v>
      </c>
      <c r="K56" s="22">
        <v>226</v>
      </c>
      <c r="L56" s="23" t="s">
        <v>103</v>
      </c>
      <c r="M56" s="21">
        <v>13505935.51</v>
      </c>
      <c r="N56" s="21"/>
      <c r="O56" s="21"/>
      <c r="P56" s="21"/>
      <c r="Q56" s="21">
        <v>13505935.51</v>
      </c>
      <c r="R56" s="39">
        <f t="shared" si="2"/>
        <v>2305.1605239802016</v>
      </c>
      <c r="S56" s="39">
        <v>14736.15</v>
      </c>
      <c r="T56" s="23" t="s">
        <v>33</v>
      </c>
      <c r="U56" s="40">
        <v>6.3</v>
      </c>
    </row>
    <row r="57" spans="1:21" s="2" customFormat="1" ht="165" x14ac:dyDescent="0.25">
      <c r="A57" s="18">
        <v>6</v>
      </c>
      <c r="B57" s="38" t="s">
        <v>104</v>
      </c>
      <c r="C57" s="28">
        <v>1970</v>
      </c>
      <c r="D57" s="24"/>
      <c r="E57" s="28" t="s">
        <v>61</v>
      </c>
      <c r="F57" s="28">
        <v>5</v>
      </c>
      <c r="G57" s="28">
        <v>4</v>
      </c>
      <c r="H57" s="21">
        <v>3604.6</v>
      </c>
      <c r="I57" s="21">
        <v>3604.6</v>
      </c>
      <c r="J57" s="21">
        <v>2512.8000000000002</v>
      </c>
      <c r="K57" s="22">
        <v>222</v>
      </c>
      <c r="L57" s="23" t="s">
        <v>105</v>
      </c>
      <c r="M57" s="21">
        <v>7164736.9100000001</v>
      </c>
      <c r="N57" s="21"/>
      <c r="O57" s="21"/>
      <c r="P57" s="21"/>
      <c r="Q57" s="21">
        <v>7164736.9100000001</v>
      </c>
      <c r="R57" s="39">
        <f t="shared" si="2"/>
        <v>1987.6649031792711</v>
      </c>
      <c r="S57" s="39">
        <v>14736.15</v>
      </c>
      <c r="T57" s="23" t="s">
        <v>33</v>
      </c>
      <c r="U57" s="40">
        <v>6.3</v>
      </c>
    </row>
    <row r="58" spans="1:21" s="2" customFormat="1" ht="208.5" customHeight="1" x14ac:dyDescent="0.25">
      <c r="A58" s="18">
        <v>7</v>
      </c>
      <c r="B58" s="41" t="s">
        <v>106</v>
      </c>
      <c r="C58" s="28">
        <v>1964</v>
      </c>
      <c r="D58" s="24"/>
      <c r="E58" s="28" t="s">
        <v>31</v>
      </c>
      <c r="F58" s="28">
        <v>5</v>
      </c>
      <c r="G58" s="28">
        <v>6</v>
      </c>
      <c r="H58" s="21">
        <v>4702.2</v>
      </c>
      <c r="I58" s="21">
        <v>4702.2</v>
      </c>
      <c r="J58" s="21">
        <v>4355.3999999999996</v>
      </c>
      <c r="K58" s="22">
        <v>256</v>
      </c>
      <c r="L58" s="23" t="s">
        <v>107</v>
      </c>
      <c r="M58" s="21">
        <v>7967928.5</v>
      </c>
      <c r="N58" s="21"/>
      <c r="O58" s="21"/>
      <c r="P58" s="21"/>
      <c r="Q58" s="21">
        <v>7967928.5</v>
      </c>
      <c r="R58" s="39">
        <f t="shared" si="2"/>
        <v>1694.5107609204204</v>
      </c>
      <c r="S58" s="39">
        <v>14736.15</v>
      </c>
      <c r="T58" s="23" t="s">
        <v>33</v>
      </c>
      <c r="U58" s="40">
        <v>6.3</v>
      </c>
    </row>
    <row r="59" spans="1:21" s="2" customFormat="1" ht="141.75" customHeight="1" x14ac:dyDescent="0.25">
      <c r="A59" s="18">
        <v>8</v>
      </c>
      <c r="B59" s="38" t="s">
        <v>108</v>
      </c>
      <c r="C59" s="28">
        <v>1962</v>
      </c>
      <c r="D59" s="24"/>
      <c r="E59" s="28" t="s">
        <v>31</v>
      </c>
      <c r="F59" s="28">
        <v>4</v>
      </c>
      <c r="G59" s="28">
        <v>3</v>
      </c>
      <c r="H59" s="21">
        <v>2424.23</v>
      </c>
      <c r="I59" s="21">
        <v>2424.23</v>
      </c>
      <c r="J59" s="21">
        <v>1920.9</v>
      </c>
      <c r="K59" s="22">
        <v>217</v>
      </c>
      <c r="L59" s="23" t="s">
        <v>109</v>
      </c>
      <c r="M59" s="21">
        <v>6884102.5</v>
      </c>
      <c r="N59" s="21"/>
      <c r="O59" s="21"/>
      <c r="P59" s="21"/>
      <c r="Q59" s="21">
        <v>6884102.5</v>
      </c>
      <c r="R59" s="39">
        <f t="shared" si="2"/>
        <v>2839.7068347475279</v>
      </c>
      <c r="S59" s="39">
        <v>14736.15</v>
      </c>
      <c r="T59" s="23" t="s">
        <v>33</v>
      </c>
      <c r="U59" s="40">
        <v>6.3</v>
      </c>
    </row>
    <row r="60" spans="1:21" s="2" customFormat="1" ht="164.25" customHeight="1" x14ac:dyDescent="0.25">
      <c r="A60" s="18">
        <v>9</v>
      </c>
      <c r="B60" s="38" t="s">
        <v>110</v>
      </c>
      <c r="C60" s="28">
        <v>1969</v>
      </c>
      <c r="D60" s="24"/>
      <c r="E60" s="28" t="s">
        <v>31</v>
      </c>
      <c r="F60" s="28">
        <v>5</v>
      </c>
      <c r="G60" s="28">
        <v>2</v>
      </c>
      <c r="H60" s="21">
        <v>3718.71</v>
      </c>
      <c r="I60" s="21">
        <v>3718.71</v>
      </c>
      <c r="J60" s="21">
        <v>2595.1</v>
      </c>
      <c r="K60" s="22">
        <v>178</v>
      </c>
      <c r="L60" s="23" t="s">
        <v>111</v>
      </c>
      <c r="M60" s="21">
        <v>9911033.3100000005</v>
      </c>
      <c r="N60" s="21"/>
      <c r="O60" s="21"/>
      <c r="P60" s="21"/>
      <c r="Q60" s="21">
        <v>9911033.3100000005</v>
      </c>
      <c r="R60" s="39">
        <f t="shared" si="2"/>
        <v>2665.1804819413182</v>
      </c>
      <c r="S60" s="39">
        <v>14736.15</v>
      </c>
      <c r="T60" s="23" t="s">
        <v>33</v>
      </c>
      <c r="U60" s="40">
        <v>6.3</v>
      </c>
    </row>
    <row r="61" spans="1:21" s="2" customFormat="1" ht="160.5" customHeight="1" x14ac:dyDescent="0.25">
      <c r="A61" s="18">
        <v>10</v>
      </c>
      <c r="B61" s="38" t="s">
        <v>112</v>
      </c>
      <c r="C61" s="28">
        <v>1970</v>
      </c>
      <c r="D61" s="24"/>
      <c r="E61" s="28" t="s">
        <v>31</v>
      </c>
      <c r="F61" s="28">
        <v>5</v>
      </c>
      <c r="G61" s="28">
        <v>8</v>
      </c>
      <c r="H61" s="21">
        <v>7366.3</v>
      </c>
      <c r="I61" s="21">
        <v>7366.3</v>
      </c>
      <c r="J61" s="21">
        <v>4642.8999999999996</v>
      </c>
      <c r="K61" s="22">
        <v>371</v>
      </c>
      <c r="L61" s="23" t="s">
        <v>113</v>
      </c>
      <c r="M61" s="21">
        <v>19982950.5</v>
      </c>
      <c r="N61" s="21"/>
      <c r="O61" s="21"/>
      <c r="P61" s="21"/>
      <c r="Q61" s="21">
        <v>19982950.5</v>
      </c>
      <c r="R61" s="39">
        <f t="shared" si="2"/>
        <v>2712.7527388241042</v>
      </c>
      <c r="S61" s="39">
        <v>14736.15</v>
      </c>
      <c r="T61" s="23" t="s">
        <v>33</v>
      </c>
      <c r="U61" s="40">
        <v>6.3</v>
      </c>
    </row>
    <row r="62" spans="1:21" s="2" customFormat="1" ht="264" customHeight="1" x14ac:dyDescent="0.25">
      <c r="A62" s="18">
        <v>11</v>
      </c>
      <c r="B62" s="41" t="s">
        <v>114</v>
      </c>
      <c r="C62" s="28">
        <v>1964</v>
      </c>
      <c r="D62" s="24"/>
      <c r="E62" s="28" t="s">
        <v>31</v>
      </c>
      <c r="F62" s="28">
        <v>5</v>
      </c>
      <c r="G62" s="28">
        <v>3</v>
      </c>
      <c r="H62" s="21">
        <v>3242.7</v>
      </c>
      <c r="I62" s="21">
        <v>3242.7</v>
      </c>
      <c r="J62" s="21">
        <v>2972.3</v>
      </c>
      <c r="K62" s="22">
        <v>199</v>
      </c>
      <c r="L62" s="23" t="s">
        <v>115</v>
      </c>
      <c r="M62" s="21">
        <v>8648579.7799999993</v>
      </c>
      <c r="N62" s="21"/>
      <c r="O62" s="21"/>
      <c r="P62" s="21"/>
      <c r="Q62" s="21">
        <v>8648579.7799999993</v>
      </c>
      <c r="R62" s="39">
        <f t="shared" si="2"/>
        <v>2667.0921701051593</v>
      </c>
      <c r="S62" s="39">
        <v>14736.15</v>
      </c>
      <c r="T62" s="23" t="s">
        <v>33</v>
      </c>
      <c r="U62" s="40">
        <v>6.3</v>
      </c>
    </row>
    <row r="63" spans="1:21" s="2" customFormat="1" ht="255" x14ac:dyDescent="0.25">
      <c r="A63" s="18">
        <v>12</v>
      </c>
      <c r="B63" s="38" t="s">
        <v>116</v>
      </c>
      <c r="C63" s="28">
        <v>1964</v>
      </c>
      <c r="D63" s="24"/>
      <c r="E63" s="28" t="s">
        <v>31</v>
      </c>
      <c r="F63" s="28">
        <v>5</v>
      </c>
      <c r="G63" s="28">
        <v>3</v>
      </c>
      <c r="H63" s="21">
        <v>3233.2</v>
      </c>
      <c r="I63" s="21">
        <v>3238.9</v>
      </c>
      <c r="J63" s="21">
        <v>2792.8</v>
      </c>
      <c r="K63" s="22">
        <v>210</v>
      </c>
      <c r="L63" s="23" t="s">
        <v>117</v>
      </c>
      <c r="M63" s="21">
        <v>5544451.9100000001</v>
      </c>
      <c r="N63" s="21"/>
      <c r="O63" s="21"/>
      <c r="P63" s="21"/>
      <c r="Q63" s="21">
        <v>5544451.9100000001</v>
      </c>
      <c r="R63" s="39">
        <f t="shared" si="2"/>
        <v>1711.8317669579178</v>
      </c>
      <c r="S63" s="39">
        <v>14736.15</v>
      </c>
      <c r="T63" s="23" t="s">
        <v>33</v>
      </c>
      <c r="U63" s="40">
        <v>6.3</v>
      </c>
    </row>
    <row r="64" spans="1:21" s="2" customFormat="1" ht="163.5" customHeight="1" x14ac:dyDescent="0.25">
      <c r="A64" s="18">
        <v>13</v>
      </c>
      <c r="B64" s="38" t="s">
        <v>118</v>
      </c>
      <c r="C64" s="28">
        <v>1966</v>
      </c>
      <c r="D64" s="24"/>
      <c r="E64" s="28" t="s">
        <v>31</v>
      </c>
      <c r="F64" s="28">
        <v>5</v>
      </c>
      <c r="G64" s="28">
        <v>4</v>
      </c>
      <c r="H64" s="21">
        <v>3099.13</v>
      </c>
      <c r="I64" s="21">
        <v>3099.13</v>
      </c>
      <c r="J64" s="21">
        <v>2016.6</v>
      </c>
      <c r="K64" s="22">
        <v>175</v>
      </c>
      <c r="L64" s="23" t="s">
        <v>119</v>
      </c>
      <c r="M64" s="21">
        <v>7030451.9400000004</v>
      </c>
      <c r="N64" s="21"/>
      <c r="O64" s="21"/>
      <c r="P64" s="21"/>
      <c r="Q64" s="21">
        <v>7030451.9400000004</v>
      </c>
      <c r="R64" s="24">
        <f t="shared" si="2"/>
        <v>2268.5243729691883</v>
      </c>
      <c r="S64" s="39">
        <v>14736.15</v>
      </c>
      <c r="T64" s="23" t="s">
        <v>33</v>
      </c>
      <c r="U64" s="40">
        <v>6.3</v>
      </c>
    </row>
    <row r="65" spans="1:21" s="2" customFormat="1" ht="30" x14ac:dyDescent="0.25">
      <c r="A65" s="18">
        <v>14</v>
      </c>
      <c r="B65" s="42" t="s">
        <v>120</v>
      </c>
      <c r="C65" s="43">
        <v>1974</v>
      </c>
      <c r="D65" s="44"/>
      <c r="E65" s="45" t="s">
        <v>61</v>
      </c>
      <c r="F65" s="44">
        <v>5</v>
      </c>
      <c r="G65" s="44">
        <v>4</v>
      </c>
      <c r="H65" s="45">
        <v>2047.4</v>
      </c>
      <c r="I65" s="45">
        <v>2047.4</v>
      </c>
      <c r="J65" s="45">
        <v>2047.4</v>
      </c>
      <c r="K65" s="46">
        <v>106</v>
      </c>
      <c r="L65" s="46" t="s">
        <v>121</v>
      </c>
      <c r="M65" s="47">
        <v>2448700</v>
      </c>
      <c r="N65" s="21"/>
      <c r="O65" s="21"/>
      <c r="P65" s="21"/>
      <c r="Q65" s="47">
        <v>2448700</v>
      </c>
      <c r="R65" s="24">
        <f t="shared" si="2"/>
        <v>1196.0046888736933</v>
      </c>
      <c r="S65" s="39">
        <v>14736.15</v>
      </c>
      <c r="T65" s="23" t="s">
        <v>33</v>
      </c>
      <c r="U65" s="40">
        <v>6.3</v>
      </c>
    </row>
    <row r="66" spans="1:21" s="2" customFormat="1" ht="30" x14ac:dyDescent="0.25">
      <c r="A66" s="18">
        <v>15</v>
      </c>
      <c r="B66" s="42" t="s">
        <v>83</v>
      </c>
      <c r="C66" s="43">
        <v>1970</v>
      </c>
      <c r="D66" s="45"/>
      <c r="E66" s="45" t="s">
        <v>61</v>
      </c>
      <c r="F66" s="44">
        <v>5</v>
      </c>
      <c r="G66" s="44">
        <v>7</v>
      </c>
      <c r="H66" s="45">
        <v>6105.2</v>
      </c>
      <c r="I66" s="45">
        <v>6105.2</v>
      </c>
      <c r="J66" s="45">
        <v>5640</v>
      </c>
      <c r="K66" s="46">
        <v>364</v>
      </c>
      <c r="L66" s="46" t="s">
        <v>121</v>
      </c>
      <c r="M66" s="47">
        <v>8577500</v>
      </c>
      <c r="N66" s="21"/>
      <c r="O66" s="21"/>
      <c r="P66" s="21"/>
      <c r="Q66" s="47">
        <v>8577500</v>
      </c>
      <c r="R66" s="24">
        <f t="shared" si="2"/>
        <v>1404.9498787918496</v>
      </c>
      <c r="S66" s="39">
        <v>14736.15</v>
      </c>
      <c r="T66" s="23" t="s">
        <v>33</v>
      </c>
      <c r="U66" s="40">
        <v>6.3</v>
      </c>
    </row>
    <row r="67" spans="1:21" s="2" customFormat="1" ht="30" x14ac:dyDescent="0.25">
      <c r="A67" s="18">
        <v>16</v>
      </c>
      <c r="B67" s="42" t="s">
        <v>122</v>
      </c>
      <c r="C67" s="43">
        <v>1969</v>
      </c>
      <c r="D67" s="45"/>
      <c r="E67" s="45" t="s">
        <v>31</v>
      </c>
      <c r="F67" s="44">
        <v>5</v>
      </c>
      <c r="G67" s="44">
        <v>4</v>
      </c>
      <c r="H67" s="45">
        <v>3347.2</v>
      </c>
      <c r="I67" s="45">
        <v>3347.2</v>
      </c>
      <c r="J67" s="45">
        <v>2925.2</v>
      </c>
      <c r="K67" s="46">
        <v>175</v>
      </c>
      <c r="L67" s="46" t="s">
        <v>121</v>
      </c>
      <c r="M67" s="47">
        <v>3989370</v>
      </c>
      <c r="N67" s="21"/>
      <c r="O67" s="21"/>
      <c r="P67" s="21"/>
      <c r="Q67" s="47">
        <v>3989370</v>
      </c>
      <c r="R67" s="24">
        <f t="shared" si="2"/>
        <v>1191.8528919694074</v>
      </c>
      <c r="S67" s="39">
        <v>14736.15</v>
      </c>
      <c r="T67" s="23" t="s">
        <v>33</v>
      </c>
      <c r="U67" s="40">
        <v>6.3</v>
      </c>
    </row>
    <row r="68" spans="1:21" s="2" customFormat="1" ht="75" x14ac:dyDescent="0.25">
      <c r="A68" s="18">
        <v>17</v>
      </c>
      <c r="B68" s="42" t="s">
        <v>123</v>
      </c>
      <c r="C68" s="43">
        <v>1986</v>
      </c>
      <c r="D68" s="45"/>
      <c r="E68" s="45" t="s">
        <v>61</v>
      </c>
      <c r="F68" s="44">
        <v>9</v>
      </c>
      <c r="G68" s="44">
        <v>2</v>
      </c>
      <c r="H68" s="45">
        <v>4957.1000000000004</v>
      </c>
      <c r="I68" s="45">
        <v>4957.1000000000004</v>
      </c>
      <c r="J68" s="45">
        <v>4461.7</v>
      </c>
      <c r="K68" s="46">
        <v>224</v>
      </c>
      <c r="L68" s="46" t="s">
        <v>124</v>
      </c>
      <c r="M68" s="47">
        <v>7957800</v>
      </c>
      <c r="N68" s="21"/>
      <c r="O68" s="21"/>
      <c r="P68" s="21"/>
      <c r="Q68" s="47">
        <v>7957800</v>
      </c>
      <c r="R68" s="24">
        <f t="shared" si="2"/>
        <v>1605.3337636924814</v>
      </c>
      <c r="S68" s="39">
        <v>14736.15</v>
      </c>
      <c r="T68" s="23" t="s">
        <v>33</v>
      </c>
      <c r="U68" s="40">
        <v>6.3</v>
      </c>
    </row>
    <row r="69" spans="1:21" s="2" customFormat="1" ht="60" x14ac:dyDescent="0.25">
      <c r="A69" s="18">
        <v>18</v>
      </c>
      <c r="B69" s="42" t="s">
        <v>125</v>
      </c>
      <c r="C69" s="43">
        <v>1972</v>
      </c>
      <c r="D69" s="45"/>
      <c r="E69" s="45" t="s">
        <v>61</v>
      </c>
      <c r="F69" s="44">
        <v>5</v>
      </c>
      <c r="G69" s="44">
        <v>7</v>
      </c>
      <c r="H69" s="45">
        <v>6140.1</v>
      </c>
      <c r="I69" s="45">
        <v>6140.1</v>
      </c>
      <c r="J69" s="45">
        <v>6140.1</v>
      </c>
      <c r="K69" s="46">
        <v>346</v>
      </c>
      <c r="L69" s="46" t="s">
        <v>126</v>
      </c>
      <c r="M69" s="47">
        <v>12771408</v>
      </c>
      <c r="N69" s="21"/>
      <c r="O69" s="21"/>
      <c r="P69" s="21"/>
      <c r="Q69" s="47">
        <v>12771408</v>
      </c>
      <c r="R69" s="24">
        <f t="shared" si="2"/>
        <v>2080</v>
      </c>
      <c r="S69" s="39">
        <v>14736.15</v>
      </c>
      <c r="T69" s="23" t="s">
        <v>33</v>
      </c>
      <c r="U69" s="40">
        <v>6.3</v>
      </c>
    </row>
    <row r="70" spans="1:21" s="2" customFormat="1" ht="60" x14ac:dyDescent="0.25">
      <c r="A70" s="18">
        <v>19</v>
      </c>
      <c r="B70" s="42" t="s">
        <v>127</v>
      </c>
      <c r="C70" s="43">
        <v>1970</v>
      </c>
      <c r="D70" s="45"/>
      <c r="E70" s="45" t="s">
        <v>31</v>
      </c>
      <c r="F70" s="44">
        <v>5</v>
      </c>
      <c r="G70" s="44">
        <v>4</v>
      </c>
      <c r="H70" s="45">
        <v>3258.5</v>
      </c>
      <c r="I70" s="45">
        <v>3258.5</v>
      </c>
      <c r="J70" s="45">
        <v>2854.2</v>
      </c>
      <c r="K70" s="46">
        <v>200</v>
      </c>
      <c r="L70" s="46" t="s">
        <v>121</v>
      </c>
      <c r="M70" s="47">
        <v>4052895</v>
      </c>
      <c r="N70" s="21"/>
      <c r="O70" s="21"/>
      <c r="P70" s="21"/>
      <c r="Q70" s="47">
        <v>4052895</v>
      </c>
      <c r="R70" s="24">
        <f t="shared" si="2"/>
        <v>1243.7916219119227</v>
      </c>
      <c r="S70" s="39">
        <v>14736.15</v>
      </c>
      <c r="T70" s="23" t="s">
        <v>33</v>
      </c>
      <c r="U70" s="40">
        <v>6.3</v>
      </c>
    </row>
    <row r="71" spans="1:21" s="2" customFormat="1" ht="30" x14ac:dyDescent="0.25">
      <c r="A71" s="18">
        <v>20</v>
      </c>
      <c r="B71" s="42" t="s">
        <v>128</v>
      </c>
      <c r="C71" s="43">
        <v>1963</v>
      </c>
      <c r="D71" s="45"/>
      <c r="E71" s="45" t="s">
        <v>31</v>
      </c>
      <c r="F71" s="44">
        <v>4</v>
      </c>
      <c r="G71" s="44">
        <v>4</v>
      </c>
      <c r="H71" s="45">
        <v>2547</v>
      </c>
      <c r="I71" s="45">
        <v>2547</v>
      </c>
      <c r="J71" s="45">
        <v>2357.9</v>
      </c>
      <c r="K71" s="46">
        <v>151</v>
      </c>
      <c r="L71" s="46" t="s">
        <v>121</v>
      </c>
      <c r="M71" s="47">
        <v>4524674</v>
      </c>
      <c r="N71" s="21"/>
      <c r="O71" s="21"/>
      <c r="P71" s="21"/>
      <c r="Q71" s="47">
        <v>4524674</v>
      </c>
      <c r="R71" s="24">
        <f t="shared" si="2"/>
        <v>1776.4719277581469</v>
      </c>
      <c r="S71" s="39">
        <v>14736.15</v>
      </c>
      <c r="T71" s="23" t="s">
        <v>33</v>
      </c>
      <c r="U71" s="40">
        <v>6.3</v>
      </c>
    </row>
    <row r="72" spans="1:21" s="2" customFormat="1" ht="30" x14ac:dyDescent="0.25">
      <c r="A72" s="18">
        <v>21</v>
      </c>
      <c r="B72" s="42" t="s">
        <v>129</v>
      </c>
      <c r="C72" s="43">
        <v>1959</v>
      </c>
      <c r="D72" s="45"/>
      <c r="E72" s="45" t="s">
        <v>31</v>
      </c>
      <c r="F72" s="44">
        <v>2</v>
      </c>
      <c r="G72" s="44">
        <v>2</v>
      </c>
      <c r="H72" s="45">
        <v>534</v>
      </c>
      <c r="I72" s="45">
        <v>534</v>
      </c>
      <c r="J72" s="45">
        <v>306.5</v>
      </c>
      <c r="K72" s="46">
        <v>51</v>
      </c>
      <c r="L72" s="46" t="s">
        <v>130</v>
      </c>
      <c r="M72" s="47">
        <v>2254196</v>
      </c>
      <c r="N72" s="21"/>
      <c r="O72" s="21"/>
      <c r="P72" s="21"/>
      <c r="Q72" s="47">
        <v>2254196</v>
      </c>
      <c r="R72" s="24">
        <f t="shared" si="2"/>
        <v>4221.3408239700375</v>
      </c>
      <c r="S72" s="39">
        <v>14736.15</v>
      </c>
      <c r="T72" s="23" t="s">
        <v>33</v>
      </c>
      <c r="U72" s="40">
        <v>6.3</v>
      </c>
    </row>
    <row r="73" spans="1:21" s="2" customFormat="1" ht="30" x14ac:dyDescent="0.25">
      <c r="A73" s="18">
        <v>22</v>
      </c>
      <c r="B73" s="42" t="s">
        <v>131</v>
      </c>
      <c r="C73" s="43">
        <v>1981</v>
      </c>
      <c r="D73" s="45"/>
      <c r="E73" s="45" t="s">
        <v>61</v>
      </c>
      <c r="F73" s="44">
        <v>5</v>
      </c>
      <c r="G73" s="44">
        <v>6</v>
      </c>
      <c r="H73" s="45">
        <v>4519.2</v>
      </c>
      <c r="I73" s="45">
        <v>4519.2</v>
      </c>
      <c r="J73" s="45">
        <v>4101.8999999999996</v>
      </c>
      <c r="K73" s="46">
        <v>234</v>
      </c>
      <c r="L73" s="46" t="s">
        <v>121</v>
      </c>
      <c r="M73" s="47">
        <v>2182180</v>
      </c>
      <c r="N73" s="21"/>
      <c r="O73" s="21"/>
      <c r="P73" s="21"/>
      <c r="Q73" s="47">
        <v>2182180</v>
      </c>
      <c r="R73" s="24">
        <f t="shared" si="2"/>
        <v>482.86864931846344</v>
      </c>
      <c r="S73" s="39">
        <v>14736.15</v>
      </c>
      <c r="T73" s="23" t="s">
        <v>33</v>
      </c>
      <c r="U73" s="40">
        <v>6.3</v>
      </c>
    </row>
    <row r="74" spans="1:21" s="2" customFormat="1" ht="30" x14ac:dyDescent="0.25">
      <c r="A74" s="18">
        <v>23</v>
      </c>
      <c r="B74" s="42" t="s">
        <v>132</v>
      </c>
      <c r="C74" s="43">
        <v>1986</v>
      </c>
      <c r="D74" s="45"/>
      <c r="E74" s="45" t="s">
        <v>61</v>
      </c>
      <c r="F74" s="44">
        <v>5</v>
      </c>
      <c r="G74" s="44">
        <v>3</v>
      </c>
      <c r="H74" s="45">
        <v>3244.5</v>
      </c>
      <c r="I74" s="45">
        <v>3244.5</v>
      </c>
      <c r="J74" s="45">
        <v>3031.6</v>
      </c>
      <c r="K74" s="46">
        <v>172</v>
      </c>
      <c r="L74" s="46" t="s">
        <v>121</v>
      </c>
      <c r="M74" s="47">
        <v>1601600</v>
      </c>
      <c r="N74" s="21"/>
      <c r="O74" s="21"/>
      <c r="P74" s="21"/>
      <c r="Q74" s="47">
        <v>1601600</v>
      </c>
      <c r="R74" s="24">
        <f t="shared" si="2"/>
        <v>493.63538295577132</v>
      </c>
      <c r="S74" s="39">
        <v>14736.15</v>
      </c>
      <c r="T74" s="23" t="s">
        <v>33</v>
      </c>
      <c r="U74" s="40">
        <v>6.3</v>
      </c>
    </row>
    <row r="75" spans="1:21" s="2" customFormat="1" ht="45" x14ac:dyDescent="0.25">
      <c r="A75" s="18">
        <v>24</v>
      </c>
      <c r="B75" s="42" t="s">
        <v>133</v>
      </c>
      <c r="C75" s="43">
        <v>1978</v>
      </c>
      <c r="D75" s="45"/>
      <c r="E75" s="45" t="s">
        <v>61</v>
      </c>
      <c r="F75" s="44">
        <v>5</v>
      </c>
      <c r="G75" s="44">
        <v>5</v>
      </c>
      <c r="H75" s="45">
        <v>2646.2</v>
      </c>
      <c r="I75" s="46">
        <v>2646.2</v>
      </c>
      <c r="J75" s="46">
        <v>2448.4</v>
      </c>
      <c r="K75" s="46">
        <v>152</v>
      </c>
      <c r="L75" s="46" t="s">
        <v>121</v>
      </c>
      <c r="M75" s="47">
        <v>1429792</v>
      </c>
      <c r="N75" s="21"/>
      <c r="O75" s="21"/>
      <c r="P75" s="21"/>
      <c r="Q75" s="47">
        <v>1429792</v>
      </c>
      <c r="R75" s="24">
        <f t="shared" si="2"/>
        <v>540.31894792532694</v>
      </c>
      <c r="S75" s="39">
        <v>14736.15</v>
      </c>
      <c r="T75" s="23" t="s">
        <v>33</v>
      </c>
      <c r="U75" s="40">
        <v>6.3</v>
      </c>
    </row>
    <row r="76" spans="1:21" s="2" customFormat="1" ht="30" x14ac:dyDescent="0.25">
      <c r="A76" s="18">
        <v>25</v>
      </c>
      <c r="B76" s="42" t="s">
        <v>134</v>
      </c>
      <c r="C76" s="43">
        <v>1964</v>
      </c>
      <c r="D76" s="45"/>
      <c r="E76" s="45" t="s">
        <v>31</v>
      </c>
      <c r="F76" s="44">
        <v>5</v>
      </c>
      <c r="G76" s="44">
        <v>4</v>
      </c>
      <c r="H76" s="45">
        <v>3103</v>
      </c>
      <c r="I76" s="48">
        <v>3103</v>
      </c>
      <c r="J76" s="48">
        <v>2906</v>
      </c>
      <c r="K76" s="46">
        <v>169</v>
      </c>
      <c r="L76" s="46" t="s">
        <v>135</v>
      </c>
      <c r="M76" s="47">
        <v>1923860</v>
      </c>
      <c r="N76" s="21"/>
      <c r="O76" s="21"/>
      <c r="P76" s="21"/>
      <c r="Q76" s="47">
        <v>1923860</v>
      </c>
      <c r="R76" s="24">
        <f t="shared" si="2"/>
        <v>620</v>
      </c>
      <c r="S76" s="39">
        <v>14736.15</v>
      </c>
      <c r="T76" s="23" t="s">
        <v>33</v>
      </c>
      <c r="U76" s="40">
        <v>6.3</v>
      </c>
    </row>
    <row r="77" spans="1:21" s="2" customFormat="1" ht="30" x14ac:dyDescent="0.25">
      <c r="A77" s="18">
        <v>26</v>
      </c>
      <c r="B77" s="42" t="s">
        <v>136</v>
      </c>
      <c r="C77" s="43">
        <v>1986</v>
      </c>
      <c r="D77" s="45"/>
      <c r="E77" s="45" t="s">
        <v>61</v>
      </c>
      <c r="F77" s="44">
        <v>5</v>
      </c>
      <c r="G77" s="44">
        <v>3</v>
      </c>
      <c r="H77" s="45">
        <v>3287.8</v>
      </c>
      <c r="I77" s="49">
        <v>3287.8</v>
      </c>
      <c r="J77" s="49">
        <v>3107.7</v>
      </c>
      <c r="K77" s="49">
        <v>150</v>
      </c>
      <c r="L77" s="46" t="s">
        <v>121</v>
      </c>
      <c r="M77" s="47">
        <v>1607060</v>
      </c>
      <c r="N77" s="21"/>
      <c r="O77" s="21"/>
      <c r="P77" s="21"/>
      <c r="Q77" s="47">
        <v>1607060</v>
      </c>
      <c r="R77" s="24">
        <f t="shared" si="2"/>
        <v>488.79493886489445</v>
      </c>
      <c r="S77" s="39">
        <v>14736.15</v>
      </c>
      <c r="T77" s="23" t="s">
        <v>33</v>
      </c>
      <c r="U77" s="40">
        <v>6.3</v>
      </c>
    </row>
    <row r="78" spans="1:21" s="2" customFormat="1" ht="45" x14ac:dyDescent="0.25">
      <c r="A78" s="18">
        <v>27</v>
      </c>
      <c r="B78" s="42" t="s">
        <v>137</v>
      </c>
      <c r="C78" s="43">
        <v>1971</v>
      </c>
      <c r="D78" s="45"/>
      <c r="E78" s="45" t="s">
        <v>61</v>
      </c>
      <c r="F78" s="44">
        <v>5</v>
      </c>
      <c r="G78" s="50">
        <v>4</v>
      </c>
      <c r="H78" s="51">
        <v>3511.5</v>
      </c>
      <c r="I78" s="52">
        <v>3511.5</v>
      </c>
      <c r="J78" s="52">
        <v>3231.1</v>
      </c>
      <c r="K78" s="52">
        <v>191</v>
      </c>
      <c r="L78" s="52" t="s">
        <v>135</v>
      </c>
      <c r="M78" s="47">
        <v>2177130</v>
      </c>
      <c r="N78" s="21"/>
      <c r="O78" s="21"/>
      <c r="P78" s="21"/>
      <c r="Q78" s="47">
        <v>2177130</v>
      </c>
      <c r="R78" s="24">
        <f t="shared" si="2"/>
        <v>620</v>
      </c>
      <c r="S78" s="39">
        <v>14736.15</v>
      </c>
      <c r="T78" s="23" t="s">
        <v>33</v>
      </c>
      <c r="U78" s="40">
        <v>6.3</v>
      </c>
    </row>
    <row r="79" spans="1:21" s="2" customFormat="1" ht="30" x14ac:dyDescent="0.25">
      <c r="A79" s="18">
        <v>28</v>
      </c>
      <c r="B79" s="53" t="s">
        <v>138</v>
      </c>
      <c r="C79" s="54">
        <v>1964</v>
      </c>
      <c r="D79" s="51"/>
      <c r="E79" s="51" t="s">
        <v>31</v>
      </c>
      <c r="F79" s="50">
        <v>5</v>
      </c>
      <c r="G79" s="50">
        <v>4</v>
      </c>
      <c r="H79" s="51">
        <v>3026.6</v>
      </c>
      <c r="I79" s="51">
        <v>3026.6</v>
      </c>
      <c r="J79" s="52">
        <v>3632</v>
      </c>
      <c r="K79" s="52">
        <v>174</v>
      </c>
      <c r="L79" s="46" t="s">
        <v>121</v>
      </c>
      <c r="M79" s="47">
        <v>4076280</v>
      </c>
      <c r="N79" s="21"/>
      <c r="O79" s="21"/>
      <c r="P79" s="21"/>
      <c r="Q79" s="47">
        <v>4076280</v>
      </c>
      <c r="R79" s="24">
        <f t="shared" si="2"/>
        <v>1346.8182118548866</v>
      </c>
      <c r="S79" s="39">
        <v>14736.15</v>
      </c>
      <c r="T79" s="23" t="s">
        <v>33</v>
      </c>
      <c r="U79" s="40">
        <v>6.3</v>
      </c>
    </row>
    <row r="80" spans="1:21" s="2" customFormat="1" ht="30" x14ac:dyDescent="0.25">
      <c r="A80" s="18">
        <v>29</v>
      </c>
      <c r="B80" s="42" t="s">
        <v>86</v>
      </c>
      <c r="C80" s="43">
        <v>1965</v>
      </c>
      <c r="D80" s="45"/>
      <c r="E80" s="45" t="s">
        <v>31</v>
      </c>
      <c r="F80" s="44">
        <v>5</v>
      </c>
      <c r="G80" s="44">
        <v>6</v>
      </c>
      <c r="H80" s="45">
        <v>4738.1000000000004</v>
      </c>
      <c r="I80" s="45">
        <v>4738.1000000000004</v>
      </c>
      <c r="J80" s="46">
        <v>1580</v>
      </c>
      <c r="K80" s="46">
        <v>311</v>
      </c>
      <c r="L80" s="46" t="s">
        <v>139</v>
      </c>
      <c r="M80" s="47">
        <v>7580800</v>
      </c>
      <c r="N80" s="21"/>
      <c r="O80" s="21"/>
      <c r="P80" s="21"/>
      <c r="Q80" s="47">
        <v>7580800</v>
      </c>
      <c r="R80" s="24">
        <f t="shared" si="2"/>
        <v>1599.9662311897173</v>
      </c>
      <c r="S80" s="39">
        <v>14736.15</v>
      </c>
      <c r="T80" s="23" t="s">
        <v>33</v>
      </c>
      <c r="U80" s="40">
        <v>6.3</v>
      </c>
    </row>
    <row r="81" spans="1:21" s="2" customFormat="1" ht="30" x14ac:dyDescent="0.25">
      <c r="A81" s="18">
        <v>30</v>
      </c>
      <c r="B81" s="42" t="s">
        <v>140</v>
      </c>
      <c r="C81" s="43">
        <v>1985</v>
      </c>
      <c r="D81" s="45"/>
      <c r="E81" s="45" t="s">
        <v>61</v>
      </c>
      <c r="F81" s="44">
        <v>9</v>
      </c>
      <c r="G81" s="44">
        <v>1</v>
      </c>
      <c r="H81" s="45">
        <v>3688.7</v>
      </c>
      <c r="I81" s="45">
        <v>3688.7</v>
      </c>
      <c r="J81" s="45">
        <v>1791.4</v>
      </c>
      <c r="K81" s="46">
        <v>212</v>
      </c>
      <c r="L81" s="46" t="s">
        <v>121</v>
      </c>
      <c r="M81" s="47">
        <v>2716600</v>
      </c>
      <c r="N81" s="21"/>
      <c r="O81" s="21"/>
      <c r="P81" s="21"/>
      <c r="Q81" s="47">
        <v>2716600</v>
      </c>
      <c r="R81" s="24">
        <f t="shared" si="2"/>
        <v>736.46542142218129</v>
      </c>
      <c r="S81" s="39">
        <v>14736.15</v>
      </c>
      <c r="T81" s="23" t="s">
        <v>33</v>
      </c>
      <c r="U81" s="40">
        <v>6.3</v>
      </c>
    </row>
    <row r="82" spans="1:21" s="2" customFormat="1" ht="30" x14ac:dyDescent="0.25">
      <c r="A82" s="18">
        <v>31</v>
      </c>
      <c r="B82" s="53" t="s">
        <v>78</v>
      </c>
      <c r="C82" s="54">
        <v>1964</v>
      </c>
      <c r="D82" s="45"/>
      <c r="E82" s="45" t="s">
        <v>31</v>
      </c>
      <c r="F82" s="50">
        <v>5</v>
      </c>
      <c r="G82" s="50">
        <v>3</v>
      </c>
      <c r="H82" s="51">
        <v>2460.8000000000002</v>
      </c>
      <c r="I82" s="51">
        <v>2460.8000000000002</v>
      </c>
      <c r="J82" s="51">
        <v>2460.8000000000002</v>
      </c>
      <c r="K82" s="52">
        <v>144</v>
      </c>
      <c r="L82" s="52" t="s">
        <v>135</v>
      </c>
      <c r="M82" s="55">
        <v>1525696</v>
      </c>
      <c r="N82" s="21"/>
      <c r="O82" s="21"/>
      <c r="P82" s="21"/>
      <c r="Q82" s="55">
        <v>1525696</v>
      </c>
      <c r="R82" s="24">
        <f t="shared" si="2"/>
        <v>620</v>
      </c>
      <c r="S82" s="39">
        <v>14736.15</v>
      </c>
      <c r="T82" s="23" t="s">
        <v>33</v>
      </c>
      <c r="U82" s="40">
        <v>6.3</v>
      </c>
    </row>
    <row r="83" spans="1:21" s="2" customFormat="1" ht="45" x14ac:dyDescent="0.25">
      <c r="A83" s="18">
        <v>32</v>
      </c>
      <c r="B83" s="42" t="s">
        <v>141</v>
      </c>
      <c r="C83" s="54">
        <v>1973</v>
      </c>
      <c r="D83" s="45"/>
      <c r="E83" s="45" t="s">
        <v>31</v>
      </c>
      <c r="F83" s="44">
        <v>9</v>
      </c>
      <c r="G83" s="44">
        <v>2</v>
      </c>
      <c r="H83" s="21">
        <v>5503.8</v>
      </c>
      <c r="I83" s="21">
        <v>5503.8</v>
      </c>
      <c r="J83" s="46">
        <v>4838.2</v>
      </c>
      <c r="K83" s="46">
        <v>357</v>
      </c>
      <c r="L83" s="52" t="s">
        <v>121</v>
      </c>
      <c r="M83" s="47">
        <v>1943760</v>
      </c>
      <c r="N83" s="21"/>
      <c r="O83" s="21"/>
      <c r="P83" s="21"/>
      <c r="Q83" s="47">
        <v>1943760</v>
      </c>
      <c r="R83" s="24">
        <f t="shared" si="2"/>
        <v>353.16690286710997</v>
      </c>
      <c r="S83" s="39">
        <v>14736.15</v>
      </c>
      <c r="T83" s="23" t="s">
        <v>33</v>
      </c>
      <c r="U83" s="40">
        <v>6.3</v>
      </c>
    </row>
    <row r="84" spans="1:21" s="2" customFormat="1" ht="45" x14ac:dyDescent="0.25">
      <c r="A84" s="18">
        <v>33</v>
      </c>
      <c r="B84" s="42" t="s">
        <v>142</v>
      </c>
      <c r="C84" s="54">
        <v>1971</v>
      </c>
      <c r="D84" s="45"/>
      <c r="E84" s="45" t="s">
        <v>61</v>
      </c>
      <c r="F84" s="44">
        <v>5</v>
      </c>
      <c r="G84" s="44">
        <v>4</v>
      </c>
      <c r="H84" s="21">
        <v>3534.5</v>
      </c>
      <c r="I84" s="21">
        <v>3534.5</v>
      </c>
      <c r="J84" s="46">
        <v>3265.3</v>
      </c>
      <c r="K84" s="46">
        <v>204</v>
      </c>
      <c r="L84" s="52" t="s">
        <v>121</v>
      </c>
      <c r="M84" s="47">
        <v>1914640</v>
      </c>
      <c r="N84" s="21"/>
      <c r="O84" s="21"/>
      <c r="P84" s="21"/>
      <c r="Q84" s="47">
        <v>1914640</v>
      </c>
      <c r="R84" s="24">
        <f t="shared" si="2"/>
        <v>541.70038194935637</v>
      </c>
      <c r="S84" s="39">
        <v>14736.15</v>
      </c>
      <c r="T84" s="23" t="s">
        <v>33</v>
      </c>
      <c r="U84" s="40">
        <v>6.3</v>
      </c>
    </row>
    <row r="85" spans="1:21" s="2" customFormat="1" x14ac:dyDescent="0.25">
      <c r="A85" s="56"/>
      <c r="B85" s="34" t="s">
        <v>143</v>
      </c>
      <c r="C85" s="23"/>
      <c r="D85" s="23"/>
      <c r="E85" s="23"/>
      <c r="F85" s="23"/>
      <c r="G85" s="23"/>
      <c r="H85" s="35">
        <f>SUM(H52:H84)</f>
        <v>121688.57</v>
      </c>
      <c r="I85" s="35">
        <f t="shared" ref="I85:Q85" si="3">SUM(I52:I84)</f>
        <v>121694.27000000002</v>
      </c>
      <c r="J85" s="35">
        <f t="shared" si="3"/>
        <v>98432.699999999983</v>
      </c>
      <c r="K85" s="36">
        <f t="shared" si="3"/>
        <v>6827</v>
      </c>
      <c r="L85" s="35"/>
      <c r="M85" s="35">
        <f t="shared" si="3"/>
        <v>194380718.86000001</v>
      </c>
      <c r="N85" s="35"/>
      <c r="O85" s="35"/>
      <c r="P85" s="35"/>
      <c r="Q85" s="35">
        <f t="shared" si="3"/>
        <v>194380718.86000001</v>
      </c>
      <c r="R85" s="37">
        <f t="shared" si="2"/>
        <v>1597.2873567506506</v>
      </c>
      <c r="S85" s="39"/>
      <c r="T85" s="57"/>
      <c r="U85" s="58"/>
    </row>
    <row r="87" spans="1:21" s="2" customFormat="1" x14ac:dyDescent="0.25">
      <c r="A87" s="151" t="s">
        <v>218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3"/>
      <c r="R87" s="152"/>
      <c r="S87" s="152"/>
      <c r="T87" s="152"/>
      <c r="U87" s="154"/>
    </row>
    <row r="88" spans="1:21" s="2" customFormat="1" ht="45" x14ac:dyDescent="0.25">
      <c r="A88" s="18">
        <v>1</v>
      </c>
      <c r="B88" s="59" t="s">
        <v>144</v>
      </c>
      <c r="C88" s="28">
        <v>1969</v>
      </c>
      <c r="D88" s="24"/>
      <c r="E88" s="28" t="s">
        <v>31</v>
      </c>
      <c r="F88" s="28">
        <v>5</v>
      </c>
      <c r="G88" s="28">
        <v>8</v>
      </c>
      <c r="H88" s="21">
        <v>6115.9</v>
      </c>
      <c r="I88" s="21">
        <v>6115.9</v>
      </c>
      <c r="J88" s="21">
        <v>5520.7</v>
      </c>
      <c r="K88" s="22">
        <v>346</v>
      </c>
      <c r="L88" s="23" t="s">
        <v>145</v>
      </c>
      <c r="M88" s="21">
        <v>7788823.5199999996</v>
      </c>
      <c r="N88" s="21"/>
      <c r="O88" s="21"/>
      <c r="P88" s="21"/>
      <c r="Q88" s="21">
        <v>7788823.5199999996</v>
      </c>
      <c r="R88" s="24">
        <f>M88/I88</f>
        <v>1273.5367680962736</v>
      </c>
      <c r="S88" s="24">
        <v>14736.15</v>
      </c>
      <c r="T88" s="24" t="s">
        <v>33</v>
      </c>
      <c r="U88" s="32">
        <v>6.3</v>
      </c>
    </row>
    <row r="89" spans="1:21" s="2" customFormat="1" ht="105" x14ac:dyDescent="0.25">
      <c r="A89" s="18">
        <v>2</v>
      </c>
      <c r="B89" s="59" t="s">
        <v>146</v>
      </c>
      <c r="C89" s="28">
        <v>1970</v>
      </c>
      <c r="D89" s="24"/>
      <c r="E89" s="28" t="s">
        <v>31</v>
      </c>
      <c r="F89" s="28">
        <v>5</v>
      </c>
      <c r="G89" s="28">
        <v>2</v>
      </c>
      <c r="H89" s="21">
        <v>3892.9</v>
      </c>
      <c r="I89" s="21">
        <v>3892.9</v>
      </c>
      <c r="J89" s="21">
        <v>3710.1</v>
      </c>
      <c r="K89" s="22">
        <v>234</v>
      </c>
      <c r="L89" s="23" t="s">
        <v>147</v>
      </c>
      <c r="M89" s="21">
        <v>11438028.800000001</v>
      </c>
      <c r="N89" s="21"/>
      <c r="O89" s="21"/>
      <c r="P89" s="21"/>
      <c r="Q89" s="21">
        <v>11438028.800000001</v>
      </c>
      <c r="R89" s="24">
        <f t="shared" ref="R89:R113" si="4">M89/I89</f>
        <v>2938.1768861260243</v>
      </c>
      <c r="S89" s="24">
        <v>14736.15</v>
      </c>
      <c r="T89" s="24" t="s">
        <v>33</v>
      </c>
      <c r="U89" s="32">
        <v>6.3</v>
      </c>
    </row>
    <row r="90" spans="1:21" s="2" customFormat="1" ht="60" x14ac:dyDescent="0.25">
      <c r="A90" s="18">
        <v>3</v>
      </c>
      <c r="B90" s="31" t="s">
        <v>148</v>
      </c>
      <c r="C90" s="28">
        <v>1969</v>
      </c>
      <c r="D90" s="24"/>
      <c r="E90" s="28" t="s">
        <v>31</v>
      </c>
      <c r="F90" s="28">
        <v>5</v>
      </c>
      <c r="G90" s="28">
        <v>4</v>
      </c>
      <c r="H90" s="21">
        <v>3928.68</v>
      </c>
      <c r="I90" s="21">
        <v>3928.68</v>
      </c>
      <c r="J90" s="21">
        <v>2415.4</v>
      </c>
      <c r="K90" s="22">
        <v>144</v>
      </c>
      <c r="L90" s="23" t="s">
        <v>149</v>
      </c>
      <c r="M90" s="21">
        <v>9885933.9199999999</v>
      </c>
      <c r="N90" s="21"/>
      <c r="O90" s="21"/>
      <c r="P90" s="21"/>
      <c r="Q90" s="21">
        <v>9885933.9199999999</v>
      </c>
      <c r="R90" s="24">
        <f t="shared" si="4"/>
        <v>2516.3500005090768</v>
      </c>
      <c r="S90" s="24">
        <v>14736.15</v>
      </c>
      <c r="T90" s="24" t="s">
        <v>33</v>
      </c>
      <c r="U90" s="32">
        <v>6.3</v>
      </c>
    </row>
    <row r="91" spans="1:21" s="2" customFormat="1" ht="105" x14ac:dyDescent="0.25">
      <c r="A91" s="18">
        <v>4</v>
      </c>
      <c r="B91" s="31" t="s">
        <v>150</v>
      </c>
      <c r="C91" s="28">
        <v>1968</v>
      </c>
      <c r="D91" s="24"/>
      <c r="E91" s="28" t="s">
        <v>31</v>
      </c>
      <c r="F91" s="28">
        <v>9</v>
      </c>
      <c r="G91" s="28">
        <v>1</v>
      </c>
      <c r="H91" s="21">
        <v>2230.9</v>
      </c>
      <c r="I91" s="21">
        <v>2230.9</v>
      </c>
      <c r="J91" s="21">
        <v>1973.6</v>
      </c>
      <c r="K91" s="22">
        <v>155</v>
      </c>
      <c r="L91" s="23" t="s">
        <v>151</v>
      </c>
      <c r="M91" s="21">
        <v>6889108.4400000004</v>
      </c>
      <c r="N91" s="21"/>
      <c r="O91" s="21"/>
      <c r="P91" s="21"/>
      <c r="Q91" s="21">
        <v>6889108.4400000004</v>
      </c>
      <c r="R91" s="24">
        <f t="shared" si="4"/>
        <v>3088.0400017929983</v>
      </c>
      <c r="S91" s="24">
        <v>14736.15</v>
      </c>
      <c r="T91" s="24" t="s">
        <v>33</v>
      </c>
      <c r="U91" s="32">
        <v>6.3</v>
      </c>
    </row>
    <row r="92" spans="1:21" s="2" customFormat="1" ht="60" x14ac:dyDescent="0.25">
      <c r="A92" s="18">
        <v>5</v>
      </c>
      <c r="B92" s="33" t="s">
        <v>152</v>
      </c>
      <c r="C92" s="28">
        <v>1970</v>
      </c>
      <c r="D92" s="24"/>
      <c r="E92" s="28" t="s">
        <v>31</v>
      </c>
      <c r="F92" s="28">
        <v>4</v>
      </c>
      <c r="G92" s="28">
        <v>2</v>
      </c>
      <c r="H92" s="21">
        <v>2233.12</v>
      </c>
      <c r="I92" s="21">
        <v>2233.12</v>
      </c>
      <c r="J92" s="21">
        <v>1837.8</v>
      </c>
      <c r="K92" s="22">
        <v>141</v>
      </c>
      <c r="L92" s="23" t="s">
        <v>153</v>
      </c>
      <c r="M92" s="21">
        <v>1178261.1100000001</v>
      </c>
      <c r="N92" s="21"/>
      <c r="O92" s="21"/>
      <c r="P92" s="21"/>
      <c r="Q92" s="21">
        <v>1178261.1100000001</v>
      </c>
      <c r="R92" s="24">
        <f t="shared" si="4"/>
        <v>527.6300019703375</v>
      </c>
      <c r="S92" s="24">
        <v>14736.15</v>
      </c>
      <c r="T92" s="24" t="s">
        <v>33</v>
      </c>
      <c r="U92" s="32">
        <v>6.3</v>
      </c>
    </row>
    <row r="93" spans="1:21" s="2" customFormat="1" ht="105" x14ac:dyDescent="0.25">
      <c r="A93" s="18">
        <v>6</v>
      </c>
      <c r="B93" s="31" t="s">
        <v>154</v>
      </c>
      <c r="C93" s="28">
        <v>1969</v>
      </c>
      <c r="D93" s="24"/>
      <c r="E93" s="28" t="s">
        <v>31</v>
      </c>
      <c r="F93" s="28">
        <v>5</v>
      </c>
      <c r="G93" s="28">
        <v>6</v>
      </c>
      <c r="H93" s="21">
        <v>4410</v>
      </c>
      <c r="I93" s="21">
        <v>4407.7</v>
      </c>
      <c r="J93" s="21">
        <v>3991.8</v>
      </c>
      <c r="K93" s="22">
        <v>227</v>
      </c>
      <c r="L93" s="23" t="s">
        <v>155</v>
      </c>
      <c r="M93" s="21">
        <v>12921873.299999999</v>
      </c>
      <c r="N93" s="21"/>
      <c r="O93" s="21"/>
      <c r="P93" s="21"/>
      <c r="Q93" s="21">
        <v>12921873.299999999</v>
      </c>
      <c r="R93" s="24">
        <f t="shared" si="4"/>
        <v>2931.6589831431356</v>
      </c>
      <c r="S93" s="24">
        <v>14736.15</v>
      </c>
      <c r="T93" s="24" t="s">
        <v>33</v>
      </c>
      <c r="U93" s="32">
        <v>6.3</v>
      </c>
    </row>
    <row r="94" spans="1:21" s="2" customFormat="1" ht="105" x14ac:dyDescent="0.25">
      <c r="A94" s="18">
        <v>7</v>
      </c>
      <c r="B94" s="33" t="s">
        <v>156</v>
      </c>
      <c r="C94" s="28">
        <v>1969</v>
      </c>
      <c r="D94" s="24"/>
      <c r="E94" s="28" t="s">
        <v>61</v>
      </c>
      <c r="F94" s="28">
        <v>5</v>
      </c>
      <c r="G94" s="28">
        <v>3</v>
      </c>
      <c r="H94" s="21">
        <v>2567.1999999999998</v>
      </c>
      <c r="I94" s="21">
        <v>2567.1999999999998</v>
      </c>
      <c r="J94" s="21">
        <v>1790.2</v>
      </c>
      <c r="K94" s="22">
        <v>156</v>
      </c>
      <c r="L94" s="23" t="s">
        <v>157</v>
      </c>
      <c r="M94" s="21">
        <v>7586890.5999999996</v>
      </c>
      <c r="N94" s="21"/>
      <c r="O94" s="21"/>
      <c r="P94" s="21"/>
      <c r="Q94" s="21">
        <v>7586890.5999999996</v>
      </c>
      <c r="R94" s="24">
        <f t="shared" si="4"/>
        <v>2955.3173106886879</v>
      </c>
      <c r="S94" s="24">
        <v>14736.15</v>
      </c>
      <c r="T94" s="24" t="s">
        <v>33</v>
      </c>
      <c r="U94" s="32">
        <v>6.3</v>
      </c>
    </row>
    <row r="95" spans="1:21" s="2" customFormat="1" ht="45" x14ac:dyDescent="0.25">
      <c r="A95" s="18">
        <v>8</v>
      </c>
      <c r="B95" s="31" t="s">
        <v>158</v>
      </c>
      <c r="C95" s="28">
        <v>1968</v>
      </c>
      <c r="D95" s="24"/>
      <c r="E95" s="28" t="s">
        <v>61</v>
      </c>
      <c r="F95" s="28">
        <v>5</v>
      </c>
      <c r="G95" s="28">
        <v>4</v>
      </c>
      <c r="H95" s="21">
        <v>3513.6</v>
      </c>
      <c r="I95" s="21">
        <v>3513.6</v>
      </c>
      <c r="J95" s="21">
        <v>3242</v>
      </c>
      <c r="K95" s="22">
        <v>193</v>
      </c>
      <c r="L95" s="23" t="s">
        <v>159</v>
      </c>
      <c r="M95" s="21">
        <v>3152928.96</v>
      </c>
      <c r="N95" s="21"/>
      <c r="O95" s="21"/>
      <c r="P95" s="21"/>
      <c r="Q95" s="21">
        <v>3152928.96</v>
      </c>
      <c r="R95" s="24">
        <f t="shared" si="4"/>
        <v>897.35</v>
      </c>
      <c r="S95" s="24">
        <v>14736.15</v>
      </c>
      <c r="T95" s="24" t="s">
        <v>33</v>
      </c>
      <c r="U95" s="32">
        <v>6.3</v>
      </c>
    </row>
    <row r="96" spans="1:21" s="2" customFormat="1" ht="30" x14ac:dyDescent="0.25">
      <c r="A96" s="18">
        <v>9</v>
      </c>
      <c r="B96" s="31" t="s">
        <v>160</v>
      </c>
      <c r="C96" s="28">
        <v>1967</v>
      </c>
      <c r="D96" s="24"/>
      <c r="E96" s="28" t="s">
        <v>31</v>
      </c>
      <c r="F96" s="28">
        <v>5</v>
      </c>
      <c r="G96" s="28">
        <v>6</v>
      </c>
      <c r="H96" s="21">
        <v>4677.2</v>
      </c>
      <c r="I96" s="21">
        <v>4677.2</v>
      </c>
      <c r="J96" s="21">
        <v>4101.1000000000004</v>
      </c>
      <c r="K96" s="22">
        <v>294</v>
      </c>
      <c r="L96" s="23" t="s">
        <v>161</v>
      </c>
      <c r="M96" s="21">
        <v>1729254.38</v>
      </c>
      <c r="N96" s="21"/>
      <c r="O96" s="21"/>
      <c r="P96" s="21"/>
      <c r="Q96" s="21">
        <v>1729254.38</v>
      </c>
      <c r="R96" s="24">
        <f t="shared" si="4"/>
        <v>369.71999914478749</v>
      </c>
      <c r="S96" s="24">
        <v>14736.15</v>
      </c>
      <c r="T96" s="24" t="s">
        <v>33</v>
      </c>
      <c r="U96" s="32">
        <v>6.3</v>
      </c>
    </row>
    <row r="97" spans="1:21" s="2" customFormat="1" ht="30" x14ac:dyDescent="0.25">
      <c r="A97" s="18">
        <v>10</v>
      </c>
      <c r="B97" s="31" t="s">
        <v>162</v>
      </c>
      <c r="C97" s="28">
        <v>1967</v>
      </c>
      <c r="D97" s="24"/>
      <c r="E97" s="28" t="s">
        <v>31</v>
      </c>
      <c r="F97" s="28">
        <v>5</v>
      </c>
      <c r="G97" s="28">
        <v>2</v>
      </c>
      <c r="H97" s="21">
        <v>4805.1000000000004</v>
      </c>
      <c r="I97" s="21">
        <v>4805.1000000000004</v>
      </c>
      <c r="J97" s="21">
        <v>4391.8</v>
      </c>
      <c r="K97" s="22">
        <v>277</v>
      </c>
      <c r="L97" s="23" t="s">
        <v>139</v>
      </c>
      <c r="M97" s="21">
        <v>7779456.9000000004</v>
      </c>
      <c r="N97" s="21"/>
      <c r="O97" s="21"/>
      <c r="P97" s="21"/>
      <c r="Q97" s="21">
        <v>7779456.9000000004</v>
      </c>
      <c r="R97" s="24">
        <f t="shared" si="4"/>
        <v>1619</v>
      </c>
      <c r="S97" s="24">
        <v>14736.15</v>
      </c>
      <c r="T97" s="24" t="s">
        <v>33</v>
      </c>
      <c r="U97" s="32">
        <v>6.3</v>
      </c>
    </row>
    <row r="98" spans="1:21" s="2" customFormat="1" ht="105" x14ac:dyDescent="0.25">
      <c r="A98" s="18">
        <v>11</v>
      </c>
      <c r="B98" s="33" t="s">
        <v>163</v>
      </c>
      <c r="C98" s="28">
        <v>1966</v>
      </c>
      <c r="D98" s="24"/>
      <c r="E98" s="28" t="s">
        <v>31</v>
      </c>
      <c r="F98" s="28">
        <v>5</v>
      </c>
      <c r="G98" s="28">
        <v>8</v>
      </c>
      <c r="H98" s="21">
        <v>5978.4</v>
      </c>
      <c r="I98" s="21">
        <v>5978.4</v>
      </c>
      <c r="J98" s="21">
        <v>5592.4</v>
      </c>
      <c r="K98" s="22">
        <v>315</v>
      </c>
      <c r="L98" s="23" t="s">
        <v>164</v>
      </c>
      <c r="M98" s="21">
        <v>17517489.190000001</v>
      </c>
      <c r="N98" s="21"/>
      <c r="O98" s="21"/>
      <c r="P98" s="21"/>
      <c r="Q98" s="21">
        <v>17517489.190000001</v>
      </c>
      <c r="R98" s="24">
        <f t="shared" si="4"/>
        <v>2930.1299996654629</v>
      </c>
      <c r="S98" s="24">
        <v>14736.15</v>
      </c>
      <c r="T98" s="24" t="s">
        <v>33</v>
      </c>
      <c r="U98" s="32">
        <v>6.3</v>
      </c>
    </row>
    <row r="99" spans="1:21" s="2" customFormat="1" ht="30" x14ac:dyDescent="0.25">
      <c r="A99" s="18">
        <v>12</v>
      </c>
      <c r="B99" s="31" t="s">
        <v>165</v>
      </c>
      <c r="C99" s="28">
        <v>1966</v>
      </c>
      <c r="D99" s="24"/>
      <c r="E99" s="28" t="s">
        <v>31</v>
      </c>
      <c r="F99" s="28">
        <v>5</v>
      </c>
      <c r="G99" s="28">
        <v>8</v>
      </c>
      <c r="H99" s="21">
        <v>5930.6</v>
      </c>
      <c r="I99" s="21">
        <v>5930.6</v>
      </c>
      <c r="J99" s="21">
        <v>5517.5</v>
      </c>
      <c r="K99" s="22">
        <v>327</v>
      </c>
      <c r="L99" s="23" t="s">
        <v>135</v>
      </c>
      <c r="M99" s="21">
        <v>3129162.48</v>
      </c>
      <c r="N99" s="21"/>
      <c r="O99" s="21"/>
      <c r="P99" s="21"/>
      <c r="Q99" s="21">
        <v>3129162.48</v>
      </c>
      <c r="R99" s="24">
        <f t="shared" si="4"/>
        <v>527.63000033723392</v>
      </c>
      <c r="S99" s="24">
        <v>14736.15</v>
      </c>
      <c r="T99" s="24" t="s">
        <v>33</v>
      </c>
      <c r="U99" s="32">
        <v>6.3</v>
      </c>
    </row>
    <row r="100" spans="1:21" s="2" customFormat="1" ht="105" x14ac:dyDescent="0.25">
      <c r="A100" s="18">
        <v>13</v>
      </c>
      <c r="B100" s="31" t="s">
        <v>166</v>
      </c>
      <c r="C100" s="28">
        <v>1970</v>
      </c>
      <c r="D100" s="24"/>
      <c r="E100" s="28" t="s">
        <v>61</v>
      </c>
      <c r="F100" s="28">
        <v>5</v>
      </c>
      <c r="G100" s="28">
        <v>7</v>
      </c>
      <c r="H100" s="21">
        <v>6068.3</v>
      </c>
      <c r="I100" s="21">
        <v>6068.3</v>
      </c>
      <c r="J100" s="21">
        <v>5407.5</v>
      </c>
      <c r="K100" s="22">
        <v>339</v>
      </c>
      <c r="L100" s="23" t="s">
        <v>167</v>
      </c>
      <c r="M100" s="21">
        <v>17780907.879999999</v>
      </c>
      <c r="N100" s="21"/>
      <c r="O100" s="21"/>
      <c r="P100" s="21"/>
      <c r="Q100" s="21">
        <v>17780907.879999999</v>
      </c>
      <c r="R100" s="24">
        <f t="shared" si="4"/>
        <v>2930.1300001647905</v>
      </c>
      <c r="S100" s="24">
        <v>14736.15</v>
      </c>
      <c r="T100" s="24" t="s">
        <v>33</v>
      </c>
      <c r="U100" s="32">
        <v>6.3</v>
      </c>
    </row>
    <row r="101" spans="1:21" s="2" customFormat="1" ht="105" x14ac:dyDescent="0.25">
      <c r="A101" s="18">
        <v>14</v>
      </c>
      <c r="B101" s="33" t="s">
        <v>168</v>
      </c>
      <c r="C101" s="28">
        <v>1967</v>
      </c>
      <c r="D101" s="24"/>
      <c r="E101" s="28" t="s">
        <v>31</v>
      </c>
      <c r="F101" s="28">
        <v>5</v>
      </c>
      <c r="G101" s="28">
        <v>2</v>
      </c>
      <c r="H101" s="21">
        <v>1891.6</v>
      </c>
      <c r="I101" s="21">
        <v>1891.6</v>
      </c>
      <c r="J101" s="21">
        <v>1673.4</v>
      </c>
      <c r="K101" s="22">
        <v>91</v>
      </c>
      <c r="L101" s="23" t="s">
        <v>167</v>
      </c>
      <c r="M101" s="21">
        <v>5542633.9100000001</v>
      </c>
      <c r="N101" s="21"/>
      <c r="O101" s="21"/>
      <c r="P101" s="21"/>
      <c r="Q101" s="21">
        <v>5542633.9100000001</v>
      </c>
      <c r="R101" s="24">
        <f t="shared" si="4"/>
        <v>2930.1300010573063</v>
      </c>
      <c r="S101" s="24">
        <v>14736.15</v>
      </c>
      <c r="T101" s="24" t="s">
        <v>33</v>
      </c>
      <c r="U101" s="32">
        <v>6.3</v>
      </c>
    </row>
    <row r="102" spans="1:21" s="2" customFormat="1" ht="60" x14ac:dyDescent="0.25">
      <c r="A102" s="18">
        <v>15</v>
      </c>
      <c r="B102" s="31" t="s">
        <v>169</v>
      </c>
      <c r="C102" s="28">
        <v>1966</v>
      </c>
      <c r="D102" s="24"/>
      <c r="E102" s="28" t="s">
        <v>31</v>
      </c>
      <c r="F102" s="28">
        <v>5</v>
      </c>
      <c r="G102" s="28">
        <v>1</v>
      </c>
      <c r="H102" s="21">
        <v>4665.04</v>
      </c>
      <c r="I102" s="21">
        <v>4665.04</v>
      </c>
      <c r="J102" s="21">
        <v>4240.2</v>
      </c>
      <c r="K102" s="22">
        <v>230</v>
      </c>
      <c r="L102" s="23" t="s">
        <v>170</v>
      </c>
      <c r="M102" s="21">
        <v>11738873.4</v>
      </c>
      <c r="N102" s="21"/>
      <c r="O102" s="21"/>
      <c r="P102" s="21"/>
      <c r="Q102" s="21">
        <v>11738873.4</v>
      </c>
      <c r="R102" s="24">
        <f t="shared" si="4"/>
        <v>2516.3499991425583</v>
      </c>
      <c r="S102" s="24">
        <v>14736.15</v>
      </c>
      <c r="T102" s="24" t="s">
        <v>33</v>
      </c>
      <c r="U102" s="32">
        <v>6.3</v>
      </c>
    </row>
    <row r="103" spans="1:21" s="2" customFormat="1" ht="105" x14ac:dyDescent="0.25">
      <c r="A103" s="18">
        <v>16</v>
      </c>
      <c r="B103" s="31" t="s">
        <v>171</v>
      </c>
      <c r="C103" s="28">
        <v>1966</v>
      </c>
      <c r="D103" s="24"/>
      <c r="E103" s="28" t="s">
        <v>61</v>
      </c>
      <c r="F103" s="28">
        <v>5</v>
      </c>
      <c r="G103" s="28">
        <v>3</v>
      </c>
      <c r="H103" s="21">
        <v>2582.5</v>
      </c>
      <c r="I103" s="21">
        <v>2582.5</v>
      </c>
      <c r="J103" s="21">
        <v>2403.6999999999998</v>
      </c>
      <c r="K103" s="22">
        <v>154</v>
      </c>
      <c r="L103" s="23" t="s">
        <v>172</v>
      </c>
      <c r="M103" s="21">
        <v>7567060.7300000004</v>
      </c>
      <c r="N103" s="21"/>
      <c r="O103" s="21"/>
      <c r="P103" s="21"/>
      <c r="Q103" s="21">
        <v>7567060.7300000004</v>
      </c>
      <c r="R103" s="24">
        <f t="shared" si="4"/>
        <v>2930.1300019361088</v>
      </c>
      <c r="S103" s="24">
        <v>14736.15</v>
      </c>
      <c r="T103" s="24" t="s">
        <v>33</v>
      </c>
      <c r="U103" s="32">
        <v>6.3</v>
      </c>
    </row>
    <row r="104" spans="1:21" s="2" customFormat="1" ht="45" x14ac:dyDescent="0.25">
      <c r="A104" s="101">
        <v>17</v>
      </c>
      <c r="B104" s="38" t="s">
        <v>173</v>
      </c>
      <c r="C104" s="28">
        <v>1980</v>
      </c>
      <c r="D104" s="100"/>
      <c r="E104" s="28" t="s">
        <v>61</v>
      </c>
      <c r="F104" s="28">
        <v>9</v>
      </c>
      <c r="G104" s="28">
        <v>6</v>
      </c>
      <c r="H104" s="98">
        <f>11570.5+1386</f>
        <v>12956.5</v>
      </c>
      <c r="I104" s="98">
        <v>11570.5</v>
      </c>
      <c r="J104" s="98">
        <v>7053</v>
      </c>
      <c r="K104" s="99">
        <v>592</v>
      </c>
      <c r="L104" s="97" t="s">
        <v>64</v>
      </c>
      <c r="M104" s="47">
        <v>3237780</v>
      </c>
      <c r="N104" s="98"/>
      <c r="O104" s="98"/>
      <c r="P104" s="98"/>
      <c r="Q104" s="47">
        <v>3237780</v>
      </c>
      <c r="R104" s="100">
        <f t="shared" si="4"/>
        <v>279.83060369041959</v>
      </c>
      <c r="S104" s="100">
        <v>14736.15</v>
      </c>
      <c r="T104" s="100" t="s">
        <v>33</v>
      </c>
      <c r="U104" s="32">
        <v>6.3</v>
      </c>
    </row>
    <row r="105" spans="1:21" s="2" customFormat="1" ht="82.5" customHeight="1" x14ac:dyDescent="0.25">
      <c r="A105" s="18">
        <v>18</v>
      </c>
      <c r="B105" s="38" t="s">
        <v>174</v>
      </c>
      <c r="C105" s="28">
        <v>1993</v>
      </c>
      <c r="D105" s="100"/>
      <c r="E105" s="28" t="s">
        <v>61</v>
      </c>
      <c r="F105" s="28">
        <v>10</v>
      </c>
      <c r="G105" s="28">
        <v>4</v>
      </c>
      <c r="H105" s="98">
        <f>8604.02+1103</f>
        <v>9707.02</v>
      </c>
      <c r="I105" s="98">
        <v>8604.02</v>
      </c>
      <c r="J105" s="98">
        <v>5173.49</v>
      </c>
      <c r="K105" s="99">
        <v>438</v>
      </c>
      <c r="L105" s="97" t="s">
        <v>175</v>
      </c>
      <c r="M105" s="47">
        <v>8640000</v>
      </c>
      <c r="N105" s="98"/>
      <c r="O105" s="98"/>
      <c r="P105" s="98"/>
      <c r="Q105" s="47">
        <v>8640000</v>
      </c>
      <c r="R105" s="100">
        <f t="shared" si="4"/>
        <v>1004.1817661976611</v>
      </c>
      <c r="S105" s="100">
        <v>14736.15</v>
      </c>
      <c r="T105" s="100" t="s">
        <v>33</v>
      </c>
      <c r="U105" s="32">
        <v>6.3</v>
      </c>
    </row>
    <row r="106" spans="1:21" s="2" customFormat="1" ht="45" x14ac:dyDescent="0.25">
      <c r="A106" s="18">
        <v>19</v>
      </c>
      <c r="B106" s="38" t="s">
        <v>176</v>
      </c>
      <c r="C106" s="28">
        <v>1983</v>
      </c>
      <c r="D106" s="100"/>
      <c r="E106" s="28" t="s">
        <v>61</v>
      </c>
      <c r="F106" s="28">
        <v>5</v>
      </c>
      <c r="G106" s="28">
        <v>9</v>
      </c>
      <c r="H106" s="98">
        <f>7615.9+765</f>
        <v>8380.9</v>
      </c>
      <c r="I106" s="98">
        <v>7615.9</v>
      </c>
      <c r="J106" s="98">
        <v>6598.6</v>
      </c>
      <c r="K106" s="99">
        <v>332</v>
      </c>
      <c r="L106" s="97" t="s">
        <v>177</v>
      </c>
      <c r="M106" s="47">
        <v>2415600</v>
      </c>
      <c r="N106" s="98"/>
      <c r="O106" s="98"/>
      <c r="P106" s="98"/>
      <c r="Q106" s="47">
        <v>2415600</v>
      </c>
      <c r="R106" s="100">
        <f t="shared" si="4"/>
        <v>317.17853438201661</v>
      </c>
      <c r="S106" s="100">
        <v>14736.15</v>
      </c>
      <c r="T106" s="100" t="s">
        <v>33</v>
      </c>
      <c r="U106" s="32">
        <v>6.3</v>
      </c>
    </row>
    <row r="107" spans="1:21" s="2" customFormat="1" ht="60" x14ac:dyDescent="0.25">
      <c r="A107" s="18">
        <v>20</v>
      </c>
      <c r="B107" s="41" t="s">
        <v>178</v>
      </c>
      <c r="C107" s="28">
        <v>1962</v>
      </c>
      <c r="D107" s="100"/>
      <c r="E107" s="28" t="s">
        <v>31</v>
      </c>
      <c r="F107" s="28">
        <v>4</v>
      </c>
      <c r="G107" s="28">
        <v>2</v>
      </c>
      <c r="H107" s="98">
        <f>1263.3+99.2</f>
        <v>1362.5</v>
      </c>
      <c r="I107" s="98">
        <v>1263.3</v>
      </c>
      <c r="J107" s="98">
        <v>1182.3</v>
      </c>
      <c r="K107" s="99">
        <v>76</v>
      </c>
      <c r="L107" s="97" t="s">
        <v>179</v>
      </c>
      <c r="M107" s="47">
        <v>2117500</v>
      </c>
      <c r="N107" s="98"/>
      <c r="O107" s="98"/>
      <c r="P107" s="98"/>
      <c r="Q107" s="47">
        <v>2117500</v>
      </c>
      <c r="R107" s="100">
        <f t="shared" si="4"/>
        <v>1676.1655980368876</v>
      </c>
      <c r="S107" s="100">
        <v>14736.15</v>
      </c>
      <c r="T107" s="100" t="s">
        <v>33</v>
      </c>
      <c r="U107" s="32">
        <v>6.3</v>
      </c>
    </row>
    <row r="108" spans="1:21" s="2" customFormat="1" ht="94.5" customHeight="1" x14ac:dyDescent="0.25">
      <c r="A108" s="18">
        <v>21</v>
      </c>
      <c r="B108" s="38" t="s">
        <v>104</v>
      </c>
      <c r="C108" s="28">
        <v>1970</v>
      </c>
      <c r="D108" s="100"/>
      <c r="E108" s="28" t="s">
        <v>61</v>
      </c>
      <c r="F108" s="28">
        <v>5</v>
      </c>
      <c r="G108" s="28">
        <v>4</v>
      </c>
      <c r="H108" s="98">
        <f>3604.1+256</f>
        <v>3860.1</v>
      </c>
      <c r="I108" s="98">
        <v>3604.1</v>
      </c>
      <c r="J108" s="98">
        <v>3333.1</v>
      </c>
      <c r="K108" s="99">
        <v>203</v>
      </c>
      <c r="L108" s="97" t="s">
        <v>180</v>
      </c>
      <c r="M108" s="47">
        <v>1852848</v>
      </c>
      <c r="N108" s="98"/>
      <c r="O108" s="98"/>
      <c r="P108" s="98"/>
      <c r="Q108" s="47">
        <v>1852848</v>
      </c>
      <c r="R108" s="100">
        <f t="shared" si="4"/>
        <v>514.09450348214534</v>
      </c>
      <c r="S108" s="100">
        <v>14736.15</v>
      </c>
      <c r="T108" s="100" t="s">
        <v>33</v>
      </c>
      <c r="U108" s="32">
        <v>6.3</v>
      </c>
    </row>
    <row r="109" spans="1:21" s="2" customFormat="1" ht="90" x14ac:dyDescent="0.25">
      <c r="A109" s="18">
        <v>22</v>
      </c>
      <c r="B109" s="38" t="s">
        <v>181</v>
      </c>
      <c r="C109" s="28">
        <v>1974</v>
      </c>
      <c r="D109" s="100"/>
      <c r="E109" s="28" t="s">
        <v>61</v>
      </c>
      <c r="F109" s="28">
        <v>5</v>
      </c>
      <c r="G109" s="28">
        <v>5</v>
      </c>
      <c r="H109" s="98">
        <f>3035.7+346</f>
        <v>3381.7</v>
      </c>
      <c r="I109" s="98">
        <v>3035.7</v>
      </c>
      <c r="J109" s="98">
        <v>2775.3</v>
      </c>
      <c r="K109" s="99">
        <v>172</v>
      </c>
      <c r="L109" s="97" t="s">
        <v>182</v>
      </c>
      <c r="M109" s="47">
        <v>8589518</v>
      </c>
      <c r="N109" s="98"/>
      <c r="O109" s="98"/>
      <c r="P109" s="98"/>
      <c r="Q109" s="47">
        <v>8589518</v>
      </c>
      <c r="R109" s="100">
        <f t="shared" si="4"/>
        <v>2829.5015976545774</v>
      </c>
      <c r="S109" s="100">
        <v>14736.15</v>
      </c>
      <c r="T109" s="100" t="s">
        <v>33</v>
      </c>
      <c r="U109" s="32">
        <v>6.3</v>
      </c>
    </row>
    <row r="110" spans="1:21" s="2" customFormat="1" ht="30" x14ac:dyDescent="0.25">
      <c r="A110" s="18">
        <v>23</v>
      </c>
      <c r="B110" s="38" t="s">
        <v>183</v>
      </c>
      <c r="C110" s="28">
        <v>1977</v>
      </c>
      <c r="D110" s="100"/>
      <c r="E110" s="28" t="s">
        <v>61</v>
      </c>
      <c r="F110" s="28">
        <v>5</v>
      </c>
      <c r="G110" s="28">
        <v>4</v>
      </c>
      <c r="H110" s="98">
        <f>3292.2+239</f>
        <v>3531.2</v>
      </c>
      <c r="I110" s="98">
        <v>3292.2</v>
      </c>
      <c r="J110" s="98">
        <v>2903.8</v>
      </c>
      <c r="K110" s="99">
        <v>143</v>
      </c>
      <c r="L110" s="97" t="s">
        <v>64</v>
      </c>
      <c r="M110" s="47">
        <v>3802300</v>
      </c>
      <c r="N110" s="98"/>
      <c r="O110" s="98"/>
      <c r="P110" s="98"/>
      <c r="Q110" s="47">
        <v>3802300</v>
      </c>
      <c r="R110" s="100">
        <f t="shared" si="4"/>
        <v>1154.9419840835915</v>
      </c>
      <c r="S110" s="100">
        <v>14736.15</v>
      </c>
      <c r="T110" s="100" t="s">
        <v>33</v>
      </c>
      <c r="U110" s="32">
        <v>6.3</v>
      </c>
    </row>
    <row r="111" spans="1:21" s="2" customFormat="1" ht="30" x14ac:dyDescent="0.25">
      <c r="A111" s="18">
        <v>24</v>
      </c>
      <c r="B111" s="38" t="s">
        <v>184</v>
      </c>
      <c r="C111" s="28">
        <v>1971</v>
      </c>
      <c r="D111" s="100"/>
      <c r="E111" s="28" t="s">
        <v>31</v>
      </c>
      <c r="F111" s="28">
        <v>9</v>
      </c>
      <c r="G111" s="28">
        <v>1</v>
      </c>
      <c r="H111" s="98">
        <v>2144.4</v>
      </c>
      <c r="I111" s="98">
        <v>2144.4</v>
      </c>
      <c r="J111" s="98">
        <v>2144.4</v>
      </c>
      <c r="K111" s="99">
        <v>78</v>
      </c>
      <c r="L111" s="97" t="s">
        <v>139</v>
      </c>
      <c r="M111" s="47">
        <v>3431040</v>
      </c>
      <c r="N111" s="98"/>
      <c r="O111" s="98"/>
      <c r="P111" s="98"/>
      <c r="Q111" s="47">
        <v>3431040</v>
      </c>
      <c r="R111" s="100">
        <f t="shared" si="4"/>
        <v>1600</v>
      </c>
      <c r="S111" s="100">
        <v>14736.15</v>
      </c>
      <c r="T111" s="100" t="s">
        <v>33</v>
      </c>
      <c r="U111" s="32">
        <v>6.3</v>
      </c>
    </row>
    <row r="112" spans="1:21" s="2" customFormat="1" ht="30" x14ac:dyDescent="0.25">
      <c r="A112" s="18">
        <v>25</v>
      </c>
      <c r="B112" s="38" t="s">
        <v>50</v>
      </c>
      <c r="C112" s="28">
        <v>1964</v>
      </c>
      <c r="D112" s="100"/>
      <c r="E112" s="28" t="s">
        <v>31</v>
      </c>
      <c r="F112" s="28">
        <v>4</v>
      </c>
      <c r="G112" s="28">
        <v>6</v>
      </c>
      <c r="H112" s="98">
        <f>3861.6+296</f>
        <v>4157.6000000000004</v>
      </c>
      <c r="I112" s="98">
        <v>3861.6</v>
      </c>
      <c r="J112" s="98">
        <v>3483.5</v>
      </c>
      <c r="K112" s="99">
        <v>230</v>
      </c>
      <c r="L112" s="97" t="s">
        <v>64</v>
      </c>
      <c r="M112" s="47">
        <v>6183100</v>
      </c>
      <c r="N112" s="98"/>
      <c r="O112" s="98"/>
      <c r="P112" s="98"/>
      <c r="Q112" s="47">
        <v>6183100</v>
      </c>
      <c r="R112" s="100">
        <f t="shared" si="4"/>
        <v>1601.1756784752436</v>
      </c>
      <c r="S112" s="100">
        <v>14736.15</v>
      </c>
      <c r="T112" s="100" t="s">
        <v>33</v>
      </c>
      <c r="U112" s="32">
        <v>6.3</v>
      </c>
    </row>
    <row r="113" spans="1:21" s="2" customFormat="1" x14ac:dyDescent="0.25">
      <c r="A113" s="18"/>
      <c r="B113" s="34" t="s">
        <v>185</v>
      </c>
      <c r="C113" s="23"/>
      <c r="D113" s="23"/>
      <c r="E113" s="23"/>
      <c r="F113" s="23"/>
      <c r="G113" s="23"/>
      <c r="H113" s="35">
        <f>SUM(H88:H112)</f>
        <v>114972.96</v>
      </c>
      <c r="I113" s="35">
        <f t="shared" ref="I113:Q113" si="5">SUM(I88:I112)</f>
        <v>110480.45999999999</v>
      </c>
      <c r="J113" s="35">
        <f t="shared" si="5"/>
        <v>92456.690000000017</v>
      </c>
      <c r="K113" s="36">
        <f t="shared" si="5"/>
        <v>5887</v>
      </c>
      <c r="L113" s="35"/>
      <c r="M113" s="35">
        <f t="shared" si="5"/>
        <v>173896373.52000001</v>
      </c>
      <c r="N113" s="35"/>
      <c r="O113" s="35"/>
      <c r="P113" s="35"/>
      <c r="Q113" s="35">
        <f t="shared" si="5"/>
        <v>173896373.52000001</v>
      </c>
      <c r="R113" s="37">
        <f t="shared" si="4"/>
        <v>1574.0011719719489</v>
      </c>
      <c r="S113" s="24"/>
      <c r="T113" s="29"/>
      <c r="U113" s="60"/>
    </row>
  </sheetData>
  <mergeCells count="31">
    <mergeCell ref="Q2:U10"/>
    <mergeCell ref="Q12:U13"/>
    <mergeCell ref="A14:T14"/>
    <mergeCell ref="B15:T15"/>
    <mergeCell ref="A16:A18"/>
    <mergeCell ref="B16:B18"/>
    <mergeCell ref="C16:D16"/>
    <mergeCell ref="E16:E18"/>
    <mergeCell ref="F16:F18"/>
    <mergeCell ref="G16:G18"/>
    <mergeCell ref="L16:L18"/>
    <mergeCell ref="M16:Q16"/>
    <mergeCell ref="R16:R18"/>
    <mergeCell ref="P17:P18"/>
    <mergeCell ref="Q17:Q18"/>
    <mergeCell ref="A21:U21"/>
    <mergeCell ref="A51:U51"/>
    <mergeCell ref="A87:U87"/>
    <mergeCell ref="S16:S18"/>
    <mergeCell ref="T16:T18"/>
    <mergeCell ref="U16:U18"/>
    <mergeCell ref="C17:C18"/>
    <mergeCell ref="D17:D18"/>
    <mergeCell ref="I17:I18"/>
    <mergeCell ref="J17:J18"/>
    <mergeCell ref="M17:M18"/>
    <mergeCell ref="N17:N18"/>
    <mergeCell ref="O17:O18"/>
    <mergeCell ref="H16:H18"/>
    <mergeCell ref="I16:J16"/>
    <mergeCell ref="K16:K18"/>
  </mergeCells>
  <conditionalFormatting sqref="S22:T48">
    <cfRule type="cellIs" dxfId="4" priority="5" stopIfTrue="1" operator="equal">
      <formula>$B$17</formula>
    </cfRule>
  </conditionalFormatting>
  <conditionalFormatting sqref="S52:S84">
    <cfRule type="cellIs" dxfId="3" priority="4" stopIfTrue="1" operator="equal">
      <formula>$B$17</formula>
    </cfRule>
  </conditionalFormatting>
  <conditionalFormatting sqref="S88:T88">
    <cfRule type="cellIs" dxfId="2" priority="3" stopIfTrue="1" operator="equal">
      <formula>$B$17</formula>
    </cfRule>
  </conditionalFormatting>
  <conditionalFormatting sqref="S89:T111">
    <cfRule type="cellIs" dxfId="1" priority="2" stopIfTrue="1" operator="equal">
      <formula>$B$17</formula>
    </cfRule>
  </conditionalFormatting>
  <conditionalFormatting sqref="S112:T112">
    <cfRule type="cellIs" dxfId="0" priority="1" stopIfTrue="1" operator="equal">
      <formula>$B$17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view="pageBreakPreview" zoomScale="60" zoomScaleNormal="100" workbookViewId="0">
      <selection activeCell="C108" sqref="C108"/>
    </sheetView>
  </sheetViews>
  <sheetFormatPr defaultRowHeight="15" x14ac:dyDescent="0.25"/>
  <cols>
    <col min="2" max="2" width="29.7109375" customWidth="1"/>
    <col min="3" max="3" width="14.5703125" customWidth="1"/>
    <col min="4" max="4" width="13.85546875" customWidth="1"/>
    <col min="5" max="5" width="11.7109375" customWidth="1"/>
    <col min="7" max="7" width="13.140625" customWidth="1"/>
    <col min="9" max="9" width="15.85546875" customWidth="1"/>
    <col min="11" max="11" width="12.7109375" customWidth="1"/>
    <col min="13" max="13" width="13.5703125" customWidth="1"/>
  </cols>
  <sheetData>
    <row r="1" spans="1:17" s="62" customFormat="1" x14ac:dyDescent="0.25">
      <c r="A1" s="61"/>
      <c r="P1" s="63"/>
      <c r="Q1" s="63"/>
    </row>
    <row r="2" spans="1:17" s="62" customFormat="1" x14ac:dyDescent="0.25">
      <c r="A2" s="61"/>
      <c r="P2" s="63"/>
      <c r="Q2" s="63"/>
    </row>
    <row r="3" spans="1:17" s="62" customFormat="1" x14ac:dyDescent="0.25">
      <c r="A3" s="61"/>
      <c r="M3" s="193" t="s">
        <v>255</v>
      </c>
      <c r="N3" s="194"/>
      <c r="O3" s="194"/>
      <c r="P3" s="194"/>
      <c r="Q3" s="194"/>
    </row>
    <row r="4" spans="1:17" s="62" customFormat="1" x14ac:dyDescent="0.25">
      <c r="A4" s="61"/>
      <c r="M4" s="194"/>
      <c r="N4" s="194"/>
      <c r="O4" s="194"/>
      <c r="P4" s="194"/>
      <c r="Q4" s="194"/>
    </row>
    <row r="5" spans="1:17" s="62" customFormat="1" x14ac:dyDescent="0.25">
      <c r="A5" s="61"/>
      <c r="M5" s="194"/>
      <c r="N5" s="194"/>
      <c r="O5" s="194"/>
      <c r="P5" s="194"/>
      <c r="Q5" s="194"/>
    </row>
    <row r="6" spans="1:17" s="62" customFormat="1" x14ac:dyDescent="0.25">
      <c r="A6" s="61"/>
      <c r="M6" s="194"/>
      <c r="N6" s="194"/>
      <c r="O6" s="194"/>
      <c r="P6" s="194"/>
      <c r="Q6" s="194"/>
    </row>
    <row r="7" spans="1:17" s="62" customFormat="1" x14ac:dyDescent="0.25">
      <c r="A7" s="61"/>
      <c r="M7" s="194"/>
      <c r="N7" s="194"/>
      <c r="O7" s="194"/>
      <c r="P7" s="194"/>
      <c r="Q7" s="194"/>
    </row>
    <row r="8" spans="1:17" s="62" customFormat="1" x14ac:dyDescent="0.25">
      <c r="A8" s="61"/>
      <c r="M8" s="194"/>
      <c r="N8" s="194"/>
      <c r="O8" s="194"/>
      <c r="P8" s="194"/>
      <c r="Q8" s="194"/>
    </row>
    <row r="9" spans="1:17" s="62" customFormat="1" ht="71.25" customHeight="1" x14ac:dyDescent="0.25">
      <c r="A9" s="195" t="s">
        <v>258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s="62" customFormat="1" ht="18.75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3"/>
      <c r="O10" s="63"/>
      <c r="P10" s="63"/>
      <c r="Q10" s="63"/>
    </row>
    <row r="11" spans="1:17" s="69" customFormat="1" ht="94.5" customHeight="1" x14ac:dyDescent="0.2">
      <c r="A11" s="66" t="s">
        <v>186</v>
      </c>
      <c r="B11" s="67" t="s">
        <v>187</v>
      </c>
      <c r="C11" s="68" t="s">
        <v>188</v>
      </c>
      <c r="D11" s="68" t="s">
        <v>189</v>
      </c>
      <c r="E11" s="68" t="s">
        <v>190</v>
      </c>
      <c r="F11" s="187" t="s">
        <v>191</v>
      </c>
      <c r="G11" s="187"/>
      <c r="H11" s="187" t="s">
        <v>192</v>
      </c>
      <c r="I11" s="187"/>
      <c r="J11" s="187" t="s">
        <v>193</v>
      </c>
      <c r="K11" s="187"/>
      <c r="L11" s="187" t="s">
        <v>194</v>
      </c>
      <c r="M11" s="187"/>
      <c r="N11" s="196" t="s">
        <v>195</v>
      </c>
      <c r="O11" s="196"/>
      <c r="P11" s="187" t="s">
        <v>196</v>
      </c>
      <c r="Q11" s="189"/>
    </row>
    <row r="12" spans="1:17" s="69" customFormat="1" ht="25.5" x14ac:dyDescent="0.2">
      <c r="A12" s="70"/>
      <c r="B12" s="67" t="s">
        <v>197</v>
      </c>
      <c r="C12" s="67" t="s">
        <v>25</v>
      </c>
      <c r="D12" s="67" t="s">
        <v>25</v>
      </c>
      <c r="E12" s="67" t="s">
        <v>25</v>
      </c>
      <c r="F12" s="67" t="s">
        <v>23</v>
      </c>
      <c r="G12" s="67" t="s">
        <v>25</v>
      </c>
      <c r="H12" s="67" t="s">
        <v>198</v>
      </c>
      <c r="I12" s="67" t="s">
        <v>25</v>
      </c>
      <c r="J12" s="67" t="s">
        <v>23</v>
      </c>
      <c r="K12" s="67" t="s">
        <v>25</v>
      </c>
      <c r="L12" s="67" t="s">
        <v>23</v>
      </c>
      <c r="M12" s="67" t="s">
        <v>25</v>
      </c>
      <c r="N12" s="67" t="s">
        <v>199</v>
      </c>
      <c r="O12" s="67" t="s">
        <v>25</v>
      </c>
      <c r="P12" s="187" t="s">
        <v>25</v>
      </c>
      <c r="Q12" s="188"/>
    </row>
    <row r="13" spans="1:17" s="69" customFormat="1" ht="12.75" x14ac:dyDescent="0.2">
      <c r="A13" s="71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187">
        <v>16</v>
      </c>
      <c r="Q13" s="189"/>
    </row>
    <row r="14" spans="1:17" s="69" customFormat="1" ht="12.75" x14ac:dyDescent="0.2">
      <c r="A14" s="190" t="s">
        <v>200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2"/>
    </row>
    <row r="15" spans="1:17" s="69" customFormat="1" ht="25.5" x14ac:dyDescent="0.2">
      <c r="A15" s="72">
        <v>1</v>
      </c>
      <c r="B15" s="73" t="s">
        <v>30</v>
      </c>
      <c r="C15" s="74">
        <v>3932639.33</v>
      </c>
      <c r="D15" s="74">
        <v>3932639.33</v>
      </c>
      <c r="E15" s="74"/>
      <c r="F15" s="74"/>
      <c r="G15" s="74"/>
      <c r="H15" s="75"/>
      <c r="I15" s="75"/>
      <c r="J15" s="74"/>
      <c r="K15" s="75"/>
      <c r="L15" s="75"/>
      <c r="M15" s="75"/>
      <c r="N15" s="75"/>
      <c r="O15" s="75"/>
      <c r="P15" s="182"/>
      <c r="Q15" s="183"/>
    </row>
    <row r="16" spans="1:17" s="69" customFormat="1" ht="25.5" x14ac:dyDescent="0.2">
      <c r="A16" s="72">
        <v>2</v>
      </c>
      <c r="B16" s="73" t="s">
        <v>34</v>
      </c>
      <c r="C16" s="74">
        <v>3435557.76</v>
      </c>
      <c r="D16" s="74">
        <v>3435557.76</v>
      </c>
      <c r="E16" s="74"/>
      <c r="F16" s="74"/>
      <c r="G16" s="74"/>
      <c r="H16" s="75"/>
      <c r="I16" s="75"/>
      <c r="J16" s="74"/>
      <c r="K16" s="75"/>
      <c r="L16" s="75"/>
      <c r="M16" s="75"/>
      <c r="N16" s="75"/>
      <c r="O16" s="75"/>
      <c r="P16" s="182"/>
      <c r="Q16" s="183"/>
    </row>
    <row r="17" spans="1:17" s="69" customFormat="1" ht="25.5" x14ac:dyDescent="0.2">
      <c r="A17" s="72">
        <v>3</v>
      </c>
      <c r="B17" s="73" t="s">
        <v>36</v>
      </c>
      <c r="C17" s="74">
        <v>3971335.32</v>
      </c>
      <c r="D17" s="74">
        <v>3971335.32</v>
      </c>
      <c r="E17" s="74"/>
      <c r="F17" s="74"/>
      <c r="G17" s="74"/>
      <c r="H17" s="75"/>
      <c r="I17" s="75"/>
      <c r="J17" s="74"/>
      <c r="K17" s="75"/>
      <c r="L17" s="75"/>
      <c r="M17" s="75"/>
      <c r="N17" s="75"/>
      <c r="O17" s="75"/>
      <c r="P17" s="182"/>
      <c r="Q17" s="183"/>
    </row>
    <row r="18" spans="1:17" s="69" customFormat="1" ht="25.5" x14ac:dyDescent="0.2">
      <c r="A18" s="72">
        <v>4</v>
      </c>
      <c r="B18" s="73" t="s">
        <v>38</v>
      </c>
      <c r="C18" s="74">
        <v>2846898.66</v>
      </c>
      <c r="D18" s="74">
        <v>2846898.66</v>
      </c>
      <c r="E18" s="74"/>
      <c r="F18" s="74"/>
      <c r="G18" s="74"/>
      <c r="H18" s="75"/>
      <c r="I18" s="75"/>
      <c r="J18" s="74"/>
      <c r="K18" s="75"/>
      <c r="L18" s="75"/>
      <c r="M18" s="75"/>
      <c r="N18" s="75"/>
      <c r="O18" s="75"/>
      <c r="P18" s="182"/>
      <c r="Q18" s="183"/>
    </row>
    <row r="19" spans="1:17" s="69" customFormat="1" ht="25.5" x14ac:dyDescent="0.2">
      <c r="A19" s="72">
        <v>5</v>
      </c>
      <c r="B19" s="73" t="s">
        <v>40</v>
      </c>
      <c r="C19" s="74">
        <v>3745178.91</v>
      </c>
      <c r="D19" s="74">
        <v>3745178.91</v>
      </c>
      <c r="E19" s="74"/>
      <c r="F19" s="74"/>
      <c r="G19" s="74"/>
      <c r="H19" s="75"/>
      <c r="I19" s="75"/>
      <c r="J19" s="74"/>
      <c r="K19" s="75"/>
      <c r="L19" s="75"/>
      <c r="M19" s="75"/>
      <c r="N19" s="75"/>
      <c r="O19" s="75"/>
      <c r="P19" s="182"/>
      <c r="Q19" s="183"/>
    </row>
    <row r="20" spans="1:17" s="69" customFormat="1" ht="25.5" x14ac:dyDescent="0.2">
      <c r="A20" s="72">
        <v>6</v>
      </c>
      <c r="B20" s="73" t="s">
        <v>42</v>
      </c>
      <c r="C20" s="74">
        <v>3405892.25</v>
      </c>
      <c r="D20" s="74">
        <v>3405892.25</v>
      </c>
      <c r="E20" s="74"/>
      <c r="F20" s="74"/>
      <c r="G20" s="74"/>
      <c r="H20" s="75"/>
      <c r="I20" s="75"/>
      <c r="J20" s="74"/>
      <c r="K20" s="75"/>
      <c r="L20" s="75"/>
      <c r="M20" s="75"/>
      <c r="N20" s="75"/>
      <c r="O20" s="75"/>
      <c r="P20" s="182"/>
      <c r="Q20" s="183"/>
    </row>
    <row r="21" spans="1:17" s="69" customFormat="1" ht="25.5" x14ac:dyDescent="0.2">
      <c r="A21" s="72">
        <v>7</v>
      </c>
      <c r="B21" s="73" t="s">
        <v>44</v>
      </c>
      <c r="C21" s="74">
        <v>5681834.1600000001</v>
      </c>
      <c r="D21" s="74">
        <v>5681834.1600000001</v>
      </c>
      <c r="E21" s="74"/>
      <c r="F21" s="74"/>
      <c r="G21" s="74"/>
      <c r="H21" s="75"/>
      <c r="I21" s="75"/>
      <c r="J21" s="74"/>
      <c r="K21" s="75"/>
      <c r="L21" s="75"/>
      <c r="M21" s="75"/>
      <c r="N21" s="75"/>
      <c r="O21" s="75"/>
      <c r="P21" s="182"/>
      <c r="Q21" s="183"/>
    </row>
    <row r="22" spans="1:17" s="69" customFormat="1" ht="25.5" x14ac:dyDescent="0.2">
      <c r="A22" s="72">
        <v>8</v>
      </c>
      <c r="B22" s="73" t="s">
        <v>201</v>
      </c>
      <c r="C22" s="74">
        <v>4989180.55</v>
      </c>
      <c r="D22" s="74">
        <v>4989180.55</v>
      </c>
      <c r="E22" s="74"/>
      <c r="F22" s="74"/>
      <c r="G22" s="74"/>
      <c r="H22" s="75"/>
      <c r="I22" s="75"/>
      <c r="J22" s="74"/>
      <c r="K22" s="75"/>
      <c r="L22" s="75"/>
      <c r="M22" s="75"/>
      <c r="N22" s="75"/>
      <c r="O22" s="75"/>
      <c r="P22" s="182"/>
      <c r="Q22" s="183"/>
    </row>
    <row r="23" spans="1:17" s="69" customFormat="1" ht="25.5" x14ac:dyDescent="0.2">
      <c r="A23" s="72">
        <v>9</v>
      </c>
      <c r="B23" s="73" t="s">
        <v>48</v>
      </c>
      <c r="C23" s="74">
        <v>1560523.18</v>
      </c>
      <c r="D23" s="74">
        <v>1560523.18</v>
      </c>
      <c r="E23" s="74"/>
      <c r="F23" s="74"/>
      <c r="G23" s="74"/>
      <c r="H23" s="75"/>
      <c r="I23" s="75"/>
      <c r="J23" s="74"/>
      <c r="K23" s="75"/>
      <c r="L23" s="75"/>
      <c r="M23" s="75"/>
      <c r="N23" s="75"/>
      <c r="O23" s="75"/>
      <c r="P23" s="182"/>
      <c r="Q23" s="183"/>
    </row>
    <row r="24" spans="1:17" s="69" customFormat="1" ht="25.5" x14ac:dyDescent="0.2">
      <c r="A24" s="72">
        <v>10</v>
      </c>
      <c r="B24" s="73" t="s">
        <v>50</v>
      </c>
      <c r="C24" s="74">
        <v>9353299.0600000005</v>
      </c>
      <c r="D24" s="74">
        <v>9353299.0600000005</v>
      </c>
      <c r="E24" s="74"/>
      <c r="F24" s="74"/>
      <c r="G24" s="74"/>
      <c r="H24" s="75"/>
      <c r="I24" s="75"/>
      <c r="J24" s="74"/>
      <c r="K24" s="75"/>
      <c r="L24" s="75"/>
      <c r="M24" s="75"/>
      <c r="N24" s="75"/>
      <c r="O24" s="75"/>
      <c r="P24" s="182"/>
      <c r="Q24" s="183"/>
    </row>
    <row r="25" spans="1:17" s="69" customFormat="1" ht="25.5" x14ac:dyDescent="0.2">
      <c r="A25" s="72">
        <v>11</v>
      </c>
      <c r="B25" s="73" t="s">
        <v>52</v>
      </c>
      <c r="C25" s="74">
        <v>9494545.9100000001</v>
      </c>
      <c r="D25" s="77">
        <f>C25-G25</f>
        <v>5678093.2000000002</v>
      </c>
      <c r="E25" s="74"/>
      <c r="F25" s="74">
        <v>1624</v>
      </c>
      <c r="G25" s="74">
        <v>3816452.71</v>
      </c>
      <c r="H25" s="75"/>
      <c r="I25" s="75"/>
      <c r="J25" s="74"/>
      <c r="K25" s="75"/>
      <c r="L25" s="75"/>
      <c r="M25" s="75"/>
      <c r="N25" s="75"/>
      <c r="O25" s="75"/>
      <c r="P25" s="182"/>
      <c r="Q25" s="183"/>
    </row>
    <row r="26" spans="1:17" s="69" customFormat="1" ht="25.5" x14ac:dyDescent="0.2">
      <c r="A26" s="72">
        <v>12</v>
      </c>
      <c r="B26" s="73" t="s">
        <v>202</v>
      </c>
      <c r="C26" s="74">
        <v>3298445.62</v>
      </c>
      <c r="D26" s="77">
        <f>C26-G26</f>
        <v>1975474.85</v>
      </c>
      <c r="E26" s="74"/>
      <c r="F26" s="74">
        <v>554</v>
      </c>
      <c r="G26" s="74">
        <v>1322970.77</v>
      </c>
      <c r="H26" s="75"/>
      <c r="I26" s="75"/>
      <c r="J26" s="74"/>
      <c r="K26" s="75"/>
      <c r="L26" s="75"/>
      <c r="M26" s="75"/>
      <c r="N26" s="75"/>
      <c r="O26" s="75"/>
      <c r="P26" s="182"/>
      <c r="Q26" s="183"/>
    </row>
    <row r="27" spans="1:17" s="69" customFormat="1" ht="25.5" x14ac:dyDescent="0.2">
      <c r="A27" s="72">
        <v>13</v>
      </c>
      <c r="B27" s="73" t="s">
        <v>203</v>
      </c>
      <c r="C27" s="74">
        <v>6063247.25</v>
      </c>
      <c r="D27" s="77">
        <f>C27-G27</f>
        <v>3491541.78</v>
      </c>
      <c r="E27" s="74"/>
      <c r="F27" s="74">
        <v>1107</v>
      </c>
      <c r="G27" s="74">
        <v>2571705.4700000002</v>
      </c>
      <c r="H27" s="75"/>
      <c r="I27" s="75"/>
      <c r="J27" s="74"/>
      <c r="K27" s="75"/>
      <c r="L27" s="75"/>
      <c r="M27" s="75"/>
      <c r="N27" s="75"/>
      <c r="O27" s="75"/>
      <c r="P27" s="182"/>
      <c r="Q27" s="183"/>
    </row>
    <row r="28" spans="1:17" s="69" customFormat="1" ht="25.5" x14ac:dyDescent="0.2">
      <c r="A28" s="72">
        <v>14</v>
      </c>
      <c r="B28" s="73" t="s">
        <v>58</v>
      </c>
      <c r="C28" s="74">
        <v>2115991.56</v>
      </c>
      <c r="D28" s="74">
        <v>2115991.56</v>
      </c>
      <c r="E28" s="74"/>
      <c r="F28" s="74"/>
      <c r="G28" s="74"/>
      <c r="H28" s="75"/>
      <c r="I28" s="75"/>
      <c r="J28" s="74"/>
      <c r="K28" s="75"/>
      <c r="L28" s="75"/>
      <c r="M28" s="75"/>
      <c r="N28" s="75"/>
      <c r="O28" s="75"/>
      <c r="P28" s="182"/>
      <c r="Q28" s="183"/>
    </row>
    <row r="29" spans="1:17" s="69" customFormat="1" ht="25.5" x14ac:dyDescent="0.2">
      <c r="A29" s="72">
        <v>15</v>
      </c>
      <c r="B29" s="73" t="s">
        <v>60</v>
      </c>
      <c r="C29" s="74">
        <v>6558605.4000000004</v>
      </c>
      <c r="D29" s="77">
        <f>C29-G29</f>
        <v>4031732.6900000004</v>
      </c>
      <c r="E29" s="74"/>
      <c r="F29" s="74">
        <v>1061</v>
      </c>
      <c r="G29" s="74">
        <v>2526872.71</v>
      </c>
      <c r="H29" s="75"/>
      <c r="I29" s="75"/>
      <c r="J29" s="74"/>
      <c r="K29" s="75"/>
      <c r="L29" s="75"/>
      <c r="M29" s="75"/>
      <c r="N29" s="75"/>
      <c r="O29" s="75"/>
      <c r="P29" s="182"/>
      <c r="Q29" s="183"/>
    </row>
    <row r="30" spans="1:17" s="69" customFormat="1" ht="25.5" x14ac:dyDescent="0.2">
      <c r="A30" s="72">
        <v>16</v>
      </c>
      <c r="B30" s="73" t="s">
        <v>204</v>
      </c>
      <c r="C30" s="74">
        <v>1224927.03</v>
      </c>
      <c r="D30" s="77"/>
      <c r="E30" s="74"/>
      <c r="F30" s="74">
        <v>782.6</v>
      </c>
      <c r="G30" s="74">
        <v>1224927.03</v>
      </c>
      <c r="H30" s="75"/>
      <c r="I30" s="75"/>
      <c r="J30" s="74"/>
      <c r="K30" s="75"/>
      <c r="L30" s="75"/>
      <c r="M30" s="75"/>
      <c r="N30" s="75"/>
      <c r="O30" s="75"/>
      <c r="P30" s="182"/>
      <c r="Q30" s="183"/>
    </row>
    <row r="31" spans="1:17" s="69" customFormat="1" ht="25.5" x14ac:dyDescent="0.2">
      <c r="A31" s="72">
        <v>17</v>
      </c>
      <c r="B31" s="73" t="s">
        <v>205</v>
      </c>
      <c r="C31" s="74">
        <v>4014681.0599999996</v>
      </c>
      <c r="D31" s="74">
        <v>4014681.0599999996</v>
      </c>
      <c r="E31" s="77"/>
      <c r="F31" s="77"/>
      <c r="G31" s="77"/>
      <c r="H31" s="78"/>
      <c r="I31" s="75"/>
      <c r="J31" s="74"/>
      <c r="K31" s="75"/>
      <c r="L31" s="75"/>
      <c r="M31" s="75"/>
      <c r="N31" s="75"/>
      <c r="O31" s="75"/>
      <c r="P31" s="79"/>
      <c r="Q31" s="80"/>
    </row>
    <row r="32" spans="1:17" s="69" customFormat="1" ht="25.5" x14ac:dyDescent="0.2">
      <c r="A32" s="72">
        <v>18</v>
      </c>
      <c r="B32" s="73" t="s">
        <v>68</v>
      </c>
      <c r="C32" s="74">
        <v>2175206.3999999999</v>
      </c>
      <c r="D32" s="77"/>
      <c r="E32" s="77"/>
      <c r="F32" s="77">
        <v>864</v>
      </c>
      <c r="G32" s="77">
        <v>2175206.3999999999</v>
      </c>
      <c r="H32" s="78"/>
      <c r="I32" s="75"/>
      <c r="J32" s="74"/>
      <c r="K32" s="75"/>
      <c r="L32" s="75"/>
      <c r="M32" s="75"/>
      <c r="N32" s="75"/>
      <c r="O32" s="75"/>
      <c r="P32" s="79"/>
      <c r="Q32" s="80"/>
    </row>
    <row r="33" spans="1:17" s="69" customFormat="1" ht="25.5" x14ac:dyDescent="0.2">
      <c r="A33" s="72">
        <v>19</v>
      </c>
      <c r="B33" s="73" t="s">
        <v>70</v>
      </c>
      <c r="C33" s="74">
        <v>9601836.3100000005</v>
      </c>
      <c r="D33" s="74">
        <v>9601836.3100000005</v>
      </c>
      <c r="E33" s="77"/>
      <c r="F33" s="77"/>
      <c r="G33" s="77"/>
      <c r="H33" s="75"/>
      <c r="I33" s="75"/>
      <c r="J33" s="74"/>
      <c r="K33" s="75"/>
      <c r="L33" s="75"/>
      <c r="M33" s="75"/>
      <c r="N33" s="75"/>
      <c r="O33" s="75"/>
      <c r="P33" s="79"/>
      <c r="Q33" s="80"/>
    </row>
    <row r="34" spans="1:17" s="69" customFormat="1" ht="38.25" x14ac:dyDescent="0.2">
      <c r="A34" s="72">
        <v>20</v>
      </c>
      <c r="B34" s="73" t="s">
        <v>73</v>
      </c>
      <c r="C34" s="74">
        <v>11720964.620000001</v>
      </c>
      <c r="D34" s="74">
        <v>11720964.620000001</v>
      </c>
      <c r="E34" s="77"/>
      <c r="F34" s="77"/>
      <c r="G34" s="77"/>
      <c r="H34" s="78"/>
      <c r="I34" s="75"/>
      <c r="J34" s="74"/>
      <c r="K34" s="75"/>
      <c r="L34" s="75"/>
      <c r="M34" s="75"/>
      <c r="N34" s="75"/>
      <c r="O34" s="75"/>
      <c r="P34" s="79"/>
      <c r="Q34" s="80"/>
    </row>
    <row r="35" spans="1:17" s="69" customFormat="1" ht="25.5" x14ac:dyDescent="0.2">
      <c r="A35" s="72">
        <v>21</v>
      </c>
      <c r="B35" s="73" t="s">
        <v>76</v>
      </c>
      <c r="C35" s="74">
        <v>2472476.17</v>
      </c>
      <c r="D35" s="77">
        <f>C35-G35</f>
        <v>1115167.2</v>
      </c>
      <c r="E35" s="77"/>
      <c r="F35" s="77">
        <v>540</v>
      </c>
      <c r="G35" s="77">
        <v>1357308.97</v>
      </c>
      <c r="H35" s="78"/>
      <c r="I35" s="75"/>
      <c r="J35" s="74"/>
      <c r="K35" s="75"/>
      <c r="L35" s="75"/>
      <c r="M35" s="75"/>
      <c r="N35" s="75"/>
      <c r="O35" s="75"/>
      <c r="P35" s="79"/>
      <c r="Q35" s="80"/>
    </row>
    <row r="36" spans="1:17" s="69" customFormat="1" ht="25.5" x14ac:dyDescent="0.2">
      <c r="A36" s="72">
        <v>22</v>
      </c>
      <c r="B36" s="73" t="s">
        <v>78</v>
      </c>
      <c r="C36" s="74">
        <v>1860558.82</v>
      </c>
      <c r="D36" s="74">
        <v>1860558.82</v>
      </c>
      <c r="E36" s="77"/>
      <c r="F36" s="77"/>
      <c r="G36" s="77"/>
      <c r="H36" s="78"/>
      <c r="I36" s="75"/>
      <c r="J36" s="74"/>
      <c r="K36" s="75"/>
      <c r="L36" s="75"/>
      <c r="M36" s="75"/>
      <c r="N36" s="75"/>
      <c r="O36" s="75"/>
      <c r="P36" s="79"/>
      <c r="Q36" s="80"/>
    </row>
    <row r="37" spans="1:17" s="69" customFormat="1" ht="25.5" x14ac:dyDescent="0.2">
      <c r="A37" s="72">
        <v>23</v>
      </c>
      <c r="B37" s="73" t="s">
        <v>81</v>
      </c>
      <c r="C37" s="74">
        <v>5258702.2699999996</v>
      </c>
      <c r="D37" s="74">
        <v>5258702.2699999996</v>
      </c>
      <c r="E37" s="77"/>
      <c r="F37" s="77"/>
      <c r="G37" s="77"/>
      <c r="H37" s="78"/>
      <c r="I37" s="75"/>
      <c r="J37" s="74"/>
      <c r="K37" s="75"/>
      <c r="L37" s="75"/>
      <c r="M37" s="75"/>
      <c r="N37" s="75"/>
      <c r="O37" s="75"/>
      <c r="P37" s="79"/>
      <c r="Q37" s="80"/>
    </row>
    <row r="38" spans="1:17" s="69" customFormat="1" ht="25.5" x14ac:dyDescent="0.2">
      <c r="A38" s="72">
        <v>24</v>
      </c>
      <c r="B38" s="73" t="s">
        <v>83</v>
      </c>
      <c r="C38" s="74">
        <v>6888263.9900000002</v>
      </c>
      <c r="D38" s="74">
        <v>6888263.9900000002</v>
      </c>
      <c r="E38" s="77"/>
      <c r="F38" s="77"/>
      <c r="G38" s="77"/>
      <c r="H38" s="78"/>
      <c r="I38" s="75"/>
      <c r="J38" s="74"/>
      <c r="K38" s="75"/>
      <c r="L38" s="75"/>
      <c r="M38" s="75"/>
      <c r="N38" s="75"/>
      <c r="O38" s="75"/>
      <c r="P38" s="79"/>
      <c r="Q38" s="80"/>
    </row>
    <row r="39" spans="1:17" s="69" customFormat="1" ht="25.5" x14ac:dyDescent="0.2">
      <c r="A39" s="72">
        <v>25</v>
      </c>
      <c r="B39" s="73" t="s">
        <v>86</v>
      </c>
      <c r="C39" s="74">
        <v>4800437.87</v>
      </c>
      <c r="D39" s="74">
        <v>4800437.87</v>
      </c>
      <c r="E39" s="77"/>
      <c r="F39" s="77"/>
      <c r="G39" s="77"/>
      <c r="H39" s="78"/>
      <c r="I39" s="75"/>
      <c r="J39" s="74"/>
      <c r="K39" s="75"/>
      <c r="L39" s="75"/>
      <c r="M39" s="75"/>
      <c r="N39" s="75"/>
      <c r="O39" s="75"/>
      <c r="P39" s="79"/>
      <c r="Q39" s="80"/>
    </row>
    <row r="40" spans="1:17" s="69" customFormat="1" ht="25.5" x14ac:dyDescent="0.2">
      <c r="A40" s="72">
        <v>26</v>
      </c>
      <c r="B40" s="73" t="s">
        <v>173</v>
      </c>
      <c r="C40" s="74">
        <v>10313453.289999999</v>
      </c>
      <c r="D40" s="77"/>
      <c r="E40" s="74"/>
      <c r="F40" s="74"/>
      <c r="G40" s="74"/>
      <c r="H40" s="78">
        <v>6</v>
      </c>
      <c r="I40" s="74">
        <v>10313453.289999999</v>
      </c>
      <c r="J40" s="74"/>
      <c r="K40" s="75"/>
      <c r="L40" s="75"/>
      <c r="M40" s="75"/>
      <c r="N40" s="75"/>
      <c r="O40" s="75"/>
      <c r="P40" s="182"/>
      <c r="Q40" s="183"/>
    </row>
    <row r="41" spans="1:17" s="69" customFormat="1" ht="25.5" x14ac:dyDescent="0.2">
      <c r="A41" s="72">
        <v>27</v>
      </c>
      <c r="B41" s="73" t="s">
        <v>206</v>
      </c>
      <c r="C41" s="74">
        <v>739052</v>
      </c>
      <c r="D41" s="74">
        <v>739052</v>
      </c>
      <c r="E41" s="74"/>
      <c r="F41" s="74"/>
      <c r="G41" s="74"/>
      <c r="H41" s="78"/>
      <c r="I41" s="74"/>
      <c r="J41" s="74"/>
      <c r="K41" s="75"/>
      <c r="L41" s="75"/>
      <c r="M41" s="75"/>
      <c r="N41" s="75"/>
      <c r="O41" s="75"/>
      <c r="P41" s="79"/>
      <c r="Q41" s="80"/>
    </row>
    <row r="42" spans="1:17" s="69" customFormat="1" x14ac:dyDescent="0.25">
      <c r="A42" s="81"/>
      <c r="B42" s="96" t="s">
        <v>219</v>
      </c>
      <c r="C42" s="82">
        <f>SUM(C15:C41)</f>
        <v>131523734.75</v>
      </c>
      <c r="D42" s="82">
        <f t="shared" ref="D42:I42" si="0">SUM(D15:D41)</f>
        <v>106214837.40000001</v>
      </c>
      <c r="E42" s="82"/>
      <c r="F42" s="82">
        <f t="shared" si="0"/>
        <v>6532.6</v>
      </c>
      <c r="G42" s="82">
        <f t="shared" si="0"/>
        <v>14995444.060000001</v>
      </c>
      <c r="H42" s="83">
        <f t="shared" si="0"/>
        <v>6</v>
      </c>
      <c r="I42" s="82">
        <f t="shared" si="0"/>
        <v>10313453.289999999</v>
      </c>
      <c r="J42" s="75"/>
      <c r="K42" s="75"/>
      <c r="L42" s="84"/>
      <c r="M42" s="84"/>
      <c r="N42" s="75"/>
      <c r="O42" s="75"/>
      <c r="P42" s="182"/>
      <c r="Q42" s="183"/>
    </row>
    <row r="43" spans="1:17" s="62" customFormat="1" x14ac:dyDescent="0.25">
      <c r="A43" s="184" t="s">
        <v>221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6"/>
    </row>
    <row r="44" spans="1:17" s="62" customFormat="1" ht="25.5" x14ac:dyDescent="0.25">
      <c r="A44" s="72">
        <v>1</v>
      </c>
      <c r="B44" s="73" t="s">
        <v>94</v>
      </c>
      <c r="C44" s="77">
        <v>6239134.0099999998</v>
      </c>
      <c r="D44" s="77">
        <f>C44-E44-G44</f>
        <v>4562186.8679999998</v>
      </c>
      <c r="E44" s="74">
        <v>966256.71</v>
      </c>
      <c r="F44" s="74">
        <v>399.6</v>
      </c>
      <c r="G44" s="74">
        <v>710690.43200000003</v>
      </c>
      <c r="H44" s="75"/>
      <c r="I44" s="75"/>
      <c r="J44" s="74"/>
      <c r="K44" s="75"/>
      <c r="L44" s="75"/>
      <c r="M44" s="75"/>
      <c r="N44" s="75"/>
      <c r="O44" s="75"/>
      <c r="P44" s="182"/>
      <c r="Q44" s="183"/>
    </row>
    <row r="45" spans="1:17" s="62" customFormat="1" ht="25.5" x14ac:dyDescent="0.25">
      <c r="A45" s="72">
        <v>2</v>
      </c>
      <c r="B45" s="73" t="s">
        <v>96</v>
      </c>
      <c r="C45" s="77">
        <v>7656167.5100000007</v>
      </c>
      <c r="D45" s="77">
        <f>C45-E45-G45</f>
        <v>6689910.8000000007</v>
      </c>
      <c r="E45" s="74">
        <v>966256.71</v>
      </c>
      <c r="F45" s="74"/>
      <c r="G45" s="74"/>
      <c r="H45" s="75"/>
      <c r="I45" s="75"/>
      <c r="J45" s="74"/>
      <c r="K45" s="75"/>
      <c r="L45" s="75"/>
      <c r="M45" s="75"/>
      <c r="N45" s="75"/>
      <c r="O45" s="75"/>
      <c r="P45" s="182"/>
      <c r="Q45" s="183"/>
    </row>
    <row r="46" spans="1:17" s="62" customFormat="1" ht="25.5" x14ac:dyDescent="0.25">
      <c r="A46" s="72">
        <v>3</v>
      </c>
      <c r="B46" s="73" t="s">
        <v>98</v>
      </c>
      <c r="C46" s="77">
        <v>8705446.4800000004</v>
      </c>
      <c r="D46" s="77">
        <f>C46-E46-G46</f>
        <v>6134094.9400000004</v>
      </c>
      <c r="E46" s="74">
        <v>834707.54</v>
      </c>
      <c r="F46" s="74">
        <v>954.2</v>
      </c>
      <c r="G46" s="74">
        <v>1736644</v>
      </c>
      <c r="H46" s="75"/>
      <c r="I46" s="75"/>
      <c r="J46" s="74"/>
      <c r="K46" s="75"/>
      <c r="L46" s="75"/>
      <c r="M46" s="75"/>
      <c r="N46" s="75"/>
      <c r="O46" s="75"/>
      <c r="P46" s="182"/>
      <c r="Q46" s="183"/>
    </row>
    <row r="47" spans="1:17" s="62" customFormat="1" ht="25.5" x14ac:dyDescent="0.25">
      <c r="A47" s="72">
        <v>4</v>
      </c>
      <c r="B47" s="73" t="s">
        <v>100</v>
      </c>
      <c r="C47" s="77">
        <v>7883859</v>
      </c>
      <c r="D47" s="77">
        <f>C47-E47-G47</f>
        <v>6939456</v>
      </c>
      <c r="E47" s="74">
        <v>944403</v>
      </c>
      <c r="F47" s="74"/>
      <c r="G47" s="74"/>
      <c r="H47" s="75"/>
      <c r="I47" s="75"/>
      <c r="J47" s="74"/>
      <c r="K47" s="75"/>
      <c r="L47" s="75"/>
      <c r="M47" s="75"/>
      <c r="N47" s="75"/>
      <c r="O47" s="75"/>
      <c r="P47" s="182"/>
      <c r="Q47" s="183"/>
    </row>
    <row r="48" spans="1:17" s="62" customFormat="1" ht="25.5" x14ac:dyDescent="0.25">
      <c r="A48" s="72">
        <v>5</v>
      </c>
      <c r="B48" s="73" t="s">
        <v>102</v>
      </c>
      <c r="C48" s="77">
        <v>13505935.51</v>
      </c>
      <c r="D48" s="77">
        <f t="shared" ref="D48:D56" si="1">C48-E48-G48</f>
        <v>8093893.3874999993</v>
      </c>
      <c r="E48" s="74">
        <v>726010.12250000006</v>
      </c>
      <c r="F48" s="74">
        <v>1386.4</v>
      </c>
      <c r="G48" s="74">
        <v>4686032</v>
      </c>
      <c r="H48" s="75"/>
      <c r="I48" s="75"/>
      <c r="J48" s="74"/>
      <c r="K48" s="75"/>
      <c r="L48" s="75"/>
      <c r="M48" s="75"/>
      <c r="N48" s="75"/>
      <c r="O48" s="75"/>
      <c r="P48" s="182"/>
      <c r="Q48" s="183"/>
    </row>
    <row r="49" spans="1:17" s="62" customFormat="1" ht="25.5" x14ac:dyDescent="0.25">
      <c r="A49" s="72">
        <v>6</v>
      </c>
      <c r="B49" s="73" t="s">
        <v>104</v>
      </c>
      <c r="C49" s="77">
        <v>7164736.9100000001</v>
      </c>
      <c r="D49" s="77">
        <f t="shared" si="1"/>
        <v>5449392.4824999999</v>
      </c>
      <c r="E49" s="74">
        <v>432856.71100000001</v>
      </c>
      <c r="F49" s="74">
        <v>889.4</v>
      </c>
      <c r="G49" s="74">
        <v>1282487.7164999999</v>
      </c>
      <c r="H49" s="75"/>
      <c r="I49" s="75"/>
      <c r="J49" s="74"/>
      <c r="K49" s="75"/>
      <c r="L49" s="75"/>
      <c r="M49" s="75"/>
      <c r="N49" s="75"/>
      <c r="O49" s="75"/>
      <c r="P49" s="182"/>
      <c r="Q49" s="183"/>
    </row>
    <row r="50" spans="1:17" s="62" customFormat="1" ht="25.5" x14ac:dyDescent="0.25">
      <c r="A50" s="72">
        <v>7</v>
      </c>
      <c r="B50" s="73" t="s">
        <v>106</v>
      </c>
      <c r="C50" s="77">
        <v>7967928.5</v>
      </c>
      <c r="D50" s="77">
        <f t="shared" si="1"/>
        <v>7434528.5</v>
      </c>
      <c r="E50" s="74">
        <v>533400</v>
      </c>
      <c r="F50" s="74"/>
      <c r="G50" s="74"/>
      <c r="H50" s="75"/>
      <c r="I50" s="75"/>
      <c r="J50" s="74"/>
      <c r="K50" s="75"/>
      <c r="L50" s="75"/>
      <c r="M50" s="75"/>
      <c r="N50" s="75"/>
      <c r="O50" s="75"/>
      <c r="P50" s="182"/>
      <c r="Q50" s="183"/>
    </row>
    <row r="51" spans="1:17" s="62" customFormat="1" ht="25.5" x14ac:dyDescent="0.25">
      <c r="A51" s="72">
        <v>8</v>
      </c>
      <c r="B51" s="73" t="s">
        <v>108</v>
      </c>
      <c r="C51" s="77">
        <v>6884102.5</v>
      </c>
      <c r="D51" s="77">
        <f t="shared" si="1"/>
        <v>3492653.5</v>
      </c>
      <c r="E51" s="74">
        <v>383249</v>
      </c>
      <c r="F51" s="74">
        <v>890</v>
      </c>
      <c r="G51" s="74">
        <v>3008200</v>
      </c>
      <c r="H51" s="75"/>
      <c r="I51" s="75"/>
      <c r="J51" s="74"/>
      <c r="K51" s="75"/>
      <c r="L51" s="75"/>
      <c r="M51" s="75"/>
      <c r="N51" s="75"/>
      <c r="O51" s="75"/>
      <c r="P51" s="182"/>
      <c r="Q51" s="183"/>
    </row>
    <row r="52" spans="1:17" s="62" customFormat="1" ht="25.5" x14ac:dyDescent="0.25">
      <c r="A52" s="72">
        <v>9</v>
      </c>
      <c r="B52" s="73" t="s">
        <v>110</v>
      </c>
      <c r="C52" s="77">
        <v>9911033.3100000005</v>
      </c>
      <c r="D52" s="77">
        <f t="shared" si="1"/>
        <v>7660542.5990000013</v>
      </c>
      <c r="E52" s="74">
        <v>432856.71100000001</v>
      </c>
      <c r="F52" s="74">
        <v>998.7</v>
      </c>
      <c r="G52" s="74">
        <v>1817634</v>
      </c>
      <c r="H52" s="75"/>
      <c r="I52" s="75"/>
      <c r="J52" s="74"/>
      <c r="K52" s="75"/>
      <c r="L52" s="75"/>
      <c r="M52" s="75"/>
      <c r="N52" s="75"/>
      <c r="O52" s="75"/>
      <c r="P52" s="182"/>
      <c r="Q52" s="183"/>
    </row>
    <row r="53" spans="1:17" s="62" customFormat="1" ht="25.5" x14ac:dyDescent="0.25">
      <c r="A53" s="72">
        <v>10</v>
      </c>
      <c r="B53" s="73" t="s">
        <v>112</v>
      </c>
      <c r="C53" s="77">
        <v>19982950.5</v>
      </c>
      <c r="D53" s="77">
        <f t="shared" si="1"/>
        <v>15747820.5</v>
      </c>
      <c r="E53" s="74">
        <v>819536</v>
      </c>
      <c r="F53" s="74">
        <v>1876.7</v>
      </c>
      <c r="G53" s="74">
        <v>3415594</v>
      </c>
      <c r="H53" s="75"/>
      <c r="I53" s="75"/>
      <c r="J53" s="74"/>
      <c r="K53" s="75"/>
      <c r="L53" s="75"/>
      <c r="M53" s="75"/>
      <c r="N53" s="75"/>
      <c r="O53" s="75"/>
      <c r="P53" s="182"/>
      <c r="Q53" s="183"/>
    </row>
    <row r="54" spans="1:17" s="62" customFormat="1" ht="25.5" x14ac:dyDescent="0.25">
      <c r="A54" s="72">
        <v>11</v>
      </c>
      <c r="B54" s="73" t="s">
        <v>114</v>
      </c>
      <c r="C54" s="77">
        <v>8648579.7799999993</v>
      </c>
      <c r="D54" s="77">
        <f t="shared" si="1"/>
        <v>7682323.0699999994</v>
      </c>
      <c r="E54" s="74">
        <v>966256.71</v>
      </c>
      <c r="F54" s="74"/>
      <c r="G54" s="74"/>
      <c r="H54" s="75"/>
      <c r="I54" s="75"/>
      <c r="J54" s="74"/>
      <c r="K54" s="75"/>
      <c r="L54" s="75"/>
      <c r="M54" s="75"/>
      <c r="N54" s="75"/>
      <c r="O54" s="75"/>
      <c r="P54" s="182"/>
      <c r="Q54" s="183"/>
    </row>
    <row r="55" spans="1:17" s="62" customFormat="1" ht="25.5" x14ac:dyDescent="0.25">
      <c r="A55" s="72">
        <v>12</v>
      </c>
      <c r="B55" s="73" t="s">
        <v>116</v>
      </c>
      <c r="C55" s="77">
        <v>5544451.9100000001</v>
      </c>
      <c r="D55" s="77">
        <f t="shared" si="1"/>
        <v>4578195.2</v>
      </c>
      <c r="E55" s="74">
        <v>966256.71</v>
      </c>
      <c r="F55" s="74"/>
      <c r="G55" s="74"/>
      <c r="H55" s="75"/>
      <c r="I55" s="75"/>
      <c r="J55" s="74"/>
      <c r="K55" s="75"/>
      <c r="L55" s="75"/>
      <c r="M55" s="75"/>
      <c r="N55" s="75"/>
      <c r="O55" s="75"/>
      <c r="P55" s="182"/>
      <c r="Q55" s="183"/>
    </row>
    <row r="56" spans="1:17" s="62" customFormat="1" ht="25.5" x14ac:dyDescent="0.25">
      <c r="A56" s="72">
        <v>13</v>
      </c>
      <c r="B56" s="73" t="s">
        <v>118</v>
      </c>
      <c r="C56" s="77">
        <v>7030451.9400000004</v>
      </c>
      <c r="D56" s="77">
        <f t="shared" si="1"/>
        <v>4977613.2290000003</v>
      </c>
      <c r="E56" s="74">
        <v>432856.71100000001</v>
      </c>
      <c r="F56" s="74">
        <v>890.1</v>
      </c>
      <c r="G56" s="74">
        <v>1619982</v>
      </c>
      <c r="H56" s="75"/>
      <c r="I56" s="75"/>
      <c r="J56" s="74"/>
      <c r="K56" s="75"/>
      <c r="L56" s="75"/>
      <c r="M56" s="75"/>
      <c r="N56" s="75"/>
      <c r="O56" s="75"/>
      <c r="P56" s="182"/>
      <c r="Q56" s="183"/>
    </row>
    <row r="57" spans="1:17" s="62" customFormat="1" ht="25.5" x14ac:dyDescent="0.25">
      <c r="A57" s="72">
        <v>14</v>
      </c>
      <c r="B57" s="85" t="s">
        <v>120</v>
      </c>
      <c r="C57" s="77">
        <f>D57+E57+G57+I57+K57+M57</f>
        <v>2448700</v>
      </c>
      <c r="D57" s="77"/>
      <c r="E57" s="77"/>
      <c r="F57" s="77">
        <v>521</v>
      </c>
      <c r="G57" s="77">
        <v>2448700</v>
      </c>
      <c r="H57" s="77"/>
      <c r="I57" s="77"/>
      <c r="J57" s="77"/>
      <c r="K57" s="77"/>
      <c r="L57" s="77"/>
      <c r="M57" s="77"/>
      <c r="N57" s="76"/>
      <c r="O57" s="47"/>
      <c r="P57" s="79"/>
      <c r="Q57" s="80"/>
    </row>
    <row r="58" spans="1:17" s="62" customFormat="1" ht="25.5" x14ac:dyDescent="0.25">
      <c r="A58" s="72">
        <v>15</v>
      </c>
      <c r="B58" s="85" t="s">
        <v>83</v>
      </c>
      <c r="C58" s="77">
        <f t="shared" ref="C58:C76" si="2">D58+E58+G58+I58+K58+M58</f>
        <v>8577500</v>
      </c>
      <c r="D58" s="77"/>
      <c r="E58" s="77"/>
      <c r="F58" s="77">
        <v>1825</v>
      </c>
      <c r="G58" s="77">
        <v>8577500</v>
      </c>
      <c r="H58" s="77"/>
      <c r="I58" s="77"/>
      <c r="J58" s="77"/>
      <c r="K58" s="77"/>
      <c r="L58" s="77"/>
      <c r="M58" s="77"/>
      <c r="N58" s="76"/>
      <c r="O58" s="47"/>
      <c r="P58" s="79"/>
      <c r="Q58" s="80"/>
    </row>
    <row r="59" spans="1:17" s="62" customFormat="1" ht="25.5" x14ac:dyDescent="0.25">
      <c r="A59" s="72">
        <v>16</v>
      </c>
      <c r="B59" s="85" t="s">
        <v>207</v>
      </c>
      <c r="C59" s="77">
        <f t="shared" si="2"/>
        <v>3989370</v>
      </c>
      <c r="D59" s="77"/>
      <c r="E59" s="77"/>
      <c r="F59" s="77">
        <v>942</v>
      </c>
      <c r="G59" s="77">
        <v>3989370</v>
      </c>
      <c r="H59" s="77"/>
      <c r="I59" s="77"/>
      <c r="J59" s="77"/>
      <c r="K59" s="77"/>
      <c r="L59" s="77"/>
      <c r="M59" s="77"/>
      <c r="N59" s="76"/>
      <c r="O59" s="47"/>
      <c r="P59" s="79"/>
      <c r="Q59" s="80"/>
    </row>
    <row r="60" spans="1:17" s="62" customFormat="1" ht="25.5" x14ac:dyDescent="0.25">
      <c r="A60" s="72">
        <v>17</v>
      </c>
      <c r="B60" s="85" t="s">
        <v>123</v>
      </c>
      <c r="C60" s="77">
        <f t="shared" si="2"/>
        <v>7957800</v>
      </c>
      <c r="D60" s="77"/>
      <c r="E60" s="77"/>
      <c r="F60" s="77">
        <v>774</v>
      </c>
      <c r="G60" s="77">
        <v>3637800</v>
      </c>
      <c r="H60" s="86">
        <v>2</v>
      </c>
      <c r="I60" s="77">
        <f>2*2160000</f>
        <v>4320000</v>
      </c>
      <c r="J60" s="77"/>
      <c r="K60" s="77"/>
      <c r="L60" s="77"/>
      <c r="M60" s="77"/>
      <c r="N60" s="76"/>
      <c r="O60" s="47"/>
      <c r="P60" s="79"/>
      <c r="Q60" s="80"/>
    </row>
    <row r="61" spans="1:17" s="62" customFormat="1" ht="25.5" x14ac:dyDescent="0.25">
      <c r="A61" s="72">
        <v>18</v>
      </c>
      <c r="B61" s="85" t="s">
        <v>125</v>
      </c>
      <c r="C61" s="77">
        <f t="shared" si="2"/>
        <v>12771408</v>
      </c>
      <c r="D61" s="77">
        <v>12771408</v>
      </c>
      <c r="E61" s="77"/>
      <c r="F61" s="77"/>
      <c r="G61" s="77"/>
      <c r="H61" s="77"/>
      <c r="I61" s="77"/>
      <c r="J61" s="77"/>
      <c r="K61" s="77"/>
      <c r="L61" s="77"/>
      <c r="M61" s="77"/>
      <c r="N61" s="76"/>
      <c r="O61" s="47"/>
      <c r="P61" s="79"/>
      <c r="Q61" s="80"/>
    </row>
    <row r="62" spans="1:17" s="62" customFormat="1" ht="38.25" x14ac:dyDescent="0.25">
      <c r="A62" s="72">
        <v>19</v>
      </c>
      <c r="B62" s="85" t="s">
        <v>208</v>
      </c>
      <c r="C62" s="77">
        <f t="shared" si="2"/>
        <v>4052895</v>
      </c>
      <c r="D62" s="77"/>
      <c r="E62" s="77"/>
      <c r="F62" s="77">
        <v>957</v>
      </c>
      <c r="G62" s="77">
        <v>4052895</v>
      </c>
      <c r="H62" s="77"/>
      <c r="I62" s="77"/>
      <c r="J62" s="77"/>
      <c r="K62" s="77"/>
      <c r="L62" s="77"/>
      <c r="M62" s="77"/>
      <c r="N62" s="76"/>
      <c r="O62" s="47"/>
      <c r="P62" s="79"/>
      <c r="Q62" s="80"/>
    </row>
    <row r="63" spans="1:17" s="62" customFormat="1" ht="25.5" x14ac:dyDescent="0.25">
      <c r="A63" s="72">
        <v>20</v>
      </c>
      <c r="B63" s="85" t="s">
        <v>128</v>
      </c>
      <c r="C63" s="77">
        <f t="shared" si="2"/>
        <v>4524674</v>
      </c>
      <c r="D63" s="77"/>
      <c r="E63" s="77"/>
      <c r="F63" s="77">
        <v>1068.4000000000001</v>
      </c>
      <c r="G63" s="77">
        <v>4524674</v>
      </c>
      <c r="H63" s="77"/>
      <c r="I63" s="77"/>
      <c r="J63" s="77"/>
      <c r="K63" s="77"/>
      <c r="L63" s="77"/>
      <c r="M63" s="77"/>
      <c r="N63" s="76"/>
      <c r="O63" s="47"/>
      <c r="P63" s="79"/>
      <c r="Q63" s="80"/>
    </row>
    <row r="64" spans="1:17" s="62" customFormat="1" ht="25.5" x14ac:dyDescent="0.25">
      <c r="A64" s="72">
        <v>21</v>
      </c>
      <c r="B64" s="85" t="s">
        <v>129</v>
      </c>
      <c r="C64" s="77">
        <f t="shared" si="2"/>
        <v>2254196</v>
      </c>
      <c r="D64" s="77"/>
      <c r="E64" s="77"/>
      <c r="F64" s="77">
        <v>450</v>
      </c>
      <c r="G64" s="77">
        <v>1521000</v>
      </c>
      <c r="H64" s="77"/>
      <c r="I64" s="77"/>
      <c r="J64" s="77"/>
      <c r="K64" s="77"/>
      <c r="L64" s="77">
        <v>534.4</v>
      </c>
      <c r="M64" s="77">
        <v>733196</v>
      </c>
      <c r="N64" s="76"/>
      <c r="O64" s="47"/>
      <c r="P64" s="79"/>
      <c r="Q64" s="80"/>
    </row>
    <row r="65" spans="1:17" s="62" customFormat="1" ht="25.5" x14ac:dyDescent="0.25">
      <c r="A65" s="72">
        <v>22</v>
      </c>
      <c r="B65" s="85" t="s">
        <v>131</v>
      </c>
      <c r="C65" s="77">
        <f t="shared" si="2"/>
        <v>2182180</v>
      </c>
      <c r="D65" s="77"/>
      <c r="E65" s="77"/>
      <c r="F65" s="77">
        <v>1199</v>
      </c>
      <c r="G65" s="77">
        <v>2182180</v>
      </c>
      <c r="H65" s="77"/>
      <c r="I65" s="77"/>
      <c r="J65" s="77"/>
      <c r="K65" s="77"/>
      <c r="L65" s="77"/>
      <c r="M65" s="77"/>
      <c r="N65" s="76"/>
      <c r="O65" s="47"/>
      <c r="P65" s="79"/>
      <c r="Q65" s="80"/>
    </row>
    <row r="66" spans="1:17" s="62" customFormat="1" ht="25.5" x14ac:dyDescent="0.25">
      <c r="A66" s="72">
        <v>23</v>
      </c>
      <c r="B66" s="87" t="s">
        <v>132</v>
      </c>
      <c r="C66" s="77">
        <f t="shared" si="2"/>
        <v>1601600</v>
      </c>
      <c r="D66" s="77"/>
      <c r="E66" s="77"/>
      <c r="F66" s="77">
        <v>880</v>
      </c>
      <c r="G66" s="77">
        <v>1601600</v>
      </c>
      <c r="H66" s="77"/>
      <c r="I66" s="77"/>
      <c r="J66" s="77"/>
      <c r="K66" s="77"/>
      <c r="L66" s="77"/>
      <c r="M66" s="77"/>
      <c r="N66" s="76"/>
      <c r="O66" s="47"/>
      <c r="P66" s="79"/>
      <c r="Q66" s="80"/>
    </row>
    <row r="67" spans="1:17" s="62" customFormat="1" ht="25.5" x14ac:dyDescent="0.25">
      <c r="A67" s="72">
        <v>24</v>
      </c>
      <c r="B67" s="85" t="s">
        <v>133</v>
      </c>
      <c r="C67" s="77">
        <f t="shared" si="2"/>
        <v>1429792</v>
      </c>
      <c r="D67" s="77"/>
      <c r="E67" s="77"/>
      <c r="F67" s="77">
        <v>785.6</v>
      </c>
      <c r="G67" s="77">
        <v>1429792</v>
      </c>
      <c r="H67" s="77"/>
      <c r="I67" s="77"/>
      <c r="J67" s="77"/>
      <c r="K67" s="77"/>
      <c r="L67" s="77"/>
      <c r="M67" s="77"/>
      <c r="N67" s="76"/>
      <c r="O67" s="47"/>
      <c r="P67" s="79"/>
      <c r="Q67" s="80"/>
    </row>
    <row r="68" spans="1:17" s="62" customFormat="1" ht="25.5" x14ac:dyDescent="0.25">
      <c r="A68" s="72">
        <v>25</v>
      </c>
      <c r="B68" s="85" t="s">
        <v>134</v>
      </c>
      <c r="C68" s="77">
        <v>1923860</v>
      </c>
      <c r="D68" s="77">
        <v>1923860</v>
      </c>
      <c r="E68" s="77"/>
      <c r="F68" s="77"/>
      <c r="G68" s="77"/>
      <c r="H68" s="77"/>
      <c r="I68" s="77"/>
      <c r="J68" s="77"/>
      <c r="K68" s="77"/>
      <c r="L68" s="77"/>
      <c r="M68" s="77"/>
      <c r="N68" s="76"/>
      <c r="O68" s="47"/>
      <c r="P68" s="79"/>
      <c r="Q68" s="80"/>
    </row>
    <row r="69" spans="1:17" s="62" customFormat="1" ht="25.5" x14ac:dyDescent="0.25">
      <c r="A69" s="72">
        <v>26</v>
      </c>
      <c r="B69" s="85" t="s">
        <v>136</v>
      </c>
      <c r="C69" s="77">
        <f t="shared" si="2"/>
        <v>1607060</v>
      </c>
      <c r="D69" s="77"/>
      <c r="E69" s="77"/>
      <c r="F69" s="77">
        <v>883</v>
      </c>
      <c r="G69" s="77">
        <v>1607060</v>
      </c>
      <c r="H69" s="77"/>
      <c r="I69" s="77"/>
      <c r="J69" s="77"/>
      <c r="K69" s="77"/>
      <c r="L69" s="77"/>
      <c r="M69" s="77"/>
      <c r="N69" s="76"/>
      <c r="O69" s="47"/>
      <c r="P69" s="79"/>
      <c r="Q69" s="80"/>
    </row>
    <row r="70" spans="1:17" s="62" customFormat="1" ht="25.5" x14ac:dyDescent="0.25">
      <c r="A70" s="72">
        <v>27</v>
      </c>
      <c r="B70" s="85" t="s">
        <v>209</v>
      </c>
      <c r="C70" s="77">
        <v>2177130</v>
      </c>
      <c r="D70" s="77">
        <v>2177130</v>
      </c>
      <c r="E70" s="77"/>
      <c r="F70" s="77"/>
      <c r="G70" s="77"/>
      <c r="H70" s="77"/>
      <c r="I70" s="77"/>
      <c r="J70" s="77"/>
      <c r="K70" s="77"/>
      <c r="L70" s="77"/>
      <c r="M70" s="77"/>
      <c r="N70" s="76"/>
      <c r="O70" s="47"/>
      <c r="P70" s="79"/>
      <c r="Q70" s="80"/>
    </row>
    <row r="71" spans="1:17" s="62" customFormat="1" ht="25.5" x14ac:dyDescent="0.25">
      <c r="A71" s="72">
        <v>28</v>
      </c>
      <c r="B71" s="87" t="s">
        <v>138</v>
      </c>
      <c r="C71" s="77">
        <f t="shared" si="2"/>
        <v>4076280</v>
      </c>
      <c r="D71" s="77"/>
      <c r="E71" s="77"/>
      <c r="F71" s="77">
        <v>1206</v>
      </c>
      <c r="G71" s="77">
        <v>4076280</v>
      </c>
      <c r="H71" s="77"/>
      <c r="I71" s="77"/>
      <c r="J71" s="77"/>
      <c r="K71" s="77"/>
      <c r="L71" s="77"/>
      <c r="M71" s="77"/>
      <c r="N71" s="76"/>
      <c r="O71" s="47"/>
      <c r="P71" s="79"/>
      <c r="Q71" s="80"/>
    </row>
    <row r="72" spans="1:17" s="62" customFormat="1" ht="25.5" x14ac:dyDescent="0.25">
      <c r="A72" s="72">
        <v>29</v>
      </c>
      <c r="B72" s="85" t="s">
        <v>86</v>
      </c>
      <c r="C72" s="77">
        <f t="shared" si="2"/>
        <v>7580800</v>
      </c>
      <c r="D72" s="77">
        <v>7580800</v>
      </c>
      <c r="E72" s="77"/>
      <c r="F72" s="77"/>
      <c r="G72" s="77"/>
      <c r="H72" s="77"/>
      <c r="I72" s="77"/>
      <c r="J72" s="77"/>
      <c r="K72" s="77"/>
      <c r="L72" s="77"/>
      <c r="M72" s="77"/>
      <c r="N72" s="76"/>
      <c r="O72" s="47"/>
      <c r="P72" s="79"/>
      <c r="Q72" s="80"/>
    </row>
    <row r="73" spans="1:17" s="62" customFormat="1" ht="25.5" x14ac:dyDescent="0.25">
      <c r="A73" s="72">
        <v>30</v>
      </c>
      <c r="B73" s="85" t="s">
        <v>140</v>
      </c>
      <c r="C73" s="77">
        <f t="shared" si="2"/>
        <v>2716600</v>
      </c>
      <c r="D73" s="77"/>
      <c r="E73" s="77"/>
      <c r="F73" s="77">
        <v>578</v>
      </c>
      <c r="G73" s="77">
        <v>2716600</v>
      </c>
      <c r="H73" s="77"/>
      <c r="I73" s="77"/>
      <c r="J73" s="77"/>
      <c r="K73" s="77"/>
      <c r="L73" s="77"/>
      <c r="M73" s="77"/>
      <c r="N73" s="76"/>
      <c r="O73" s="47"/>
      <c r="P73" s="79"/>
      <c r="Q73" s="80"/>
    </row>
    <row r="74" spans="1:17" s="62" customFormat="1" ht="25.5" x14ac:dyDescent="0.25">
      <c r="A74" s="72">
        <v>31</v>
      </c>
      <c r="B74" s="85" t="s">
        <v>78</v>
      </c>
      <c r="C74" s="77">
        <v>1525696</v>
      </c>
      <c r="D74" s="77">
        <v>1525696</v>
      </c>
      <c r="E74" s="77"/>
      <c r="F74" s="77"/>
      <c r="G74" s="77"/>
      <c r="H74" s="77"/>
      <c r="I74" s="77"/>
      <c r="J74" s="77"/>
      <c r="K74" s="77"/>
      <c r="L74" s="77"/>
      <c r="M74" s="77"/>
      <c r="N74" s="76"/>
      <c r="O74" s="55"/>
      <c r="P74" s="79"/>
      <c r="Q74" s="80"/>
    </row>
    <row r="75" spans="1:17" s="62" customFormat="1" ht="25.5" x14ac:dyDescent="0.25">
      <c r="A75" s="72">
        <v>32</v>
      </c>
      <c r="B75" s="85" t="s">
        <v>210</v>
      </c>
      <c r="C75" s="77">
        <f t="shared" si="2"/>
        <v>1943760</v>
      </c>
      <c r="D75" s="77"/>
      <c r="E75" s="77"/>
      <c r="F75" s="77">
        <v>1068</v>
      </c>
      <c r="G75" s="77">
        <v>1943760</v>
      </c>
      <c r="H75" s="77"/>
      <c r="I75" s="77"/>
      <c r="J75" s="77"/>
      <c r="K75" s="77"/>
      <c r="L75" s="77"/>
      <c r="M75" s="77"/>
      <c r="N75" s="76"/>
      <c r="O75" s="47"/>
      <c r="P75" s="79"/>
      <c r="Q75" s="80"/>
    </row>
    <row r="76" spans="1:17" s="62" customFormat="1" ht="25.5" x14ac:dyDescent="0.25">
      <c r="A76" s="72">
        <v>33</v>
      </c>
      <c r="B76" s="85" t="s">
        <v>211</v>
      </c>
      <c r="C76" s="77">
        <f t="shared" si="2"/>
        <v>1914640</v>
      </c>
      <c r="D76" s="77"/>
      <c r="E76" s="77"/>
      <c r="F76" s="77">
        <v>1052</v>
      </c>
      <c r="G76" s="77">
        <v>1914640</v>
      </c>
      <c r="H76" s="77"/>
      <c r="I76" s="77"/>
      <c r="J76" s="77"/>
      <c r="K76" s="77"/>
      <c r="L76" s="77"/>
      <c r="M76" s="77"/>
      <c r="N76" s="76"/>
      <c r="O76" s="47"/>
      <c r="P76" s="79"/>
      <c r="Q76" s="80"/>
    </row>
    <row r="77" spans="1:17" s="62" customFormat="1" x14ac:dyDescent="0.25">
      <c r="A77" s="81"/>
      <c r="B77" s="88" t="s">
        <v>220</v>
      </c>
      <c r="C77" s="82">
        <f>SUM(C44:C76)</f>
        <v>194380718.86000001</v>
      </c>
      <c r="D77" s="82">
        <f t="shared" ref="D77:M77" si="3">SUM(D44:D76)</f>
        <v>115421505.07599999</v>
      </c>
      <c r="E77" s="82">
        <f t="shared" si="3"/>
        <v>9404902.6354999989</v>
      </c>
      <c r="F77" s="82">
        <f t="shared" si="3"/>
        <v>22474.1</v>
      </c>
      <c r="G77" s="82">
        <f t="shared" si="3"/>
        <v>64501115.148499995</v>
      </c>
      <c r="H77" s="83">
        <f t="shared" si="3"/>
        <v>2</v>
      </c>
      <c r="I77" s="82">
        <f t="shared" si="3"/>
        <v>4320000</v>
      </c>
      <c r="J77" s="82"/>
      <c r="K77" s="82"/>
      <c r="L77" s="82">
        <f t="shared" si="3"/>
        <v>534.4</v>
      </c>
      <c r="M77" s="82">
        <f t="shared" si="3"/>
        <v>733196</v>
      </c>
      <c r="N77" s="75"/>
      <c r="O77" s="75"/>
      <c r="P77" s="182"/>
      <c r="Q77" s="183"/>
    </row>
    <row r="78" spans="1:17" s="62" customFormat="1" x14ac:dyDescent="0.25">
      <c r="A78" s="184" t="s">
        <v>218</v>
      </c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6"/>
    </row>
    <row r="79" spans="1:17" s="62" customFormat="1" ht="25.5" x14ac:dyDescent="0.25">
      <c r="A79" s="72">
        <v>1</v>
      </c>
      <c r="B79" s="73" t="s">
        <v>144</v>
      </c>
      <c r="C79" s="89">
        <f t="shared" ref="C79:C94" si="4">D79+E79+G79</f>
        <v>7788823.5199999996</v>
      </c>
      <c r="D79" s="77">
        <v>3226932.32</v>
      </c>
      <c r="E79" s="74"/>
      <c r="F79" s="74">
        <v>1812</v>
      </c>
      <c r="G79" s="74">
        <v>4561891.2</v>
      </c>
      <c r="H79" s="75"/>
      <c r="I79" s="75"/>
      <c r="J79" s="74"/>
      <c r="K79" s="75"/>
      <c r="L79" s="75"/>
      <c r="M79" s="75"/>
      <c r="N79" s="75"/>
      <c r="O79" s="75"/>
      <c r="P79" s="182"/>
      <c r="Q79" s="183"/>
    </row>
    <row r="80" spans="1:17" s="62" customFormat="1" ht="25.5" x14ac:dyDescent="0.25">
      <c r="A80" s="72">
        <v>2</v>
      </c>
      <c r="B80" s="73" t="s">
        <v>146</v>
      </c>
      <c r="C80" s="89">
        <f t="shared" si="4"/>
        <v>11438028.800000001</v>
      </c>
      <c r="D80" s="77">
        <v>7158108.7999999998</v>
      </c>
      <c r="E80" s="74"/>
      <c r="F80" s="74">
        <v>1700</v>
      </c>
      <c r="G80" s="74">
        <v>4279920</v>
      </c>
      <c r="H80" s="75"/>
      <c r="I80" s="75"/>
      <c r="J80" s="74"/>
      <c r="K80" s="75"/>
      <c r="L80" s="75"/>
      <c r="M80" s="75"/>
      <c r="N80" s="75"/>
      <c r="O80" s="75"/>
      <c r="P80" s="182"/>
      <c r="Q80" s="183"/>
    </row>
    <row r="81" spans="1:17" s="62" customFormat="1" ht="25.5" x14ac:dyDescent="0.25">
      <c r="A81" s="72">
        <v>3</v>
      </c>
      <c r="B81" s="73" t="s">
        <v>148</v>
      </c>
      <c r="C81" s="89">
        <f t="shared" si="4"/>
        <v>9885933.9199999999</v>
      </c>
      <c r="D81" s="77">
        <v>9885933.9199999999</v>
      </c>
      <c r="E81" s="74"/>
      <c r="F81" s="74"/>
      <c r="G81" s="74"/>
      <c r="H81" s="75"/>
      <c r="I81" s="75"/>
      <c r="J81" s="74"/>
      <c r="K81" s="75"/>
      <c r="L81" s="75"/>
      <c r="M81" s="75"/>
      <c r="N81" s="75"/>
      <c r="O81" s="75"/>
      <c r="P81" s="182"/>
      <c r="Q81" s="183"/>
    </row>
    <row r="82" spans="1:17" s="62" customFormat="1" ht="25.5" x14ac:dyDescent="0.25">
      <c r="A82" s="72">
        <v>4</v>
      </c>
      <c r="B82" s="73" t="s">
        <v>150</v>
      </c>
      <c r="C82" s="89">
        <f t="shared" si="4"/>
        <v>6889108.4400000004</v>
      </c>
      <c r="D82" s="77">
        <v>6889108.4400000004</v>
      </c>
      <c r="E82" s="74"/>
      <c r="F82" s="74"/>
      <c r="G82" s="74"/>
      <c r="H82" s="75"/>
      <c r="I82" s="75"/>
      <c r="J82" s="74"/>
      <c r="K82" s="75"/>
      <c r="L82" s="75"/>
      <c r="M82" s="75"/>
      <c r="N82" s="75"/>
      <c r="O82" s="75"/>
      <c r="P82" s="182"/>
      <c r="Q82" s="183"/>
    </row>
    <row r="83" spans="1:17" s="62" customFormat="1" ht="25.5" x14ac:dyDescent="0.25">
      <c r="A83" s="72">
        <v>5</v>
      </c>
      <c r="B83" s="73" t="s">
        <v>212</v>
      </c>
      <c r="C83" s="89">
        <f t="shared" si="4"/>
        <v>1178261.1100000001</v>
      </c>
      <c r="D83" s="77">
        <v>1178261.1100000001</v>
      </c>
      <c r="E83" s="74"/>
      <c r="F83" s="74"/>
      <c r="G83" s="74"/>
      <c r="H83" s="75"/>
      <c r="I83" s="75"/>
      <c r="J83" s="74"/>
      <c r="K83" s="75"/>
      <c r="L83" s="75"/>
      <c r="M83" s="75"/>
      <c r="N83" s="75"/>
      <c r="O83" s="75"/>
      <c r="P83" s="182"/>
      <c r="Q83" s="183"/>
    </row>
    <row r="84" spans="1:17" s="62" customFormat="1" ht="25.5" x14ac:dyDescent="0.25">
      <c r="A84" s="72">
        <v>6</v>
      </c>
      <c r="B84" s="73" t="s">
        <v>213</v>
      </c>
      <c r="C84" s="89">
        <f t="shared" si="4"/>
        <v>12921873.300000001</v>
      </c>
      <c r="D84" s="77">
        <v>12921873.300000001</v>
      </c>
      <c r="E84" s="74"/>
      <c r="F84" s="74"/>
      <c r="G84" s="74"/>
      <c r="H84" s="75"/>
      <c r="I84" s="75"/>
      <c r="J84" s="74"/>
      <c r="K84" s="75"/>
      <c r="L84" s="75"/>
      <c r="M84" s="75"/>
      <c r="N84" s="75"/>
      <c r="O84" s="75"/>
      <c r="P84" s="182"/>
      <c r="Q84" s="183"/>
    </row>
    <row r="85" spans="1:17" s="62" customFormat="1" ht="25.5" x14ac:dyDescent="0.25">
      <c r="A85" s="72">
        <v>7</v>
      </c>
      <c r="B85" s="73" t="s">
        <v>214</v>
      </c>
      <c r="C85" s="89">
        <f t="shared" si="4"/>
        <v>7586890.5999999996</v>
      </c>
      <c r="D85" s="77">
        <v>6573084.5499999998</v>
      </c>
      <c r="E85" s="74"/>
      <c r="F85" s="74">
        <v>644.29999999999995</v>
      </c>
      <c r="G85" s="74">
        <v>1013806.0499999999</v>
      </c>
      <c r="H85" s="75"/>
      <c r="I85" s="75"/>
      <c r="J85" s="74"/>
      <c r="K85" s="75"/>
      <c r="L85" s="75"/>
      <c r="M85" s="75"/>
      <c r="N85" s="75"/>
      <c r="O85" s="75"/>
      <c r="P85" s="182"/>
      <c r="Q85" s="183"/>
    </row>
    <row r="86" spans="1:17" s="62" customFormat="1" ht="25.5" x14ac:dyDescent="0.25">
      <c r="A86" s="72">
        <v>8</v>
      </c>
      <c r="B86" s="73" t="s">
        <v>215</v>
      </c>
      <c r="C86" s="89">
        <f t="shared" si="4"/>
        <v>3152928.96</v>
      </c>
      <c r="D86" s="77">
        <v>3152928.96</v>
      </c>
      <c r="E86" s="74"/>
      <c r="F86" s="74"/>
      <c r="G86" s="74"/>
      <c r="H86" s="75"/>
      <c r="I86" s="75"/>
      <c r="J86" s="74"/>
      <c r="K86" s="75"/>
      <c r="L86" s="75"/>
      <c r="M86" s="75"/>
      <c r="N86" s="75"/>
      <c r="O86" s="75"/>
      <c r="P86" s="182"/>
      <c r="Q86" s="183"/>
    </row>
    <row r="87" spans="1:17" s="62" customFormat="1" ht="25.5" x14ac:dyDescent="0.25">
      <c r="A87" s="72">
        <v>9</v>
      </c>
      <c r="B87" s="73" t="s">
        <v>216</v>
      </c>
      <c r="C87" s="89">
        <f t="shared" si="4"/>
        <v>1729254.38</v>
      </c>
      <c r="D87" s="77">
        <v>1729254.38</v>
      </c>
      <c r="E87" s="74"/>
      <c r="F87" s="74"/>
      <c r="G87" s="74"/>
      <c r="H87" s="75"/>
      <c r="I87" s="75"/>
      <c r="J87" s="74"/>
      <c r="K87" s="75"/>
      <c r="L87" s="75"/>
      <c r="M87" s="75"/>
      <c r="N87" s="75"/>
      <c r="O87" s="75"/>
      <c r="P87" s="182"/>
      <c r="Q87" s="183"/>
    </row>
    <row r="88" spans="1:17" s="62" customFormat="1" ht="25.5" x14ac:dyDescent="0.25">
      <c r="A88" s="72">
        <v>10</v>
      </c>
      <c r="B88" s="73" t="s">
        <v>162</v>
      </c>
      <c r="C88" s="89">
        <f t="shared" si="4"/>
        <v>7779456.9000000004</v>
      </c>
      <c r="D88" s="77">
        <v>7779456.9000000004</v>
      </c>
      <c r="E88" s="74"/>
      <c r="F88" s="74"/>
      <c r="G88" s="74"/>
      <c r="H88" s="75"/>
      <c r="I88" s="75"/>
      <c r="J88" s="74"/>
      <c r="K88" s="75"/>
      <c r="L88" s="75"/>
      <c r="M88" s="75"/>
      <c r="N88" s="75"/>
      <c r="O88" s="75"/>
      <c r="P88" s="182"/>
      <c r="Q88" s="183"/>
    </row>
    <row r="89" spans="1:17" s="62" customFormat="1" ht="25.5" x14ac:dyDescent="0.25">
      <c r="A89" s="72">
        <v>11</v>
      </c>
      <c r="B89" s="73" t="s">
        <v>163</v>
      </c>
      <c r="C89" s="89">
        <f t="shared" si="4"/>
        <v>17517489.190000001</v>
      </c>
      <c r="D89" s="77">
        <v>17517489.190000001</v>
      </c>
      <c r="E89" s="74"/>
      <c r="F89" s="74"/>
      <c r="G89" s="74"/>
      <c r="H89" s="75"/>
      <c r="I89" s="75"/>
      <c r="J89" s="74"/>
      <c r="K89" s="75"/>
      <c r="L89" s="75"/>
      <c r="M89" s="75"/>
      <c r="N89" s="75"/>
      <c r="O89" s="75"/>
      <c r="P89" s="182"/>
      <c r="Q89" s="183"/>
    </row>
    <row r="90" spans="1:17" s="62" customFormat="1" ht="25.5" x14ac:dyDescent="0.25">
      <c r="A90" s="72">
        <v>12</v>
      </c>
      <c r="B90" s="73" t="s">
        <v>165</v>
      </c>
      <c r="C90" s="89">
        <f t="shared" si="4"/>
        <v>3129162.48</v>
      </c>
      <c r="D90" s="77">
        <v>3129162.48</v>
      </c>
      <c r="E90" s="74"/>
      <c r="F90" s="74"/>
      <c r="G90" s="74"/>
      <c r="H90" s="75"/>
      <c r="I90" s="75"/>
      <c r="J90" s="74"/>
      <c r="K90" s="75"/>
      <c r="L90" s="75"/>
      <c r="M90" s="75"/>
      <c r="N90" s="75"/>
      <c r="O90" s="75"/>
      <c r="P90" s="182"/>
      <c r="Q90" s="183"/>
    </row>
    <row r="91" spans="1:17" s="62" customFormat="1" ht="25.5" x14ac:dyDescent="0.25">
      <c r="A91" s="72">
        <v>13</v>
      </c>
      <c r="B91" s="73" t="s">
        <v>166</v>
      </c>
      <c r="C91" s="89">
        <f t="shared" si="4"/>
        <v>17780907.879999999</v>
      </c>
      <c r="D91" s="77">
        <v>17780907.879999999</v>
      </c>
      <c r="E91" s="74"/>
      <c r="F91" s="74"/>
      <c r="G91" s="74"/>
      <c r="H91" s="75"/>
      <c r="I91" s="75"/>
      <c r="J91" s="74"/>
      <c r="K91" s="75"/>
      <c r="L91" s="75"/>
      <c r="M91" s="75"/>
      <c r="N91" s="75"/>
      <c r="O91" s="75"/>
      <c r="P91" s="182"/>
      <c r="Q91" s="183"/>
    </row>
    <row r="92" spans="1:17" s="62" customFormat="1" ht="25.5" x14ac:dyDescent="0.25">
      <c r="A92" s="72">
        <v>14</v>
      </c>
      <c r="B92" s="73" t="s">
        <v>168</v>
      </c>
      <c r="C92" s="89">
        <f t="shared" si="4"/>
        <v>5542633.9100000001</v>
      </c>
      <c r="D92" s="77">
        <v>5542633.9100000001</v>
      </c>
      <c r="E92" s="74"/>
      <c r="F92" s="74"/>
      <c r="G92" s="74"/>
      <c r="H92" s="75"/>
      <c r="I92" s="75"/>
      <c r="J92" s="74"/>
      <c r="K92" s="75"/>
      <c r="L92" s="75"/>
      <c r="M92" s="75"/>
      <c r="N92" s="75"/>
      <c r="O92" s="75"/>
      <c r="P92" s="182"/>
      <c r="Q92" s="183"/>
    </row>
    <row r="93" spans="1:17" s="62" customFormat="1" ht="25.5" x14ac:dyDescent="0.25">
      <c r="A93" s="72">
        <v>15</v>
      </c>
      <c r="B93" s="73" t="s">
        <v>169</v>
      </c>
      <c r="C93" s="89">
        <f t="shared" si="4"/>
        <v>11738873.4</v>
      </c>
      <c r="D93" s="77">
        <v>11738873.4</v>
      </c>
      <c r="E93" s="74"/>
      <c r="F93" s="74"/>
      <c r="G93" s="74"/>
      <c r="H93" s="75"/>
      <c r="I93" s="75"/>
      <c r="J93" s="74"/>
      <c r="K93" s="75"/>
      <c r="L93" s="75"/>
      <c r="M93" s="75"/>
      <c r="N93" s="75"/>
      <c r="O93" s="75"/>
      <c r="P93" s="182"/>
      <c r="Q93" s="183"/>
    </row>
    <row r="94" spans="1:17" s="62" customFormat="1" ht="25.5" x14ac:dyDescent="0.25">
      <c r="A94" s="72">
        <v>16</v>
      </c>
      <c r="B94" s="73" t="s">
        <v>171</v>
      </c>
      <c r="C94" s="89">
        <f t="shared" si="4"/>
        <v>7567060.7300000004</v>
      </c>
      <c r="D94" s="77">
        <v>7567060.7300000004</v>
      </c>
      <c r="E94" s="74"/>
      <c r="F94" s="74"/>
      <c r="G94" s="74"/>
      <c r="H94" s="75"/>
      <c r="I94" s="75"/>
      <c r="J94" s="77"/>
      <c r="K94" s="75"/>
      <c r="L94" s="75"/>
      <c r="M94" s="75"/>
      <c r="N94" s="75"/>
      <c r="O94" s="75"/>
      <c r="P94" s="182"/>
      <c r="Q94" s="183"/>
    </row>
    <row r="95" spans="1:17" s="62" customFormat="1" ht="25.5" x14ac:dyDescent="0.25">
      <c r="A95" s="103">
        <v>17</v>
      </c>
      <c r="B95" s="102" t="s">
        <v>173</v>
      </c>
      <c r="C95" s="89">
        <v>3237780</v>
      </c>
      <c r="D95" s="47"/>
      <c r="E95" s="90"/>
      <c r="F95" s="47">
        <v>1779</v>
      </c>
      <c r="G95" s="47">
        <v>3237780</v>
      </c>
      <c r="H95" s="91"/>
      <c r="I95" s="47"/>
      <c r="J95" s="47"/>
      <c r="K95" s="47"/>
      <c r="L95" s="47"/>
      <c r="M95" s="75"/>
      <c r="N95" s="75"/>
      <c r="O95" s="75"/>
      <c r="P95" s="75"/>
      <c r="Q95" s="79"/>
    </row>
    <row r="96" spans="1:17" s="62" customFormat="1" ht="25.5" x14ac:dyDescent="0.25">
      <c r="A96" s="72">
        <v>18</v>
      </c>
      <c r="B96" s="102" t="s">
        <v>174</v>
      </c>
      <c r="C96" s="89">
        <v>8640000</v>
      </c>
      <c r="D96" s="47"/>
      <c r="E96" s="90"/>
      <c r="F96" s="47"/>
      <c r="G96" s="47"/>
      <c r="H96" s="92">
        <v>4</v>
      </c>
      <c r="I96" s="47">
        <v>8640000</v>
      </c>
      <c r="J96" s="47"/>
      <c r="K96" s="47"/>
      <c r="L96" s="47"/>
      <c r="M96" s="75"/>
      <c r="N96" s="75"/>
      <c r="O96" s="75"/>
      <c r="P96" s="75"/>
      <c r="Q96" s="79"/>
    </row>
    <row r="97" spans="1:17" s="62" customFormat="1" ht="25.5" x14ac:dyDescent="0.25">
      <c r="A97" s="72">
        <v>19</v>
      </c>
      <c r="B97" s="102" t="s">
        <v>176</v>
      </c>
      <c r="C97" s="89">
        <v>2415600</v>
      </c>
      <c r="D97" s="47"/>
      <c r="E97" s="90"/>
      <c r="F97" s="90"/>
      <c r="G97" s="90"/>
      <c r="H97" s="93"/>
      <c r="I97" s="47"/>
      <c r="J97" s="90">
        <v>1830</v>
      </c>
      <c r="K97" s="90">
        <v>2415600</v>
      </c>
      <c r="L97" s="47"/>
      <c r="M97" s="75"/>
      <c r="N97" s="75"/>
      <c r="O97" s="75"/>
      <c r="P97" s="75"/>
      <c r="Q97" s="79"/>
    </row>
    <row r="98" spans="1:17" s="62" customFormat="1" ht="25.5" x14ac:dyDescent="0.25">
      <c r="A98" s="72">
        <v>20</v>
      </c>
      <c r="B98" s="102" t="s">
        <v>178</v>
      </c>
      <c r="C98" s="89">
        <v>2117500</v>
      </c>
      <c r="D98" s="47"/>
      <c r="E98" s="90"/>
      <c r="F98" s="47">
        <v>500</v>
      </c>
      <c r="G98" s="47">
        <v>2117500</v>
      </c>
      <c r="H98" s="91"/>
      <c r="I98" s="90"/>
      <c r="J98" s="90"/>
      <c r="K98" s="90"/>
      <c r="L98" s="90"/>
      <c r="M98" s="75"/>
      <c r="N98" s="75"/>
      <c r="O98" s="75"/>
      <c r="P98" s="75"/>
      <c r="Q98" s="79"/>
    </row>
    <row r="99" spans="1:17" s="62" customFormat="1" ht="25.5" x14ac:dyDescent="0.25">
      <c r="A99" s="72">
        <v>21</v>
      </c>
      <c r="B99" s="102" t="s">
        <v>104</v>
      </c>
      <c r="C99" s="89">
        <v>1852848</v>
      </c>
      <c r="D99" s="47">
        <v>1852848</v>
      </c>
      <c r="E99" s="90"/>
      <c r="F99" s="90"/>
      <c r="G99" s="90"/>
      <c r="H99" s="91"/>
      <c r="I99" s="47"/>
      <c r="J99" s="47"/>
      <c r="K99" s="3"/>
      <c r="L99" s="90"/>
      <c r="M99" s="75"/>
      <c r="N99" s="75"/>
      <c r="O99" s="75"/>
      <c r="P99" s="75"/>
      <c r="Q99" s="79"/>
    </row>
    <row r="100" spans="1:17" s="62" customFormat="1" ht="25.5" x14ac:dyDescent="0.25">
      <c r="A100" s="72">
        <v>22</v>
      </c>
      <c r="B100" s="102" t="s">
        <v>181</v>
      </c>
      <c r="C100" s="89">
        <v>8589518</v>
      </c>
      <c r="D100" s="47">
        <v>8589518</v>
      </c>
      <c r="E100" s="90"/>
      <c r="F100" s="90"/>
      <c r="G100" s="90"/>
      <c r="H100" s="91"/>
      <c r="I100" s="90"/>
      <c r="J100" s="90"/>
      <c r="K100" s="90"/>
      <c r="L100" s="90"/>
      <c r="M100" s="75"/>
      <c r="N100" s="75"/>
      <c r="O100" s="75"/>
      <c r="P100" s="75"/>
      <c r="Q100" s="79"/>
    </row>
    <row r="101" spans="1:17" s="62" customFormat="1" ht="25.5" x14ac:dyDescent="0.25">
      <c r="A101" s="72">
        <v>23</v>
      </c>
      <c r="B101" s="102" t="s">
        <v>183</v>
      </c>
      <c r="C101" s="89">
        <v>3802300</v>
      </c>
      <c r="D101" s="47"/>
      <c r="E101" s="90"/>
      <c r="F101" s="90">
        <v>809</v>
      </c>
      <c r="G101" s="90">
        <v>3802300</v>
      </c>
      <c r="H101" s="91"/>
      <c r="I101" s="90"/>
      <c r="J101" s="90"/>
      <c r="K101" s="90"/>
      <c r="L101" s="90"/>
      <c r="M101" s="75"/>
      <c r="N101" s="75"/>
      <c r="O101" s="75"/>
      <c r="P101" s="75"/>
      <c r="Q101" s="79"/>
    </row>
    <row r="102" spans="1:17" s="62" customFormat="1" ht="25.5" x14ac:dyDescent="0.25">
      <c r="A102" s="72">
        <v>24</v>
      </c>
      <c r="B102" s="102" t="s">
        <v>217</v>
      </c>
      <c r="C102" s="89">
        <v>3431040</v>
      </c>
      <c r="D102" s="47">
        <v>3431040</v>
      </c>
      <c r="E102" s="90"/>
      <c r="F102" s="90"/>
      <c r="G102" s="90"/>
      <c r="H102" s="91"/>
      <c r="I102" s="90"/>
      <c r="J102" s="90"/>
      <c r="K102" s="90"/>
      <c r="L102" s="90"/>
      <c r="M102" s="75"/>
      <c r="N102" s="75"/>
      <c r="O102" s="75"/>
      <c r="P102" s="75"/>
      <c r="Q102" s="79"/>
    </row>
    <row r="103" spans="1:17" s="62" customFormat="1" ht="25.5" x14ac:dyDescent="0.25">
      <c r="A103" s="72">
        <v>25</v>
      </c>
      <c r="B103" s="102" t="s">
        <v>50</v>
      </c>
      <c r="C103" s="89">
        <v>6183100</v>
      </c>
      <c r="D103" s="47"/>
      <c r="E103" s="90"/>
      <c r="F103" s="90">
        <v>1460</v>
      </c>
      <c r="G103" s="90">
        <v>6183100</v>
      </c>
      <c r="H103" s="91"/>
      <c r="I103" s="90"/>
      <c r="J103" s="90"/>
      <c r="K103" s="90"/>
      <c r="L103" s="90"/>
      <c r="M103" s="75"/>
      <c r="N103" s="75"/>
      <c r="O103" s="75"/>
      <c r="P103" s="75"/>
      <c r="Q103" s="79"/>
    </row>
    <row r="104" spans="1:17" s="62" customFormat="1" x14ac:dyDescent="0.25">
      <c r="A104" s="70"/>
      <c r="B104" s="88" t="s">
        <v>259</v>
      </c>
      <c r="C104" s="94">
        <f>SUM(C79:C103)</f>
        <v>173896373.52000001</v>
      </c>
      <c r="D104" s="94">
        <f t="shared" ref="D104:K104" si="5">SUM(D79:D103)</f>
        <v>137644476.27000001</v>
      </c>
      <c r="E104" s="94"/>
      <c r="F104" s="94">
        <f t="shared" si="5"/>
        <v>8704.2999999999993</v>
      </c>
      <c r="G104" s="94">
        <f t="shared" si="5"/>
        <v>25196297.25</v>
      </c>
      <c r="H104" s="95">
        <f t="shared" si="5"/>
        <v>4</v>
      </c>
      <c r="I104" s="94">
        <f t="shared" si="5"/>
        <v>8640000</v>
      </c>
      <c r="J104" s="94">
        <f t="shared" si="5"/>
        <v>1830</v>
      </c>
      <c r="K104" s="94">
        <f t="shared" si="5"/>
        <v>2415600</v>
      </c>
      <c r="L104" s="94"/>
      <c r="M104" s="94"/>
      <c r="N104" s="75"/>
      <c r="O104" s="75"/>
      <c r="P104" s="182"/>
      <c r="Q104" s="183"/>
    </row>
  </sheetData>
  <mergeCells count="62">
    <mergeCell ref="M3:Q8"/>
    <mergeCell ref="A9:Q9"/>
    <mergeCell ref="F11:G11"/>
    <mergeCell ref="H11:I11"/>
    <mergeCell ref="J11:K11"/>
    <mergeCell ref="L11:M11"/>
    <mergeCell ref="N11:O11"/>
    <mergeCell ref="P11:Q11"/>
    <mergeCell ref="P22:Q22"/>
    <mergeCell ref="P12:Q12"/>
    <mergeCell ref="P13:Q13"/>
    <mergeCell ref="A14:Q14"/>
    <mergeCell ref="P15:Q15"/>
    <mergeCell ref="P16:Q16"/>
    <mergeCell ref="P17:Q17"/>
    <mergeCell ref="P18:Q18"/>
    <mergeCell ref="P19:Q19"/>
    <mergeCell ref="P20:Q20"/>
    <mergeCell ref="P21:Q21"/>
    <mergeCell ref="P44:Q44"/>
    <mergeCell ref="P23:Q23"/>
    <mergeCell ref="P24:Q24"/>
    <mergeCell ref="P25:Q25"/>
    <mergeCell ref="P26:Q26"/>
    <mergeCell ref="P27:Q27"/>
    <mergeCell ref="P28:Q28"/>
    <mergeCell ref="P29:Q29"/>
    <mergeCell ref="P30:Q30"/>
    <mergeCell ref="P40:Q40"/>
    <mergeCell ref="P42:Q42"/>
    <mergeCell ref="A43:Q43"/>
    <mergeCell ref="P56:Q56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88:Q88"/>
    <mergeCell ref="P77:Q77"/>
    <mergeCell ref="A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104:Q104"/>
    <mergeCell ref="P89:Q89"/>
    <mergeCell ref="P90:Q90"/>
    <mergeCell ref="P91:Q91"/>
    <mergeCell ref="P92:Q92"/>
    <mergeCell ref="P93:Q93"/>
    <mergeCell ref="P94:Q94"/>
  </mergeCells>
  <pageMargins left="0.7" right="0.7" top="0.75" bottom="0.75" header="0.3" footer="0.3"/>
  <pageSetup paperSize="9" scale="4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view="pageBreakPreview" zoomScale="60" zoomScaleNormal="100" workbookViewId="0">
      <selection activeCell="E44" sqref="E44:E48"/>
    </sheetView>
  </sheetViews>
  <sheetFormatPr defaultRowHeight="15" x14ac:dyDescent="0.25"/>
  <cols>
    <col min="2" max="2" width="21.85546875" customWidth="1"/>
    <col min="3" max="3" width="13.7109375" customWidth="1"/>
    <col min="13" max="13" width="18.28515625" customWidth="1"/>
    <col min="14" max="14" width="21.5703125" customWidth="1"/>
  </cols>
  <sheetData>
    <row r="3" spans="1:15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211" t="s">
        <v>254</v>
      </c>
      <c r="L4" s="212"/>
      <c r="M4" s="212"/>
      <c r="N4" s="212"/>
      <c r="O4" s="212"/>
    </row>
    <row r="5" spans="1:1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213"/>
      <c r="L5" s="212"/>
      <c r="M5" s="212"/>
      <c r="N5" s="212"/>
      <c r="O5" s="212"/>
    </row>
    <row r="6" spans="1:15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213"/>
      <c r="L6" s="212"/>
      <c r="M6" s="212"/>
      <c r="N6" s="212"/>
      <c r="O6" s="212"/>
    </row>
    <row r="7" spans="1:15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213"/>
      <c r="L7" s="212"/>
      <c r="M7" s="212"/>
      <c r="N7" s="212"/>
      <c r="O7" s="212"/>
    </row>
    <row r="8" spans="1:15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213"/>
      <c r="L8" s="212"/>
      <c r="M8" s="212"/>
      <c r="N8" s="212"/>
      <c r="O8" s="212"/>
    </row>
    <row r="9" spans="1:15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213"/>
      <c r="L9" s="212"/>
      <c r="M9" s="212"/>
      <c r="N9" s="212"/>
      <c r="O9" s="212"/>
    </row>
    <row r="10" spans="1:15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213"/>
      <c r="L10" s="212"/>
      <c r="M10" s="212"/>
      <c r="N10" s="212"/>
      <c r="O10" s="212"/>
    </row>
    <row r="11" spans="1:15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213"/>
      <c r="L11" s="212"/>
      <c r="M11" s="212"/>
      <c r="N11" s="212"/>
      <c r="O11" s="212"/>
    </row>
    <row r="12" spans="1:15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213"/>
      <c r="L12" s="212"/>
      <c r="M12" s="212"/>
      <c r="N12" s="212"/>
      <c r="O12" s="212"/>
    </row>
    <row r="14" spans="1:15" ht="16.5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12"/>
      <c r="K14" s="214"/>
      <c r="L14" s="215"/>
      <c r="M14" s="215"/>
      <c r="N14" s="215"/>
      <c r="O14" s="104"/>
    </row>
    <row r="16" spans="1:15" x14ac:dyDescent="0.25">
      <c r="A16" s="115"/>
      <c r="B16" s="116"/>
      <c r="C16" s="116"/>
      <c r="D16" s="116"/>
      <c r="E16" s="116"/>
      <c r="F16" s="116"/>
      <c r="G16" s="116"/>
      <c r="H16" s="116"/>
      <c r="I16" s="104"/>
      <c r="J16" s="104"/>
      <c r="K16" s="104"/>
      <c r="L16" s="104"/>
      <c r="M16" s="104"/>
      <c r="N16" s="104"/>
      <c r="O16" s="104"/>
    </row>
    <row r="17" spans="1:23" ht="16.5" x14ac:dyDescent="0.25">
      <c r="A17" s="209" t="s">
        <v>223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104"/>
      <c r="P17" s="104"/>
      <c r="Q17" s="104"/>
      <c r="R17" s="104"/>
      <c r="S17" s="104"/>
      <c r="T17" s="104"/>
      <c r="U17" s="104"/>
      <c r="V17" s="104"/>
      <c r="W17" s="104"/>
    </row>
    <row r="18" spans="1:23" ht="16.5" x14ac:dyDescent="0.2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04"/>
      <c r="P18" s="104"/>
      <c r="Q18" s="104"/>
      <c r="R18" s="104"/>
      <c r="S18" s="104"/>
      <c r="T18" s="104"/>
      <c r="U18" s="104"/>
      <c r="V18" s="104"/>
      <c r="W18" s="104"/>
    </row>
    <row r="19" spans="1:23" ht="16.5" x14ac:dyDescent="0.25">
      <c r="A19" s="208" t="s">
        <v>200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1:23" ht="16.5" x14ac:dyDescent="0.25">
      <c r="A20" s="199" t="s">
        <v>0</v>
      </c>
      <c r="B20" s="204" t="s">
        <v>224</v>
      </c>
      <c r="C20" s="197" t="s">
        <v>225</v>
      </c>
      <c r="D20" s="207" t="s">
        <v>226</v>
      </c>
      <c r="E20" s="202" t="s">
        <v>227</v>
      </c>
      <c r="F20" s="202"/>
      <c r="G20" s="202"/>
      <c r="H20" s="202"/>
      <c r="I20" s="203"/>
      <c r="J20" s="202" t="s">
        <v>228</v>
      </c>
      <c r="K20" s="202"/>
      <c r="L20" s="202"/>
      <c r="M20" s="202"/>
      <c r="N20" s="202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1:23" ht="49.5" x14ac:dyDescent="0.25">
      <c r="A21" s="200"/>
      <c r="B21" s="205"/>
      <c r="C21" s="198"/>
      <c r="D21" s="206"/>
      <c r="E21" s="109" t="s">
        <v>229</v>
      </c>
      <c r="F21" s="109" t="s">
        <v>230</v>
      </c>
      <c r="G21" s="109" t="s">
        <v>231</v>
      </c>
      <c r="H21" s="109" t="s">
        <v>232</v>
      </c>
      <c r="I21" s="106" t="s">
        <v>17</v>
      </c>
      <c r="J21" s="111" t="s">
        <v>233</v>
      </c>
      <c r="K21" s="109" t="s">
        <v>234</v>
      </c>
      <c r="L21" s="109" t="s">
        <v>235</v>
      </c>
      <c r="M21" s="109" t="s">
        <v>236</v>
      </c>
      <c r="N21" s="109" t="s">
        <v>17</v>
      </c>
      <c r="O21" s="104"/>
      <c r="P21" s="104"/>
      <c r="Q21" s="104"/>
      <c r="R21" s="104"/>
      <c r="S21" s="104"/>
      <c r="T21" s="104"/>
      <c r="U21" s="104"/>
      <c r="V21" s="104"/>
      <c r="W21" s="104"/>
    </row>
    <row r="22" spans="1:23" ht="16.5" x14ac:dyDescent="0.25">
      <c r="A22" s="201"/>
      <c r="B22" s="206"/>
      <c r="C22" s="107" t="s">
        <v>23</v>
      </c>
      <c r="D22" s="107" t="s">
        <v>24</v>
      </c>
      <c r="E22" s="107" t="s">
        <v>198</v>
      </c>
      <c r="F22" s="107" t="s">
        <v>198</v>
      </c>
      <c r="G22" s="107" t="s">
        <v>198</v>
      </c>
      <c r="H22" s="107" t="s">
        <v>198</v>
      </c>
      <c r="I22" s="107" t="s">
        <v>198</v>
      </c>
      <c r="J22" s="107" t="s">
        <v>25</v>
      </c>
      <c r="K22" s="107" t="s">
        <v>25</v>
      </c>
      <c r="L22" s="107" t="s">
        <v>25</v>
      </c>
      <c r="M22" s="107" t="s">
        <v>25</v>
      </c>
      <c r="N22" s="110" t="s">
        <v>25</v>
      </c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3" ht="16.5" x14ac:dyDescent="0.25">
      <c r="A23" s="105">
        <v>1</v>
      </c>
      <c r="B23" s="106">
        <v>2</v>
      </c>
      <c r="C23" s="106">
        <v>3</v>
      </c>
      <c r="D23" s="106">
        <v>4</v>
      </c>
      <c r="E23" s="106">
        <v>5</v>
      </c>
      <c r="F23" s="106">
        <v>6</v>
      </c>
      <c r="G23" s="106">
        <v>7</v>
      </c>
      <c r="H23" s="106">
        <v>8</v>
      </c>
      <c r="I23" s="106">
        <v>9</v>
      </c>
      <c r="J23" s="106">
        <v>10</v>
      </c>
      <c r="K23" s="106">
        <v>11</v>
      </c>
      <c r="L23" s="106">
        <v>12</v>
      </c>
      <c r="M23" s="109">
        <v>13</v>
      </c>
      <c r="N23" s="109">
        <v>14</v>
      </c>
      <c r="O23" s="108"/>
      <c r="P23" s="108"/>
      <c r="Q23" s="108"/>
      <c r="R23" s="108"/>
      <c r="S23" s="108"/>
      <c r="T23" s="108"/>
      <c r="U23" s="108"/>
      <c r="V23" s="108"/>
      <c r="W23" s="108">
        <v>6</v>
      </c>
    </row>
    <row r="24" spans="1:23" ht="16.5" x14ac:dyDescent="0.25">
      <c r="A24" s="121">
        <v>1</v>
      </c>
      <c r="B24" s="123" t="s">
        <v>237</v>
      </c>
      <c r="C24" s="122">
        <v>91739.37000000001</v>
      </c>
      <c r="D24" s="124">
        <v>4899</v>
      </c>
      <c r="E24" s="119"/>
      <c r="F24" s="119"/>
      <c r="G24" s="118"/>
      <c r="H24" s="118">
        <v>27</v>
      </c>
      <c r="I24" s="118">
        <v>27</v>
      </c>
      <c r="J24" s="122"/>
      <c r="K24" s="122"/>
      <c r="L24" s="122"/>
      <c r="M24" s="120">
        <v>131523734.75</v>
      </c>
      <c r="N24" s="120">
        <v>131523734.75</v>
      </c>
      <c r="O24" s="117"/>
    </row>
    <row r="26" spans="1:23" ht="16.5" x14ac:dyDescent="0.25">
      <c r="A26" s="208" t="s">
        <v>221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</row>
    <row r="27" spans="1:23" ht="16.5" x14ac:dyDescent="0.25">
      <c r="A27" s="199" t="s">
        <v>0</v>
      </c>
      <c r="B27" s="204" t="s">
        <v>224</v>
      </c>
      <c r="C27" s="197" t="s">
        <v>225</v>
      </c>
      <c r="D27" s="207" t="s">
        <v>226</v>
      </c>
      <c r="E27" s="202" t="s">
        <v>227</v>
      </c>
      <c r="F27" s="202"/>
      <c r="G27" s="202"/>
      <c r="H27" s="202"/>
      <c r="I27" s="203"/>
      <c r="J27" s="202" t="s">
        <v>228</v>
      </c>
      <c r="K27" s="202"/>
      <c r="L27" s="202"/>
      <c r="M27" s="202"/>
      <c r="N27" s="202"/>
    </row>
    <row r="28" spans="1:23" ht="49.5" x14ac:dyDescent="0.25">
      <c r="A28" s="200"/>
      <c r="B28" s="205"/>
      <c r="C28" s="198"/>
      <c r="D28" s="206"/>
      <c r="E28" s="128" t="s">
        <v>238</v>
      </c>
      <c r="F28" s="128" t="s">
        <v>239</v>
      </c>
      <c r="G28" s="128" t="s">
        <v>240</v>
      </c>
      <c r="H28" s="128" t="s">
        <v>241</v>
      </c>
      <c r="I28" s="126" t="s">
        <v>17</v>
      </c>
      <c r="J28" s="130" t="s">
        <v>242</v>
      </c>
      <c r="K28" s="128" t="s">
        <v>243</v>
      </c>
      <c r="L28" s="128" t="s">
        <v>244</v>
      </c>
      <c r="M28" s="128" t="s">
        <v>245</v>
      </c>
      <c r="N28" s="128" t="s">
        <v>17</v>
      </c>
    </row>
    <row r="29" spans="1:23" ht="16.5" x14ac:dyDescent="0.25">
      <c r="A29" s="201"/>
      <c r="B29" s="206"/>
      <c r="C29" s="127" t="s">
        <v>23</v>
      </c>
      <c r="D29" s="127" t="s">
        <v>24</v>
      </c>
      <c r="E29" s="127" t="s">
        <v>198</v>
      </c>
      <c r="F29" s="127" t="s">
        <v>198</v>
      </c>
      <c r="G29" s="127" t="s">
        <v>198</v>
      </c>
      <c r="H29" s="127" t="s">
        <v>198</v>
      </c>
      <c r="I29" s="127" t="s">
        <v>198</v>
      </c>
      <c r="J29" s="127" t="s">
        <v>25</v>
      </c>
      <c r="K29" s="127" t="s">
        <v>25</v>
      </c>
      <c r="L29" s="127" t="s">
        <v>25</v>
      </c>
      <c r="M29" s="127" t="s">
        <v>25</v>
      </c>
      <c r="N29" s="129" t="s">
        <v>25</v>
      </c>
    </row>
    <row r="30" spans="1:23" ht="16.5" x14ac:dyDescent="0.25">
      <c r="A30" s="125">
        <v>1</v>
      </c>
      <c r="B30" s="126">
        <v>2</v>
      </c>
      <c r="C30" s="126">
        <v>3</v>
      </c>
      <c r="D30" s="126">
        <v>4</v>
      </c>
      <c r="E30" s="126">
        <v>5</v>
      </c>
      <c r="F30" s="126">
        <v>6</v>
      </c>
      <c r="G30" s="126">
        <v>7</v>
      </c>
      <c r="H30" s="126">
        <v>8</v>
      </c>
      <c r="I30" s="126">
        <v>9</v>
      </c>
      <c r="J30" s="126">
        <v>10</v>
      </c>
      <c r="K30" s="126">
        <v>11</v>
      </c>
      <c r="L30" s="126">
        <v>12</v>
      </c>
      <c r="M30" s="128">
        <v>13</v>
      </c>
      <c r="N30" s="128">
        <v>14</v>
      </c>
    </row>
    <row r="31" spans="1:23" ht="16.5" x14ac:dyDescent="0.25">
      <c r="A31" s="134">
        <v>1</v>
      </c>
      <c r="B31" s="136" t="s">
        <v>237</v>
      </c>
      <c r="C31" s="135">
        <v>121688.57</v>
      </c>
      <c r="D31" s="137">
        <v>6827</v>
      </c>
      <c r="E31" s="132"/>
      <c r="F31" s="132"/>
      <c r="G31" s="131"/>
      <c r="H31" s="131">
        <v>33</v>
      </c>
      <c r="I31" s="131">
        <v>33</v>
      </c>
      <c r="J31" s="135"/>
      <c r="K31" s="135"/>
      <c r="L31" s="135"/>
      <c r="M31" s="133">
        <v>194380718.86000001</v>
      </c>
      <c r="N31" s="133">
        <v>194380718.86000001</v>
      </c>
    </row>
    <row r="33" spans="1:14" ht="16.5" x14ac:dyDescent="0.25">
      <c r="A33" s="208" t="s">
        <v>218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</row>
    <row r="34" spans="1:14" ht="16.5" x14ac:dyDescent="0.25">
      <c r="A34" s="199" t="s">
        <v>0</v>
      </c>
      <c r="B34" s="204" t="s">
        <v>224</v>
      </c>
      <c r="C34" s="197" t="s">
        <v>225</v>
      </c>
      <c r="D34" s="207" t="s">
        <v>226</v>
      </c>
      <c r="E34" s="202" t="s">
        <v>227</v>
      </c>
      <c r="F34" s="202"/>
      <c r="G34" s="202"/>
      <c r="H34" s="202"/>
      <c r="I34" s="203"/>
      <c r="J34" s="202" t="s">
        <v>228</v>
      </c>
      <c r="K34" s="202"/>
      <c r="L34" s="202"/>
      <c r="M34" s="202"/>
      <c r="N34" s="202"/>
    </row>
    <row r="35" spans="1:14" ht="49.5" x14ac:dyDescent="0.25">
      <c r="A35" s="200"/>
      <c r="B35" s="205"/>
      <c r="C35" s="198"/>
      <c r="D35" s="206"/>
      <c r="E35" s="141" t="s">
        <v>246</v>
      </c>
      <c r="F35" s="141" t="s">
        <v>247</v>
      </c>
      <c r="G35" s="141" t="s">
        <v>248</v>
      </c>
      <c r="H35" s="141" t="s">
        <v>249</v>
      </c>
      <c r="I35" s="139" t="s">
        <v>17</v>
      </c>
      <c r="J35" s="143" t="s">
        <v>250</v>
      </c>
      <c r="K35" s="141" t="s">
        <v>251</v>
      </c>
      <c r="L35" s="141" t="s">
        <v>252</v>
      </c>
      <c r="M35" s="141" t="s">
        <v>253</v>
      </c>
      <c r="N35" s="141" t="s">
        <v>17</v>
      </c>
    </row>
    <row r="36" spans="1:14" ht="16.5" x14ac:dyDescent="0.25">
      <c r="A36" s="201"/>
      <c r="B36" s="206"/>
      <c r="C36" s="140" t="s">
        <v>23</v>
      </c>
      <c r="D36" s="140" t="s">
        <v>24</v>
      </c>
      <c r="E36" s="140" t="s">
        <v>198</v>
      </c>
      <c r="F36" s="140" t="s">
        <v>198</v>
      </c>
      <c r="G36" s="140" t="s">
        <v>198</v>
      </c>
      <c r="H36" s="140" t="s">
        <v>198</v>
      </c>
      <c r="I36" s="140" t="s">
        <v>198</v>
      </c>
      <c r="J36" s="140" t="s">
        <v>25</v>
      </c>
      <c r="K36" s="140" t="s">
        <v>25</v>
      </c>
      <c r="L36" s="140" t="s">
        <v>25</v>
      </c>
      <c r="M36" s="140" t="s">
        <v>25</v>
      </c>
      <c r="N36" s="142" t="s">
        <v>25</v>
      </c>
    </row>
    <row r="37" spans="1:14" ht="16.5" x14ac:dyDescent="0.25">
      <c r="A37" s="138">
        <v>1</v>
      </c>
      <c r="B37" s="139">
        <v>2</v>
      </c>
      <c r="C37" s="139">
        <v>3</v>
      </c>
      <c r="D37" s="139">
        <v>4</v>
      </c>
      <c r="E37" s="139">
        <v>5</v>
      </c>
      <c r="F37" s="139">
        <v>6</v>
      </c>
      <c r="G37" s="139">
        <v>7</v>
      </c>
      <c r="H37" s="139">
        <v>8</v>
      </c>
      <c r="I37" s="139">
        <v>9</v>
      </c>
      <c r="J37" s="139">
        <v>10</v>
      </c>
      <c r="K37" s="139">
        <v>11</v>
      </c>
      <c r="L37" s="139">
        <v>12</v>
      </c>
      <c r="M37" s="141">
        <v>13</v>
      </c>
      <c r="N37" s="141">
        <v>14</v>
      </c>
    </row>
    <row r="39" spans="1:14" ht="16.5" x14ac:dyDescent="0.25">
      <c r="A39" s="147">
        <v>1</v>
      </c>
      <c r="B39" s="149" t="s">
        <v>237</v>
      </c>
      <c r="C39" s="148">
        <v>114972.96</v>
      </c>
      <c r="D39" s="150">
        <v>5887</v>
      </c>
      <c r="E39" s="145"/>
      <c r="F39" s="145"/>
      <c r="G39" s="144"/>
      <c r="H39" s="144">
        <v>25</v>
      </c>
      <c r="I39" s="144">
        <v>25</v>
      </c>
      <c r="J39" s="148"/>
      <c r="K39" s="148"/>
      <c r="L39" s="148"/>
      <c r="M39" s="146">
        <v>173896373.52000001</v>
      </c>
      <c r="N39" s="146">
        <v>173896373.52000001</v>
      </c>
    </row>
  </sheetData>
  <mergeCells count="24">
    <mergeCell ref="K4:O12"/>
    <mergeCell ref="A19:N19"/>
    <mergeCell ref="K14:N14"/>
    <mergeCell ref="E20:I20"/>
    <mergeCell ref="A17:N17"/>
    <mergeCell ref="J20:N20"/>
    <mergeCell ref="C20:C21"/>
    <mergeCell ref="D27:D28"/>
    <mergeCell ref="A26:N26"/>
    <mergeCell ref="E27:I27"/>
    <mergeCell ref="J27:N27"/>
    <mergeCell ref="B27:B29"/>
    <mergeCell ref="D20:D21"/>
    <mergeCell ref="B20:B22"/>
    <mergeCell ref="A20:A22"/>
    <mergeCell ref="C27:C28"/>
    <mergeCell ref="A27:A29"/>
    <mergeCell ref="E34:I34"/>
    <mergeCell ref="J34:N34"/>
    <mergeCell ref="A34:A36"/>
    <mergeCell ref="B34:B36"/>
    <mergeCell ref="C34:C35"/>
    <mergeCell ref="D34:D35"/>
    <mergeCell ref="A33:N33"/>
  </mergeCells>
  <pageMargins left="0.7" right="0.7" top="0.75" bottom="0.75" header="0.3" footer="0.3"/>
  <pageSetup paperSize="9" scale="4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реестр</vt:lpstr>
      <vt:lpstr>приложение 3</vt:lpstr>
      <vt:lpstr>'приложение 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Долганова О.К.</dc:creator>
  <cp:lastModifiedBy>Долганова О.К.</cp:lastModifiedBy>
  <cp:lastPrinted>2020-01-09T10:48:07Z</cp:lastPrinted>
  <dcterms:created xsi:type="dcterms:W3CDTF">2020-01-09T07:32:21Z</dcterms:created>
  <dcterms:modified xsi:type="dcterms:W3CDTF">2020-02-12T05:35:00Z</dcterms:modified>
</cp:coreProperties>
</file>