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235" windowWidth="20730" windowHeight="7365"/>
  </bookViews>
  <sheets>
    <sheet name=" оперативка в МСХ ЧР 2021 год " sheetId="1" r:id="rId1"/>
  </sheets>
  <definedNames>
    <definedName name="А2" localSheetId="0">#REF!</definedName>
    <definedName name="А2">#REF!</definedName>
    <definedName name="_xlnm.Print_Area" localSheetId="0">' оперативка в МСХ ЧР 2021 год '!$A$2:$AC$255</definedName>
  </definedNames>
  <calcPr calcId="152511"/>
</workbook>
</file>

<file path=xl/calcChain.xml><?xml version="1.0" encoding="utf-8"?>
<calcChain xmlns="http://schemas.openxmlformats.org/spreadsheetml/2006/main">
  <c r="G130" i="1"/>
  <c r="G197"/>
  <c r="C207"/>
  <c r="D207"/>
  <c r="C208"/>
  <c r="D208"/>
  <c r="B209"/>
  <c r="C209"/>
  <c r="D209"/>
  <c r="G209"/>
  <c r="B210"/>
  <c r="C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C211"/>
  <c r="D211"/>
  <c r="C212"/>
  <c r="D212"/>
  <c r="C213"/>
  <c r="D213"/>
  <c r="B214"/>
  <c r="C214"/>
  <c r="D214"/>
  <c r="G194"/>
  <c r="G202"/>
  <c r="G205"/>
  <c r="G201"/>
  <c r="G252"/>
  <c r="G254"/>
  <c r="G42"/>
  <c r="G26"/>
  <c r="R34"/>
  <c r="S32"/>
  <c r="E36"/>
  <c r="B26"/>
  <c r="F34"/>
  <c r="B9"/>
  <c r="B13"/>
  <c r="B17"/>
  <c r="B22"/>
  <c r="B24"/>
  <c r="B29"/>
  <c r="B32"/>
  <c r="B44"/>
  <c r="B63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/>
  <c r="S34"/>
  <c r="C27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E91"/>
  <c r="C92"/>
  <c r="D93"/>
  <c r="C95"/>
  <c r="D95"/>
  <c r="D96"/>
  <c r="D97"/>
  <c r="C98"/>
  <c r="D98"/>
  <c r="D100"/>
  <c r="D107"/>
  <c r="B108"/>
  <c r="C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C109"/>
  <c r="D109"/>
  <c r="C110"/>
  <c r="D110"/>
  <c r="C111"/>
  <c r="D111"/>
  <c r="C112"/>
  <c r="D112"/>
  <c r="C113"/>
  <c r="C114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/>
  <c r="C116"/>
  <c r="D116"/>
  <c r="C117"/>
  <c r="D117"/>
  <c r="C118"/>
  <c r="D118"/>
  <c r="D119"/>
  <c r="C120"/>
  <c r="D120"/>
  <c r="B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C122"/>
  <c r="D122"/>
  <c r="C123"/>
  <c r="D123"/>
  <c r="C124"/>
  <c r="D124"/>
  <c r="C125"/>
  <c r="D125"/>
  <c r="B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B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B128"/>
  <c r="F128"/>
  <c r="G128"/>
  <c r="H128"/>
  <c r="I128"/>
  <c r="J128"/>
  <c r="K128"/>
  <c r="L128"/>
  <c r="M128"/>
  <c r="O128"/>
  <c r="P128"/>
  <c r="R128"/>
  <c r="S128"/>
  <c r="T128"/>
  <c r="U128"/>
  <c r="X128"/>
  <c r="Y128"/>
  <c r="B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B130"/>
  <c r="E130"/>
  <c r="I130"/>
  <c r="Q130"/>
  <c r="R130"/>
  <c r="U130"/>
  <c r="W130"/>
  <c r="C131"/>
  <c r="C132"/>
  <c r="H133"/>
  <c r="M133"/>
  <c r="P133"/>
  <c r="R133"/>
  <c r="T133"/>
  <c r="X133"/>
  <c r="C134"/>
  <c r="D134"/>
  <c r="C135"/>
  <c r="D135"/>
  <c r="C138"/>
  <c r="C140"/>
  <c r="C141"/>
  <c r="B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B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D143"/>
  <c r="C144"/>
  <c r="B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B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C147"/>
  <c r="C148"/>
  <c r="C150"/>
  <c r="B151"/>
  <c r="E151"/>
  <c r="F151"/>
  <c r="G151"/>
  <c r="H151"/>
  <c r="I151"/>
  <c r="J151"/>
  <c r="K151"/>
  <c r="L151"/>
  <c r="M151"/>
  <c r="N151"/>
  <c r="O151"/>
  <c r="P151"/>
  <c r="R151"/>
  <c r="S151"/>
  <c r="T151"/>
  <c r="U151"/>
  <c r="V151"/>
  <c r="W151"/>
  <c r="X151"/>
  <c r="Y151"/>
  <c r="D152"/>
  <c r="C153"/>
  <c r="D153"/>
  <c r="B154"/>
  <c r="E154"/>
  <c r="F154"/>
  <c r="G154"/>
  <c r="H154"/>
  <c r="I154"/>
  <c r="J154"/>
  <c r="K154"/>
  <c r="L154"/>
  <c r="M154"/>
  <c r="O154"/>
  <c r="P154"/>
  <c r="R154"/>
  <c r="S154"/>
  <c r="T154"/>
  <c r="U154"/>
  <c r="W154"/>
  <c r="X154"/>
  <c r="Y154"/>
  <c r="B155"/>
  <c r="E155"/>
  <c r="F155"/>
  <c r="G155"/>
  <c r="H155"/>
  <c r="I155"/>
  <c r="J155"/>
  <c r="K155"/>
  <c r="L155"/>
  <c r="M155"/>
  <c r="N155"/>
  <c r="O155"/>
  <c r="P155"/>
  <c r="R155"/>
  <c r="S155"/>
  <c r="T155"/>
  <c r="U155"/>
  <c r="V155"/>
  <c r="W155"/>
  <c r="X155"/>
  <c r="Y155"/>
  <c r="C156"/>
  <c r="D156"/>
  <c r="C157"/>
  <c r="D157"/>
  <c r="B158"/>
  <c r="G158"/>
  <c r="L158"/>
  <c r="Y158"/>
  <c r="C159"/>
  <c r="D159"/>
  <c r="C160"/>
  <c r="D160"/>
  <c r="B161"/>
  <c r="H161"/>
  <c r="N161"/>
  <c r="R161"/>
  <c r="S161"/>
  <c r="W161"/>
  <c r="C162"/>
  <c r="D162"/>
  <c r="C163"/>
  <c r="B164"/>
  <c r="M164"/>
  <c r="T164"/>
  <c r="U164"/>
  <c r="C165"/>
  <c r="D165"/>
  <c r="C166"/>
  <c r="D166"/>
  <c r="B167"/>
  <c r="E167"/>
  <c r="H167"/>
  <c r="I167"/>
  <c r="J167"/>
  <c r="K167"/>
  <c r="L167"/>
  <c r="M167"/>
  <c r="P167"/>
  <c r="Q167"/>
  <c r="S167"/>
  <c r="T167"/>
  <c r="U167"/>
  <c r="V167"/>
  <c r="W167"/>
  <c r="X167"/>
  <c r="C168"/>
  <c r="C169"/>
  <c r="H170"/>
  <c r="I170"/>
  <c r="J170"/>
  <c r="K170"/>
  <c r="M170"/>
  <c r="Q170"/>
  <c r="R170"/>
  <c r="V170"/>
  <c r="X170"/>
  <c r="C171"/>
  <c r="D171"/>
  <c r="C172"/>
  <c r="B173"/>
  <c r="Q173"/>
  <c r="T173"/>
  <c r="C174"/>
  <c r="D174"/>
  <c r="C175"/>
  <c r="D175"/>
  <c r="B176"/>
  <c r="G176"/>
  <c r="L176"/>
  <c r="U176"/>
  <c r="C177"/>
  <c r="C178"/>
  <c r="B179"/>
  <c r="G179"/>
  <c r="J179"/>
  <c r="K179"/>
  <c r="L179"/>
  <c r="R179"/>
  <c r="U179"/>
  <c r="X179"/>
  <c r="C180"/>
  <c r="D180"/>
  <c r="D181"/>
  <c r="D182"/>
  <c r="C183"/>
  <c r="C184"/>
  <c r="C185"/>
  <c r="D185"/>
  <c r="C187"/>
  <c r="C188"/>
  <c r="B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C189"/>
  <c r="D189"/>
  <c r="C190"/>
  <c r="D190"/>
  <c r="C191"/>
  <c r="D191"/>
  <c r="C192"/>
  <c r="D192"/>
  <c r="C193"/>
  <c r="D193"/>
  <c r="E194"/>
  <c r="F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C195"/>
  <c r="D195"/>
  <c r="C196"/>
  <c r="C199"/>
  <c r="D199"/>
  <c r="C200"/>
  <c r="D200"/>
  <c r="B201"/>
  <c r="B202"/>
  <c r="E202"/>
  <c r="F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C203"/>
  <c r="D203"/>
  <c r="C204"/>
  <c r="D204"/>
  <c r="B205"/>
  <c r="B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C215"/>
  <c r="E216"/>
  <c r="E218"/>
  <c r="F216"/>
  <c r="F218"/>
  <c r="G216"/>
  <c r="G218"/>
  <c r="H216"/>
  <c r="H218"/>
  <c r="I216"/>
  <c r="I218"/>
  <c r="J216"/>
  <c r="J218"/>
  <c r="K216"/>
  <c r="K218"/>
  <c r="L216"/>
  <c r="L218"/>
  <c r="M216"/>
  <c r="M218"/>
  <c r="N216"/>
  <c r="N218"/>
  <c r="O216"/>
  <c r="O218"/>
  <c r="P216"/>
  <c r="P218"/>
  <c r="Q216"/>
  <c r="Q218"/>
  <c r="R216"/>
  <c r="R218"/>
  <c r="S216"/>
  <c r="S218"/>
  <c r="T216"/>
  <c r="T218"/>
  <c r="U216"/>
  <c r="U218"/>
  <c r="V216"/>
  <c r="V218"/>
  <c r="W216"/>
  <c r="W218"/>
  <c r="X216"/>
  <c r="X218"/>
  <c r="Y216"/>
  <c r="Y218"/>
  <c r="C217"/>
  <c r="D217"/>
  <c r="C220"/>
  <c r="C221"/>
  <c r="C222"/>
  <c r="C223"/>
  <c r="C224"/>
  <c r="C164"/>
  <c r="D164"/>
  <c r="D187"/>
  <c r="D183"/>
  <c r="D113"/>
  <c r="C201"/>
  <c r="D201"/>
  <c r="C197"/>
  <c r="D197"/>
  <c r="C126"/>
  <c r="D126"/>
  <c r="C205"/>
  <c r="D205"/>
  <c r="C146"/>
  <c r="D146"/>
  <c r="C173"/>
  <c r="D173"/>
  <c r="D163"/>
  <c r="C136"/>
  <c r="D136"/>
  <c r="C133"/>
  <c r="C121"/>
  <c r="B216"/>
  <c r="B218"/>
  <c r="C167"/>
  <c r="D167"/>
  <c r="C179"/>
  <c r="D179"/>
  <c r="D172"/>
  <c r="C170"/>
  <c r="C161"/>
  <c r="D161"/>
  <c r="C158"/>
  <c r="D158"/>
  <c r="C149"/>
  <c r="C151"/>
  <c r="C206"/>
  <c r="C202"/>
  <c r="D196"/>
  <c r="C176"/>
  <c r="D176"/>
  <c r="D150"/>
  <c r="D144"/>
  <c r="C142"/>
  <c r="D140"/>
  <c r="C91"/>
  <c r="C155"/>
  <c r="D155"/>
  <c r="C154"/>
  <c r="C128"/>
  <c r="D128"/>
  <c r="C127"/>
  <c r="D127"/>
  <c r="C194"/>
  <c r="D194"/>
  <c r="C145"/>
  <c r="C130"/>
  <c r="D130"/>
  <c r="C129"/>
  <c r="D129"/>
  <c r="C68"/>
  <c r="C69"/>
  <c r="C216"/>
  <c r="C16"/>
  <c r="C17"/>
  <c r="D216"/>
  <c r="C218"/>
  <c r="D218"/>
  <c r="L26"/>
  <c r="M26"/>
  <c r="C67"/>
  <c r="M13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49"/>
  <c r="C59"/>
  <c r="C60"/>
  <c r="C61"/>
  <c r="C62"/>
  <c r="C64"/>
  <c r="C65"/>
  <c r="C66"/>
  <c r="F32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46"/>
  <c r="D87"/>
  <c r="D89"/>
  <c r="C240"/>
  <c r="E44"/>
  <c r="C238"/>
  <c r="C236"/>
  <c r="C235"/>
  <c r="C234"/>
  <c r="C233"/>
  <c r="C232"/>
  <c r="C88"/>
  <c r="D88"/>
  <c r="C86"/>
  <c r="D86"/>
  <c r="C85"/>
  <c r="D85"/>
  <c r="C84"/>
  <c r="D84"/>
  <c r="C83"/>
  <c r="D83"/>
  <c r="C82"/>
  <c r="C81"/>
  <c r="D81"/>
  <c r="C80"/>
  <c r="C79"/>
  <c r="C78"/>
  <c r="C77"/>
  <c r="C76"/>
  <c r="C75"/>
  <c r="C74"/>
  <c r="C73"/>
  <c r="C72"/>
  <c r="C71"/>
  <c r="C70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C63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0"/>
  <c r="C38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C28"/>
  <c r="Y26"/>
  <c r="X26"/>
  <c r="W26"/>
  <c r="V26"/>
  <c r="U26"/>
  <c r="T26"/>
  <c r="S26"/>
  <c r="R26"/>
  <c r="Q26"/>
  <c r="P26"/>
  <c r="O26"/>
  <c r="N26"/>
  <c r="K26"/>
  <c r="J26"/>
  <c r="I26"/>
  <c r="H26"/>
  <c r="F26"/>
  <c r="E26"/>
  <c r="C23"/>
  <c r="C2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4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/>
  <c r="C7"/>
  <c r="D21"/>
  <c r="C22"/>
  <c r="C24"/>
  <c r="C32"/>
  <c r="D32"/>
  <c r="D20"/>
  <c r="C13"/>
  <c r="C34"/>
  <c r="C9"/>
  <c r="C44"/>
  <c r="C26"/>
  <c r="C29"/>
  <c r="C36"/>
  <c r="C39"/>
  <c r="D23"/>
  <c r="D68"/>
  <c r="D31"/>
  <c r="D71"/>
  <c r="D16"/>
  <c r="D10"/>
  <c r="D15"/>
  <c r="D30"/>
  <c r="D70"/>
  <c r="D74"/>
</calcChain>
</file>

<file path=xl/sharedStrings.xml><?xml version="1.0" encoding="utf-8"?>
<sst xmlns="http://schemas.openxmlformats.org/spreadsheetml/2006/main" count="260" uniqueCount="210">
  <si>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</si>
  <si>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</si>
  <si>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</si>
  <si>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</si>
  <si>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</si>
  <si>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</si>
  <si>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</si>
  <si>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</si>
  <si>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</si>
  <si>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</si>
  <si>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</si>
  <si>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</si>
  <si>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</si>
  <si>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</si>
  <si>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</si>
  <si>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</si>
  <si>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</si>
  <si>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</si>
  <si>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</si>
  <si>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</si>
  <si>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</si>
  <si>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</si>
  <si>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</si>
  <si>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</si>
  <si>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</si>
  <si>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</si>
  <si>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</si>
  <si>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</si>
  <si>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</si>
  <si>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</si>
  <si>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</si>
  <si>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</si>
  <si>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</si>
  <si>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</si>
  <si>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</si>
  <si>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</si>
  <si>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</si>
  <si>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</si>
  <si>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</si>
  <si>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</si>
  <si>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</si>
  <si>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</si>
  <si>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</si>
  <si>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</si>
  <si>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</si>
  <si>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</si>
  <si>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</si>
  <si>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</si>
  <si>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</si>
  <si>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</si>
  <si>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</si>
  <si>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</si>
  <si>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</si>
  <si>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</si>
  <si>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</si>
  <si>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</si>
  <si>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</si>
  <si>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</si>
  <si>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</si>
  <si>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</si>
  <si>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</si>
  <si>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</si>
  <si>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</si>
  <si>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</si>
  <si>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</si>
  <si>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</si>
  <si>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</si>
  <si>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</si>
  <si>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</si>
  <si>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</si>
  <si>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</si>
  <si>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</si>
  <si>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</si>
  <si>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</si>
  <si>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</si>
  <si>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</si>
  <si>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</si>
  <si>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</si>
  <si>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</si>
  <si>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</si>
  <si>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</si>
  <si>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</si>
  <si>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</si>
  <si>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</si>
  <si>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</si>
  <si>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</si>
  <si>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</si>
  <si>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</si>
  <si>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</si>
  <si>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</si>
  <si>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</si>
  <si>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</si>
  <si>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</si>
  <si>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</si>
  <si>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</si>
  <si>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</si>
  <si>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</si>
  <si>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</si>
  <si>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</si>
  <si>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</si>
  <si>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</si>
  <si>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</si>
  <si>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</si>
  <si>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</si>
  <si>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</si>
  <si>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</si>
  <si>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</si>
  <si>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</si>
  <si>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</si>
  <si>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</si>
  <si>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</si>
  <si>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</si>
  <si>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</si>
  <si>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</si>
  <si>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</si>
  <si>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</si>
  <si>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</si>
  <si>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</si>
  <si>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</si>
  <si>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</si>
  <si>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</si>
  <si>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</si>
  <si>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</si>
  <si>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</si>
  <si>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</si>
  <si>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</si>
  <si>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</si>
  <si>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</si>
  <si>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</si>
  <si>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</si>
  <si>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</si>
  <si>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</si>
  <si>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</si>
  <si>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</si>
  <si>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</si>
  <si>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</si>
  <si>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</si>
  <si>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</si>
  <si>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</si>
  <si>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</si>
  <si>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</si>
  <si>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</si>
  <si>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</si>
  <si>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</si>
  <si>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</si>
  <si>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</si>
  <si>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</si>
  <si>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</si>
  <si>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</si>
  <si>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</si>
  <si>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</si>
  <si>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</si>
  <si>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</si>
  <si>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</si>
  <si>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</si>
  <si>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</si>
  <si>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</si>
  <si>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</si>
  <si>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</si>
  <si>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</si>
  <si>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</si>
  <si>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</si>
  <si>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</si>
  <si>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</si>
  <si>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</si>
  <si>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</si>
  <si>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</si>
  <si>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</si>
  <si>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</si>
  <si>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</si>
  <si>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</si>
  <si>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</si>
  <si>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</si>
  <si>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</si>
  <si>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</si>
  <si>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</si>
  <si>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</si>
  <si>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</si>
  <si>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</si>
  <si>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</si>
  <si>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</si>
  <si>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</si>
  <si>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</si>
  <si>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</si>
  <si>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</si>
  <si>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</si>
  <si>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</si>
  <si>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</si>
  <si>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</si>
  <si>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</si>
  <si>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</si>
  <si>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</si>
  <si>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</si>
  <si>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</si>
  <si>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Дискование зяби, га</t>
  </si>
  <si>
    <t>Посев лука-чернушки,га</t>
  </si>
  <si>
    <t>овес</t>
  </si>
  <si>
    <t>горох</t>
  </si>
  <si>
    <t>Посев однолетних трав, га</t>
  </si>
  <si>
    <t>Посев сахарной свеклы, га</t>
  </si>
  <si>
    <t>Посадка картофеля,га</t>
  </si>
  <si>
    <r>
      <t>Посеяно яровых зерновых и зернобобовых культур</t>
    </r>
    <r>
      <rPr>
        <sz val="17"/>
        <color indexed="60"/>
        <rFont val="Times New Roman"/>
        <family val="1"/>
        <charset val="204"/>
      </rPr>
      <t>,</t>
    </r>
    <r>
      <rPr>
        <b/>
        <sz val="17"/>
        <color indexed="60"/>
        <rFont val="Times New Roman"/>
        <family val="1"/>
        <charset val="204"/>
      </rPr>
      <t xml:space="preserve"> га</t>
    </r>
  </si>
  <si>
    <t xml:space="preserve">Посев многолетних беспокровных трав, га </t>
  </si>
  <si>
    <t xml:space="preserve">Посев подсолнечника на зерно, га </t>
  </si>
  <si>
    <t xml:space="preserve">Посев редьки масличной, га </t>
  </si>
  <si>
    <t xml:space="preserve">Посев овощей, га </t>
  </si>
  <si>
    <t>сенажа, факт тонн</t>
  </si>
  <si>
    <t>силоса, факт тонн</t>
  </si>
  <si>
    <t xml:space="preserve">Укосная площадь многолетних трав, га                                                                                          </t>
  </si>
  <si>
    <t xml:space="preserve"> Информация о сельскохозяйственных работах по состоянию на 12 июля  2021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</si>
</sst>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2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indexed="10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7"/>
      <color indexed="17"/>
      <name val="Times New Roman"/>
      <family val="1"/>
      <charset val="204"/>
    </font>
    <font>
      <b/>
      <i/>
      <sz val="17"/>
      <color indexed="60"/>
      <name val="Times New Roman"/>
      <family val="1"/>
      <charset val="204"/>
    </font>
    <font>
      <i/>
      <sz val="17"/>
      <color indexed="60"/>
      <name val="Times New Roman"/>
      <family val="1"/>
      <charset val="204"/>
    </font>
    <font>
      <b/>
      <sz val="17"/>
      <color indexed="60"/>
      <name val="Times New Roman"/>
      <family val="1"/>
      <charset val="204"/>
    </font>
    <font>
      <sz val="17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5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1" fillId="0" borderId="1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9" fontId="11" fillId="0" borderId="1" xfId="2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4" fontId="10" fillId="3" borderId="1" xfId="2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164" fontId="19" fillId="4" borderId="1" xfId="2" applyNumberFormat="1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2" xfId="2" applyNumberFormat="1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164" fontId="10" fillId="5" borderId="1" xfId="2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8" fillId="0" borderId="1" xfId="0" applyFont="1" applyFill="1" applyBorder="1"/>
    <xf numFmtId="166" fontId="8" fillId="0" borderId="1" xfId="0" applyNumberFormat="1" applyFont="1" applyFill="1" applyBorder="1" applyAlignment="1">
      <alignment horizontal="center"/>
    </xf>
    <xf numFmtId="1" fontId="11" fillId="5" borderId="1" xfId="2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 vertical="center"/>
    </xf>
    <xf numFmtId="164" fontId="11" fillId="0" borderId="9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164" fontId="11" fillId="0" borderId="9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/>
    </xf>
    <xf numFmtId="164" fontId="11" fillId="0" borderId="10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54"/>
  <sheetViews>
    <sheetView tabSelected="1" view="pageBreakPreview" topLeftCell="A2" zoomScale="70" zoomScaleNormal="70" zoomScaleSheetLayoutView="70" zoomScalePageLayoutView="82" workbookViewId="0">
      <pane xSplit="3" ySplit="5" topLeftCell="G204" activePane="bottomRight" state="frozen"/>
      <selection activeCell="A2" sqref="A2"/>
      <selection pane="topRight" activeCell="F2" sqref="F2"/>
      <selection pane="bottomLeft" activeCell="A7" sqref="A7"/>
      <selection pane="bottomRight" activeCell="G203" sqref="G203"/>
    </sheetView>
  </sheetViews>
  <sheetFormatPr defaultRowHeight="16.5" outlineLevelRow="1"/>
  <cols>
    <col min="1" max="1" width="99.85546875" style="67" customWidth="1"/>
    <col min="2" max="2" width="14.42578125" style="2" hidden="1" customWidth="1"/>
    <col min="3" max="3" width="13.28515625" style="2" hidden="1" customWidth="1"/>
    <col min="4" max="4" width="15" style="2" hidden="1" customWidth="1"/>
    <col min="5" max="6" width="13.7109375" style="1" hidden="1" customWidth="1"/>
    <col min="7" max="7" width="46.42578125" style="1" customWidth="1"/>
    <col min="8" max="8" width="13.7109375" style="1" hidden="1" customWidth="1"/>
    <col min="9" max="9" width="14" style="1" hidden="1" customWidth="1"/>
    <col min="10" max="16" width="13.7109375" style="1" hidden="1" customWidth="1"/>
    <col min="17" max="17" width="13.5703125" style="1" hidden="1" customWidth="1"/>
    <col min="18" max="24" width="13.7109375" style="1" hidden="1" customWidth="1"/>
    <col min="25" max="25" width="11.42578125" style="1" hidden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81.7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6" s="4" customFormat="1" ht="0.6" customHeight="1">
      <c r="A3" s="92"/>
      <c r="B3" s="92"/>
      <c r="C3" s="92"/>
      <c r="D3" s="92"/>
      <c r="E3" s="92"/>
      <c r="F3" s="92"/>
      <c r="G3" s="92" t="s">
        <v>1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34" t="s">
        <v>2</v>
      </c>
      <c r="Y3" s="34"/>
    </row>
    <row r="4" spans="1:26" s="2" customFormat="1" ht="17.45" customHeight="1">
      <c r="A4" s="156" t="s">
        <v>3</v>
      </c>
      <c r="B4" s="151" t="s">
        <v>190</v>
      </c>
      <c r="C4" s="151" t="s">
        <v>192</v>
      </c>
      <c r="D4" s="151" t="s">
        <v>191</v>
      </c>
      <c r="E4" s="157" t="s">
        <v>4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6" s="2" customFormat="1" ht="87" customHeight="1">
      <c r="A5" s="156"/>
      <c r="B5" s="151"/>
      <c r="C5" s="151"/>
      <c r="D5" s="151"/>
      <c r="E5" s="150" t="s">
        <v>5</v>
      </c>
      <c r="F5" s="150" t="s">
        <v>6</v>
      </c>
      <c r="G5" s="150" t="s">
        <v>7</v>
      </c>
      <c r="H5" s="150" t="s">
        <v>8</v>
      </c>
      <c r="I5" s="150" t="s">
        <v>9</v>
      </c>
      <c r="J5" s="150" t="s">
        <v>10</v>
      </c>
      <c r="K5" s="150" t="s">
        <v>11</v>
      </c>
      <c r="L5" s="150" t="s">
        <v>12</v>
      </c>
      <c r="M5" s="150" t="s">
        <v>13</v>
      </c>
      <c r="N5" s="150" t="s">
        <v>14</v>
      </c>
      <c r="O5" s="150" t="s">
        <v>15</v>
      </c>
      <c r="P5" s="150" t="s">
        <v>16</v>
      </c>
      <c r="Q5" s="150" t="s">
        <v>17</v>
      </c>
      <c r="R5" s="150" t="s">
        <v>18</v>
      </c>
      <c r="S5" s="150" t="s">
        <v>19</v>
      </c>
      <c r="T5" s="150" t="s">
        <v>20</v>
      </c>
      <c r="U5" s="150" t="s">
        <v>21</v>
      </c>
      <c r="V5" s="150" t="s">
        <v>22</v>
      </c>
      <c r="W5" s="150" t="s">
        <v>23</v>
      </c>
      <c r="X5" s="150" t="s">
        <v>24</v>
      </c>
      <c r="Y5" s="150" t="s">
        <v>25</v>
      </c>
    </row>
    <row r="6" spans="1:26" s="2" customFormat="1" ht="70.150000000000006" customHeight="1">
      <c r="A6" s="156"/>
      <c r="B6" s="151"/>
      <c r="C6" s="151"/>
      <c r="D6" s="151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26" s="2" customFormat="1" ht="33.75" hidden="1" customHeight="1">
      <c r="A7" s="8" t="s">
        <v>26</v>
      </c>
      <c r="B7" s="46">
        <v>49185</v>
      </c>
      <c r="C7" s="46">
        <f>SUM(E7:Y7)</f>
        <v>48112</v>
      </c>
      <c r="D7" s="46"/>
      <c r="E7" s="25">
        <v>2068</v>
      </c>
      <c r="F7" s="25">
        <v>1426</v>
      </c>
      <c r="G7" s="25">
        <v>3312</v>
      </c>
      <c r="H7" s="25">
        <v>3013</v>
      </c>
      <c r="I7" s="25">
        <v>1381</v>
      </c>
      <c r="J7" s="25">
        <v>3235</v>
      </c>
      <c r="K7" s="25">
        <v>2215</v>
      </c>
      <c r="L7" s="25">
        <v>2793</v>
      </c>
      <c r="M7" s="25">
        <v>2281</v>
      </c>
      <c r="N7" s="25">
        <v>692</v>
      </c>
      <c r="O7" s="25">
        <v>1579</v>
      </c>
      <c r="P7" s="25">
        <v>1997</v>
      </c>
      <c r="Q7" s="25">
        <v>2796</v>
      </c>
      <c r="R7" s="25">
        <v>3011</v>
      </c>
      <c r="S7" s="25">
        <v>3199</v>
      </c>
      <c r="T7" s="25">
        <v>2334</v>
      </c>
      <c r="U7" s="25">
        <v>2066</v>
      </c>
      <c r="V7" s="25">
        <v>685</v>
      </c>
      <c r="W7" s="25">
        <v>1885</v>
      </c>
      <c r="X7" s="25">
        <v>3999</v>
      </c>
      <c r="Y7" s="25">
        <v>2145</v>
      </c>
    </row>
    <row r="8" spans="1:26" s="9" customFormat="1" ht="30" hidden="1" customHeight="1">
      <c r="A8" s="8" t="s">
        <v>27</v>
      </c>
      <c r="B8" s="46">
        <v>50391</v>
      </c>
      <c r="C8" s="46">
        <f>SUM(E8:Y8)</f>
        <v>49822</v>
      </c>
      <c r="D8" s="6">
        <f>C8/B8</f>
        <v>0.98870830108551133</v>
      </c>
      <c r="E8" s="25">
        <v>2280</v>
      </c>
      <c r="F8" s="25">
        <v>1434</v>
      </c>
      <c r="G8" s="25">
        <v>3597</v>
      </c>
      <c r="H8" s="25">
        <v>3022</v>
      </c>
      <c r="I8" s="25">
        <v>1524</v>
      </c>
      <c r="J8" s="25">
        <v>3226</v>
      </c>
      <c r="K8" s="25">
        <v>2329</v>
      </c>
      <c r="L8" s="25">
        <v>2824</v>
      </c>
      <c r="M8" s="25">
        <v>2281</v>
      </c>
      <c r="N8" s="25">
        <v>1032</v>
      </c>
      <c r="O8" s="25">
        <v>1579</v>
      </c>
      <c r="P8" s="25">
        <v>1997</v>
      </c>
      <c r="Q8" s="25">
        <v>2920</v>
      </c>
      <c r="R8" s="25">
        <v>3134</v>
      </c>
      <c r="S8" s="25">
        <v>3305</v>
      </c>
      <c r="T8" s="25">
        <v>2409</v>
      </c>
      <c r="U8" s="25">
        <v>2146</v>
      </c>
      <c r="V8" s="25">
        <v>510</v>
      </c>
      <c r="W8" s="25">
        <v>2128</v>
      </c>
      <c r="X8" s="25">
        <v>4000</v>
      </c>
      <c r="Y8" s="25">
        <v>2145</v>
      </c>
    </row>
    <row r="9" spans="1:26" s="9" customFormat="1" ht="26.25" hidden="1" customHeight="1">
      <c r="A9" s="10" t="s">
        <v>28</v>
      </c>
      <c r="B9" s="93">
        <f t="shared" ref="B9:Y9" si="0">B8/B7</f>
        <v>1.02451967063129</v>
      </c>
      <c r="C9" s="93">
        <f t="shared" si="0"/>
        <v>1.0355420685068175</v>
      </c>
      <c r="D9" s="6"/>
      <c r="E9" s="94">
        <f t="shared" si="0"/>
        <v>1.1025145067698259</v>
      </c>
      <c r="F9" s="94">
        <f t="shared" si="0"/>
        <v>1.0056100981767182</v>
      </c>
      <c r="G9" s="94">
        <f t="shared" si="0"/>
        <v>1.0860507246376812</v>
      </c>
      <c r="H9" s="94">
        <f t="shared" si="0"/>
        <v>1.0029870560902754</v>
      </c>
      <c r="I9" s="94">
        <f t="shared" si="0"/>
        <v>1.1035481535119478</v>
      </c>
      <c r="J9" s="94">
        <f t="shared" si="0"/>
        <v>0.9972179289026275</v>
      </c>
      <c r="K9" s="94">
        <f t="shared" si="0"/>
        <v>1.0514672686230249</v>
      </c>
      <c r="L9" s="94">
        <f t="shared" si="0"/>
        <v>1.0110991765127104</v>
      </c>
      <c r="M9" s="94">
        <f t="shared" si="0"/>
        <v>1</v>
      </c>
      <c r="N9" s="94">
        <f t="shared" si="0"/>
        <v>1.4913294797687862</v>
      </c>
      <c r="O9" s="94">
        <f t="shared" si="0"/>
        <v>1</v>
      </c>
      <c r="P9" s="94">
        <f t="shared" si="0"/>
        <v>1</v>
      </c>
      <c r="Q9" s="94">
        <f t="shared" si="0"/>
        <v>1.044349070100143</v>
      </c>
      <c r="R9" s="94">
        <f t="shared" si="0"/>
        <v>1.0408502158751245</v>
      </c>
      <c r="S9" s="94">
        <f t="shared" si="0"/>
        <v>1.0331353547983746</v>
      </c>
      <c r="T9" s="94">
        <f t="shared" si="0"/>
        <v>1.032133676092545</v>
      </c>
      <c r="U9" s="94">
        <f t="shared" si="0"/>
        <v>1.0387221684414327</v>
      </c>
      <c r="V9" s="94">
        <f t="shared" si="0"/>
        <v>0.74452554744525545</v>
      </c>
      <c r="W9" s="94">
        <f t="shared" si="0"/>
        <v>1.1289124668435013</v>
      </c>
      <c r="X9" s="94">
        <f t="shared" si="0"/>
        <v>1.000250062515629</v>
      </c>
      <c r="Y9" s="94">
        <f t="shared" si="0"/>
        <v>1</v>
      </c>
    </row>
    <row r="10" spans="1:26" s="9" customFormat="1" ht="32.25" hidden="1" customHeight="1">
      <c r="A10" s="8" t="s">
        <v>29</v>
      </c>
      <c r="B10" s="46">
        <v>47980</v>
      </c>
      <c r="C10" s="46">
        <f>SUM(E10:Y10)</f>
        <v>46111</v>
      </c>
      <c r="D10" s="6">
        <f>C10/B10</f>
        <v>0.96104626927886616</v>
      </c>
      <c r="E10" s="25">
        <v>1980</v>
      </c>
      <c r="F10" s="25">
        <v>1348</v>
      </c>
      <c r="G10" s="25">
        <v>3597</v>
      </c>
      <c r="H10" s="25">
        <v>2592</v>
      </c>
      <c r="I10" s="25">
        <v>1471</v>
      </c>
      <c r="J10" s="25">
        <v>2785</v>
      </c>
      <c r="K10" s="25">
        <v>2186</v>
      </c>
      <c r="L10" s="25">
        <v>2769</v>
      </c>
      <c r="M10" s="25">
        <v>2182</v>
      </c>
      <c r="N10" s="25">
        <v>1032</v>
      </c>
      <c r="O10" s="25">
        <v>1532</v>
      </c>
      <c r="P10" s="25">
        <v>1795</v>
      </c>
      <c r="Q10" s="25">
        <v>2698</v>
      </c>
      <c r="R10" s="25">
        <v>2994</v>
      </c>
      <c r="S10" s="25">
        <v>3305</v>
      </c>
      <c r="T10" s="25">
        <v>1750</v>
      </c>
      <c r="U10" s="25">
        <v>1845</v>
      </c>
      <c r="V10" s="25">
        <v>510</v>
      </c>
      <c r="W10" s="25">
        <v>1946</v>
      </c>
      <c r="X10" s="25">
        <v>3809</v>
      </c>
      <c r="Y10" s="25">
        <v>1985</v>
      </c>
    </row>
    <row r="11" spans="1:26" s="9" customFormat="1" ht="29.25" hidden="1" customHeight="1">
      <c r="A11" s="8" t="s">
        <v>30</v>
      </c>
      <c r="B11" s="93">
        <v>0.94</v>
      </c>
      <c r="C11" s="93">
        <v>0.94</v>
      </c>
      <c r="D11" s="6"/>
      <c r="E11" s="94">
        <f t="shared" ref="E11:Y11" si="1">E10/E8</f>
        <v>0.86842105263157898</v>
      </c>
      <c r="F11" s="94">
        <f t="shared" si="1"/>
        <v>0.94002789400278941</v>
      </c>
      <c r="G11" s="94">
        <f t="shared" si="1"/>
        <v>1</v>
      </c>
      <c r="H11" s="94">
        <f t="shared" si="1"/>
        <v>0.85771012574454009</v>
      </c>
      <c r="I11" s="94">
        <f t="shared" si="1"/>
        <v>0.96522309711286092</v>
      </c>
      <c r="J11" s="94">
        <f t="shared" si="1"/>
        <v>0.86329820210787356</v>
      </c>
      <c r="K11" s="94">
        <f t="shared" si="1"/>
        <v>0.93860025762129673</v>
      </c>
      <c r="L11" s="94">
        <f t="shared" si="1"/>
        <v>0.98052407932011332</v>
      </c>
      <c r="M11" s="94">
        <f t="shared" si="1"/>
        <v>0.95659798334064006</v>
      </c>
      <c r="N11" s="94">
        <f t="shared" si="1"/>
        <v>1</v>
      </c>
      <c r="O11" s="94">
        <f t="shared" si="1"/>
        <v>0.97023432552248257</v>
      </c>
      <c r="P11" s="94">
        <f t="shared" si="1"/>
        <v>0.89884827240861287</v>
      </c>
      <c r="Q11" s="94">
        <f t="shared" si="1"/>
        <v>0.92397260273972603</v>
      </c>
      <c r="R11" s="94">
        <f t="shared" si="1"/>
        <v>0.95532865347798346</v>
      </c>
      <c r="S11" s="94">
        <f t="shared" si="1"/>
        <v>1</v>
      </c>
      <c r="T11" s="94">
        <f t="shared" si="1"/>
        <v>0.72644250726442505</v>
      </c>
      <c r="U11" s="94">
        <f t="shared" si="1"/>
        <v>0.85973904939422185</v>
      </c>
      <c r="V11" s="94">
        <f t="shared" si="1"/>
        <v>1</v>
      </c>
      <c r="W11" s="94">
        <f t="shared" si="1"/>
        <v>0.91447368421052633</v>
      </c>
      <c r="X11" s="94">
        <f t="shared" si="1"/>
        <v>0.95225000000000004</v>
      </c>
      <c r="Y11" s="94">
        <f t="shared" si="1"/>
        <v>0.92540792540792538</v>
      </c>
    </row>
    <row r="12" spans="1:26" s="9" customFormat="1" ht="30" hidden="1" customHeight="1">
      <c r="A12" s="88" t="s">
        <v>31</v>
      </c>
      <c r="B12" s="95">
        <v>14055</v>
      </c>
      <c r="C12" s="95">
        <f>SUM(E12:Y12)</f>
        <v>3587</v>
      </c>
      <c r="D12" s="96"/>
      <c r="E12" s="97"/>
      <c r="F12" s="97">
        <v>70</v>
      </c>
      <c r="G12" s="97">
        <v>2550</v>
      </c>
      <c r="H12" s="98"/>
      <c r="I12" s="98"/>
      <c r="J12" s="98"/>
      <c r="K12" s="98"/>
      <c r="L12" s="98"/>
      <c r="M12" s="98"/>
      <c r="N12" s="98"/>
      <c r="O12" s="98"/>
      <c r="P12" s="98"/>
      <c r="Q12" s="98">
        <v>240</v>
      </c>
      <c r="R12" s="98"/>
      <c r="S12" s="98">
        <v>557</v>
      </c>
      <c r="T12" s="98">
        <v>170</v>
      </c>
      <c r="U12" s="98"/>
      <c r="V12" s="98"/>
      <c r="W12" s="98"/>
      <c r="X12" s="98"/>
      <c r="Y12" s="98"/>
    </row>
    <row r="13" spans="1:26" s="9" customFormat="1" ht="34.5" hidden="1" customHeight="1">
      <c r="A13" s="10" t="s">
        <v>32</v>
      </c>
      <c r="B13" s="6">
        <f>B12/B8</f>
        <v>0.27891885455736143</v>
      </c>
      <c r="C13" s="6">
        <f>C12/C8</f>
        <v>7.1996306852394526E-2</v>
      </c>
      <c r="D13" s="6"/>
      <c r="E13" s="24">
        <f t="shared" ref="E13:Y13" si="2">E12/E8</f>
        <v>0</v>
      </c>
      <c r="F13" s="24">
        <f t="shared" si="2"/>
        <v>4.8814504881450491E-2</v>
      </c>
      <c r="G13" s="24">
        <f t="shared" si="2"/>
        <v>0.70892410341951628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8.2191780821917804E-2</v>
      </c>
      <c r="R13" s="24">
        <f t="shared" si="2"/>
        <v>0</v>
      </c>
      <c r="S13" s="24">
        <f t="shared" si="2"/>
        <v>0.16853252647503783</v>
      </c>
      <c r="T13" s="24">
        <f t="shared" si="2"/>
        <v>7.0568700705687007E-2</v>
      </c>
      <c r="U13" s="24">
        <f t="shared" si="2"/>
        <v>0</v>
      </c>
      <c r="V13" s="24">
        <f t="shared" si="2"/>
        <v>0</v>
      </c>
      <c r="W13" s="24">
        <f t="shared" si="2"/>
        <v>0</v>
      </c>
      <c r="X13" s="24">
        <f t="shared" si="2"/>
        <v>0</v>
      </c>
      <c r="Y13" s="24">
        <f t="shared" si="2"/>
        <v>0</v>
      </c>
    </row>
    <row r="14" spans="1:26" s="9" customFormat="1" ht="32.25" hidden="1" customHeight="1">
      <c r="A14" s="88" t="s">
        <v>33</v>
      </c>
      <c r="B14" s="95">
        <v>4144</v>
      </c>
      <c r="C14" s="95">
        <f>SUM(E14:Y14)</f>
        <v>1790</v>
      </c>
      <c r="D14" s="96"/>
      <c r="E14" s="99"/>
      <c r="F14" s="99"/>
      <c r="G14" s="99">
        <v>1790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6" s="9" customFormat="1" ht="51.75" hidden="1" customHeight="1">
      <c r="A15" s="8" t="s">
        <v>34</v>
      </c>
      <c r="B15" s="46">
        <v>20000.3</v>
      </c>
      <c r="C15" s="46">
        <v>20000</v>
      </c>
      <c r="D15" s="6">
        <f>C15/B15</f>
        <v>0.9999850002249967</v>
      </c>
      <c r="E15" s="25">
        <v>1214</v>
      </c>
      <c r="F15" s="25">
        <v>599</v>
      </c>
      <c r="G15" s="25">
        <v>1456</v>
      </c>
      <c r="H15" s="25">
        <v>1166.4000000000001</v>
      </c>
      <c r="I15" s="25">
        <v>648</v>
      </c>
      <c r="J15" s="25">
        <v>1046</v>
      </c>
      <c r="K15" s="25">
        <v>965.7</v>
      </c>
      <c r="L15" s="25">
        <v>1272</v>
      </c>
      <c r="M15" s="25">
        <v>779.2</v>
      </c>
      <c r="N15" s="25">
        <v>418</v>
      </c>
      <c r="O15" s="25">
        <v>542</v>
      </c>
      <c r="P15" s="25">
        <v>1129</v>
      </c>
      <c r="Q15" s="25">
        <v>1318</v>
      </c>
      <c r="R15" s="25">
        <v>1036</v>
      </c>
      <c r="S15" s="25">
        <v>1268.5</v>
      </c>
      <c r="T15" s="25">
        <v>857</v>
      </c>
      <c r="U15" s="25">
        <v>661</v>
      </c>
      <c r="V15" s="25">
        <v>187.6</v>
      </c>
      <c r="W15" s="25">
        <v>1099</v>
      </c>
      <c r="X15" s="25">
        <v>1550</v>
      </c>
      <c r="Y15" s="25">
        <v>787</v>
      </c>
    </row>
    <row r="16" spans="1:26" s="2" customFormat="1" ht="51.75" hidden="1" customHeight="1">
      <c r="A16" s="8" t="s">
        <v>35</v>
      </c>
      <c r="B16" s="43">
        <v>11053</v>
      </c>
      <c r="C16" s="43">
        <f>SUM(E16:Y16)</f>
        <v>11553.500000000002</v>
      </c>
      <c r="D16" s="6">
        <f>C16/B16</f>
        <v>1.0452818239392021</v>
      </c>
      <c r="E16" s="100">
        <v>268.39999999999998</v>
      </c>
      <c r="F16" s="100">
        <v>181.8</v>
      </c>
      <c r="G16" s="100">
        <v>597.6</v>
      </c>
      <c r="H16" s="100">
        <v>1396.4</v>
      </c>
      <c r="I16" s="100">
        <v>363.2</v>
      </c>
      <c r="J16" s="100">
        <v>496.3</v>
      </c>
      <c r="K16" s="100">
        <v>781</v>
      </c>
      <c r="L16" s="100">
        <v>850.5</v>
      </c>
      <c r="M16" s="100">
        <v>782.1</v>
      </c>
      <c r="N16" s="100">
        <v>210</v>
      </c>
      <c r="O16" s="100">
        <v>484.8</v>
      </c>
      <c r="P16" s="100">
        <v>248.3</v>
      </c>
      <c r="Q16" s="100">
        <v>516.20000000000005</v>
      </c>
      <c r="R16" s="100">
        <v>356</v>
      </c>
      <c r="S16" s="100">
        <v>868</v>
      </c>
      <c r="T16" s="100">
        <v>561.20000000000005</v>
      </c>
      <c r="U16" s="100">
        <v>219.8</v>
      </c>
      <c r="V16" s="100">
        <v>145.1</v>
      </c>
      <c r="W16" s="100">
        <v>605.70000000000005</v>
      </c>
      <c r="X16" s="100">
        <v>1368.7</v>
      </c>
      <c r="Y16" s="100">
        <v>252.4</v>
      </c>
      <c r="Z16" s="14"/>
    </row>
    <row r="17" spans="1:26" s="2" customFormat="1" ht="51.75" hidden="1" customHeight="1">
      <c r="A17" s="10" t="s">
        <v>36</v>
      </c>
      <c r="B17" s="6">
        <f>B16/B15</f>
        <v>0.5526417103743444</v>
      </c>
      <c r="C17" s="6">
        <f>C16/C15</f>
        <v>0.57767500000000005</v>
      </c>
      <c r="D17" s="6"/>
      <c r="E17" s="24">
        <f t="shared" ref="E17:W17" si="3">E16/E15</f>
        <v>0.22108731466227347</v>
      </c>
      <c r="F17" s="24">
        <f t="shared" si="3"/>
        <v>0.30350584307178635</v>
      </c>
      <c r="G17" s="24">
        <f t="shared" si="3"/>
        <v>0.41043956043956048</v>
      </c>
      <c r="H17" s="24">
        <f t="shared" si="3"/>
        <v>1.19718792866941</v>
      </c>
      <c r="I17" s="24">
        <f t="shared" si="3"/>
        <v>0.56049382716049378</v>
      </c>
      <c r="J17" s="24">
        <f t="shared" si="3"/>
        <v>0.47447418738049713</v>
      </c>
      <c r="K17" s="24">
        <f t="shared" si="3"/>
        <v>0.8087397742570156</v>
      </c>
      <c r="L17" s="24">
        <f t="shared" si="3"/>
        <v>0.66863207547169812</v>
      </c>
      <c r="M17" s="24">
        <f t="shared" si="3"/>
        <v>1.0037217659137576</v>
      </c>
      <c r="N17" s="24">
        <f t="shared" si="3"/>
        <v>0.50239234449760761</v>
      </c>
      <c r="O17" s="24">
        <f t="shared" si="3"/>
        <v>0.89446494464944648</v>
      </c>
      <c r="P17" s="24">
        <f t="shared" si="3"/>
        <v>0.21992914083259524</v>
      </c>
      <c r="Q17" s="24">
        <f t="shared" si="3"/>
        <v>0.39165402124430959</v>
      </c>
      <c r="R17" s="24">
        <f t="shared" si="3"/>
        <v>0.34362934362934361</v>
      </c>
      <c r="S17" s="24">
        <f t="shared" si="3"/>
        <v>0.68427276310603069</v>
      </c>
      <c r="T17" s="24">
        <f t="shared" si="3"/>
        <v>0.65484247374562432</v>
      </c>
      <c r="U17" s="24">
        <f t="shared" si="3"/>
        <v>0.33252647503782151</v>
      </c>
      <c r="V17" s="24">
        <f t="shared" si="3"/>
        <v>0.77345415778251603</v>
      </c>
      <c r="W17" s="24">
        <f t="shared" si="3"/>
        <v>0.55113739763421299</v>
      </c>
      <c r="X17" s="24">
        <v>0.72699999999999998</v>
      </c>
      <c r="Y17" s="24">
        <f>Y16/Y15</f>
        <v>0.32071156289707753</v>
      </c>
      <c r="Z17" s="15"/>
    </row>
    <row r="18" spans="1:26" s="2" customFormat="1" ht="51.75" hidden="1" customHeight="1">
      <c r="A18" s="8" t="s">
        <v>37</v>
      </c>
      <c r="B18" s="6">
        <v>0.86799999999999999</v>
      </c>
      <c r="C18" s="6">
        <v>0.88200000000000001</v>
      </c>
      <c r="D18" s="6"/>
      <c r="E18" s="24">
        <v>0.46400000000000002</v>
      </c>
      <c r="F18" s="24">
        <v>0.46700000000000003</v>
      </c>
      <c r="G18" s="24">
        <v>0.84199999999999997</v>
      </c>
      <c r="H18" s="24">
        <v>0.81100000000000005</v>
      </c>
      <c r="I18" s="24">
        <v>1.038</v>
      </c>
      <c r="J18" s="24">
        <v>1.083</v>
      </c>
      <c r="K18" s="24">
        <v>2.1429999999999998</v>
      </c>
      <c r="L18" s="24">
        <v>1.0509999999999999</v>
      </c>
      <c r="M18" s="24">
        <v>0.63500000000000001</v>
      </c>
      <c r="N18" s="24">
        <v>1.077</v>
      </c>
      <c r="O18" s="24">
        <v>0.67700000000000005</v>
      </c>
      <c r="P18" s="24">
        <v>0.59299999999999997</v>
      </c>
      <c r="Q18" s="24">
        <v>0.6</v>
      </c>
      <c r="R18" s="24">
        <v>0.85699999999999998</v>
      </c>
      <c r="S18" s="24">
        <v>0.88300000000000001</v>
      </c>
      <c r="T18" s="24">
        <v>0.30599999999999999</v>
      </c>
      <c r="U18" s="24">
        <v>0.8</v>
      </c>
      <c r="V18" s="24">
        <v>0.69299999999999995</v>
      </c>
      <c r="W18" s="24">
        <v>0.75</v>
      </c>
      <c r="X18" s="24">
        <v>1.319</v>
      </c>
      <c r="Y18" s="24">
        <v>1.4259999999999999</v>
      </c>
      <c r="Z18" s="15"/>
    </row>
    <row r="19" spans="1:26" s="2" customFormat="1" ht="51.75" hidden="1" customHeight="1">
      <c r="A19" s="8" t="s">
        <v>38</v>
      </c>
      <c r="B19" s="6">
        <v>0.65500000000000003</v>
      </c>
      <c r="C19" s="6">
        <v>0.61199999999999999</v>
      </c>
      <c r="D19" s="6"/>
      <c r="E19" s="24">
        <v>0.95099999999999996</v>
      </c>
      <c r="F19" s="24">
        <v>0.26700000000000002</v>
      </c>
      <c r="G19" s="24">
        <v>1.1719999999999999</v>
      </c>
      <c r="H19" s="24">
        <v>0.52600000000000002</v>
      </c>
      <c r="I19" s="24">
        <v>0.625</v>
      </c>
      <c r="J19" s="24">
        <v>1.1180000000000001</v>
      </c>
      <c r="K19" s="24">
        <v>3.464</v>
      </c>
      <c r="L19" s="24">
        <v>0.377</v>
      </c>
      <c r="M19" s="24">
        <v>0.4</v>
      </c>
      <c r="N19" s="24">
        <v>1.548</v>
      </c>
      <c r="O19" s="24">
        <v>0.63300000000000001</v>
      </c>
      <c r="P19" s="24">
        <v>5.6000000000000001E-2</v>
      </c>
      <c r="Q19" s="24">
        <v>0.42199999999999999</v>
      </c>
      <c r="R19" s="24">
        <v>8.6999999999999994E-2</v>
      </c>
      <c r="S19" s="24">
        <v>0.97899999999999998</v>
      </c>
      <c r="T19" s="24">
        <v>0.313</v>
      </c>
      <c r="U19" s="24">
        <v>0</v>
      </c>
      <c r="V19" s="24">
        <v>1.6830000000000001</v>
      </c>
      <c r="W19" s="24">
        <v>0.752</v>
      </c>
      <c r="X19" s="24">
        <v>0.54900000000000004</v>
      </c>
      <c r="Y19" s="24">
        <v>0.152</v>
      </c>
      <c r="Z19" s="15"/>
    </row>
    <row r="20" spans="1:26" s="9" customFormat="1" ht="37.5" hidden="1" customHeight="1">
      <c r="A20" s="16" t="s">
        <v>39</v>
      </c>
      <c r="B20" s="21">
        <v>93232</v>
      </c>
      <c r="C20" s="21">
        <f>SUM(E20:Y20)</f>
        <v>100529</v>
      </c>
      <c r="D20" s="6">
        <f>C20/B20</f>
        <v>1.0782671185858932</v>
      </c>
      <c r="E20" s="20">
        <v>7450</v>
      </c>
      <c r="F20" s="20">
        <v>3328</v>
      </c>
      <c r="G20" s="20">
        <v>5500</v>
      </c>
      <c r="H20" s="20">
        <v>6469</v>
      </c>
      <c r="I20" s="20">
        <v>3383</v>
      </c>
      <c r="J20" s="20">
        <v>7874</v>
      </c>
      <c r="K20" s="20">
        <v>2903</v>
      </c>
      <c r="L20" s="20">
        <v>4065</v>
      </c>
      <c r="M20" s="20">
        <v>5356</v>
      </c>
      <c r="N20" s="20">
        <v>1683</v>
      </c>
      <c r="O20" s="20">
        <v>2415</v>
      </c>
      <c r="P20" s="20">
        <v>5502</v>
      </c>
      <c r="Q20" s="20">
        <v>7063</v>
      </c>
      <c r="R20" s="20">
        <v>4830</v>
      </c>
      <c r="S20" s="20">
        <v>7951</v>
      </c>
      <c r="T20" s="20">
        <v>4344</v>
      </c>
      <c r="U20" s="20">
        <v>2600</v>
      </c>
      <c r="V20" s="20">
        <v>2415</v>
      </c>
      <c r="W20" s="20">
        <v>6100</v>
      </c>
      <c r="X20" s="20">
        <v>6912</v>
      </c>
      <c r="Y20" s="20">
        <v>2386</v>
      </c>
    </row>
    <row r="21" spans="1:26" s="9" customFormat="1" ht="51.75" hidden="1" customHeight="1">
      <c r="A21" s="19" t="s">
        <v>40</v>
      </c>
      <c r="B21" s="21">
        <v>0</v>
      </c>
      <c r="C21" s="21">
        <f>SUM(E21:Y21)</f>
        <v>0</v>
      </c>
      <c r="D21" s="6" t="e">
        <f>C21/B21</f>
        <v>#DIV/0!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6" s="9" customFormat="1" ht="51.75" hidden="1" customHeight="1">
      <c r="A22" s="19" t="s">
        <v>41</v>
      </c>
      <c r="B22" s="6">
        <f>B21/B20</f>
        <v>0</v>
      </c>
      <c r="C22" s="6">
        <f>C21/C20</f>
        <v>0</v>
      </c>
      <c r="D22" s="6"/>
      <c r="E22" s="24">
        <f t="shared" ref="E22:Y22" si="4">E21/E20</f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Q22" s="24">
        <f t="shared" si="4"/>
        <v>0</v>
      </c>
      <c r="R22" s="24">
        <f t="shared" si="4"/>
        <v>0</v>
      </c>
      <c r="S22" s="24">
        <f t="shared" si="4"/>
        <v>0</v>
      </c>
      <c r="T22" s="24">
        <f t="shared" si="4"/>
        <v>0</v>
      </c>
      <c r="U22" s="24">
        <f t="shared" si="4"/>
        <v>0</v>
      </c>
      <c r="V22" s="24">
        <f t="shared" si="4"/>
        <v>0</v>
      </c>
      <c r="W22" s="24">
        <f t="shared" si="4"/>
        <v>0</v>
      </c>
      <c r="X22" s="24">
        <f t="shared" si="4"/>
        <v>0</v>
      </c>
      <c r="Y22" s="24">
        <f t="shared" si="4"/>
        <v>0</v>
      </c>
    </row>
    <row r="23" spans="1:26" s="9" customFormat="1" ht="51.75" hidden="1" customHeight="1">
      <c r="A23" s="19" t="s">
        <v>42</v>
      </c>
      <c r="B23" s="21">
        <v>0</v>
      </c>
      <c r="C23" s="21">
        <f>SUM(E23:Y23)</f>
        <v>0</v>
      </c>
      <c r="D23" s="6" t="e">
        <f>C23/B23</f>
        <v>#DIV/0!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6" s="9" customFormat="1" ht="51.75" hidden="1" customHeight="1">
      <c r="A24" s="19" t="s">
        <v>43</v>
      </c>
      <c r="B24" s="6" t="e">
        <f>B23/B21</f>
        <v>#DIV/0!</v>
      </c>
      <c r="C24" s="6" t="e">
        <f>C23/C21</f>
        <v>#DIV/0!</v>
      </c>
      <c r="D24" s="6"/>
      <c r="E24" s="24" t="e">
        <f>E23/E21</f>
        <v>#DIV/0!</v>
      </c>
      <c r="F24" s="24" t="e">
        <f t="shared" ref="F24:Y24" si="5">F23/F21</f>
        <v>#DIV/0!</v>
      </c>
      <c r="G24" s="24" t="e">
        <f t="shared" si="5"/>
        <v>#DIV/0!</v>
      </c>
      <c r="H24" s="24" t="e">
        <f t="shared" si="5"/>
        <v>#DIV/0!</v>
      </c>
      <c r="I24" s="24" t="e">
        <f t="shared" si="5"/>
        <v>#DIV/0!</v>
      </c>
      <c r="J24" s="24" t="e">
        <f t="shared" si="5"/>
        <v>#DIV/0!</v>
      </c>
      <c r="K24" s="24" t="e">
        <f t="shared" si="5"/>
        <v>#DIV/0!</v>
      </c>
      <c r="L24" s="24" t="e">
        <f t="shared" si="5"/>
        <v>#DIV/0!</v>
      </c>
      <c r="M24" s="24" t="e">
        <f t="shared" si="5"/>
        <v>#DIV/0!</v>
      </c>
      <c r="N24" s="24" t="e">
        <f t="shared" si="5"/>
        <v>#DIV/0!</v>
      </c>
      <c r="O24" s="24" t="e">
        <f t="shared" si="5"/>
        <v>#DIV/0!</v>
      </c>
      <c r="P24" s="24" t="e">
        <f t="shared" si="5"/>
        <v>#DIV/0!</v>
      </c>
      <c r="Q24" s="24" t="e">
        <f t="shared" si="5"/>
        <v>#DIV/0!</v>
      </c>
      <c r="R24" s="24" t="e">
        <f t="shared" si="5"/>
        <v>#DIV/0!</v>
      </c>
      <c r="S24" s="24" t="e">
        <f t="shared" si="5"/>
        <v>#DIV/0!</v>
      </c>
      <c r="T24" s="24" t="e">
        <f t="shared" si="5"/>
        <v>#DIV/0!</v>
      </c>
      <c r="U24" s="24" t="e">
        <f t="shared" si="5"/>
        <v>#DIV/0!</v>
      </c>
      <c r="V24" s="24" t="e">
        <f t="shared" si="5"/>
        <v>#DIV/0!</v>
      </c>
      <c r="W24" s="24" t="e">
        <f t="shared" si="5"/>
        <v>#DIV/0!</v>
      </c>
      <c r="X24" s="24" t="e">
        <f t="shared" si="5"/>
        <v>#DIV/0!</v>
      </c>
      <c r="Y24" s="24" t="e">
        <f t="shared" si="5"/>
        <v>#DIV/0!</v>
      </c>
    </row>
    <row r="25" spans="1:26" s="86" customFormat="1" ht="28.5" hidden="1" customHeight="1">
      <c r="A25" s="88" t="s">
        <v>44</v>
      </c>
      <c r="B25" s="101">
        <v>64815</v>
      </c>
      <c r="C25" s="101">
        <f>SUM(E25:Y25)</f>
        <v>6507</v>
      </c>
      <c r="D25" s="96"/>
      <c r="E25" s="89">
        <v>440</v>
      </c>
      <c r="F25" s="89"/>
      <c r="G25" s="89">
        <v>5350</v>
      </c>
      <c r="H25" s="85">
        <v>370</v>
      </c>
      <c r="I25" s="85"/>
      <c r="J25" s="85"/>
      <c r="K25" s="85"/>
      <c r="L25" s="85"/>
      <c r="M25" s="85"/>
      <c r="N25" s="85"/>
      <c r="O25" s="85"/>
      <c r="P25" s="85"/>
      <c r="Q25" s="85">
        <v>40</v>
      </c>
      <c r="R25" s="85"/>
      <c r="S25" s="85">
        <v>227</v>
      </c>
      <c r="T25" s="85">
        <v>30</v>
      </c>
      <c r="U25" s="85"/>
      <c r="V25" s="85"/>
      <c r="W25" s="85"/>
      <c r="X25" s="85">
        <v>50</v>
      </c>
      <c r="Y25" s="85"/>
    </row>
    <row r="26" spans="1:26" s="9" customFormat="1" ht="30" hidden="1" customHeight="1">
      <c r="A26" s="10" t="s">
        <v>45</v>
      </c>
      <c r="B26" s="22">
        <f t="shared" ref="B26:Y26" si="6">B25/B20</f>
        <v>0.69520121846576288</v>
      </c>
      <c r="C26" s="22">
        <f t="shared" si="6"/>
        <v>6.4727591043380522E-2</v>
      </c>
      <c r="D26" s="6"/>
      <c r="E26" s="23">
        <f t="shared" si="6"/>
        <v>5.9060402684563758E-2</v>
      </c>
      <c r="F26" s="23">
        <f t="shared" si="6"/>
        <v>0</v>
      </c>
      <c r="G26" s="23">
        <f>G25/G20</f>
        <v>0.97272727272727277</v>
      </c>
      <c r="H26" s="23">
        <f t="shared" si="6"/>
        <v>5.7195857164940488E-2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5.66331587144273E-3</v>
      </c>
      <c r="R26" s="23">
        <f t="shared" si="6"/>
        <v>0</v>
      </c>
      <c r="S26" s="23">
        <f t="shared" si="6"/>
        <v>2.8549867941139478E-2</v>
      </c>
      <c r="T26" s="23">
        <f t="shared" si="6"/>
        <v>6.9060773480662981E-3</v>
      </c>
      <c r="U26" s="23">
        <f t="shared" si="6"/>
        <v>0</v>
      </c>
      <c r="V26" s="23">
        <f t="shared" si="6"/>
        <v>0</v>
      </c>
      <c r="W26" s="23">
        <f t="shared" si="6"/>
        <v>0</v>
      </c>
      <c r="X26" s="23">
        <f t="shared" si="6"/>
        <v>7.2337962962962963E-3</v>
      </c>
      <c r="Y26" s="23">
        <f t="shared" si="6"/>
        <v>0</v>
      </c>
    </row>
    <row r="27" spans="1:26" s="84" customFormat="1" ht="30" hidden="1" customHeight="1">
      <c r="A27" s="102" t="s">
        <v>188</v>
      </c>
      <c r="B27" s="103">
        <v>268</v>
      </c>
      <c r="C27" s="21">
        <f>SUM(E27:Y27)</f>
        <v>16</v>
      </c>
      <c r="D27" s="104"/>
      <c r="E27" s="31">
        <v>5</v>
      </c>
      <c r="F27" s="31"/>
      <c r="G27" s="31">
        <v>6</v>
      </c>
      <c r="H27" s="31">
        <v>2</v>
      </c>
      <c r="I27" s="31"/>
      <c r="J27" s="31"/>
      <c r="K27" s="31"/>
      <c r="L27" s="31"/>
      <c r="M27" s="31"/>
      <c r="N27" s="31"/>
      <c r="O27" s="31"/>
      <c r="P27" s="31"/>
      <c r="Q27" s="31">
        <v>1</v>
      </c>
      <c r="R27" s="31"/>
      <c r="S27" s="31">
        <v>2</v>
      </c>
      <c r="T27" s="31"/>
      <c r="U27" s="31"/>
      <c r="V27" s="31"/>
      <c r="W27" s="31"/>
      <c r="X27" s="31"/>
      <c r="Y27" s="31"/>
    </row>
    <row r="28" spans="1:26" s="9" customFormat="1" ht="30" hidden="1" customHeight="1">
      <c r="A28" s="90" t="s">
        <v>46</v>
      </c>
      <c r="B28" s="101">
        <v>31856</v>
      </c>
      <c r="C28" s="101">
        <f>SUM(E28:Y28)</f>
        <v>5500</v>
      </c>
      <c r="D28" s="96"/>
      <c r="E28" s="89"/>
      <c r="F28" s="89"/>
      <c r="G28" s="89">
        <v>5500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6" s="9" customFormat="1" ht="30" hidden="1" customHeight="1">
      <c r="A29" s="10" t="s">
        <v>45</v>
      </c>
      <c r="B29" s="6">
        <f t="shared" ref="B29:Y29" si="7">B28/B20</f>
        <v>0.34168525828041874</v>
      </c>
      <c r="C29" s="6">
        <f t="shared" si="7"/>
        <v>5.4710581026370497E-2</v>
      </c>
      <c r="D29" s="6"/>
      <c r="E29" s="24">
        <f t="shared" si="7"/>
        <v>0</v>
      </c>
      <c r="F29" s="24">
        <f t="shared" si="7"/>
        <v>0</v>
      </c>
      <c r="G29" s="24">
        <f t="shared" si="7"/>
        <v>1</v>
      </c>
      <c r="H29" s="24">
        <f t="shared" si="7"/>
        <v>0</v>
      </c>
      <c r="I29" s="24">
        <f t="shared" si="7"/>
        <v>0</v>
      </c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 t="shared" si="7"/>
        <v>0</v>
      </c>
      <c r="Q29" s="24">
        <f t="shared" si="7"/>
        <v>0</v>
      </c>
      <c r="R29" s="24">
        <f t="shared" si="7"/>
        <v>0</v>
      </c>
      <c r="S29" s="24">
        <f t="shared" si="7"/>
        <v>0</v>
      </c>
      <c r="T29" s="24">
        <f t="shared" si="7"/>
        <v>0</v>
      </c>
      <c r="U29" s="24">
        <f t="shared" si="7"/>
        <v>0</v>
      </c>
      <c r="V29" s="24">
        <f t="shared" si="7"/>
        <v>0</v>
      </c>
      <c r="W29" s="24">
        <f t="shared" si="7"/>
        <v>0</v>
      </c>
      <c r="X29" s="24">
        <f t="shared" si="7"/>
        <v>0</v>
      </c>
      <c r="Y29" s="24">
        <f t="shared" si="7"/>
        <v>0</v>
      </c>
    </row>
    <row r="30" spans="1:26" s="9" customFormat="1" ht="30" hidden="1" customHeight="1">
      <c r="A30" s="8" t="s">
        <v>193</v>
      </c>
      <c r="B30" s="21">
        <v>102447</v>
      </c>
      <c r="C30" s="21">
        <f>SUM(E30:Y30)</f>
        <v>111691</v>
      </c>
      <c r="D30" s="6">
        <f>C30/B30</f>
        <v>1.0902320224115885</v>
      </c>
      <c r="E30" s="25">
        <v>1313</v>
      </c>
      <c r="F30" s="25">
        <v>2654</v>
      </c>
      <c r="G30" s="25">
        <v>12055</v>
      </c>
      <c r="H30" s="25">
        <v>7721</v>
      </c>
      <c r="I30" s="25">
        <v>7872</v>
      </c>
      <c r="J30" s="25">
        <v>5664</v>
      </c>
      <c r="K30" s="25">
        <v>3828</v>
      </c>
      <c r="L30" s="25">
        <v>4764</v>
      </c>
      <c r="M30" s="25">
        <v>3224</v>
      </c>
      <c r="N30" s="25">
        <v>4170</v>
      </c>
      <c r="O30" s="25">
        <v>4426</v>
      </c>
      <c r="P30" s="25">
        <v>5536</v>
      </c>
      <c r="Q30" s="25">
        <v>6072</v>
      </c>
      <c r="R30" s="25">
        <v>3878</v>
      </c>
      <c r="S30" s="25">
        <v>5992</v>
      </c>
      <c r="T30" s="25">
        <v>5365</v>
      </c>
      <c r="U30" s="25">
        <v>1827</v>
      </c>
      <c r="V30" s="25">
        <v>2003</v>
      </c>
      <c r="W30" s="25">
        <v>8497</v>
      </c>
      <c r="X30" s="25">
        <v>8348</v>
      </c>
      <c r="Y30" s="25">
        <v>6482</v>
      </c>
    </row>
    <row r="31" spans="1:26" s="9" customFormat="1" ht="30" hidden="1" customHeight="1">
      <c r="A31" s="10" t="s">
        <v>47</v>
      </c>
      <c r="B31" s="21"/>
      <c r="C31" s="21">
        <f>SUM(E31:Y31)</f>
        <v>0</v>
      </c>
      <c r="D31" s="6" t="e">
        <f>C31/B31</f>
        <v>#DIV/0!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6" s="9" customFormat="1" ht="30" hidden="1" customHeight="1">
      <c r="A32" s="10" t="s">
        <v>41</v>
      </c>
      <c r="B32" s="24">
        <f>B31/B30</f>
        <v>0</v>
      </c>
      <c r="C32" s="24">
        <f>C31/C30</f>
        <v>0</v>
      </c>
      <c r="D32" s="6" t="e">
        <f>C32/B32</f>
        <v>#DIV/0!</v>
      </c>
      <c r="E32" s="24">
        <f>E31/E30</f>
        <v>0</v>
      </c>
      <c r="F32" s="24">
        <f t="shared" ref="F32:Y32" si="8">F31/F30</f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24">
        <f t="shared" si="8"/>
        <v>0</v>
      </c>
      <c r="O32" s="24">
        <f t="shared" si="8"/>
        <v>0</v>
      </c>
      <c r="P32" s="24">
        <f>P31/Q30</f>
        <v>0</v>
      </c>
      <c r="Q32" s="24">
        <f>Q31/R30</f>
        <v>0</v>
      </c>
      <c r="R32" s="24">
        <f>R31/S30</f>
        <v>0</v>
      </c>
      <c r="S32" s="24">
        <f>S31/T30</f>
        <v>0</v>
      </c>
      <c r="T32" s="24">
        <f t="shared" si="8"/>
        <v>0</v>
      </c>
      <c r="U32" s="24">
        <f t="shared" si="8"/>
        <v>0</v>
      </c>
      <c r="V32" s="24">
        <f t="shared" si="8"/>
        <v>0</v>
      </c>
      <c r="W32" s="24">
        <f t="shared" si="8"/>
        <v>0</v>
      </c>
      <c r="X32" s="24">
        <f t="shared" si="8"/>
        <v>0</v>
      </c>
      <c r="Y32" s="24">
        <f t="shared" si="8"/>
        <v>0</v>
      </c>
    </row>
    <row r="33" spans="1:29" s="9" customFormat="1" ht="30" hidden="1" customHeight="1">
      <c r="A33" s="88" t="s">
        <v>48</v>
      </c>
      <c r="B33" s="101">
        <v>21250</v>
      </c>
      <c r="C33" s="101">
        <f>SUM(E33:Y33)</f>
        <v>7750</v>
      </c>
      <c r="D33" s="96"/>
      <c r="E33" s="89"/>
      <c r="F33" s="89"/>
      <c r="G33" s="89">
        <v>7450</v>
      </c>
      <c r="H33" s="20">
        <v>20</v>
      </c>
      <c r="I33" s="20"/>
      <c r="J33" s="20"/>
      <c r="K33" s="20"/>
      <c r="L33" s="20"/>
      <c r="M33" s="20"/>
      <c r="N33" s="20"/>
      <c r="O33" s="20"/>
      <c r="P33" s="20"/>
      <c r="Q33" s="20">
        <v>10</v>
      </c>
      <c r="R33" s="20"/>
      <c r="S33" s="20">
        <v>10</v>
      </c>
      <c r="T33" s="20">
        <v>260</v>
      </c>
      <c r="U33" s="20"/>
      <c r="V33" s="20"/>
      <c r="W33" s="20"/>
      <c r="X33" s="20"/>
      <c r="Y33" s="20"/>
    </row>
    <row r="34" spans="1:29" s="9" customFormat="1" ht="30" hidden="1" customHeight="1">
      <c r="A34" s="10" t="s">
        <v>45</v>
      </c>
      <c r="B34" s="22"/>
      <c r="C34" s="22">
        <f t="shared" ref="C34:Y34" si="9">C33/C30</f>
        <v>6.9387864733953503E-2</v>
      </c>
      <c r="D34" s="6"/>
      <c r="E34" s="23">
        <f t="shared" si="9"/>
        <v>0</v>
      </c>
      <c r="F34" s="23">
        <f t="shared" si="9"/>
        <v>0</v>
      </c>
      <c r="G34" s="23">
        <f t="shared" si="9"/>
        <v>0.61800082953131485</v>
      </c>
      <c r="H34" s="23">
        <f t="shared" si="9"/>
        <v>2.5903380391141045E-3</v>
      </c>
      <c r="I34" s="23">
        <f t="shared" si="9"/>
        <v>0</v>
      </c>
      <c r="J34" s="23">
        <f t="shared" si="9"/>
        <v>0</v>
      </c>
      <c r="K34" s="23">
        <f t="shared" si="9"/>
        <v>0</v>
      </c>
      <c r="L34" s="23">
        <f t="shared" si="9"/>
        <v>0</v>
      </c>
      <c r="M34" s="23">
        <f t="shared" si="9"/>
        <v>0</v>
      </c>
      <c r="N34" s="23">
        <f t="shared" si="9"/>
        <v>0</v>
      </c>
      <c r="O34" s="23">
        <f t="shared" si="9"/>
        <v>0</v>
      </c>
      <c r="P34" s="23">
        <f>P33/Q30</f>
        <v>0</v>
      </c>
      <c r="Q34" s="23">
        <f>Q33/R30</f>
        <v>2.5786487880350697E-3</v>
      </c>
      <c r="R34" s="23">
        <f>R33/S30</f>
        <v>0</v>
      </c>
      <c r="S34" s="23">
        <f>S33/T30</f>
        <v>1.863932898415657E-3</v>
      </c>
      <c r="T34" s="23">
        <f t="shared" si="9"/>
        <v>4.8462255358807084E-2</v>
      </c>
      <c r="U34" s="23">
        <f t="shared" si="9"/>
        <v>0</v>
      </c>
      <c r="V34" s="23">
        <f t="shared" si="9"/>
        <v>0</v>
      </c>
      <c r="W34" s="23">
        <f t="shared" si="9"/>
        <v>0</v>
      </c>
      <c r="X34" s="23">
        <f t="shared" si="9"/>
        <v>0</v>
      </c>
      <c r="Y34" s="23">
        <f t="shared" si="9"/>
        <v>0</v>
      </c>
    </row>
    <row r="35" spans="1:29" s="9" customFormat="1" ht="30" hidden="1" customHeight="1">
      <c r="A35" s="90" t="s">
        <v>49</v>
      </c>
      <c r="B35" s="101">
        <v>245</v>
      </c>
      <c r="C35" s="101">
        <f>SUM(E35:Y35)</f>
        <v>11280</v>
      </c>
      <c r="D35" s="96"/>
      <c r="E35" s="89"/>
      <c r="F35" s="89"/>
      <c r="G35" s="89">
        <v>11210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v>60</v>
      </c>
      <c r="T35" s="20"/>
      <c r="U35" s="20"/>
      <c r="V35" s="20"/>
      <c r="W35" s="20"/>
      <c r="X35" s="20">
        <v>10</v>
      </c>
      <c r="Y35" s="20"/>
    </row>
    <row r="36" spans="1:29" s="9" customFormat="1" ht="30" hidden="1" customHeight="1">
      <c r="A36" s="10" t="s">
        <v>45</v>
      </c>
      <c r="B36" s="6"/>
      <c r="C36" s="6">
        <f t="shared" ref="C36:Y36" si="10">C35/C30</f>
        <v>0.10099291796116071</v>
      </c>
      <c r="D36" s="6"/>
      <c r="E36" s="24">
        <f t="shared" si="10"/>
        <v>0</v>
      </c>
      <c r="F36" s="24">
        <f t="shared" si="10"/>
        <v>0</v>
      </c>
      <c r="G36" s="24">
        <f t="shared" si="10"/>
        <v>0.92990460389879714</v>
      </c>
      <c r="H36" s="24">
        <f t="shared" si="10"/>
        <v>0</v>
      </c>
      <c r="I36" s="24">
        <f t="shared" si="10"/>
        <v>0</v>
      </c>
      <c r="J36" s="24">
        <f t="shared" si="10"/>
        <v>0</v>
      </c>
      <c r="K36" s="24">
        <f t="shared" si="10"/>
        <v>0</v>
      </c>
      <c r="L36" s="24">
        <f t="shared" si="10"/>
        <v>0</v>
      </c>
      <c r="M36" s="24">
        <f t="shared" si="10"/>
        <v>0</v>
      </c>
      <c r="N36" s="24">
        <f t="shared" si="10"/>
        <v>0</v>
      </c>
      <c r="O36" s="24">
        <f t="shared" si="10"/>
        <v>0</v>
      </c>
      <c r="P36" s="24">
        <f>P35/Q30</f>
        <v>0</v>
      </c>
      <c r="Q36" s="24">
        <f>Q35/R30</f>
        <v>0</v>
      </c>
      <c r="R36" s="24">
        <f>R35/S30</f>
        <v>0</v>
      </c>
      <c r="S36" s="24">
        <f>S35/T30</f>
        <v>1.1183597390493943E-2</v>
      </c>
      <c r="T36" s="24">
        <f t="shared" si="10"/>
        <v>0</v>
      </c>
      <c r="U36" s="24">
        <f t="shared" si="10"/>
        <v>0</v>
      </c>
      <c r="V36" s="24">
        <f t="shared" si="10"/>
        <v>0</v>
      </c>
      <c r="W36" s="24">
        <f t="shared" si="10"/>
        <v>0</v>
      </c>
      <c r="X36" s="24">
        <f t="shared" si="10"/>
        <v>1.1978917105893627E-3</v>
      </c>
      <c r="Y36" s="24">
        <f t="shared" si="10"/>
        <v>0</v>
      </c>
      <c r="Z36" s="87"/>
      <c r="AA36" s="87"/>
      <c r="AB36" s="87"/>
      <c r="AC36" s="87"/>
    </row>
    <row r="37" spans="1:29" s="9" customFormat="1" ht="30" hidden="1" customHeight="1">
      <c r="A37" s="16" t="s">
        <v>50</v>
      </c>
      <c r="B37" s="21"/>
      <c r="C37" s="21">
        <f>SUM(E37:Y37)</f>
        <v>0</v>
      </c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9" s="9" customFormat="1" ht="30" hidden="1" customHeight="1">
      <c r="A38" s="90" t="s">
        <v>51</v>
      </c>
      <c r="B38" s="101">
        <v>1116</v>
      </c>
      <c r="C38" s="101">
        <f>SUM(E38:Y38)</f>
        <v>13810</v>
      </c>
      <c r="D38" s="96"/>
      <c r="E38" s="89"/>
      <c r="F38" s="89"/>
      <c r="G38" s="89">
        <v>13720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70</v>
      </c>
      <c r="V38" s="20"/>
      <c r="W38" s="20"/>
      <c r="X38" s="20">
        <v>20</v>
      </c>
      <c r="Y38" s="20"/>
    </row>
    <row r="39" spans="1:29" s="9" customFormat="1" ht="30" hidden="1" customHeight="1">
      <c r="A39" s="10" t="s">
        <v>52</v>
      </c>
      <c r="B39" s="6"/>
      <c r="C39" s="6" t="e">
        <f>C38/C37</f>
        <v>#DIV/0!</v>
      </c>
      <c r="D39" s="6"/>
      <c r="E39" s="24" t="e">
        <f>E38/E37</f>
        <v>#DIV/0!</v>
      </c>
      <c r="F39" s="24" t="e">
        <f t="shared" ref="F39:Y39" si="11">F38/F37</f>
        <v>#DIV/0!</v>
      </c>
      <c r="G39" s="24" t="e">
        <f t="shared" si="11"/>
        <v>#DIV/0!</v>
      </c>
      <c r="H39" s="24" t="e">
        <f t="shared" si="11"/>
        <v>#DIV/0!</v>
      </c>
      <c r="I39" s="24" t="e">
        <f t="shared" si="11"/>
        <v>#DIV/0!</v>
      </c>
      <c r="J39" s="24" t="e">
        <f t="shared" si="11"/>
        <v>#DIV/0!</v>
      </c>
      <c r="K39" s="24" t="e">
        <f t="shared" si="11"/>
        <v>#DIV/0!</v>
      </c>
      <c r="L39" s="24" t="e">
        <f t="shared" si="11"/>
        <v>#DIV/0!</v>
      </c>
      <c r="M39" s="24" t="e">
        <f t="shared" si="11"/>
        <v>#DIV/0!</v>
      </c>
      <c r="N39" s="24" t="e">
        <f t="shared" si="11"/>
        <v>#DIV/0!</v>
      </c>
      <c r="O39" s="24" t="e">
        <f t="shared" si="11"/>
        <v>#DIV/0!</v>
      </c>
      <c r="P39" s="24" t="e">
        <f t="shared" si="11"/>
        <v>#DIV/0!</v>
      </c>
      <c r="Q39" s="24" t="e">
        <f t="shared" si="11"/>
        <v>#DIV/0!</v>
      </c>
      <c r="R39" s="24" t="e">
        <f t="shared" si="11"/>
        <v>#DIV/0!</v>
      </c>
      <c r="S39" s="24" t="e">
        <f t="shared" si="11"/>
        <v>#DIV/0!</v>
      </c>
      <c r="T39" s="24" t="e">
        <f t="shared" si="11"/>
        <v>#DIV/0!</v>
      </c>
      <c r="U39" s="24" t="e">
        <f t="shared" si="11"/>
        <v>#DIV/0!</v>
      </c>
      <c r="V39" s="24" t="e">
        <f t="shared" si="11"/>
        <v>#DIV/0!</v>
      </c>
      <c r="W39" s="24" t="e">
        <f t="shared" si="11"/>
        <v>#DIV/0!</v>
      </c>
      <c r="X39" s="24" t="e">
        <f t="shared" si="11"/>
        <v>#DIV/0!</v>
      </c>
      <c r="Y39" s="24" t="e">
        <f t="shared" si="11"/>
        <v>#DIV/0!</v>
      </c>
    </row>
    <row r="40" spans="1:29" s="2" customFormat="1" ht="30" hidden="1" customHeight="1">
      <c r="A40" s="105" t="s">
        <v>53</v>
      </c>
      <c r="B40" s="21">
        <v>214447</v>
      </c>
      <c r="C40" s="21">
        <f>SUM(E40:Y40)</f>
        <v>171998.6</v>
      </c>
      <c r="D40" s="6"/>
      <c r="E40" s="25">
        <v>8532</v>
      </c>
      <c r="F40" s="25">
        <v>6006</v>
      </c>
      <c r="G40" s="25"/>
      <c r="H40" s="25">
        <v>11277.6</v>
      </c>
      <c r="I40" s="106">
        <v>5725</v>
      </c>
      <c r="J40" s="25">
        <v>11939</v>
      </c>
      <c r="K40" s="25">
        <v>8497</v>
      </c>
      <c r="L40" s="25">
        <v>10048</v>
      </c>
      <c r="M40" s="25">
        <v>10249</v>
      </c>
      <c r="N40" s="25">
        <v>3000</v>
      </c>
      <c r="O40" s="25">
        <v>6210</v>
      </c>
      <c r="P40" s="25">
        <v>7930</v>
      </c>
      <c r="Q40" s="25">
        <v>9997</v>
      </c>
      <c r="R40" s="25">
        <v>10907</v>
      </c>
      <c r="S40" s="106">
        <v>12107</v>
      </c>
      <c r="T40" s="25">
        <v>9823</v>
      </c>
      <c r="U40" s="25">
        <v>7715</v>
      </c>
      <c r="V40" s="25">
        <v>2158</v>
      </c>
      <c r="W40" s="106">
        <v>6364</v>
      </c>
      <c r="X40" s="25">
        <v>13864</v>
      </c>
      <c r="Y40" s="25">
        <v>9650</v>
      </c>
      <c r="Z40" s="14"/>
    </row>
    <row r="41" spans="1:29" s="2" customFormat="1" ht="6.75" hidden="1" customHeight="1">
      <c r="A41" s="105" t="s">
        <v>194</v>
      </c>
      <c r="B41" s="21"/>
      <c r="C41" s="21"/>
      <c r="D41" s="6"/>
      <c r="E41" s="99"/>
      <c r="F41" s="99"/>
      <c r="G41" s="99">
        <v>120</v>
      </c>
      <c r="H41" s="25"/>
      <c r="I41" s="106"/>
      <c r="J41" s="25"/>
      <c r="K41" s="25"/>
      <c r="L41" s="25"/>
      <c r="M41" s="25"/>
      <c r="N41" s="25"/>
      <c r="O41" s="25"/>
      <c r="P41" s="25"/>
      <c r="Q41" s="25"/>
      <c r="R41" s="25"/>
      <c r="S41" s="106"/>
      <c r="T41" s="25"/>
      <c r="U41" s="25"/>
      <c r="V41" s="25"/>
      <c r="W41" s="106"/>
      <c r="X41" s="25"/>
      <c r="Y41" s="25"/>
      <c r="Z41" s="14"/>
    </row>
    <row r="42" spans="1:29" s="2" customFormat="1" ht="30" hidden="1" customHeight="1">
      <c r="A42" s="91" t="s">
        <v>201</v>
      </c>
      <c r="B42" s="107">
        <v>94</v>
      </c>
      <c r="C42" s="107">
        <f>SUM(E42:Y42)</f>
        <v>13630</v>
      </c>
      <c r="D42" s="108"/>
      <c r="E42" s="109"/>
      <c r="F42" s="109"/>
      <c r="G42" s="109">
        <f>G45+G46+G47+G48</f>
        <v>13630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4"/>
    </row>
    <row r="43" spans="1:29" s="2" customFormat="1" ht="30" hidden="1" customHeight="1">
      <c r="A43" s="8" t="s">
        <v>187</v>
      </c>
      <c r="B43" s="21"/>
      <c r="C43" s="21">
        <f>SUM(E43:Y43)</f>
        <v>6024</v>
      </c>
      <c r="D43" s="6"/>
      <c r="E43" s="25"/>
      <c r="F43" s="25">
        <v>720</v>
      </c>
      <c r="G43" s="25"/>
      <c r="H43" s="25"/>
      <c r="I43" s="25"/>
      <c r="J43" s="25"/>
      <c r="K43" s="25">
        <v>525</v>
      </c>
      <c r="L43" s="25">
        <v>568</v>
      </c>
      <c r="M43" s="25"/>
      <c r="N43" s="25">
        <v>20</v>
      </c>
      <c r="O43" s="25"/>
      <c r="P43" s="25"/>
      <c r="Q43" s="25">
        <v>747</v>
      </c>
      <c r="R43" s="25"/>
      <c r="S43" s="25"/>
      <c r="T43" s="25"/>
      <c r="U43" s="25">
        <v>250</v>
      </c>
      <c r="V43" s="25">
        <v>612</v>
      </c>
      <c r="W43" s="25"/>
      <c r="X43" s="25">
        <v>2392</v>
      </c>
      <c r="Y43" s="25">
        <v>190</v>
      </c>
      <c r="Z43" s="14"/>
    </row>
    <row r="44" spans="1:29" s="2" customFormat="1" ht="30" hidden="1" customHeight="1">
      <c r="A44" s="10" t="s">
        <v>52</v>
      </c>
      <c r="B44" s="27">
        <f>B42/B40</f>
        <v>4.3833674520977209E-4</v>
      </c>
      <c r="C44" s="27">
        <f>C42/C40</f>
        <v>7.9244831062578416E-2</v>
      </c>
      <c r="D44" s="6"/>
      <c r="E44" s="29">
        <f>E42/E40</f>
        <v>0</v>
      </c>
      <c r="F44" s="29">
        <f t="shared" ref="F44:Y44" si="12">F42/F40</f>
        <v>0</v>
      </c>
      <c r="G44" s="29" t="e">
        <f t="shared" si="12"/>
        <v>#DIV/0!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  <c r="L44" s="29">
        <f t="shared" si="12"/>
        <v>0</v>
      </c>
      <c r="M44" s="29">
        <f t="shared" si="12"/>
        <v>0</v>
      </c>
      <c r="N44" s="29">
        <f t="shared" si="12"/>
        <v>0</v>
      </c>
      <c r="O44" s="29">
        <f t="shared" si="12"/>
        <v>0</v>
      </c>
      <c r="P44" s="29">
        <f t="shared" si="12"/>
        <v>0</v>
      </c>
      <c r="Q44" s="29">
        <f t="shared" si="12"/>
        <v>0</v>
      </c>
      <c r="R44" s="29">
        <f t="shared" si="12"/>
        <v>0</v>
      </c>
      <c r="S44" s="29">
        <f t="shared" si="12"/>
        <v>0</v>
      </c>
      <c r="T44" s="29">
        <f t="shared" si="12"/>
        <v>0</v>
      </c>
      <c r="U44" s="29">
        <f t="shared" si="12"/>
        <v>0</v>
      </c>
      <c r="V44" s="29">
        <f t="shared" si="12"/>
        <v>0</v>
      </c>
      <c r="W44" s="29"/>
      <c r="X44" s="29">
        <f t="shared" si="12"/>
        <v>0</v>
      </c>
      <c r="Y44" s="29">
        <f t="shared" si="12"/>
        <v>0</v>
      </c>
      <c r="Z44" s="15"/>
    </row>
    <row r="45" spans="1:29" s="2" customFormat="1" ht="30" hidden="1" customHeight="1">
      <c r="A45" s="88" t="s">
        <v>161</v>
      </c>
      <c r="B45" s="101">
        <v>60</v>
      </c>
      <c r="C45" s="101">
        <f>SUM(E45:Y45)</f>
        <v>6396</v>
      </c>
      <c r="D45" s="96"/>
      <c r="E45" s="89"/>
      <c r="F45" s="89"/>
      <c r="G45" s="89">
        <v>6396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5"/>
    </row>
    <row r="46" spans="1:29" s="2" customFormat="1" ht="30" hidden="1" customHeight="1">
      <c r="A46" s="88" t="s">
        <v>54</v>
      </c>
      <c r="B46" s="101">
        <v>30</v>
      </c>
      <c r="C46" s="101">
        <f>SUM(E46:Y46)</f>
        <v>5534</v>
      </c>
      <c r="D46" s="96"/>
      <c r="E46" s="89"/>
      <c r="F46" s="89"/>
      <c r="G46" s="89">
        <v>5534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5"/>
    </row>
    <row r="47" spans="1:29" s="2" customFormat="1" ht="30" hidden="1" customHeight="1">
      <c r="A47" s="88" t="s">
        <v>196</v>
      </c>
      <c r="B47" s="101"/>
      <c r="C47" s="101"/>
      <c r="D47" s="96"/>
      <c r="E47" s="89"/>
      <c r="F47" s="89"/>
      <c r="G47" s="89">
        <v>1470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5"/>
    </row>
    <row r="48" spans="1:29" s="2" customFormat="1" ht="30" hidden="1" customHeight="1">
      <c r="A48" s="88" t="s">
        <v>197</v>
      </c>
      <c r="B48" s="101"/>
      <c r="C48" s="101"/>
      <c r="D48" s="96"/>
      <c r="E48" s="89"/>
      <c r="F48" s="89"/>
      <c r="G48" s="89">
        <v>230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5"/>
    </row>
    <row r="49" spans="1:26" s="2" customFormat="1" ht="30" hidden="1" customHeight="1">
      <c r="A49" s="8" t="s">
        <v>55</v>
      </c>
      <c r="B49" s="21"/>
      <c r="C49" s="21">
        <f t="shared" ref="C49:C69" si="13">SUM(E49:Y49)</f>
        <v>0</v>
      </c>
      <c r="D49" s="6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5"/>
    </row>
    <row r="50" spans="1:26" s="2" customFormat="1" ht="30" hidden="1" customHeight="1">
      <c r="A50" s="110" t="s">
        <v>198</v>
      </c>
      <c r="B50" s="107"/>
      <c r="C50" s="107"/>
      <c r="D50" s="108"/>
      <c r="E50" s="111"/>
      <c r="F50" s="111"/>
      <c r="G50" s="111">
        <v>1720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5"/>
    </row>
    <row r="51" spans="1:26" s="2" customFormat="1" ht="30" hidden="1" customHeight="1">
      <c r="A51" s="110" t="s">
        <v>195</v>
      </c>
      <c r="B51" s="107"/>
      <c r="C51" s="107"/>
      <c r="D51" s="108"/>
      <c r="E51" s="111"/>
      <c r="F51" s="111"/>
      <c r="G51" s="111">
        <v>441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5"/>
    </row>
    <row r="52" spans="1:26" s="2" customFormat="1" ht="30" hidden="1" customHeight="1">
      <c r="A52" s="110" t="s">
        <v>199</v>
      </c>
      <c r="B52" s="107"/>
      <c r="C52" s="107"/>
      <c r="D52" s="108"/>
      <c r="E52" s="111"/>
      <c r="F52" s="111"/>
      <c r="G52" s="111">
        <v>300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5"/>
    </row>
    <row r="53" spans="1:26" s="2" customFormat="1" ht="30" hidden="1" customHeight="1">
      <c r="A53" s="110" t="s">
        <v>200</v>
      </c>
      <c r="B53" s="107"/>
      <c r="C53" s="107"/>
      <c r="D53" s="108"/>
      <c r="E53" s="111"/>
      <c r="F53" s="111"/>
      <c r="G53" s="111">
        <v>620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5"/>
    </row>
    <row r="54" spans="1:26" s="2" customFormat="1" ht="30" hidden="1" customHeight="1">
      <c r="A54" s="110" t="s">
        <v>202</v>
      </c>
      <c r="B54" s="107"/>
      <c r="C54" s="107"/>
      <c r="D54" s="108"/>
      <c r="E54" s="111"/>
      <c r="F54" s="111"/>
      <c r="G54" s="111">
        <v>560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5"/>
    </row>
    <row r="55" spans="1:26" s="2" customFormat="1" ht="30" hidden="1" customHeight="1">
      <c r="A55" s="110" t="s">
        <v>203</v>
      </c>
      <c r="B55" s="107"/>
      <c r="C55" s="107"/>
      <c r="D55" s="108"/>
      <c r="E55" s="111"/>
      <c r="F55" s="111"/>
      <c r="G55" s="111">
        <v>560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5"/>
    </row>
    <row r="56" spans="1:26" s="2" customFormat="1" ht="30" hidden="1" customHeight="1">
      <c r="A56" s="110" t="s">
        <v>204</v>
      </c>
      <c r="B56" s="107"/>
      <c r="C56" s="107"/>
      <c r="D56" s="108"/>
      <c r="E56" s="111"/>
      <c r="F56" s="111"/>
      <c r="G56" s="111">
        <v>50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5"/>
    </row>
    <row r="57" spans="1:26" s="2" customFormat="1" ht="30" hidden="1" customHeight="1">
      <c r="A57" s="110" t="s">
        <v>205</v>
      </c>
      <c r="B57" s="107"/>
      <c r="C57" s="107"/>
      <c r="D57" s="108"/>
      <c r="E57" s="111"/>
      <c r="F57" s="111"/>
      <c r="G57" s="111">
        <v>90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5"/>
    </row>
    <row r="58" spans="1:26" s="2" customFormat="1" ht="30" hidden="1" customHeight="1">
      <c r="A58" s="110" t="s">
        <v>64</v>
      </c>
      <c r="B58" s="107"/>
      <c r="C58" s="107"/>
      <c r="D58" s="108"/>
      <c r="E58" s="111"/>
      <c r="F58" s="111"/>
      <c r="G58" s="111">
        <v>930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5"/>
    </row>
    <row r="59" spans="1:26" s="2" customFormat="1" ht="30" hidden="1" customHeight="1" outlineLevel="1">
      <c r="A59" s="8" t="s">
        <v>162</v>
      </c>
      <c r="B59" s="21"/>
      <c r="C59" s="21">
        <f t="shared" si="13"/>
        <v>15200</v>
      </c>
      <c r="D59" s="6"/>
      <c r="E59" s="20"/>
      <c r="F59" s="20"/>
      <c r="G59" s="20">
        <v>15200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5"/>
    </row>
    <row r="60" spans="1:26" s="2" customFormat="1" ht="30" hidden="1" customHeight="1" outlineLevel="1">
      <c r="A60" s="8" t="s">
        <v>163</v>
      </c>
      <c r="B60" s="21"/>
      <c r="C60" s="21">
        <f t="shared" si="13"/>
        <v>14550</v>
      </c>
      <c r="D60" s="6"/>
      <c r="E60" s="20"/>
      <c r="F60" s="20"/>
      <c r="G60" s="20">
        <v>14550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5"/>
    </row>
    <row r="61" spans="1:26" s="2" customFormat="1" ht="30" hidden="1" customHeight="1">
      <c r="A61" s="8" t="s">
        <v>56</v>
      </c>
      <c r="B61" s="17"/>
      <c r="C61" s="17">
        <f t="shared" si="13"/>
        <v>0</v>
      </c>
      <c r="D61" s="1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4"/>
    </row>
    <row r="62" spans="1:26" s="2" customFormat="1" ht="30" hidden="1" customHeight="1">
      <c r="A62" s="26" t="s">
        <v>57</v>
      </c>
      <c r="B62" s="17"/>
      <c r="C62" s="17">
        <f t="shared" si="13"/>
        <v>158</v>
      </c>
      <c r="D62" s="11"/>
      <c r="E62" s="28"/>
      <c r="F62" s="28"/>
      <c r="G62" s="28">
        <v>96</v>
      </c>
      <c r="H62" s="28">
        <v>13</v>
      </c>
      <c r="I62" s="28"/>
      <c r="J62" s="28"/>
      <c r="K62" s="28">
        <v>2</v>
      </c>
      <c r="L62" s="28">
        <v>43</v>
      </c>
      <c r="M62" s="28"/>
      <c r="N62" s="28">
        <v>1</v>
      </c>
      <c r="O62" s="28"/>
      <c r="P62" s="28"/>
      <c r="Q62" s="28"/>
      <c r="R62" s="28"/>
      <c r="S62" s="28"/>
      <c r="T62" s="28"/>
      <c r="U62" s="28">
        <v>3</v>
      </c>
      <c r="V62" s="28"/>
      <c r="W62" s="28"/>
      <c r="X62" s="28"/>
      <c r="Y62" s="28"/>
      <c r="Z62" s="14"/>
    </row>
    <row r="63" spans="1:26" s="2" customFormat="1" ht="30" hidden="1" customHeight="1">
      <c r="A63" s="13" t="s">
        <v>52</v>
      </c>
      <c r="B63" s="27" t="e">
        <f>B62/B61</f>
        <v>#DIV/0!</v>
      </c>
      <c r="C63" s="17" t="e">
        <f t="shared" si="13"/>
        <v>#DIV/0!</v>
      </c>
      <c r="D63" s="11"/>
      <c r="E63" s="29" t="e">
        <f t="shared" ref="E63:Y63" si="14">E62/E61</f>
        <v>#DIV/0!</v>
      </c>
      <c r="F63" s="29" t="e">
        <f t="shared" si="14"/>
        <v>#DIV/0!</v>
      </c>
      <c r="G63" s="29" t="e">
        <f t="shared" si="14"/>
        <v>#DIV/0!</v>
      </c>
      <c r="H63" s="29" t="e">
        <f t="shared" si="14"/>
        <v>#DIV/0!</v>
      </c>
      <c r="I63" s="29" t="e">
        <f t="shared" si="14"/>
        <v>#DIV/0!</v>
      </c>
      <c r="J63" s="29" t="e">
        <f t="shared" si="14"/>
        <v>#DIV/0!</v>
      </c>
      <c r="K63" s="29" t="e">
        <f t="shared" si="14"/>
        <v>#DIV/0!</v>
      </c>
      <c r="L63" s="29" t="e">
        <f t="shared" si="14"/>
        <v>#DIV/0!</v>
      </c>
      <c r="M63" s="29" t="e">
        <f t="shared" si="14"/>
        <v>#DIV/0!</v>
      </c>
      <c r="N63" s="29" t="e">
        <f t="shared" si="14"/>
        <v>#DIV/0!</v>
      </c>
      <c r="O63" s="29" t="e">
        <f t="shared" si="14"/>
        <v>#DIV/0!</v>
      </c>
      <c r="P63" s="29" t="e">
        <f t="shared" si="14"/>
        <v>#DIV/0!</v>
      </c>
      <c r="Q63" s="29" t="e">
        <f t="shared" si="14"/>
        <v>#DIV/0!</v>
      </c>
      <c r="R63" s="29" t="e">
        <f t="shared" si="14"/>
        <v>#DIV/0!</v>
      </c>
      <c r="S63" s="29" t="e">
        <f t="shared" si="14"/>
        <v>#DIV/0!</v>
      </c>
      <c r="T63" s="29" t="e">
        <f t="shared" si="14"/>
        <v>#DIV/0!</v>
      </c>
      <c r="U63" s="29" t="e">
        <f t="shared" si="14"/>
        <v>#DIV/0!</v>
      </c>
      <c r="V63" s="29" t="e">
        <f t="shared" si="14"/>
        <v>#DIV/0!</v>
      </c>
      <c r="W63" s="29" t="e">
        <f t="shared" si="14"/>
        <v>#DIV/0!</v>
      </c>
      <c r="X63" s="29" t="e">
        <f t="shared" si="14"/>
        <v>#DIV/0!</v>
      </c>
      <c r="Y63" s="29" t="e">
        <f t="shared" si="14"/>
        <v>#DIV/0!</v>
      </c>
      <c r="Z63" s="15"/>
    </row>
    <row r="64" spans="1:26" s="2" customFormat="1" ht="30" customHeight="1" outlineLevel="1">
      <c r="A64" s="8" t="s">
        <v>58</v>
      </c>
      <c r="B64" s="21"/>
      <c r="C64" s="21">
        <f t="shared" si="13"/>
        <v>623</v>
      </c>
      <c r="D64" s="6"/>
      <c r="E64" s="20"/>
      <c r="F64" s="20"/>
      <c r="G64" s="20">
        <v>623</v>
      </c>
      <c r="H64" s="126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5"/>
    </row>
    <row r="65" spans="1:26" s="2" customFormat="1" ht="30" hidden="1" customHeight="1">
      <c r="A65" s="8" t="s">
        <v>156</v>
      </c>
      <c r="B65" s="21"/>
      <c r="C65" s="21">
        <f t="shared" si="13"/>
        <v>0</v>
      </c>
      <c r="D65" s="6"/>
      <c r="E65" s="20"/>
      <c r="F65" s="20"/>
      <c r="G65" s="20"/>
      <c r="H65" s="12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4"/>
    </row>
    <row r="66" spans="1:26" s="2" customFormat="1" ht="26.45" hidden="1" customHeight="1">
      <c r="A66" s="26" t="s">
        <v>157</v>
      </c>
      <c r="B66" s="21"/>
      <c r="C66" s="21">
        <f t="shared" si="13"/>
        <v>140.5</v>
      </c>
      <c r="D66" s="6"/>
      <c r="E66" s="20">
        <v>8</v>
      </c>
      <c r="F66" s="20"/>
      <c r="G66" s="20"/>
      <c r="H66" s="127"/>
      <c r="I66" s="20"/>
      <c r="J66" s="20"/>
      <c r="K66" s="20">
        <v>13.5</v>
      </c>
      <c r="L66" s="20">
        <v>55</v>
      </c>
      <c r="M66" s="20"/>
      <c r="N66" s="44"/>
      <c r="O66" s="20"/>
      <c r="P66" s="20"/>
      <c r="Q66" s="20"/>
      <c r="R66" s="20"/>
      <c r="S66" s="20"/>
      <c r="T66" s="20">
        <v>12</v>
      </c>
      <c r="U66" s="20"/>
      <c r="V66" s="20"/>
      <c r="W66" s="20"/>
      <c r="X66" s="20">
        <v>52</v>
      </c>
      <c r="Y66" s="20"/>
      <c r="Z66" s="14"/>
    </row>
    <row r="67" spans="1:26" s="2" customFormat="1" ht="30" hidden="1" customHeight="1">
      <c r="A67" s="10" t="s">
        <v>189</v>
      </c>
      <c r="B67" s="21"/>
      <c r="C67" s="21">
        <f t="shared" si="13"/>
        <v>0</v>
      </c>
      <c r="D67" s="6"/>
      <c r="E67" s="20"/>
      <c r="F67" s="20"/>
      <c r="G67" s="20"/>
      <c r="H67" s="128"/>
      <c r="I67" s="20"/>
      <c r="J67" s="20"/>
      <c r="K67" s="20"/>
      <c r="L67" s="20"/>
      <c r="M67" s="44"/>
      <c r="N67" s="44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4"/>
    </row>
    <row r="68" spans="1:26" s="2" customFormat="1" ht="30" hidden="1" customHeight="1">
      <c r="A68" s="10" t="s">
        <v>52</v>
      </c>
      <c r="B68" s="27"/>
      <c r="C68" s="21">
        <f t="shared" si="13"/>
        <v>0</v>
      </c>
      <c r="D68" s="6" t="e">
        <f t="shared" ref="D68:D98" si="15">C68/B68</f>
        <v>#DIV/0!</v>
      </c>
      <c r="E68" s="29"/>
      <c r="F68" s="29"/>
      <c r="G68" s="29"/>
      <c r="H68" s="1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15"/>
    </row>
    <row r="69" spans="1:26" s="2" customFormat="1" ht="30" hidden="1" customHeight="1">
      <c r="A69" s="10" t="s">
        <v>59</v>
      </c>
      <c r="B69" s="21"/>
      <c r="C69" s="21">
        <f t="shared" si="13"/>
        <v>255</v>
      </c>
      <c r="D69" s="6"/>
      <c r="E69" s="20"/>
      <c r="F69" s="20"/>
      <c r="G69" s="20">
        <v>170</v>
      </c>
      <c r="H69" s="12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>
        <v>85</v>
      </c>
      <c r="V69" s="28"/>
      <c r="W69" s="28"/>
      <c r="X69" s="28"/>
      <c r="Y69" s="28"/>
      <c r="Z69" s="14"/>
    </row>
    <row r="70" spans="1:26" s="2" customFormat="1" ht="30" hidden="1" customHeight="1" outlineLevel="1">
      <c r="A70" s="8" t="s">
        <v>60</v>
      </c>
      <c r="B70" s="21"/>
      <c r="C70" s="21">
        <f t="shared" ref="C70:C83" si="16">SUM(E70:Y70)</f>
        <v>0</v>
      </c>
      <c r="D70" s="6" t="e">
        <f t="shared" si="15"/>
        <v>#DIV/0!</v>
      </c>
      <c r="E70" s="20"/>
      <c r="F70" s="20"/>
      <c r="G70" s="20"/>
      <c r="H70" s="126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5"/>
    </row>
    <row r="71" spans="1:26" s="2" customFormat="1" ht="30" hidden="1" customHeight="1" outlineLevel="1">
      <c r="A71" s="8" t="s">
        <v>61</v>
      </c>
      <c r="B71" s="21"/>
      <c r="C71" s="21">
        <f t="shared" si="16"/>
        <v>0</v>
      </c>
      <c r="D71" s="6" t="e">
        <f t="shared" si="15"/>
        <v>#DIV/0!</v>
      </c>
      <c r="E71" s="20"/>
      <c r="F71" s="20"/>
      <c r="G71" s="20"/>
      <c r="H71" s="126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5"/>
    </row>
    <row r="72" spans="1:26" s="2" customFormat="1" ht="30" hidden="1" customHeight="1">
      <c r="A72" s="10" t="s">
        <v>62</v>
      </c>
      <c r="B72" s="21"/>
      <c r="C72" s="21">
        <f t="shared" si="16"/>
        <v>4011</v>
      </c>
      <c r="D72" s="6"/>
      <c r="E72" s="31">
        <v>2010</v>
      </c>
      <c r="F72" s="31"/>
      <c r="G72" s="31"/>
      <c r="H72" s="130"/>
      <c r="I72" s="31"/>
      <c r="J72" s="31">
        <v>107</v>
      </c>
      <c r="K72" s="31"/>
      <c r="L72" s="31">
        <v>70</v>
      </c>
      <c r="M72" s="31">
        <v>50</v>
      </c>
      <c r="N72" s="31"/>
      <c r="O72" s="31"/>
      <c r="P72" s="31">
        <v>10</v>
      </c>
      <c r="Q72" s="31">
        <v>1135</v>
      </c>
      <c r="R72" s="31"/>
      <c r="S72" s="31"/>
      <c r="T72" s="31">
        <v>250</v>
      </c>
      <c r="U72" s="31"/>
      <c r="V72" s="31"/>
      <c r="W72" s="31"/>
      <c r="X72" s="31">
        <v>329</v>
      </c>
      <c r="Y72" s="31">
        <v>50</v>
      </c>
      <c r="Z72" s="15"/>
    </row>
    <row r="73" spans="1:26" s="2" customFormat="1" ht="30" hidden="1" customHeight="1">
      <c r="A73" s="10" t="s">
        <v>63</v>
      </c>
      <c r="B73" s="21"/>
      <c r="C73" s="21">
        <f t="shared" si="16"/>
        <v>2084</v>
      </c>
      <c r="D73" s="6"/>
      <c r="E73" s="31"/>
      <c r="F73" s="31">
        <v>6</v>
      </c>
      <c r="G73" s="31"/>
      <c r="H73" s="130">
        <v>668</v>
      </c>
      <c r="I73" s="31"/>
      <c r="J73" s="31">
        <v>730</v>
      </c>
      <c r="K73" s="31">
        <v>80</v>
      </c>
      <c r="L73" s="31">
        <v>180</v>
      </c>
      <c r="M73" s="31"/>
      <c r="N73" s="31"/>
      <c r="O73" s="31"/>
      <c r="P73" s="31"/>
      <c r="Q73" s="31">
        <v>120</v>
      </c>
      <c r="R73" s="31"/>
      <c r="S73" s="31"/>
      <c r="T73" s="31"/>
      <c r="U73" s="31"/>
      <c r="V73" s="31"/>
      <c r="W73" s="31"/>
      <c r="X73" s="31">
        <v>300</v>
      </c>
      <c r="Y73" s="31"/>
      <c r="Z73" s="15"/>
    </row>
    <row r="74" spans="1:26" s="2" customFormat="1" ht="30" hidden="1" customHeight="1">
      <c r="A74" s="10" t="s">
        <v>64</v>
      </c>
      <c r="B74" s="21"/>
      <c r="C74" s="21">
        <f t="shared" si="16"/>
        <v>0</v>
      </c>
      <c r="D74" s="6" t="e">
        <f t="shared" si="15"/>
        <v>#DIV/0!</v>
      </c>
      <c r="E74" s="31"/>
      <c r="F74" s="31"/>
      <c r="G74" s="31"/>
      <c r="H74" s="13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15"/>
    </row>
    <row r="75" spans="1:26" s="2" customFormat="1" ht="30" hidden="1" customHeight="1">
      <c r="A75" s="10" t="s">
        <v>65</v>
      </c>
      <c r="B75" s="21"/>
      <c r="C75" s="21">
        <f t="shared" si="16"/>
        <v>180</v>
      </c>
      <c r="D75" s="6"/>
      <c r="E75" s="31"/>
      <c r="F75" s="31"/>
      <c r="G75" s="31"/>
      <c r="H75" s="13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>
        <v>180</v>
      </c>
      <c r="V75" s="31"/>
      <c r="W75" s="31"/>
      <c r="X75" s="31"/>
      <c r="Y75" s="31"/>
      <c r="Z75" s="15"/>
    </row>
    <row r="76" spans="1:26" s="2" customFormat="1" ht="30" hidden="1" customHeight="1">
      <c r="A76" s="10" t="s">
        <v>66</v>
      </c>
      <c r="B76" s="21"/>
      <c r="C76" s="21">
        <f t="shared" si="16"/>
        <v>3763</v>
      </c>
      <c r="D76" s="6"/>
      <c r="E76" s="31"/>
      <c r="F76" s="31"/>
      <c r="G76" s="31">
        <v>572</v>
      </c>
      <c r="H76" s="130">
        <v>79</v>
      </c>
      <c r="I76" s="31">
        <v>91</v>
      </c>
      <c r="J76" s="31">
        <v>100</v>
      </c>
      <c r="K76" s="31"/>
      <c r="L76" s="31">
        <v>437</v>
      </c>
      <c r="M76" s="31"/>
      <c r="N76" s="31">
        <v>26</v>
      </c>
      <c r="O76" s="31">
        <v>15</v>
      </c>
      <c r="P76" s="31">
        <v>10</v>
      </c>
      <c r="Q76" s="31">
        <v>80</v>
      </c>
      <c r="R76" s="31"/>
      <c r="S76" s="31">
        <v>15</v>
      </c>
      <c r="T76" s="31">
        <v>90</v>
      </c>
      <c r="U76" s="31">
        <v>153</v>
      </c>
      <c r="V76" s="31"/>
      <c r="W76" s="31">
        <v>296</v>
      </c>
      <c r="X76" s="31">
        <v>1699</v>
      </c>
      <c r="Y76" s="31">
        <v>100</v>
      </c>
      <c r="Z76" s="15"/>
    </row>
    <row r="77" spans="1:26" s="2" customFormat="1" ht="30" hidden="1" customHeight="1">
      <c r="A77" s="10" t="s">
        <v>67</v>
      </c>
      <c r="B77" s="21"/>
      <c r="C77" s="21">
        <f t="shared" si="16"/>
        <v>0</v>
      </c>
      <c r="D77" s="6"/>
      <c r="E77" s="31"/>
      <c r="F77" s="31"/>
      <c r="G77" s="31"/>
      <c r="H77" s="130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15"/>
    </row>
    <row r="78" spans="1:26" s="2" customFormat="1" ht="30" hidden="1" customHeight="1">
      <c r="A78" s="10" t="s">
        <v>68</v>
      </c>
      <c r="B78" s="21"/>
      <c r="C78" s="21">
        <f t="shared" si="16"/>
        <v>0</v>
      </c>
      <c r="D78" s="6"/>
      <c r="E78" s="31"/>
      <c r="F78" s="31"/>
      <c r="G78" s="31"/>
      <c r="H78" s="130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15"/>
    </row>
    <row r="79" spans="1:26" s="2" customFormat="1" ht="30" hidden="1" customHeight="1">
      <c r="A79" s="10" t="s">
        <v>69</v>
      </c>
      <c r="B79" s="21"/>
      <c r="C79" s="21">
        <f t="shared" si="16"/>
        <v>70</v>
      </c>
      <c r="D79" s="6"/>
      <c r="E79" s="21"/>
      <c r="F79" s="21"/>
      <c r="G79" s="21"/>
      <c r="H79" s="131"/>
      <c r="I79" s="17"/>
      <c r="J79" s="31"/>
      <c r="K79" s="31"/>
      <c r="L79" s="31"/>
      <c r="M79" s="31"/>
      <c r="N79" s="31"/>
      <c r="O79" s="31"/>
      <c r="P79" s="31"/>
      <c r="Q79" s="31"/>
      <c r="R79" s="31"/>
      <c r="S79" s="31">
        <v>70</v>
      </c>
      <c r="T79" s="31"/>
      <c r="U79" s="31"/>
      <c r="V79" s="31"/>
      <c r="W79" s="31"/>
      <c r="X79" s="31"/>
      <c r="Y79" s="31"/>
      <c r="Z79" s="15"/>
    </row>
    <row r="80" spans="1:26" s="2" customFormat="1" ht="30" hidden="1" customHeight="1">
      <c r="A80" s="10" t="s">
        <v>70</v>
      </c>
      <c r="B80" s="21"/>
      <c r="C80" s="21">
        <f t="shared" si="16"/>
        <v>292</v>
      </c>
      <c r="D80" s="6"/>
      <c r="E80" s="31"/>
      <c r="F80" s="31"/>
      <c r="G80" s="31"/>
      <c r="H80" s="130">
        <v>90</v>
      </c>
      <c r="I80" s="31">
        <v>202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15"/>
    </row>
    <row r="81" spans="1:26" s="2" customFormat="1" ht="30" hidden="1" customHeight="1">
      <c r="A81" s="10" t="s">
        <v>71</v>
      </c>
      <c r="B81" s="21"/>
      <c r="C81" s="21">
        <f t="shared" si="16"/>
        <v>0</v>
      </c>
      <c r="D81" s="6" t="e">
        <f t="shared" si="15"/>
        <v>#DIV/0!</v>
      </c>
      <c r="E81" s="31"/>
      <c r="F81" s="31"/>
      <c r="G81" s="31"/>
      <c r="H81" s="130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15"/>
    </row>
    <row r="82" spans="1:26" s="2" customFormat="1" ht="30" hidden="1" customHeight="1">
      <c r="A82" s="10" t="s">
        <v>72</v>
      </c>
      <c r="B82" s="21"/>
      <c r="C82" s="43">
        <f t="shared" si="16"/>
        <v>20</v>
      </c>
      <c r="D82" s="6"/>
      <c r="E82" s="31"/>
      <c r="F82" s="31"/>
      <c r="G82" s="31"/>
      <c r="H82" s="130"/>
      <c r="I82" s="31"/>
      <c r="J82" s="31"/>
      <c r="K82" s="31"/>
      <c r="L82" s="31"/>
      <c r="M82" s="31"/>
      <c r="N82" s="31"/>
      <c r="O82" s="31"/>
      <c r="P82" s="31"/>
      <c r="Q82" s="31"/>
      <c r="R82" s="31">
        <v>10</v>
      </c>
      <c r="S82" s="31">
        <v>10</v>
      </c>
      <c r="T82" s="31"/>
      <c r="U82" s="31"/>
      <c r="V82" s="31"/>
      <c r="W82" s="31"/>
      <c r="X82" s="31"/>
      <c r="Y82" s="31"/>
      <c r="Z82" s="15"/>
    </row>
    <row r="83" spans="1:26" ht="30" hidden="1" customHeight="1">
      <c r="A83" s="8" t="s">
        <v>73</v>
      </c>
      <c r="B83" s="21"/>
      <c r="C83" s="21">
        <f t="shared" si="16"/>
        <v>0</v>
      </c>
      <c r="D83" s="6" t="e">
        <f t="shared" si="15"/>
        <v>#DIV/0!</v>
      </c>
      <c r="E83" s="31"/>
      <c r="F83" s="31"/>
      <c r="G83" s="31"/>
      <c r="H83" s="1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6" ht="30" hidden="1" customHeight="1">
      <c r="A84" s="26" t="s">
        <v>74</v>
      </c>
      <c r="B84" s="21"/>
      <c r="C84" s="21">
        <f>SUM(E84:Y84)</f>
        <v>0</v>
      </c>
      <c r="D84" s="6" t="e">
        <f t="shared" si="15"/>
        <v>#DIV/0!</v>
      </c>
      <c r="E84" s="31"/>
      <c r="F84" s="31"/>
      <c r="G84" s="31"/>
      <c r="H84" s="130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6" ht="30" hidden="1" customHeight="1">
      <c r="A85" s="10" t="s">
        <v>52</v>
      </c>
      <c r="B85" s="27"/>
      <c r="C85" s="21">
        <f>SUM(E85:Y85)</f>
        <v>0</v>
      </c>
      <c r="D85" s="6" t="e">
        <f t="shared" si="15"/>
        <v>#DIV/0!</v>
      </c>
      <c r="E85" s="29"/>
      <c r="F85" s="29"/>
      <c r="G85" s="29"/>
      <c r="H85" s="1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6" ht="30" hidden="1" customHeight="1">
      <c r="A86" s="10" t="s">
        <v>75</v>
      </c>
      <c r="B86" s="27"/>
      <c r="C86" s="21">
        <f>SUM(E86:Y86)</f>
        <v>0</v>
      </c>
      <c r="D86" s="6" t="e">
        <f t="shared" si="15"/>
        <v>#DIV/0!</v>
      </c>
      <c r="E86" s="32"/>
      <c r="F86" s="32"/>
      <c r="G86" s="32"/>
      <c r="H86" s="1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6" ht="30" hidden="1" customHeight="1">
      <c r="A87" s="10"/>
      <c r="B87" s="27"/>
      <c r="C87" s="20"/>
      <c r="D87" s="6" t="e">
        <f t="shared" si="15"/>
        <v>#DIV/0!</v>
      </c>
      <c r="E87" s="32"/>
      <c r="F87" s="32"/>
      <c r="G87" s="32"/>
      <c r="H87" s="1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6" s="4" customFormat="1" ht="30" hidden="1" customHeight="1">
      <c r="A88" s="66" t="s">
        <v>76</v>
      </c>
      <c r="B88" s="34"/>
      <c r="C88" s="34">
        <f>SUM(E88:Y88)</f>
        <v>0</v>
      </c>
      <c r="D88" s="6" t="e">
        <f t="shared" si="15"/>
        <v>#DIV/0!</v>
      </c>
      <c r="E88" s="65"/>
      <c r="F88" s="65"/>
      <c r="G88" s="65"/>
      <c r="H88" s="133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6" ht="30" hidden="1" customHeight="1">
      <c r="A89" s="10"/>
      <c r="B89" s="27"/>
      <c r="C89" s="20"/>
      <c r="D89" s="6" t="e">
        <f t="shared" si="15"/>
        <v>#DIV/0!</v>
      </c>
      <c r="E89" s="32"/>
      <c r="F89" s="32"/>
      <c r="G89" s="32"/>
      <c r="H89" s="1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6" ht="7.9" hidden="1" customHeight="1">
      <c r="A90" s="10"/>
      <c r="B90" s="27"/>
      <c r="C90" s="43"/>
      <c r="D90" s="6"/>
      <c r="E90" s="35"/>
      <c r="F90" s="35"/>
      <c r="G90" s="35"/>
      <c r="H90" s="1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6" s="37" customFormat="1" ht="30" hidden="1" customHeight="1">
      <c r="A91" s="10" t="s">
        <v>77</v>
      </c>
      <c r="B91" s="36"/>
      <c r="C91" s="36">
        <f>SUM(E91:Y91)</f>
        <v>-48299</v>
      </c>
      <c r="D91" s="6"/>
      <c r="E91" s="83">
        <f t="shared" ref="E91:Y91" si="17">(E42-E92)</f>
        <v>-2925</v>
      </c>
      <c r="F91" s="83">
        <f t="shared" si="17"/>
        <v>-2253</v>
      </c>
      <c r="G91" s="83">
        <f t="shared" si="17"/>
        <v>5080</v>
      </c>
      <c r="H91" s="135">
        <f t="shared" si="17"/>
        <v>-3688</v>
      </c>
      <c r="I91" s="83">
        <f t="shared" si="17"/>
        <v>-2300</v>
      </c>
      <c r="J91" s="83">
        <f t="shared" si="17"/>
        <v>-3800</v>
      </c>
      <c r="K91" s="83">
        <f t="shared" si="17"/>
        <v>-2592</v>
      </c>
      <c r="L91" s="83">
        <f t="shared" si="17"/>
        <v>-5121</v>
      </c>
      <c r="M91" s="83">
        <f t="shared" si="17"/>
        <v>-2780</v>
      </c>
      <c r="N91" s="83">
        <f t="shared" si="17"/>
        <v>-1095</v>
      </c>
      <c r="O91" s="83">
        <f t="shared" si="17"/>
        <v>-660</v>
      </c>
      <c r="P91" s="83">
        <f t="shared" si="17"/>
        <v>-708</v>
      </c>
      <c r="Q91" s="83">
        <f t="shared" si="17"/>
        <v>-3875</v>
      </c>
      <c r="R91" s="83">
        <f t="shared" si="17"/>
        <v>-2330</v>
      </c>
      <c r="S91" s="83">
        <f t="shared" si="17"/>
        <v>-3205</v>
      </c>
      <c r="T91" s="83">
        <f t="shared" si="17"/>
        <v>-1074</v>
      </c>
      <c r="U91" s="83">
        <f t="shared" si="17"/>
        <v>-2210</v>
      </c>
      <c r="V91" s="83">
        <f t="shared" si="17"/>
        <v>-798</v>
      </c>
      <c r="W91" s="83">
        <f t="shared" si="17"/>
        <v>-1755</v>
      </c>
      <c r="X91" s="83">
        <f t="shared" si="17"/>
        <v>-9000</v>
      </c>
      <c r="Y91" s="83">
        <f t="shared" si="17"/>
        <v>-1210</v>
      </c>
    </row>
    <row r="92" spans="1:26" ht="30.6" hidden="1" customHeight="1">
      <c r="A92" s="10" t="s">
        <v>78</v>
      </c>
      <c r="B92" s="21"/>
      <c r="C92" s="21">
        <f>SUM(E92:Y92)</f>
        <v>61929</v>
      </c>
      <c r="D92" s="6"/>
      <c r="E92" s="25">
        <v>2925</v>
      </c>
      <c r="F92" s="25">
        <v>2253</v>
      </c>
      <c r="G92" s="25">
        <v>8550</v>
      </c>
      <c r="H92" s="136">
        <v>3688</v>
      </c>
      <c r="I92" s="7">
        <v>2300</v>
      </c>
      <c r="J92" s="7">
        <v>3800</v>
      </c>
      <c r="K92" s="7">
        <v>2592</v>
      </c>
      <c r="L92" s="7">
        <v>5121</v>
      </c>
      <c r="M92" s="7">
        <v>2780</v>
      </c>
      <c r="N92" s="7">
        <v>1095</v>
      </c>
      <c r="O92" s="7">
        <v>660</v>
      </c>
      <c r="P92" s="7">
        <v>708</v>
      </c>
      <c r="Q92" s="7">
        <v>3875</v>
      </c>
      <c r="R92" s="7">
        <v>2330</v>
      </c>
      <c r="S92" s="7">
        <v>3205</v>
      </c>
      <c r="T92" s="7">
        <v>1074</v>
      </c>
      <c r="U92" s="7">
        <v>2210</v>
      </c>
      <c r="V92" s="7">
        <v>798</v>
      </c>
      <c r="W92" s="7">
        <v>1755</v>
      </c>
      <c r="X92" s="7">
        <v>9000</v>
      </c>
      <c r="Y92" s="7">
        <v>1210</v>
      </c>
      <c r="Z92" s="14"/>
    </row>
    <row r="93" spans="1:26" ht="30" hidden="1" customHeight="1">
      <c r="A93" s="10"/>
      <c r="B93" s="27"/>
      <c r="C93" s="21"/>
      <c r="D93" s="6" t="e">
        <f t="shared" si="15"/>
        <v>#DIV/0!</v>
      </c>
      <c r="E93" s="25"/>
      <c r="F93" s="25"/>
      <c r="G93" s="25"/>
      <c r="H93" s="13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6" s="37" customFormat="1" ht="30" hidden="1" customHeight="1">
      <c r="A94" s="10" t="s">
        <v>79</v>
      </c>
      <c r="B94" s="36"/>
      <c r="C94" s="36"/>
      <c r="D94" s="6"/>
      <c r="E94" s="20"/>
      <c r="F94" s="20"/>
      <c r="G94" s="20"/>
      <c r="H94" s="127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6" ht="30" hidden="1" customHeight="1">
      <c r="A95" s="10" t="s">
        <v>80</v>
      </c>
      <c r="B95" s="20"/>
      <c r="C95" s="21">
        <f>SUM(E95:Y95)</f>
        <v>0</v>
      </c>
      <c r="D95" s="6" t="e">
        <f t="shared" si="15"/>
        <v>#DIV/0!</v>
      </c>
      <c r="E95" s="20"/>
      <c r="F95" s="20"/>
      <c r="G95" s="20"/>
      <c r="H95" s="126"/>
      <c r="I95" s="28"/>
      <c r="J95" s="28"/>
      <c r="K95" s="28"/>
      <c r="L95" s="28"/>
      <c r="M95" s="28"/>
      <c r="N95" s="30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6" ht="30" hidden="1" customHeight="1">
      <c r="A96" s="10" t="s">
        <v>81</v>
      </c>
      <c r="B96" s="35"/>
      <c r="C96" s="35"/>
      <c r="D96" s="6" t="e">
        <f t="shared" si="15"/>
        <v>#DIV/0!</v>
      </c>
      <c r="E96" s="25"/>
      <c r="F96" s="25"/>
      <c r="G96" s="2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30" hidden="1" customHeight="1">
      <c r="A97" s="10" t="s">
        <v>82</v>
      </c>
      <c r="B97" s="35"/>
      <c r="C97" s="35"/>
      <c r="D97" s="6" t="e">
        <f t="shared" si="15"/>
        <v>#DIV/0!</v>
      </c>
      <c r="E97" s="25"/>
      <c r="F97" s="25"/>
      <c r="G97" s="2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30" hidden="1" customHeight="1">
      <c r="A98" s="10" t="s">
        <v>83</v>
      </c>
      <c r="B98" s="23"/>
      <c r="C98" s="23" t="e">
        <f>C97/C96</f>
        <v>#DIV/0!</v>
      </c>
      <c r="D98" s="6" t="e">
        <f t="shared" si="15"/>
        <v>#DIV/0!</v>
      </c>
      <c r="E98" s="25"/>
      <c r="F98" s="25"/>
      <c r="G98" s="2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30" hidden="1" customHeight="1">
      <c r="A99" s="10" t="s">
        <v>170</v>
      </c>
      <c r="B99" s="82"/>
      <c r="C99" s="82"/>
      <c r="D99" s="23"/>
      <c r="E99" s="82"/>
      <c r="F99" s="82"/>
      <c r="G99" s="82"/>
      <c r="H99" s="137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</row>
    <row r="100" spans="1:25" s="9" customFormat="1" ht="30" hidden="1" customHeight="1" outlineLevel="1">
      <c r="A100" s="8" t="s">
        <v>84</v>
      </c>
      <c r="B100" s="21"/>
      <c r="C100" s="21"/>
      <c r="D100" s="6" t="e">
        <f t="shared" ref="D100:D136" si="18">C100/B100</f>
        <v>#DIV/0!</v>
      </c>
      <c r="E100" s="25"/>
      <c r="F100" s="25"/>
      <c r="G100" s="25"/>
      <c r="H100" s="13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s="9" customFormat="1" ht="30" hidden="1" customHeight="1" outlineLevel="1">
      <c r="A101" s="8" t="s">
        <v>89</v>
      </c>
      <c r="B101" s="20"/>
      <c r="C101" s="20"/>
      <c r="D101" s="6"/>
      <c r="E101" s="25"/>
      <c r="F101" s="25"/>
      <c r="G101" s="25"/>
      <c r="H101" s="13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s="9" customFormat="1" ht="30" hidden="1" customHeight="1" outlineLevel="1">
      <c r="A102" s="8" t="s">
        <v>149</v>
      </c>
      <c r="B102" s="20"/>
      <c r="C102" s="20"/>
      <c r="D102" s="6"/>
      <c r="E102" s="25"/>
      <c r="F102" s="25"/>
      <c r="G102" s="25"/>
      <c r="H102" s="13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s="9" customFormat="1" ht="30" hidden="1" customHeight="1" outlineLevel="1">
      <c r="A103" s="8" t="s">
        <v>150</v>
      </c>
      <c r="B103" s="20"/>
      <c r="C103" s="20"/>
      <c r="D103" s="6"/>
      <c r="E103" s="25"/>
      <c r="F103" s="25"/>
      <c r="G103" s="25"/>
      <c r="H103" s="13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s="40" customFormat="1" ht="34.9" hidden="1" customHeight="1" outlineLevel="1">
      <c r="A104" s="10" t="s">
        <v>85</v>
      </c>
      <c r="B104" s="20"/>
      <c r="C104" s="20"/>
      <c r="D104" s="6"/>
      <c r="E104" s="25"/>
      <c r="F104" s="25"/>
      <c r="G104" s="25"/>
      <c r="H104" s="13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s="40" customFormat="1" ht="33" hidden="1" customHeight="1" outlineLevel="1">
      <c r="A105" s="10" t="s">
        <v>86</v>
      </c>
      <c r="B105" s="20"/>
      <c r="C105" s="20"/>
      <c r="D105" s="6"/>
      <c r="E105" s="25"/>
      <c r="F105" s="25"/>
      <c r="G105" s="25"/>
      <c r="H105" s="13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s="9" customFormat="1" ht="34.15" customHeight="1" outlineLevel="1">
      <c r="A106" s="8" t="s">
        <v>87</v>
      </c>
      <c r="B106" s="21"/>
      <c r="C106" s="21"/>
      <c r="D106" s="6"/>
      <c r="E106" s="25"/>
      <c r="F106" s="25"/>
      <c r="G106" s="25">
        <v>18182</v>
      </c>
      <c r="H106" s="13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s="9" customFormat="1" ht="30" customHeight="1">
      <c r="A107" s="26" t="s">
        <v>88</v>
      </c>
      <c r="B107" s="21"/>
      <c r="C107" s="21"/>
      <c r="D107" s="6" t="e">
        <f t="shared" si="18"/>
        <v>#DIV/0!</v>
      </c>
      <c r="E107" s="20"/>
      <c r="F107" s="20"/>
      <c r="G107" s="20">
        <v>300</v>
      </c>
      <c r="H107" s="131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9" customFormat="1" ht="30" customHeight="1">
      <c r="A108" s="10" t="s">
        <v>176</v>
      </c>
      <c r="B108" s="23" t="e">
        <f>B107/B106</f>
        <v>#DIV/0!</v>
      </c>
      <c r="C108" s="23" t="e">
        <f>C107/C106</f>
        <v>#DIV/0!</v>
      </c>
      <c r="D108" s="6"/>
      <c r="E108" s="23" t="e">
        <f>E107/E106</f>
        <v>#DIV/0!</v>
      </c>
      <c r="F108" s="23" t="e">
        <f>F107/F106</f>
        <v>#DIV/0!</v>
      </c>
      <c r="G108" s="23">
        <f t="shared" ref="G108:Y108" si="19">G107/G106</f>
        <v>1.6499835001649983E-2</v>
      </c>
      <c r="H108" s="138" t="e">
        <f t="shared" si="19"/>
        <v>#DIV/0!</v>
      </c>
      <c r="I108" s="23" t="e">
        <f t="shared" si="19"/>
        <v>#DIV/0!</v>
      </c>
      <c r="J108" s="23" t="e">
        <f t="shared" si="19"/>
        <v>#DIV/0!</v>
      </c>
      <c r="K108" s="23" t="e">
        <f t="shared" si="19"/>
        <v>#DIV/0!</v>
      </c>
      <c r="L108" s="23" t="e">
        <f t="shared" si="19"/>
        <v>#DIV/0!</v>
      </c>
      <c r="M108" s="23" t="e">
        <f t="shared" si="19"/>
        <v>#DIV/0!</v>
      </c>
      <c r="N108" s="23" t="e">
        <f t="shared" si="19"/>
        <v>#DIV/0!</v>
      </c>
      <c r="O108" s="23" t="e">
        <f t="shared" si="19"/>
        <v>#DIV/0!</v>
      </c>
      <c r="P108" s="23" t="e">
        <f t="shared" si="19"/>
        <v>#DIV/0!</v>
      </c>
      <c r="Q108" s="23" t="e">
        <f t="shared" si="19"/>
        <v>#DIV/0!</v>
      </c>
      <c r="R108" s="23" t="e">
        <f t="shared" si="19"/>
        <v>#DIV/0!</v>
      </c>
      <c r="S108" s="23" t="e">
        <f t="shared" si="19"/>
        <v>#DIV/0!</v>
      </c>
      <c r="T108" s="23" t="e">
        <f t="shared" si="19"/>
        <v>#DIV/0!</v>
      </c>
      <c r="U108" s="23" t="e">
        <f t="shared" si="19"/>
        <v>#DIV/0!</v>
      </c>
      <c r="V108" s="23" t="e">
        <f t="shared" si="19"/>
        <v>#DIV/0!</v>
      </c>
      <c r="W108" s="23" t="e">
        <f t="shared" si="19"/>
        <v>#DIV/0!</v>
      </c>
      <c r="X108" s="23" t="e">
        <f t="shared" si="19"/>
        <v>#DIV/0!</v>
      </c>
      <c r="Y108" s="23" t="e">
        <f t="shared" si="19"/>
        <v>#DIV/0!</v>
      </c>
    </row>
    <row r="109" spans="1:25" s="9" customFormat="1" ht="30" customHeight="1">
      <c r="A109" s="8" t="s">
        <v>89</v>
      </c>
      <c r="B109" s="20"/>
      <c r="C109" s="20">
        <f>SUM(E109:Y109)</f>
        <v>300</v>
      </c>
      <c r="D109" s="6" t="e">
        <f t="shared" si="18"/>
        <v>#DIV/0!</v>
      </c>
      <c r="E109" s="25"/>
      <c r="F109" s="25"/>
      <c r="G109" s="25">
        <v>300</v>
      </c>
      <c r="H109" s="13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s="9" customFormat="1" ht="30" customHeight="1">
      <c r="A110" s="8" t="s">
        <v>90</v>
      </c>
      <c r="B110" s="20"/>
      <c r="C110" s="20">
        <f>SUM(E110:Y110)</f>
        <v>0</v>
      </c>
      <c r="D110" s="6" t="e">
        <f t="shared" si="18"/>
        <v>#DIV/0!</v>
      </c>
      <c r="E110" s="25"/>
      <c r="F110" s="25"/>
      <c r="G110" s="25"/>
      <c r="H110" s="13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s="9" customFormat="1" ht="30" customHeight="1">
      <c r="A111" s="8" t="s">
        <v>91</v>
      </c>
      <c r="B111" s="20"/>
      <c r="C111" s="20">
        <f>SUM(E111:Y111)</f>
        <v>0</v>
      </c>
      <c r="D111" s="6" t="e">
        <f t="shared" si="18"/>
        <v>#DIV/0!</v>
      </c>
      <c r="E111" s="25"/>
      <c r="F111" s="25"/>
      <c r="G111" s="25"/>
      <c r="H111" s="13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s="9" customFormat="1" ht="30" customHeight="1">
      <c r="A112" s="8" t="s">
        <v>92</v>
      </c>
      <c r="B112" s="20"/>
      <c r="C112" s="20">
        <f>SUM(E112:Y112)</f>
        <v>0</v>
      </c>
      <c r="D112" s="6" t="e">
        <f t="shared" si="18"/>
        <v>#DIV/0!</v>
      </c>
      <c r="E112" s="18"/>
      <c r="F112" s="18"/>
      <c r="G112" s="18"/>
      <c r="H112" s="13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s="9" customFormat="1" ht="30" customHeight="1">
      <c r="A113" s="26" t="s">
        <v>94</v>
      </c>
      <c r="B113" s="21"/>
      <c r="C113" s="21">
        <f>SUM(E113:Y113)</f>
        <v>300</v>
      </c>
      <c r="D113" s="6" t="e">
        <f t="shared" si="18"/>
        <v>#DIV/0!</v>
      </c>
      <c r="E113" s="20"/>
      <c r="F113" s="20"/>
      <c r="G113" s="20">
        <v>300</v>
      </c>
      <c r="H113" s="131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s="9" customFormat="1" ht="31.15" customHeight="1">
      <c r="A114" s="10" t="s">
        <v>176</v>
      </c>
      <c r="B114" s="23" t="e">
        <f>B113/B106</f>
        <v>#DIV/0!</v>
      </c>
      <c r="C114" s="23" t="e">
        <f>C113/C106</f>
        <v>#DIV/0!</v>
      </c>
      <c r="D114" s="23"/>
      <c r="E114" s="23" t="e">
        <f t="shared" ref="E114:Y114" si="20">E113/E106</f>
        <v>#DIV/0!</v>
      </c>
      <c r="F114" s="23" t="e">
        <f t="shared" si="20"/>
        <v>#DIV/0!</v>
      </c>
      <c r="G114" s="23">
        <f t="shared" si="20"/>
        <v>1.6499835001649983E-2</v>
      </c>
      <c r="H114" s="138" t="e">
        <f t="shared" si="20"/>
        <v>#DIV/0!</v>
      </c>
      <c r="I114" s="23" t="e">
        <f t="shared" si="20"/>
        <v>#DIV/0!</v>
      </c>
      <c r="J114" s="23" t="e">
        <f t="shared" si="20"/>
        <v>#DIV/0!</v>
      </c>
      <c r="K114" s="23" t="e">
        <f t="shared" si="20"/>
        <v>#DIV/0!</v>
      </c>
      <c r="L114" s="23" t="e">
        <f t="shared" si="20"/>
        <v>#DIV/0!</v>
      </c>
      <c r="M114" s="23" t="e">
        <f t="shared" si="20"/>
        <v>#DIV/0!</v>
      </c>
      <c r="N114" s="23" t="e">
        <f t="shared" si="20"/>
        <v>#DIV/0!</v>
      </c>
      <c r="O114" s="23" t="e">
        <f t="shared" si="20"/>
        <v>#DIV/0!</v>
      </c>
      <c r="P114" s="23" t="e">
        <f t="shared" si="20"/>
        <v>#DIV/0!</v>
      </c>
      <c r="Q114" s="23" t="e">
        <f t="shared" si="20"/>
        <v>#DIV/0!</v>
      </c>
      <c r="R114" s="23" t="e">
        <f t="shared" si="20"/>
        <v>#DIV/0!</v>
      </c>
      <c r="S114" s="23" t="e">
        <f t="shared" si="20"/>
        <v>#DIV/0!</v>
      </c>
      <c r="T114" s="23" t="e">
        <f t="shared" si="20"/>
        <v>#DIV/0!</v>
      </c>
      <c r="U114" s="23" t="e">
        <f t="shared" si="20"/>
        <v>#DIV/0!</v>
      </c>
      <c r="V114" s="23" t="e">
        <f t="shared" si="20"/>
        <v>#DIV/0!</v>
      </c>
      <c r="W114" s="23" t="e">
        <f t="shared" si="20"/>
        <v>#DIV/0!</v>
      </c>
      <c r="X114" s="23" t="e">
        <f t="shared" si="20"/>
        <v>#DIV/0!</v>
      </c>
      <c r="Y114" s="23" t="e">
        <f t="shared" si="20"/>
        <v>#DIV/0!</v>
      </c>
    </row>
    <row r="115" spans="1:25" s="9" customFormat="1" ht="30" customHeight="1">
      <c r="A115" s="8" t="s">
        <v>89</v>
      </c>
      <c r="B115" s="20"/>
      <c r="C115" s="20">
        <f t="shared" ref="C115:C125" si="21">SUM(E115:Y115)</f>
        <v>300</v>
      </c>
      <c r="D115" s="6" t="e">
        <f t="shared" si="18"/>
        <v>#DIV/0!</v>
      </c>
      <c r="E115" s="25"/>
      <c r="F115" s="25"/>
      <c r="G115" s="25">
        <v>300</v>
      </c>
      <c r="H115" s="13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s="9" customFormat="1" ht="30" customHeight="1">
      <c r="A116" s="8" t="s">
        <v>90</v>
      </c>
      <c r="B116" s="20"/>
      <c r="C116" s="20">
        <f t="shared" si="21"/>
        <v>0</v>
      </c>
      <c r="D116" s="6" t="e">
        <f t="shared" si="18"/>
        <v>#DIV/0!</v>
      </c>
      <c r="E116" s="25"/>
      <c r="F116" s="25"/>
      <c r="G116" s="25"/>
      <c r="H116" s="13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s="9" customFormat="1" ht="30" customHeight="1">
      <c r="A117" s="8" t="s">
        <v>91</v>
      </c>
      <c r="B117" s="20"/>
      <c r="C117" s="20">
        <f t="shared" si="21"/>
        <v>0</v>
      </c>
      <c r="D117" s="6" t="e">
        <f t="shared" si="18"/>
        <v>#DIV/0!</v>
      </c>
      <c r="E117" s="25"/>
      <c r="F117" s="25"/>
      <c r="G117" s="25"/>
      <c r="H117" s="13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s="9" customFormat="1" ht="30" customHeight="1">
      <c r="A118" s="8" t="s">
        <v>92</v>
      </c>
      <c r="B118" s="20"/>
      <c r="C118" s="20">
        <f t="shared" si="21"/>
        <v>0</v>
      </c>
      <c r="D118" s="6" t="e">
        <f t="shared" si="18"/>
        <v>#DIV/0!</v>
      </c>
      <c r="E118" s="18"/>
      <c r="F118" s="18"/>
      <c r="G118" s="18"/>
      <c r="H118" s="13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70"/>
      <c r="U118" s="18"/>
      <c r="V118" s="18"/>
      <c r="W118" s="18"/>
      <c r="X118" s="18"/>
      <c r="Y118" s="18"/>
    </row>
    <row r="119" spans="1:25" s="40" customFormat="1" ht="48" customHeight="1">
      <c r="A119" s="10" t="s">
        <v>185</v>
      </c>
      <c r="B119" s="20"/>
      <c r="C119" s="20">
        <v>595200</v>
      </c>
      <c r="D119" s="24" t="e">
        <f t="shared" si="18"/>
        <v>#DIV/0!</v>
      </c>
      <c r="E119" s="20"/>
      <c r="F119" s="20"/>
      <c r="G119" s="20"/>
      <c r="H119" s="131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s="9" customFormat="1" ht="30" customHeight="1">
      <c r="A120" s="26" t="s">
        <v>186</v>
      </c>
      <c r="B120" s="21"/>
      <c r="C120" s="21">
        <f t="shared" si="21"/>
        <v>765</v>
      </c>
      <c r="D120" s="6" t="e">
        <f t="shared" si="18"/>
        <v>#DIV/0!</v>
      </c>
      <c r="E120" s="20"/>
      <c r="F120" s="20"/>
      <c r="G120" s="20">
        <v>765</v>
      </c>
      <c r="H120" s="131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s="9" customFormat="1" ht="27" customHeight="1">
      <c r="A121" s="10" t="s">
        <v>52</v>
      </c>
      <c r="B121" s="24" t="e">
        <f>B120/B119</f>
        <v>#DIV/0!</v>
      </c>
      <c r="C121" s="24">
        <f>C120/C119</f>
        <v>1.2852822580645162E-3</v>
      </c>
      <c r="D121" s="6"/>
      <c r="E121" s="24" t="e">
        <f t="shared" ref="E121:Y121" si="22">E120/E119</f>
        <v>#DIV/0!</v>
      </c>
      <c r="F121" s="24" t="e">
        <f t="shared" si="22"/>
        <v>#DIV/0!</v>
      </c>
      <c r="G121" s="24" t="e">
        <f t="shared" si="22"/>
        <v>#DIV/0!</v>
      </c>
      <c r="H121" s="140" t="e">
        <f t="shared" si="22"/>
        <v>#DIV/0!</v>
      </c>
      <c r="I121" s="24" t="e">
        <f t="shared" si="22"/>
        <v>#DIV/0!</v>
      </c>
      <c r="J121" s="24" t="e">
        <f t="shared" si="22"/>
        <v>#DIV/0!</v>
      </c>
      <c r="K121" s="24" t="e">
        <f t="shared" si="22"/>
        <v>#DIV/0!</v>
      </c>
      <c r="L121" s="24" t="e">
        <f t="shared" si="22"/>
        <v>#DIV/0!</v>
      </c>
      <c r="M121" s="24" t="e">
        <f t="shared" si="22"/>
        <v>#DIV/0!</v>
      </c>
      <c r="N121" s="24" t="e">
        <f t="shared" si="22"/>
        <v>#DIV/0!</v>
      </c>
      <c r="O121" s="24" t="e">
        <f t="shared" si="22"/>
        <v>#DIV/0!</v>
      </c>
      <c r="P121" s="24" t="e">
        <f t="shared" si="22"/>
        <v>#DIV/0!</v>
      </c>
      <c r="Q121" s="24" t="e">
        <f t="shared" si="22"/>
        <v>#DIV/0!</v>
      </c>
      <c r="R121" s="24" t="e">
        <f t="shared" si="22"/>
        <v>#DIV/0!</v>
      </c>
      <c r="S121" s="24" t="e">
        <f t="shared" si="22"/>
        <v>#DIV/0!</v>
      </c>
      <c r="T121" s="24" t="e">
        <f t="shared" si="22"/>
        <v>#DIV/0!</v>
      </c>
      <c r="U121" s="24" t="e">
        <f t="shared" si="22"/>
        <v>#DIV/0!</v>
      </c>
      <c r="V121" s="24" t="e">
        <f t="shared" si="22"/>
        <v>#DIV/0!</v>
      </c>
      <c r="W121" s="24" t="e">
        <f t="shared" si="22"/>
        <v>#DIV/0!</v>
      </c>
      <c r="X121" s="24" t="e">
        <f t="shared" si="22"/>
        <v>#DIV/0!</v>
      </c>
      <c r="Y121" s="24" t="e">
        <f t="shared" si="22"/>
        <v>#DIV/0!</v>
      </c>
    </row>
    <row r="122" spans="1:25" s="9" customFormat="1" ht="30" customHeight="1">
      <c r="A122" s="8" t="s">
        <v>89</v>
      </c>
      <c r="B122" s="20"/>
      <c r="C122" s="20">
        <f t="shared" si="21"/>
        <v>765</v>
      </c>
      <c r="D122" s="6" t="e">
        <f t="shared" si="18"/>
        <v>#DIV/0!</v>
      </c>
      <c r="E122" s="25"/>
      <c r="F122" s="25"/>
      <c r="G122" s="25">
        <v>765</v>
      </c>
      <c r="H122" s="13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s="9" customFormat="1" ht="30" customHeight="1">
      <c r="A123" s="8" t="s">
        <v>90</v>
      </c>
      <c r="B123" s="20"/>
      <c r="C123" s="20">
        <f t="shared" si="21"/>
        <v>0</v>
      </c>
      <c r="D123" s="6" t="e">
        <f t="shared" si="18"/>
        <v>#DIV/0!</v>
      </c>
      <c r="E123" s="25"/>
      <c r="F123" s="25"/>
      <c r="G123" s="25"/>
      <c r="H123" s="13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s="9" customFormat="1" ht="31.15" customHeight="1">
      <c r="A124" s="8" t="s">
        <v>91</v>
      </c>
      <c r="B124" s="20"/>
      <c r="C124" s="20">
        <f t="shared" si="21"/>
        <v>0</v>
      </c>
      <c r="D124" s="6" t="e">
        <f t="shared" si="18"/>
        <v>#DIV/0!</v>
      </c>
      <c r="E124" s="25"/>
      <c r="F124" s="25"/>
      <c r="G124" s="25"/>
      <c r="H124" s="136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s="9" customFormat="1" ht="31.15" customHeight="1">
      <c r="A125" s="8" t="s">
        <v>92</v>
      </c>
      <c r="B125" s="20"/>
      <c r="C125" s="20">
        <f t="shared" si="21"/>
        <v>0</v>
      </c>
      <c r="D125" s="6" t="e">
        <f t="shared" si="18"/>
        <v>#DIV/0!</v>
      </c>
      <c r="E125" s="18"/>
      <c r="F125" s="18"/>
      <c r="G125" s="41"/>
      <c r="H125" s="141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70"/>
      <c r="U125" s="18"/>
      <c r="V125" s="18"/>
      <c r="W125" s="18"/>
      <c r="X125" s="18"/>
      <c r="Y125" s="18"/>
    </row>
    <row r="126" spans="1:25" s="9" customFormat="1" ht="31.15" customHeight="1">
      <c r="A126" s="26" t="s">
        <v>95</v>
      </c>
      <c r="B126" s="43" t="e">
        <f>B120/B113*10</f>
        <v>#DIV/0!</v>
      </c>
      <c r="C126" s="43">
        <f>C120/C113*10</f>
        <v>25.5</v>
      </c>
      <c r="D126" s="6" t="e">
        <f t="shared" si="18"/>
        <v>#DIV/0!</v>
      </c>
      <c r="E126" s="44" t="e">
        <f t="shared" ref="E126:Y126" si="23">E120/E113*10</f>
        <v>#DIV/0!</v>
      </c>
      <c r="F126" s="44" t="e">
        <f t="shared" si="23"/>
        <v>#DIV/0!</v>
      </c>
      <c r="G126" s="44">
        <f t="shared" si="23"/>
        <v>25.5</v>
      </c>
      <c r="H126" s="128" t="e">
        <f t="shared" si="23"/>
        <v>#DIV/0!</v>
      </c>
      <c r="I126" s="44" t="e">
        <f t="shared" si="23"/>
        <v>#DIV/0!</v>
      </c>
      <c r="J126" s="44" t="e">
        <f t="shared" si="23"/>
        <v>#DIV/0!</v>
      </c>
      <c r="K126" s="44" t="e">
        <f t="shared" si="23"/>
        <v>#DIV/0!</v>
      </c>
      <c r="L126" s="44" t="e">
        <f t="shared" si="23"/>
        <v>#DIV/0!</v>
      </c>
      <c r="M126" s="44" t="e">
        <f t="shared" si="23"/>
        <v>#DIV/0!</v>
      </c>
      <c r="N126" s="44" t="e">
        <f t="shared" si="23"/>
        <v>#DIV/0!</v>
      </c>
      <c r="O126" s="44" t="e">
        <f t="shared" si="23"/>
        <v>#DIV/0!</v>
      </c>
      <c r="P126" s="44" t="e">
        <f t="shared" si="23"/>
        <v>#DIV/0!</v>
      </c>
      <c r="Q126" s="44" t="e">
        <f t="shared" si="23"/>
        <v>#DIV/0!</v>
      </c>
      <c r="R126" s="44" t="e">
        <f t="shared" si="23"/>
        <v>#DIV/0!</v>
      </c>
      <c r="S126" s="44" t="e">
        <f t="shared" si="23"/>
        <v>#DIV/0!</v>
      </c>
      <c r="T126" s="44" t="e">
        <f t="shared" si="23"/>
        <v>#DIV/0!</v>
      </c>
      <c r="U126" s="44" t="e">
        <f t="shared" si="23"/>
        <v>#DIV/0!</v>
      </c>
      <c r="V126" s="44" t="e">
        <f t="shared" si="23"/>
        <v>#DIV/0!</v>
      </c>
      <c r="W126" s="44" t="e">
        <f t="shared" si="23"/>
        <v>#DIV/0!</v>
      </c>
      <c r="X126" s="44" t="e">
        <f t="shared" si="23"/>
        <v>#DIV/0!</v>
      </c>
      <c r="Y126" s="44" t="e">
        <f t="shared" si="23"/>
        <v>#DIV/0!</v>
      </c>
    </row>
    <row r="127" spans="1:25" s="9" customFormat="1" ht="30" customHeight="1">
      <c r="A127" s="8" t="s">
        <v>89</v>
      </c>
      <c r="B127" s="44" t="e">
        <f t="shared" ref="B127:E130" si="24">B122/B115*10</f>
        <v>#DIV/0!</v>
      </c>
      <c r="C127" s="44">
        <f t="shared" si="24"/>
        <v>25.5</v>
      </c>
      <c r="D127" s="6" t="e">
        <f t="shared" si="18"/>
        <v>#DIV/0!</v>
      </c>
      <c r="E127" s="44" t="e">
        <f t="shared" ref="E127:Y127" si="25">E122/E115*10</f>
        <v>#DIV/0!</v>
      </c>
      <c r="F127" s="44" t="e">
        <f t="shared" si="25"/>
        <v>#DIV/0!</v>
      </c>
      <c r="G127" s="44">
        <f t="shared" si="25"/>
        <v>25.5</v>
      </c>
      <c r="H127" s="128" t="e">
        <f t="shared" si="25"/>
        <v>#DIV/0!</v>
      </c>
      <c r="I127" s="44" t="e">
        <f t="shared" si="25"/>
        <v>#DIV/0!</v>
      </c>
      <c r="J127" s="44" t="e">
        <f t="shared" si="25"/>
        <v>#DIV/0!</v>
      </c>
      <c r="K127" s="44" t="e">
        <f t="shared" si="25"/>
        <v>#DIV/0!</v>
      </c>
      <c r="L127" s="44" t="e">
        <f t="shared" si="25"/>
        <v>#DIV/0!</v>
      </c>
      <c r="M127" s="44" t="e">
        <f t="shared" si="25"/>
        <v>#DIV/0!</v>
      </c>
      <c r="N127" s="44" t="e">
        <f t="shared" si="25"/>
        <v>#DIV/0!</v>
      </c>
      <c r="O127" s="44" t="e">
        <f t="shared" si="25"/>
        <v>#DIV/0!</v>
      </c>
      <c r="P127" s="44" t="e">
        <f t="shared" si="25"/>
        <v>#DIV/0!</v>
      </c>
      <c r="Q127" s="44" t="e">
        <f t="shared" si="25"/>
        <v>#DIV/0!</v>
      </c>
      <c r="R127" s="44" t="e">
        <f t="shared" si="25"/>
        <v>#DIV/0!</v>
      </c>
      <c r="S127" s="44" t="e">
        <f t="shared" si="25"/>
        <v>#DIV/0!</v>
      </c>
      <c r="T127" s="44" t="e">
        <f t="shared" si="25"/>
        <v>#DIV/0!</v>
      </c>
      <c r="U127" s="44" t="e">
        <f t="shared" si="25"/>
        <v>#DIV/0!</v>
      </c>
      <c r="V127" s="44" t="e">
        <f t="shared" si="25"/>
        <v>#DIV/0!</v>
      </c>
      <c r="W127" s="44" t="e">
        <f t="shared" si="25"/>
        <v>#DIV/0!</v>
      </c>
      <c r="X127" s="44" t="e">
        <f t="shared" si="25"/>
        <v>#DIV/0!</v>
      </c>
      <c r="Y127" s="44" t="e">
        <f t="shared" si="25"/>
        <v>#DIV/0!</v>
      </c>
    </row>
    <row r="128" spans="1:25" s="9" customFormat="1" ht="30" customHeight="1">
      <c r="A128" s="8" t="s">
        <v>90</v>
      </c>
      <c r="B128" s="44" t="e">
        <f t="shared" si="24"/>
        <v>#DIV/0!</v>
      </c>
      <c r="C128" s="44" t="e">
        <f t="shared" si="24"/>
        <v>#DIV/0!</v>
      </c>
      <c r="D128" s="6" t="e">
        <f t="shared" si="18"/>
        <v>#DIV/0!</v>
      </c>
      <c r="E128" s="44"/>
      <c r="F128" s="44" t="e">
        <f t="shared" ref="F128:M130" si="26">F123/F116*10</f>
        <v>#DIV/0!</v>
      </c>
      <c r="G128" s="44" t="e">
        <f t="shared" si="26"/>
        <v>#DIV/0!</v>
      </c>
      <c r="H128" s="128" t="e">
        <f t="shared" si="26"/>
        <v>#DIV/0!</v>
      </c>
      <c r="I128" s="44" t="e">
        <f t="shared" si="26"/>
        <v>#DIV/0!</v>
      </c>
      <c r="J128" s="44" t="e">
        <f t="shared" si="26"/>
        <v>#DIV/0!</v>
      </c>
      <c r="K128" s="44" t="e">
        <f t="shared" si="26"/>
        <v>#DIV/0!</v>
      </c>
      <c r="L128" s="44" t="e">
        <f t="shared" si="26"/>
        <v>#DIV/0!</v>
      </c>
      <c r="M128" s="44" t="e">
        <f t="shared" si="26"/>
        <v>#DIV/0!</v>
      </c>
      <c r="N128" s="44"/>
      <c r="O128" s="44" t="e">
        <f>O123/O116*10</f>
        <v>#DIV/0!</v>
      </c>
      <c r="P128" s="44" t="e">
        <f>P123/P116*10</f>
        <v>#DIV/0!</v>
      </c>
      <c r="Q128" s="44"/>
      <c r="R128" s="44" t="e">
        <f t="shared" ref="R128:U129" si="27">R123/R116*10</f>
        <v>#DIV/0!</v>
      </c>
      <c r="S128" s="44" t="e">
        <f t="shared" si="27"/>
        <v>#DIV/0!</v>
      </c>
      <c r="T128" s="44" t="e">
        <f t="shared" si="27"/>
        <v>#DIV/0!</v>
      </c>
      <c r="U128" s="44" t="e">
        <f t="shared" si="27"/>
        <v>#DIV/0!</v>
      </c>
      <c r="V128" s="44"/>
      <c r="W128" s="44"/>
      <c r="X128" s="44" t="e">
        <f>X123/X116*10</f>
        <v>#DIV/0!</v>
      </c>
      <c r="Y128" s="44" t="e">
        <f>Y123/Y116*10</f>
        <v>#DIV/0!</v>
      </c>
    </row>
    <row r="129" spans="1:26" s="9" customFormat="1" ht="30" customHeight="1">
      <c r="A129" s="8" t="s">
        <v>91</v>
      </c>
      <c r="B129" s="44" t="e">
        <f t="shared" si="24"/>
        <v>#DIV/0!</v>
      </c>
      <c r="C129" s="44" t="e">
        <f t="shared" si="24"/>
        <v>#DIV/0!</v>
      </c>
      <c r="D129" s="6" t="e">
        <f t="shared" si="18"/>
        <v>#DIV/0!</v>
      </c>
      <c r="E129" s="44" t="e">
        <f>E124/E117*10</f>
        <v>#DIV/0!</v>
      </c>
      <c r="F129" s="44" t="e">
        <f t="shared" si="26"/>
        <v>#DIV/0!</v>
      </c>
      <c r="G129" s="44" t="e">
        <f t="shared" si="26"/>
        <v>#DIV/0!</v>
      </c>
      <c r="H129" s="128" t="e">
        <f t="shared" si="26"/>
        <v>#DIV/0!</v>
      </c>
      <c r="I129" s="44" t="e">
        <f t="shared" si="26"/>
        <v>#DIV/0!</v>
      </c>
      <c r="J129" s="44" t="e">
        <f t="shared" si="26"/>
        <v>#DIV/0!</v>
      </c>
      <c r="K129" s="44" t="e">
        <f t="shared" si="26"/>
        <v>#DIV/0!</v>
      </c>
      <c r="L129" s="44" t="e">
        <f t="shared" si="26"/>
        <v>#DIV/0!</v>
      </c>
      <c r="M129" s="44" t="e">
        <f t="shared" si="26"/>
        <v>#DIV/0!</v>
      </c>
      <c r="N129" s="44" t="e">
        <f>N124/N117*10</f>
        <v>#DIV/0!</v>
      </c>
      <c r="O129" s="44" t="e">
        <f>O124/O117*10</f>
        <v>#DIV/0!</v>
      </c>
      <c r="P129" s="44" t="e">
        <f>P124/P117*10</f>
        <v>#DIV/0!</v>
      </c>
      <c r="Q129" s="44" t="e">
        <f>Q124/Q117*10</f>
        <v>#DIV/0!</v>
      </c>
      <c r="R129" s="44" t="e">
        <f t="shared" si="27"/>
        <v>#DIV/0!</v>
      </c>
      <c r="S129" s="44" t="e">
        <f t="shared" si="27"/>
        <v>#DIV/0!</v>
      </c>
      <c r="T129" s="44" t="e">
        <f t="shared" si="27"/>
        <v>#DIV/0!</v>
      </c>
      <c r="U129" s="44" t="e">
        <f t="shared" si="27"/>
        <v>#DIV/0!</v>
      </c>
      <c r="V129" s="44" t="e">
        <f>V124/V117*10</f>
        <v>#DIV/0!</v>
      </c>
      <c r="W129" s="44" t="e">
        <f>W124/W117*10</f>
        <v>#DIV/0!</v>
      </c>
      <c r="X129" s="44" t="e">
        <f>X124/X117*10</f>
        <v>#DIV/0!</v>
      </c>
      <c r="Y129" s="44" t="e">
        <f>Y124/Y117*10</f>
        <v>#DIV/0!</v>
      </c>
    </row>
    <row r="130" spans="1:26" s="9" customFormat="1" ht="30" customHeight="1">
      <c r="A130" s="8" t="s">
        <v>92</v>
      </c>
      <c r="B130" s="44" t="e">
        <f t="shared" si="24"/>
        <v>#DIV/0!</v>
      </c>
      <c r="C130" s="44" t="e">
        <f t="shared" si="24"/>
        <v>#DIV/0!</v>
      </c>
      <c r="D130" s="6" t="e">
        <f t="shared" si="18"/>
        <v>#DIV/0!</v>
      </c>
      <c r="E130" s="44" t="e">
        <f t="shared" si="24"/>
        <v>#DIV/0!</v>
      </c>
      <c r="F130" s="44"/>
      <c r="G130" s="44" t="e">
        <f t="shared" si="26"/>
        <v>#DIV/0!</v>
      </c>
      <c r="H130" s="128"/>
      <c r="I130" s="44" t="e">
        <f>I125/I118*10</f>
        <v>#DIV/0!</v>
      </c>
      <c r="J130" s="44"/>
      <c r="K130" s="44"/>
      <c r="L130" s="44"/>
      <c r="M130" s="44"/>
      <c r="N130" s="44"/>
      <c r="O130" s="44"/>
      <c r="P130" s="44"/>
      <c r="Q130" s="44" t="e">
        <f>Q125/Q118*10</f>
        <v>#DIV/0!</v>
      </c>
      <c r="R130" s="44" t="e">
        <f>R125/R118*10</f>
        <v>#DIV/0!</v>
      </c>
      <c r="S130" s="44"/>
      <c r="T130" s="44"/>
      <c r="U130" s="44" t="e">
        <f>U125/U118*10</f>
        <v>#DIV/0!</v>
      </c>
      <c r="V130" s="44"/>
      <c r="W130" s="44" t="e">
        <f>W125/W118*10</f>
        <v>#DIV/0!</v>
      </c>
      <c r="X130" s="44"/>
      <c r="Y130" s="44"/>
    </row>
    <row r="131" spans="1:26" s="9" customFormat="1" ht="30" hidden="1" customHeight="1" outlineLevel="1">
      <c r="A131" s="45" t="s">
        <v>153</v>
      </c>
      <c r="B131" s="21"/>
      <c r="C131" s="20">
        <f>SUM(E131:Y131)</f>
        <v>0</v>
      </c>
      <c r="D131" s="6"/>
      <c r="E131" s="32"/>
      <c r="F131" s="31"/>
      <c r="G131" s="48"/>
      <c r="H131" s="130"/>
      <c r="I131" s="31"/>
      <c r="J131" s="31"/>
      <c r="K131" s="31"/>
      <c r="L131" s="44"/>
      <c r="M131" s="31"/>
      <c r="N131" s="31"/>
      <c r="O131" s="31"/>
      <c r="P131" s="31"/>
      <c r="Q131" s="31"/>
      <c r="R131" s="31"/>
      <c r="S131" s="44"/>
      <c r="T131" s="20"/>
      <c r="U131" s="82"/>
      <c r="V131" s="82"/>
      <c r="W131" s="82"/>
      <c r="X131" s="20"/>
      <c r="Y131" s="31"/>
    </row>
    <row r="132" spans="1:26" s="9" customFormat="1" ht="30" hidden="1" customHeight="1">
      <c r="A132" s="26" t="s">
        <v>154</v>
      </c>
      <c r="B132" s="21"/>
      <c r="C132" s="20">
        <f>SUM(E132:Y132)</f>
        <v>0</v>
      </c>
      <c r="D132" s="6"/>
      <c r="E132" s="32"/>
      <c r="F132" s="31"/>
      <c r="G132" s="31"/>
      <c r="H132" s="130"/>
      <c r="I132" s="31"/>
      <c r="J132" s="31"/>
      <c r="K132" s="31"/>
      <c r="L132" s="44"/>
      <c r="M132" s="31"/>
      <c r="N132" s="31"/>
      <c r="O132" s="31"/>
      <c r="P132" s="31"/>
      <c r="Q132" s="31"/>
      <c r="R132" s="31"/>
      <c r="S132" s="44"/>
      <c r="T132" s="20"/>
      <c r="U132" s="82"/>
      <c r="V132" s="82"/>
      <c r="W132" s="82"/>
      <c r="X132" s="20"/>
      <c r="Y132" s="31"/>
    </row>
    <row r="133" spans="1:26" s="9" customFormat="1" ht="30" hidden="1" customHeight="1">
      <c r="A133" s="26" t="s">
        <v>95</v>
      </c>
      <c r="B133" s="50"/>
      <c r="C133" s="50" t="e">
        <f>C132/C131*10</f>
        <v>#DIV/0!</v>
      </c>
      <c r="D133" s="48"/>
      <c r="E133" s="48"/>
      <c r="F133" s="48"/>
      <c r="G133" s="48"/>
      <c r="H133" s="142" t="e">
        <f>H132/H131*10</f>
        <v>#DIV/0!</v>
      </c>
      <c r="I133" s="48"/>
      <c r="J133" s="48"/>
      <c r="K133" s="48"/>
      <c r="L133" s="48"/>
      <c r="M133" s="48" t="e">
        <f>M132/M131*10</f>
        <v>#DIV/0!</v>
      </c>
      <c r="N133" s="48"/>
      <c r="O133" s="48"/>
      <c r="P133" s="48" t="e">
        <f>P132/P131*10</f>
        <v>#DIV/0!</v>
      </c>
      <c r="Q133" s="48"/>
      <c r="R133" s="44" t="e">
        <f>R132/R131*10</f>
        <v>#DIV/0!</v>
      </c>
      <c r="S133" s="44"/>
      <c r="T133" s="44" t="e">
        <f>T132/T131*10</f>
        <v>#DIV/0!</v>
      </c>
      <c r="U133" s="48"/>
      <c r="V133" s="48"/>
      <c r="W133" s="48"/>
      <c r="X133" s="44" t="e">
        <f>X132/X131*10</f>
        <v>#DIV/0!</v>
      </c>
      <c r="Y133" s="32"/>
    </row>
    <row r="134" spans="1:26" s="9" customFormat="1" ht="30" hidden="1" customHeight="1">
      <c r="A134" s="45" t="s">
        <v>96</v>
      </c>
      <c r="B134" s="46"/>
      <c r="C134" s="46">
        <f>SUM(E134:Y134)</f>
        <v>0</v>
      </c>
      <c r="D134" s="6" t="e">
        <f t="shared" si="18"/>
        <v>#DIV/0!</v>
      </c>
      <c r="E134" s="41"/>
      <c r="F134" s="41"/>
      <c r="G134" s="41"/>
      <c r="H134" s="1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6" s="9" customFormat="1" ht="30" hidden="1" customHeight="1">
      <c r="A135" s="26" t="s">
        <v>97</v>
      </c>
      <c r="B135" s="21"/>
      <c r="C135" s="21">
        <f>SUM(E135:Y135)</f>
        <v>0</v>
      </c>
      <c r="D135" s="6" t="e">
        <f t="shared" si="18"/>
        <v>#DIV/0!</v>
      </c>
      <c r="E135" s="18"/>
      <c r="F135" s="18"/>
      <c r="G135" s="18"/>
      <c r="H135" s="139"/>
      <c r="I135" s="18"/>
      <c r="J135" s="18"/>
      <c r="K135" s="20"/>
      <c r="L135" s="20"/>
      <c r="M135" s="20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6" s="9" customFormat="1" ht="30" hidden="1" customHeight="1">
      <c r="A136" s="26" t="s">
        <v>98</v>
      </c>
      <c r="B136" s="44"/>
      <c r="C136" s="44" t="e">
        <f>C134/C135</f>
        <v>#DIV/0!</v>
      </c>
      <c r="D136" s="6" t="e">
        <f t="shared" si="18"/>
        <v>#DIV/0!</v>
      </c>
      <c r="E136" s="44"/>
      <c r="F136" s="44"/>
      <c r="G136" s="44"/>
      <c r="H136" s="128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6" s="9" customFormat="1" ht="30" hidden="1" customHeight="1">
      <c r="A137" s="8" t="s">
        <v>99</v>
      </c>
      <c r="B137" s="21"/>
      <c r="C137" s="21"/>
      <c r="D137" s="6"/>
      <c r="E137" s="78"/>
      <c r="F137" s="78"/>
      <c r="G137" s="78"/>
      <c r="H137" s="143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6" s="9" customFormat="1" ht="27" hidden="1" customHeight="1">
      <c r="A138" s="10" t="s">
        <v>100</v>
      </c>
      <c r="B138" s="21"/>
      <c r="C138" s="21">
        <f>SUM(E138:Y138)</f>
        <v>0</v>
      </c>
      <c r="D138" s="6"/>
      <c r="E138" s="41"/>
      <c r="F138" s="41"/>
      <c r="G138" s="41"/>
      <c r="H138" s="141"/>
      <c r="I138" s="41"/>
      <c r="J138" s="41"/>
      <c r="K138" s="41"/>
      <c r="L138" s="20"/>
      <c r="M138" s="41"/>
      <c r="N138" s="41"/>
      <c r="O138" s="41"/>
      <c r="P138" s="41"/>
      <c r="Q138" s="41"/>
      <c r="R138" s="41"/>
      <c r="S138" s="41"/>
      <c r="T138" s="44"/>
      <c r="U138" s="41"/>
      <c r="V138" s="41"/>
      <c r="W138" s="41"/>
      <c r="X138" s="41"/>
      <c r="Y138" s="41"/>
    </row>
    <row r="139" spans="1:26" s="9" customFormat="1" ht="31.9" hidden="1" customHeight="1" outlineLevel="1">
      <c r="A139" s="10" t="s">
        <v>101</v>
      </c>
      <c r="B139" s="21"/>
      <c r="C139" s="21"/>
      <c r="D139" s="6"/>
      <c r="E139" s="41"/>
      <c r="F139" s="41"/>
      <c r="G139" s="41"/>
      <c r="H139" s="1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64"/>
    </row>
    <row r="140" spans="1:26" s="9" customFormat="1" ht="30" hidden="1" customHeight="1" outlineLevel="1">
      <c r="A140" s="45" t="s">
        <v>102</v>
      </c>
      <c r="B140" s="21"/>
      <c r="C140" s="21">
        <f>SUM(E140:Y140)</f>
        <v>0</v>
      </c>
      <c r="D140" s="6" t="e">
        <f t="shared" ref="D140:D180" si="28">C140/B140</f>
        <v>#DIV/0!</v>
      </c>
      <c r="E140" s="20"/>
      <c r="F140" s="20"/>
      <c r="G140" s="20"/>
      <c r="H140" s="131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6" s="9" customFormat="1" ht="19.149999999999999" hidden="1" customHeight="1">
      <c r="A141" s="10" t="s">
        <v>180</v>
      </c>
      <c r="B141" s="27" t="e">
        <f>B140/B139</f>
        <v>#DIV/0!</v>
      </c>
      <c r="C141" s="27" t="e">
        <f>C140/C139</f>
        <v>#DIV/0!</v>
      </c>
      <c r="D141" s="6"/>
      <c r="E141" s="29" t="e">
        <f t="shared" ref="E141:Y141" si="29">E140/E139</f>
        <v>#DIV/0!</v>
      </c>
      <c r="F141" s="29" t="e">
        <f t="shared" si="29"/>
        <v>#DIV/0!</v>
      </c>
      <c r="G141" s="29" t="e">
        <f t="shared" si="29"/>
        <v>#DIV/0!</v>
      </c>
      <c r="H141" s="129" t="e">
        <f t="shared" si="29"/>
        <v>#DIV/0!</v>
      </c>
      <c r="I141" s="29" t="e">
        <f t="shared" si="29"/>
        <v>#DIV/0!</v>
      </c>
      <c r="J141" s="29" t="e">
        <f t="shared" si="29"/>
        <v>#DIV/0!</v>
      </c>
      <c r="K141" s="29" t="e">
        <f t="shared" si="29"/>
        <v>#DIV/0!</v>
      </c>
      <c r="L141" s="29" t="e">
        <f t="shared" si="29"/>
        <v>#DIV/0!</v>
      </c>
      <c r="M141" s="29" t="e">
        <f t="shared" si="29"/>
        <v>#DIV/0!</v>
      </c>
      <c r="N141" s="29" t="e">
        <f t="shared" si="29"/>
        <v>#DIV/0!</v>
      </c>
      <c r="O141" s="29" t="e">
        <f t="shared" si="29"/>
        <v>#DIV/0!</v>
      </c>
      <c r="P141" s="29" t="e">
        <f t="shared" si="29"/>
        <v>#DIV/0!</v>
      </c>
      <c r="Q141" s="29" t="e">
        <f t="shared" si="29"/>
        <v>#DIV/0!</v>
      </c>
      <c r="R141" s="29" t="e">
        <f t="shared" si="29"/>
        <v>#DIV/0!</v>
      </c>
      <c r="S141" s="29" t="e">
        <f t="shared" si="29"/>
        <v>#DIV/0!</v>
      </c>
      <c r="T141" s="29" t="e">
        <f t="shared" si="29"/>
        <v>#DIV/0!</v>
      </c>
      <c r="U141" s="29" t="e">
        <f t="shared" si="29"/>
        <v>#DIV/0!</v>
      </c>
      <c r="V141" s="29" t="e">
        <f t="shared" si="29"/>
        <v>#DIV/0!</v>
      </c>
      <c r="W141" s="29" t="e">
        <f t="shared" si="29"/>
        <v>#DIV/0!</v>
      </c>
      <c r="X141" s="29" t="e">
        <f t="shared" si="29"/>
        <v>#DIV/0!</v>
      </c>
      <c r="Y141" s="29" t="e">
        <f t="shared" si="29"/>
        <v>#DIV/0!</v>
      </c>
    </row>
    <row r="142" spans="1:26" s="81" customFormat="1" ht="21" hidden="1" customHeight="1">
      <c r="A142" s="79" t="s">
        <v>93</v>
      </c>
      <c r="B142" s="80">
        <f>B139-B140</f>
        <v>0</v>
      </c>
      <c r="C142" s="80">
        <f>C139-C140</f>
        <v>0</v>
      </c>
      <c r="D142" s="80"/>
      <c r="E142" s="80">
        <f t="shared" ref="E142:Y142" si="30">E139-E140</f>
        <v>0</v>
      </c>
      <c r="F142" s="80">
        <f t="shared" si="30"/>
        <v>0</v>
      </c>
      <c r="G142" s="80">
        <f t="shared" si="30"/>
        <v>0</v>
      </c>
      <c r="H142" s="144">
        <f t="shared" si="30"/>
        <v>0</v>
      </c>
      <c r="I142" s="80">
        <f t="shared" si="30"/>
        <v>0</v>
      </c>
      <c r="J142" s="80">
        <f t="shared" si="30"/>
        <v>0</v>
      </c>
      <c r="K142" s="80">
        <f t="shared" si="30"/>
        <v>0</v>
      </c>
      <c r="L142" s="80">
        <f t="shared" si="30"/>
        <v>0</v>
      </c>
      <c r="M142" s="80">
        <f t="shared" si="30"/>
        <v>0</v>
      </c>
      <c r="N142" s="80">
        <f t="shared" si="30"/>
        <v>0</v>
      </c>
      <c r="O142" s="80">
        <f t="shared" si="30"/>
        <v>0</v>
      </c>
      <c r="P142" s="80">
        <f t="shared" si="30"/>
        <v>0</v>
      </c>
      <c r="Q142" s="80">
        <f t="shared" si="30"/>
        <v>0</v>
      </c>
      <c r="R142" s="80">
        <f t="shared" si="30"/>
        <v>0</v>
      </c>
      <c r="S142" s="80">
        <f t="shared" si="30"/>
        <v>0</v>
      </c>
      <c r="T142" s="80">
        <f t="shared" si="30"/>
        <v>0</v>
      </c>
      <c r="U142" s="80">
        <f t="shared" si="30"/>
        <v>0</v>
      </c>
      <c r="V142" s="80">
        <f t="shared" si="30"/>
        <v>0</v>
      </c>
      <c r="W142" s="80">
        <f t="shared" si="30"/>
        <v>0</v>
      </c>
      <c r="X142" s="80">
        <f t="shared" si="30"/>
        <v>0</v>
      </c>
      <c r="Y142" s="80">
        <f t="shared" si="30"/>
        <v>0</v>
      </c>
    </row>
    <row r="143" spans="1:26" s="9" customFormat="1" ht="22.9" hidden="1" customHeight="1">
      <c r="A143" s="10" t="s">
        <v>183</v>
      </c>
      <c r="B143" s="20"/>
      <c r="C143" s="20"/>
      <c r="D143" s="24" t="e">
        <f t="shared" si="28"/>
        <v>#DIV/0!</v>
      </c>
      <c r="E143" s="20"/>
      <c r="F143" s="20"/>
      <c r="G143" s="20"/>
      <c r="H143" s="131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6" s="9" customFormat="1" ht="30" hidden="1" customHeight="1">
      <c r="A144" s="26" t="s">
        <v>103</v>
      </c>
      <c r="B144" s="21"/>
      <c r="C144" s="21">
        <f>SUM(E144:Y144)</f>
        <v>0</v>
      </c>
      <c r="D144" s="6" t="e">
        <f t="shared" si="28"/>
        <v>#DIV/0!</v>
      </c>
      <c r="E144" s="20"/>
      <c r="F144" s="20"/>
      <c r="G144" s="20"/>
      <c r="H144" s="131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s="9" customFormat="1" ht="31.15" hidden="1" customHeight="1">
      <c r="A145" s="10" t="s">
        <v>52</v>
      </c>
      <c r="B145" s="6" t="e">
        <f>B144/B143</f>
        <v>#DIV/0!</v>
      </c>
      <c r="C145" s="6" t="e">
        <f>C144/C143</f>
        <v>#DIV/0!</v>
      </c>
      <c r="D145" s="6"/>
      <c r="E145" s="23" t="e">
        <f t="shared" ref="E145:Y145" si="31">E144/E143</f>
        <v>#DIV/0!</v>
      </c>
      <c r="F145" s="23" t="e">
        <f t="shared" si="31"/>
        <v>#DIV/0!</v>
      </c>
      <c r="G145" s="23" t="e">
        <f t="shared" si="31"/>
        <v>#DIV/0!</v>
      </c>
      <c r="H145" s="138" t="e">
        <f t="shared" si="31"/>
        <v>#DIV/0!</v>
      </c>
      <c r="I145" s="23" t="e">
        <f t="shared" si="31"/>
        <v>#DIV/0!</v>
      </c>
      <c r="J145" s="23" t="e">
        <f t="shared" si="31"/>
        <v>#DIV/0!</v>
      </c>
      <c r="K145" s="23" t="e">
        <f t="shared" si="31"/>
        <v>#DIV/0!</v>
      </c>
      <c r="L145" s="23" t="e">
        <f t="shared" si="31"/>
        <v>#DIV/0!</v>
      </c>
      <c r="M145" s="23" t="e">
        <f t="shared" si="31"/>
        <v>#DIV/0!</v>
      </c>
      <c r="N145" s="23" t="e">
        <f t="shared" si="31"/>
        <v>#DIV/0!</v>
      </c>
      <c r="O145" s="23" t="e">
        <f t="shared" si="31"/>
        <v>#DIV/0!</v>
      </c>
      <c r="P145" s="23" t="e">
        <f t="shared" si="31"/>
        <v>#DIV/0!</v>
      </c>
      <c r="Q145" s="23" t="e">
        <f t="shared" si="31"/>
        <v>#DIV/0!</v>
      </c>
      <c r="R145" s="23" t="e">
        <f t="shared" si="31"/>
        <v>#DIV/0!</v>
      </c>
      <c r="S145" s="23" t="e">
        <f t="shared" si="31"/>
        <v>#DIV/0!</v>
      </c>
      <c r="T145" s="23" t="e">
        <f t="shared" si="31"/>
        <v>#DIV/0!</v>
      </c>
      <c r="U145" s="23" t="e">
        <f t="shared" si="31"/>
        <v>#DIV/0!</v>
      </c>
      <c r="V145" s="23" t="e">
        <f t="shared" si="31"/>
        <v>#DIV/0!</v>
      </c>
      <c r="W145" s="23" t="e">
        <f t="shared" si="31"/>
        <v>#DIV/0!</v>
      </c>
      <c r="X145" s="23" t="e">
        <f t="shared" si="31"/>
        <v>#DIV/0!</v>
      </c>
      <c r="Y145" s="23" t="e">
        <f t="shared" si="31"/>
        <v>#DIV/0!</v>
      </c>
    </row>
    <row r="146" spans="1:25" s="9" customFormat="1" ht="30" hidden="1" customHeight="1">
      <c r="A146" s="26" t="s">
        <v>95</v>
      </c>
      <c r="B146" s="50" t="e">
        <f>B144/B140*10</f>
        <v>#DIV/0!</v>
      </c>
      <c r="C146" s="50" t="e">
        <f>C144/C140*10</f>
        <v>#DIV/0!</v>
      </c>
      <c r="D146" s="6" t="e">
        <f t="shared" si="28"/>
        <v>#DIV/0!</v>
      </c>
      <c r="E146" s="48" t="e">
        <f t="shared" ref="E146:P146" si="32">E144/E140*10</f>
        <v>#DIV/0!</v>
      </c>
      <c r="F146" s="48" t="e">
        <f t="shared" si="32"/>
        <v>#DIV/0!</v>
      </c>
      <c r="G146" s="48" t="e">
        <f t="shared" si="32"/>
        <v>#DIV/0!</v>
      </c>
      <c r="H146" s="142" t="e">
        <f t="shared" si="32"/>
        <v>#DIV/0!</v>
      </c>
      <c r="I146" s="48" t="e">
        <f t="shared" si="32"/>
        <v>#DIV/0!</v>
      </c>
      <c r="J146" s="48" t="e">
        <f t="shared" si="32"/>
        <v>#DIV/0!</v>
      </c>
      <c r="K146" s="48" t="e">
        <f t="shared" si="32"/>
        <v>#DIV/0!</v>
      </c>
      <c r="L146" s="48" t="e">
        <f t="shared" si="32"/>
        <v>#DIV/0!</v>
      </c>
      <c r="M146" s="48" t="e">
        <f t="shared" si="32"/>
        <v>#DIV/0!</v>
      </c>
      <c r="N146" s="48" t="e">
        <f t="shared" si="32"/>
        <v>#DIV/0!</v>
      </c>
      <c r="O146" s="48" t="e">
        <f t="shared" si="32"/>
        <v>#DIV/0!</v>
      </c>
      <c r="P146" s="48" t="e">
        <f t="shared" si="32"/>
        <v>#DIV/0!</v>
      </c>
      <c r="Q146" s="48" t="e">
        <f t="shared" ref="Q146:V146" si="33">Q144/Q140*10</f>
        <v>#DIV/0!</v>
      </c>
      <c r="R146" s="48" t="e">
        <f t="shared" si="33"/>
        <v>#DIV/0!</v>
      </c>
      <c r="S146" s="48" t="e">
        <f t="shared" si="33"/>
        <v>#DIV/0!</v>
      </c>
      <c r="T146" s="48" t="e">
        <f t="shared" si="33"/>
        <v>#DIV/0!</v>
      </c>
      <c r="U146" s="48" t="e">
        <f t="shared" si="33"/>
        <v>#DIV/0!</v>
      </c>
      <c r="V146" s="48" t="e">
        <f t="shared" si="33"/>
        <v>#DIV/0!</v>
      </c>
      <c r="W146" s="48" t="e">
        <f>W144/W140*10</f>
        <v>#DIV/0!</v>
      </c>
      <c r="X146" s="48" t="e">
        <f>X144/X140*10</f>
        <v>#DIV/0!</v>
      </c>
      <c r="Y146" s="48" t="e">
        <f>Y144/Y140*10</f>
        <v>#DIV/0!</v>
      </c>
    </row>
    <row r="147" spans="1:25" s="9" customFormat="1" ht="30" hidden="1" customHeight="1" outlineLevel="1">
      <c r="A147" s="8" t="s">
        <v>104</v>
      </c>
      <c r="B147" s="46"/>
      <c r="C147" s="21">
        <f>E147+F147+G147+H147+I147+J147+K147+L147+M147+N147+O147+P147+Q147+R147+S147+T147+U147+V147+W147+X147+Y147</f>
        <v>0</v>
      </c>
      <c r="D147" s="6"/>
      <c r="E147" s="41"/>
      <c r="F147" s="41"/>
      <c r="G147" s="41"/>
      <c r="H147" s="1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s="9" customFormat="1" ht="30" hidden="1" customHeight="1">
      <c r="A148" s="8" t="s">
        <v>105</v>
      </c>
      <c r="B148" s="47"/>
      <c r="C148" s="21">
        <f>SUM(E148:Y148)</f>
        <v>0</v>
      </c>
      <c r="D148" s="6"/>
      <c r="E148" s="48"/>
      <c r="F148" s="48"/>
      <c r="G148" s="49"/>
      <c r="H148" s="142"/>
      <c r="I148" s="48"/>
      <c r="J148" s="48"/>
      <c r="K148" s="48"/>
      <c r="L148" s="20"/>
      <c r="M148" s="48"/>
      <c r="N148" s="48"/>
      <c r="O148" s="48"/>
      <c r="P148" s="48"/>
      <c r="Q148" s="48"/>
      <c r="R148" s="48"/>
      <c r="S148" s="48"/>
      <c r="T148" s="44"/>
      <c r="U148" s="48"/>
      <c r="V148" s="48"/>
      <c r="W148" s="48"/>
      <c r="X148" s="47"/>
      <c r="Y148" s="48"/>
    </row>
    <row r="149" spans="1:25" s="9" customFormat="1" ht="30" hidden="1" customHeight="1" outlineLevel="1">
      <c r="A149" s="8" t="s">
        <v>106</v>
      </c>
      <c r="B149" s="46"/>
      <c r="C149" s="46">
        <f>C147-C148</f>
        <v>0</v>
      </c>
      <c r="D149" s="6"/>
      <c r="E149" s="41"/>
      <c r="F149" s="41"/>
      <c r="G149" s="41"/>
      <c r="H149" s="1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s="9" customFormat="1" ht="30" hidden="1" customHeight="1" outlineLevel="1">
      <c r="A150" s="45" t="s">
        <v>171</v>
      </c>
      <c r="B150" s="21"/>
      <c r="C150" s="21">
        <f>SUM(E150:Y150)</f>
        <v>0</v>
      </c>
      <c r="D150" s="6" t="e">
        <f t="shared" si="28"/>
        <v>#DIV/0!</v>
      </c>
      <c r="E150" s="20"/>
      <c r="F150" s="20"/>
      <c r="G150" s="20"/>
      <c r="H150" s="131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s="9" customFormat="1" ht="27" hidden="1" customHeight="1">
      <c r="A151" s="10" t="s">
        <v>180</v>
      </c>
      <c r="B151" s="27" t="e">
        <f>B150/B149</f>
        <v>#DIV/0!</v>
      </c>
      <c r="C151" s="27" t="e">
        <f>C150/C149</f>
        <v>#DIV/0!</v>
      </c>
      <c r="D151" s="6"/>
      <c r="E151" s="23" t="e">
        <f>E150/E149</f>
        <v>#DIV/0!</v>
      </c>
      <c r="F151" s="23" t="e">
        <f t="shared" ref="F151:Y151" si="34">F150/F149</f>
        <v>#DIV/0!</v>
      </c>
      <c r="G151" s="23" t="e">
        <f t="shared" si="34"/>
        <v>#DIV/0!</v>
      </c>
      <c r="H151" s="138" t="e">
        <f t="shared" si="34"/>
        <v>#DIV/0!</v>
      </c>
      <c r="I151" s="23" t="e">
        <f t="shared" si="34"/>
        <v>#DIV/0!</v>
      </c>
      <c r="J151" s="23" t="e">
        <f t="shared" si="34"/>
        <v>#DIV/0!</v>
      </c>
      <c r="K151" s="23" t="e">
        <f t="shared" si="34"/>
        <v>#DIV/0!</v>
      </c>
      <c r="L151" s="23" t="e">
        <f t="shared" si="34"/>
        <v>#DIV/0!</v>
      </c>
      <c r="M151" s="23" t="e">
        <f t="shared" si="34"/>
        <v>#DIV/0!</v>
      </c>
      <c r="N151" s="23" t="e">
        <f t="shared" si="34"/>
        <v>#DIV/0!</v>
      </c>
      <c r="O151" s="23" t="e">
        <f t="shared" si="34"/>
        <v>#DIV/0!</v>
      </c>
      <c r="P151" s="23" t="e">
        <f t="shared" si="34"/>
        <v>#DIV/0!</v>
      </c>
      <c r="Q151" s="23"/>
      <c r="R151" s="23" t="e">
        <f t="shared" si="34"/>
        <v>#DIV/0!</v>
      </c>
      <c r="S151" s="23" t="e">
        <f t="shared" si="34"/>
        <v>#DIV/0!</v>
      </c>
      <c r="T151" s="23" t="e">
        <f t="shared" si="34"/>
        <v>#DIV/0!</v>
      </c>
      <c r="U151" s="23" t="e">
        <f t="shared" si="34"/>
        <v>#DIV/0!</v>
      </c>
      <c r="V151" s="23" t="e">
        <f t="shared" si="34"/>
        <v>#DIV/0!</v>
      </c>
      <c r="W151" s="23" t="e">
        <f t="shared" si="34"/>
        <v>#DIV/0!</v>
      </c>
      <c r="X151" s="23" t="e">
        <f t="shared" si="34"/>
        <v>#DIV/0!</v>
      </c>
      <c r="Y151" s="23" t="e">
        <f t="shared" si="34"/>
        <v>#DIV/0!</v>
      </c>
    </row>
    <row r="152" spans="1:25" s="9" customFormat="1" ht="31.15" hidden="1" customHeight="1">
      <c r="A152" s="10" t="s">
        <v>184</v>
      </c>
      <c r="B152" s="20"/>
      <c r="C152" s="20"/>
      <c r="D152" s="24" t="e">
        <f t="shared" si="28"/>
        <v>#DIV/0!</v>
      </c>
      <c r="E152" s="20"/>
      <c r="F152" s="20"/>
      <c r="G152" s="20"/>
      <c r="H152" s="131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1:25" s="9" customFormat="1" ht="30" hidden="1" customHeight="1">
      <c r="A153" s="26" t="s">
        <v>107</v>
      </c>
      <c r="B153" s="21"/>
      <c r="C153" s="21">
        <f>SUM(E153:Y153)</f>
        <v>0</v>
      </c>
      <c r="D153" s="6" t="e">
        <f t="shared" si="28"/>
        <v>#DIV/0!</v>
      </c>
      <c r="E153" s="20"/>
      <c r="F153" s="20"/>
      <c r="G153" s="20"/>
      <c r="H153" s="131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1:25" s="9" customFormat="1" ht="30" hidden="1" customHeight="1">
      <c r="A154" s="10" t="s">
        <v>52</v>
      </c>
      <c r="B154" s="24" t="e">
        <f>B153/B152</f>
        <v>#DIV/0!</v>
      </c>
      <c r="C154" s="24" t="e">
        <f>C153/C152</f>
        <v>#DIV/0!</v>
      </c>
      <c r="D154" s="6"/>
      <c r="E154" s="24" t="e">
        <f t="shared" ref="E154:M154" si="35">E153/E152</f>
        <v>#DIV/0!</v>
      </c>
      <c r="F154" s="24" t="e">
        <f t="shared" si="35"/>
        <v>#DIV/0!</v>
      </c>
      <c r="G154" s="24" t="e">
        <f t="shared" si="35"/>
        <v>#DIV/0!</v>
      </c>
      <c r="H154" s="140" t="e">
        <f t="shared" si="35"/>
        <v>#DIV/0!</v>
      </c>
      <c r="I154" s="24" t="e">
        <f t="shared" si="35"/>
        <v>#DIV/0!</v>
      </c>
      <c r="J154" s="24" t="e">
        <f t="shared" si="35"/>
        <v>#DIV/0!</v>
      </c>
      <c r="K154" s="24" t="e">
        <f t="shared" si="35"/>
        <v>#DIV/0!</v>
      </c>
      <c r="L154" s="24" t="e">
        <f t="shared" si="35"/>
        <v>#DIV/0!</v>
      </c>
      <c r="M154" s="24" t="e">
        <f t="shared" si="35"/>
        <v>#DIV/0!</v>
      </c>
      <c r="N154" s="24"/>
      <c r="O154" s="24" t="e">
        <f>O153/O152</f>
        <v>#DIV/0!</v>
      </c>
      <c r="P154" s="24" t="e">
        <f>P153/P152</f>
        <v>#DIV/0!</v>
      </c>
      <c r="Q154" s="24"/>
      <c r="R154" s="24" t="e">
        <f>R153/R152</f>
        <v>#DIV/0!</v>
      </c>
      <c r="S154" s="24" t="e">
        <f>S153/S152</f>
        <v>#DIV/0!</v>
      </c>
      <c r="T154" s="24" t="e">
        <f>T153/T152</f>
        <v>#DIV/0!</v>
      </c>
      <c r="U154" s="24" t="e">
        <f>U153/U152</f>
        <v>#DIV/0!</v>
      </c>
      <c r="V154" s="24"/>
      <c r="W154" s="24" t="e">
        <f>W153/W152</f>
        <v>#DIV/0!</v>
      </c>
      <c r="X154" s="24" t="e">
        <f>X153/X152</f>
        <v>#DIV/0!</v>
      </c>
      <c r="Y154" s="24" t="e">
        <f>Y153/Y152</f>
        <v>#DIV/0!</v>
      </c>
    </row>
    <row r="155" spans="1:25" s="9" customFormat="1" ht="30" hidden="1" customHeight="1">
      <c r="A155" s="26" t="s">
        <v>95</v>
      </c>
      <c r="B155" s="50" t="e">
        <f>B153/B150*10</f>
        <v>#DIV/0!</v>
      </c>
      <c r="C155" s="50" t="e">
        <f>C153/C150*10</f>
        <v>#DIV/0!</v>
      </c>
      <c r="D155" s="6" t="e">
        <f t="shared" si="28"/>
        <v>#DIV/0!</v>
      </c>
      <c r="E155" s="48" t="e">
        <f>E153/E150*10</f>
        <v>#DIV/0!</v>
      </c>
      <c r="F155" s="48" t="e">
        <f>F153/F150*10</f>
        <v>#DIV/0!</v>
      </c>
      <c r="G155" s="48" t="e">
        <f>G153/G150*10</f>
        <v>#DIV/0!</v>
      </c>
      <c r="H155" s="142" t="e">
        <f t="shared" ref="H155:N155" si="36">H153/H150*10</f>
        <v>#DIV/0!</v>
      </c>
      <c r="I155" s="48" t="e">
        <f t="shared" si="36"/>
        <v>#DIV/0!</v>
      </c>
      <c r="J155" s="48" t="e">
        <f t="shared" si="36"/>
        <v>#DIV/0!</v>
      </c>
      <c r="K155" s="48" t="e">
        <f t="shared" si="36"/>
        <v>#DIV/0!</v>
      </c>
      <c r="L155" s="48" t="e">
        <f t="shared" si="36"/>
        <v>#DIV/0!</v>
      </c>
      <c r="M155" s="48" t="e">
        <f t="shared" si="36"/>
        <v>#DIV/0!</v>
      </c>
      <c r="N155" s="48" t="e">
        <f t="shared" si="36"/>
        <v>#DIV/0!</v>
      </c>
      <c r="O155" s="48" t="e">
        <f>O153/O150*10</f>
        <v>#DIV/0!</v>
      </c>
      <c r="P155" s="48" t="e">
        <f>P153/P150*10</f>
        <v>#DIV/0!</v>
      </c>
      <c r="Q155" s="48"/>
      <c r="R155" s="48" t="e">
        <f t="shared" ref="R155:Y155" si="37">R153/R150*10</f>
        <v>#DIV/0!</v>
      </c>
      <c r="S155" s="48" t="e">
        <f t="shared" si="37"/>
        <v>#DIV/0!</v>
      </c>
      <c r="T155" s="48" t="e">
        <f t="shared" si="37"/>
        <v>#DIV/0!</v>
      </c>
      <c r="U155" s="48" t="e">
        <f t="shared" si="37"/>
        <v>#DIV/0!</v>
      </c>
      <c r="V155" s="48" t="e">
        <f t="shared" si="37"/>
        <v>#DIV/0!</v>
      </c>
      <c r="W155" s="48" t="e">
        <f t="shared" si="37"/>
        <v>#DIV/0!</v>
      </c>
      <c r="X155" s="48" t="e">
        <f t="shared" si="37"/>
        <v>#DIV/0!</v>
      </c>
      <c r="Y155" s="48" t="e">
        <f t="shared" si="37"/>
        <v>#DIV/0!</v>
      </c>
    </row>
    <row r="156" spans="1:25" s="9" customFormat="1" ht="30" hidden="1" customHeight="1" outlineLevel="1">
      <c r="A156" s="45" t="s">
        <v>172</v>
      </c>
      <c r="B156" s="21"/>
      <c r="C156" s="21">
        <f>SUM(E156:Y156)</f>
        <v>0</v>
      </c>
      <c r="D156" s="6" t="e">
        <f t="shared" si="28"/>
        <v>#DIV/0!</v>
      </c>
      <c r="E156" s="32"/>
      <c r="F156" s="31"/>
      <c r="G156" s="47"/>
      <c r="H156" s="130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51"/>
      <c r="T156" s="31"/>
      <c r="U156" s="31"/>
      <c r="V156" s="31"/>
      <c r="W156" s="31"/>
      <c r="X156" s="31"/>
      <c r="Y156" s="31"/>
    </row>
    <row r="157" spans="1:25" s="9" customFormat="1" ht="30" hidden="1" customHeight="1">
      <c r="A157" s="26" t="s">
        <v>173</v>
      </c>
      <c r="B157" s="21"/>
      <c r="C157" s="21">
        <f>SUM(E157:Y157)</f>
        <v>0</v>
      </c>
      <c r="D157" s="6" t="e">
        <f t="shared" si="28"/>
        <v>#DIV/0!</v>
      </c>
      <c r="E157" s="32"/>
      <c r="F157" s="31"/>
      <c r="G157" s="31"/>
      <c r="H157" s="130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51"/>
      <c r="T157" s="31"/>
      <c r="U157" s="31"/>
      <c r="V157" s="31"/>
      <c r="W157" s="31"/>
      <c r="X157" s="31"/>
      <c r="Y157" s="31"/>
    </row>
    <row r="158" spans="1:25" s="9" customFormat="1" ht="30" hidden="1" customHeight="1">
      <c r="A158" s="26" t="s">
        <v>95</v>
      </c>
      <c r="B158" s="50" t="e">
        <f>B157/B156*10</f>
        <v>#DIV/0!</v>
      </c>
      <c r="C158" s="50" t="e">
        <f>C157/C156*10</f>
        <v>#DIV/0!</v>
      </c>
      <c r="D158" s="6" t="e">
        <f t="shared" si="28"/>
        <v>#DIV/0!</v>
      </c>
      <c r="E158" s="32"/>
      <c r="F158" s="48"/>
      <c r="G158" s="48" t="e">
        <f>G157/G156*10</f>
        <v>#DIV/0!</v>
      </c>
      <c r="H158" s="142"/>
      <c r="I158" s="48"/>
      <c r="J158" s="48"/>
      <c r="K158" s="48"/>
      <c r="L158" s="48" t="e">
        <f>L157/L156*10</f>
        <v>#DIV/0!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32"/>
      <c r="W158" s="48"/>
      <c r="X158" s="32"/>
      <c r="Y158" s="48" t="e">
        <f>Y157/Y156*10</f>
        <v>#DIV/0!</v>
      </c>
    </row>
    <row r="159" spans="1:25" s="9" customFormat="1" ht="30" hidden="1" customHeight="1" outlineLevel="1">
      <c r="A159" s="45" t="s">
        <v>108</v>
      </c>
      <c r="B159" s="43"/>
      <c r="C159" s="43">
        <f>SUM(E159:Y159)</f>
        <v>0</v>
      </c>
      <c r="D159" s="6" t="e">
        <f t="shared" si="28"/>
        <v>#DIV/0!</v>
      </c>
      <c r="E159" s="32"/>
      <c r="F159" s="31"/>
      <c r="G159" s="48"/>
      <c r="H159" s="13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51"/>
      <c r="T159" s="31"/>
      <c r="U159" s="31"/>
      <c r="V159" s="31"/>
      <c r="W159" s="31"/>
      <c r="X159" s="31"/>
      <c r="Y159" s="31"/>
    </row>
    <row r="160" spans="1:25" s="9" customFormat="1" ht="30" hidden="1" customHeight="1">
      <c r="A160" s="26" t="s">
        <v>109</v>
      </c>
      <c r="B160" s="43"/>
      <c r="C160" s="43">
        <f>SUM(E160:Y160)</f>
        <v>0</v>
      </c>
      <c r="D160" s="6" t="e">
        <f t="shared" si="28"/>
        <v>#DIV/0!</v>
      </c>
      <c r="E160" s="32"/>
      <c r="F160" s="31"/>
      <c r="G160" s="31"/>
      <c r="H160" s="130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51"/>
      <c r="T160" s="31"/>
      <c r="U160" s="31"/>
      <c r="V160" s="31"/>
      <c r="W160" s="51"/>
      <c r="X160" s="31"/>
      <c r="Y160" s="31"/>
    </row>
    <row r="161" spans="1:25" s="9" customFormat="1" ht="30" hidden="1" customHeight="1">
      <c r="A161" s="26" t="s">
        <v>95</v>
      </c>
      <c r="B161" s="50" t="e">
        <f>B160/B159*10</f>
        <v>#DIV/0!</v>
      </c>
      <c r="C161" s="50" t="e">
        <f>C160/C159*10</f>
        <v>#DIV/0!</v>
      </c>
      <c r="D161" s="6" t="e">
        <f t="shared" si="28"/>
        <v>#DIV/0!</v>
      </c>
      <c r="E161" s="32"/>
      <c r="F161" s="48"/>
      <c r="G161" s="48"/>
      <c r="H161" s="142" t="e">
        <f>H160/H159*10</f>
        <v>#DIV/0!</v>
      </c>
      <c r="I161" s="48"/>
      <c r="J161" s="48"/>
      <c r="K161" s="48"/>
      <c r="L161" s="48"/>
      <c r="M161" s="48"/>
      <c r="N161" s="48" t="e">
        <f>N160/N159*10</f>
        <v>#DIV/0!</v>
      </c>
      <c r="O161" s="48"/>
      <c r="P161" s="48"/>
      <c r="Q161" s="48"/>
      <c r="R161" s="48" t="e">
        <f>R160/R159*10</f>
        <v>#DIV/0!</v>
      </c>
      <c r="S161" s="48" t="e">
        <f>S160/S159*10</f>
        <v>#DIV/0!</v>
      </c>
      <c r="T161" s="48"/>
      <c r="U161" s="48"/>
      <c r="V161" s="48"/>
      <c r="W161" s="48" t="e">
        <f>W160/W159*10</f>
        <v>#DIV/0!</v>
      </c>
      <c r="X161" s="32"/>
      <c r="Y161" s="32"/>
    </row>
    <row r="162" spans="1:25" s="9" customFormat="1" ht="30" hidden="1" customHeight="1">
      <c r="A162" s="45" t="s">
        <v>151</v>
      </c>
      <c r="B162" s="50"/>
      <c r="C162" s="43">
        <f>SUM(E162:Y162)</f>
        <v>0</v>
      </c>
      <c r="D162" s="6" t="e">
        <f t="shared" si="28"/>
        <v>#DIV/0!</v>
      </c>
      <c r="E162" s="32"/>
      <c r="F162" s="48"/>
      <c r="G162" s="48"/>
      <c r="H162" s="142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7"/>
      <c r="V162" s="32"/>
      <c r="W162" s="48"/>
      <c r="X162" s="32"/>
      <c r="Y162" s="32"/>
    </row>
    <row r="163" spans="1:25" s="9" customFormat="1" ht="30" hidden="1" customHeight="1">
      <c r="A163" s="26" t="s">
        <v>152</v>
      </c>
      <c r="B163" s="50"/>
      <c r="C163" s="43">
        <f>SUM(E163:Y163)</f>
        <v>0</v>
      </c>
      <c r="D163" s="6" t="e">
        <f t="shared" si="28"/>
        <v>#DIV/0!</v>
      </c>
      <c r="E163" s="32"/>
      <c r="F163" s="48"/>
      <c r="G163" s="48"/>
      <c r="H163" s="142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7"/>
      <c r="V163" s="32"/>
      <c r="W163" s="48"/>
      <c r="X163" s="32"/>
      <c r="Y163" s="32"/>
    </row>
    <row r="164" spans="1:25" s="9" customFormat="1" ht="30" hidden="1" customHeight="1">
      <c r="A164" s="26" t="s">
        <v>95</v>
      </c>
      <c r="B164" s="50" t="e">
        <f>B163/B162*10</f>
        <v>#DIV/0!</v>
      </c>
      <c r="C164" s="50" t="e">
        <f>C163/C162*10</f>
        <v>#DIV/0!</v>
      </c>
      <c r="D164" s="6" t="e">
        <f t="shared" si="28"/>
        <v>#DIV/0!</v>
      </c>
      <c r="E164" s="32"/>
      <c r="F164" s="48"/>
      <c r="G164" s="48"/>
      <c r="H164" s="142"/>
      <c r="I164" s="48"/>
      <c r="J164" s="48"/>
      <c r="K164" s="48"/>
      <c r="L164" s="48"/>
      <c r="M164" s="48" t="e">
        <f>M163/M162*10</f>
        <v>#DIV/0!</v>
      </c>
      <c r="N164" s="48"/>
      <c r="O164" s="48"/>
      <c r="P164" s="48"/>
      <c r="Q164" s="48"/>
      <c r="R164" s="48"/>
      <c r="S164" s="48"/>
      <c r="T164" s="48" t="e">
        <f>T163/T162*10</f>
        <v>#DIV/0!</v>
      </c>
      <c r="U164" s="48" t="e">
        <f>U163/U162*10</f>
        <v>#DIV/0!</v>
      </c>
      <c r="V164" s="32"/>
      <c r="W164" s="48"/>
      <c r="X164" s="32"/>
      <c r="Y164" s="32"/>
    </row>
    <row r="165" spans="1:25" s="9" customFormat="1" ht="30" hidden="1" customHeight="1">
      <c r="A165" s="45" t="s">
        <v>110</v>
      </c>
      <c r="B165" s="21"/>
      <c r="C165" s="21">
        <f>SUM(E165:Y165)</f>
        <v>0</v>
      </c>
      <c r="D165" s="6" t="e">
        <f t="shared" si="28"/>
        <v>#DIV/0!</v>
      </c>
      <c r="E165" s="31"/>
      <c r="F165" s="31"/>
      <c r="G165" s="31"/>
      <c r="H165" s="130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s="9" customFormat="1" ht="30" hidden="1" customHeight="1">
      <c r="A166" s="26" t="s">
        <v>111</v>
      </c>
      <c r="B166" s="21"/>
      <c r="C166" s="21">
        <f>SUM(E166:Y166)</f>
        <v>0</v>
      </c>
      <c r="D166" s="6" t="e">
        <f t="shared" si="28"/>
        <v>#DIV/0!</v>
      </c>
      <c r="E166" s="31"/>
      <c r="F166" s="29"/>
      <c r="G166" s="48"/>
      <c r="H166" s="127"/>
      <c r="I166" s="20"/>
      <c r="J166" s="20"/>
      <c r="K166" s="20"/>
      <c r="L166" s="32"/>
      <c r="M166" s="32"/>
      <c r="N166" s="29"/>
      <c r="O166" s="29"/>
      <c r="P166" s="32"/>
      <c r="Q166" s="32"/>
      <c r="R166" s="32"/>
      <c r="S166" s="32"/>
      <c r="T166" s="32"/>
      <c r="U166" s="32"/>
      <c r="V166" s="32"/>
      <c r="W166" s="32"/>
      <c r="X166" s="32"/>
      <c r="Y166" s="29"/>
    </row>
    <row r="167" spans="1:25" s="9" customFormat="1" ht="30" hidden="1" customHeight="1">
      <c r="A167" s="26" t="s">
        <v>95</v>
      </c>
      <c r="B167" s="43" t="e">
        <f>B166/B165*10</f>
        <v>#DIV/0!</v>
      </c>
      <c r="C167" s="43" t="e">
        <f>C166/C165*10</f>
        <v>#DIV/0!</v>
      </c>
      <c r="D167" s="6" t="e">
        <f t="shared" si="28"/>
        <v>#DIV/0!</v>
      </c>
      <c r="E167" s="44" t="e">
        <f>E166/E165*10</f>
        <v>#DIV/0!</v>
      </c>
      <c r="F167" s="44"/>
      <c r="G167" s="44"/>
      <c r="H167" s="128" t="e">
        <f t="shared" ref="H167:M167" si="38">H166/H165*10</f>
        <v>#DIV/0!</v>
      </c>
      <c r="I167" s="44" t="e">
        <f t="shared" si="38"/>
        <v>#DIV/0!</v>
      </c>
      <c r="J167" s="44" t="e">
        <f t="shared" si="38"/>
        <v>#DIV/0!</v>
      </c>
      <c r="K167" s="44" t="e">
        <f t="shared" si="38"/>
        <v>#DIV/0!</v>
      </c>
      <c r="L167" s="44" t="e">
        <f t="shared" si="38"/>
        <v>#DIV/0!</v>
      </c>
      <c r="M167" s="44" t="e">
        <f t="shared" si="38"/>
        <v>#DIV/0!</v>
      </c>
      <c r="N167" s="20"/>
      <c r="O167" s="20"/>
      <c r="P167" s="44" t="e">
        <f>P166/P165*10</f>
        <v>#DIV/0!</v>
      </c>
      <c r="Q167" s="44" t="e">
        <f>Q166/Q165*10</f>
        <v>#DIV/0!</v>
      </c>
      <c r="R167" s="44"/>
      <c r="S167" s="44" t="e">
        <f t="shared" ref="S167:X167" si="39">S166/S165*10</f>
        <v>#DIV/0!</v>
      </c>
      <c r="T167" s="44" t="e">
        <f t="shared" si="39"/>
        <v>#DIV/0!</v>
      </c>
      <c r="U167" s="44" t="e">
        <f t="shared" si="39"/>
        <v>#DIV/0!</v>
      </c>
      <c r="V167" s="44" t="e">
        <f t="shared" si="39"/>
        <v>#DIV/0!</v>
      </c>
      <c r="W167" s="44" t="e">
        <f t="shared" si="39"/>
        <v>#DIV/0!</v>
      </c>
      <c r="X167" s="44" t="e">
        <f t="shared" si="39"/>
        <v>#DIV/0!</v>
      </c>
      <c r="Y167" s="20"/>
    </row>
    <row r="168" spans="1:25" s="9" customFormat="1" ht="30" hidden="1" customHeight="1">
      <c r="A168" s="45" t="s">
        <v>178</v>
      </c>
      <c r="B168" s="21"/>
      <c r="C168" s="21">
        <f>SUM(E168:Y168)</f>
        <v>0</v>
      </c>
      <c r="D168" s="6"/>
      <c r="E168" s="31"/>
      <c r="F168" s="31"/>
      <c r="G168" s="31"/>
      <c r="H168" s="130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s="9" customFormat="1" ht="30" hidden="1" customHeight="1">
      <c r="A169" s="26" t="s">
        <v>179</v>
      </c>
      <c r="B169" s="21"/>
      <c r="C169" s="21">
        <f>SUM(E169:Y169)</f>
        <v>0</v>
      </c>
      <c r="D169" s="6"/>
      <c r="E169" s="31"/>
      <c r="F169" s="29"/>
      <c r="G169" s="48"/>
      <c r="H169" s="127"/>
      <c r="I169" s="20"/>
      <c r="J169" s="20"/>
      <c r="K169" s="20"/>
      <c r="L169" s="32"/>
      <c r="M169" s="32"/>
      <c r="N169" s="20"/>
      <c r="O169" s="29"/>
      <c r="P169" s="29"/>
      <c r="Q169" s="32"/>
      <c r="R169" s="32"/>
      <c r="S169" s="32"/>
      <c r="T169" s="29"/>
      <c r="U169" s="29"/>
      <c r="V169" s="32"/>
      <c r="W169" s="29"/>
      <c r="X169" s="32"/>
      <c r="Y169" s="29"/>
    </row>
    <row r="170" spans="1:25" s="9" customFormat="1" ht="30" hidden="1" customHeight="1">
      <c r="A170" s="26" t="s">
        <v>95</v>
      </c>
      <c r="B170" s="43"/>
      <c r="C170" s="43" t="e">
        <f>C169/C168*10</f>
        <v>#DIV/0!</v>
      </c>
      <c r="D170" s="6"/>
      <c r="E170" s="44"/>
      <c r="F170" s="44"/>
      <c r="G170" s="44"/>
      <c r="H170" s="128" t="e">
        <f>H169/H168*10</f>
        <v>#DIV/0!</v>
      </c>
      <c r="I170" s="44" t="e">
        <f>I169/I168*10</f>
        <v>#DIV/0!</v>
      </c>
      <c r="J170" s="44" t="e">
        <f>J169/J168*10</f>
        <v>#DIV/0!</v>
      </c>
      <c r="K170" s="44" t="e">
        <f>K169/K168*10</f>
        <v>#DIV/0!</v>
      </c>
      <c r="L170" s="44"/>
      <c r="M170" s="44" t="e">
        <f>M169/M168*10</f>
        <v>#DIV/0!</v>
      </c>
      <c r="N170" s="44"/>
      <c r="O170" s="20"/>
      <c r="P170" s="20"/>
      <c r="Q170" s="44" t="e">
        <f>Q169/Q168*10</f>
        <v>#DIV/0!</v>
      </c>
      <c r="R170" s="44" t="e">
        <f>R169/R168*10</f>
        <v>#DIV/0!</v>
      </c>
      <c r="S170" s="44"/>
      <c r="T170" s="20"/>
      <c r="U170" s="20"/>
      <c r="V170" s="44" t="e">
        <f>V169/V168*10</f>
        <v>#DIV/0!</v>
      </c>
      <c r="W170" s="44"/>
      <c r="X170" s="44" t="e">
        <f>X169/X168*10</f>
        <v>#DIV/0!</v>
      </c>
      <c r="Y170" s="20"/>
    </row>
    <row r="171" spans="1:25" s="9" customFormat="1" ht="30" hidden="1" customHeight="1">
      <c r="A171" s="45" t="s">
        <v>174</v>
      </c>
      <c r="B171" s="21">
        <v>75</v>
      </c>
      <c r="C171" s="21">
        <f>SUM(E171:Y171)</f>
        <v>165</v>
      </c>
      <c r="D171" s="6">
        <f>C171/B171</f>
        <v>2.2000000000000002</v>
      </c>
      <c r="E171" s="31"/>
      <c r="F171" s="31"/>
      <c r="G171" s="31"/>
      <c r="H171" s="130"/>
      <c r="I171" s="31"/>
      <c r="J171" s="31"/>
      <c r="K171" s="31"/>
      <c r="L171" s="31"/>
      <c r="M171" s="31"/>
      <c r="N171" s="31"/>
      <c r="O171" s="31"/>
      <c r="P171" s="31"/>
      <c r="Q171" s="31">
        <v>50</v>
      </c>
      <c r="R171" s="31"/>
      <c r="S171" s="31"/>
      <c r="T171" s="31">
        <v>115</v>
      </c>
      <c r="U171" s="31"/>
      <c r="V171" s="31"/>
      <c r="W171" s="31"/>
      <c r="X171" s="31"/>
      <c r="Y171" s="31"/>
    </row>
    <row r="172" spans="1:25" s="9" customFormat="1" ht="30" hidden="1" customHeight="1">
      <c r="A172" s="26" t="s">
        <v>175</v>
      </c>
      <c r="B172" s="21">
        <v>83</v>
      </c>
      <c r="C172" s="21">
        <f>SUM(E172:Y172)</f>
        <v>104</v>
      </c>
      <c r="D172" s="6">
        <f t="shared" si="28"/>
        <v>1.2530120481927711</v>
      </c>
      <c r="E172" s="31"/>
      <c r="F172" s="29"/>
      <c r="G172" s="48"/>
      <c r="H172" s="129"/>
      <c r="I172" s="29"/>
      <c r="J172" s="29"/>
      <c r="K172" s="32"/>
      <c r="L172" s="32"/>
      <c r="M172" s="32"/>
      <c r="N172" s="29"/>
      <c r="O172" s="29"/>
      <c r="P172" s="29"/>
      <c r="Q172" s="32">
        <v>20</v>
      </c>
      <c r="R172" s="32"/>
      <c r="S172" s="32"/>
      <c r="T172" s="32">
        <v>84</v>
      </c>
      <c r="U172" s="29"/>
      <c r="V172" s="32"/>
      <c r="W172" s="29"/>
      <c r="X172" s="32"/>
      <c r="Y172" s="29"/>
    </row>
    <row r="173" spans="1:25" s="9" customFormat="1" ht="30" hidden="1" customHeight="1">
      <c r="A173" s="26" t="s">
        <v>95</v>
      </c>
      <c r="B173" s="43">
        <f>B172/B171*10</f>
        <v>11.066666666666666</v>
      </c>
      <c r="C173" s="43">
        <f>C172/C171*10</f>
        <v>6.3030303030303028</v>
      </c>
      <c r="D173" s="6">
        <f t="shared" si="28"/>
        <v>0.56955093099671417</v>
      </c>
      <c r="E173" s="44"/>
      <c r="F173" s="44"/>
      <c r="G173" s="44"/>
      <c r="H173" s="127"/>
      <c r="I173" s="20"/>
      <c r="J173" s="20"/>
      <c r="K173" s="44"/>
      <c r="L173" s="44"/>
      <c r="M173" s="44"/>
      <c r="N173" s="20"/>
      <c r="O173" s="20"/>
      <c r="P173" s="20"/>
      <c r="Q173" s="44">
        <f>Q172/Q171*10</f>
        <v>4</v>
      </c>
      <c r="R173" s="44"/>
      <c r="S173" s="44"/>
      <c r="T173" s="44">
        <f>T172/T171*10</f>
        <v>7.304347826086957</v>
      </c>
      <c r="U173" s="20"/>
      <c r="V173" s="44"/>
      <c r="W173" s="44"/>
      <c r="X173" s="44"/>
      <c r="Y173" s="20"/>
    </row>
    <row r="174" spans="1:25" s="9" customFormat="1" ht="30" hidden="1" customHeight="1" outlineLevel="1">
      <c r="A174" s="45" t="s">
        <v>112</v>
      </c>
      <c r="B174" s="21"/>
      <c r="C174" s="21">
        <f>SUM(E174:Y174)</f>
        <v>0</v>
      </c>
      <c r="D174" s="6" t="e">
        <f t="shared" si="28"/>
        <v>#DIV/0!</v>
      </c>
      <c r="E174" s="31"/>
      <c r="F174" s="31"/>
      <c r="G174" s="31"/>
      <c r="H174" s="130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s="9" customFormat="1" ht="30" hidden="1" customHeight="1" outlineLevel="1">
      <c r="A175" s="26" t="s">
        <v>113</v>
      </c>
      <c r="B175" s="21"/>
      <c r="C175" s="21">
        <f>SUM(E175:Y175)</f>
        <v>0</v>
      </c>
      <c r="D175" s="6" t="e">
        <f t="shared" si="28"/>
        <v>#DIV/0!</v>
      </c>
      <c r="E175" s="31"/>
      <c r="F175" s="31"/>
      <c r="G175" s="31"/>
      <c r="H175" s="130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s="9" customFormat="1" ht="30" hidden="1" customHeight="1">
      <c r="A176" s="26" t="s">
        <v>95</v>
      </c>
      <c r="B176" s="50" t="e">
        <f>B175/B174*10</f>
        <v>#DIV/0!</v>
      </c>
      <c r="C176" s="50" t="e">
        <f>C175/C174*10</f>
        <v>#DIV/0!</v>
      </c>
      <c r="D176" s="6" t="e">
        <f t="shared" si="28"/>
        <v>#DIV/0!</v>
      </c>
      <c r="E176" s="48"/>
      <c r="F176" s="48"/>
      <c r="G176" s="48" t="e">
        <f>G175/G174*10</f>
        <v>#DIV/0!</v>
      </c>
      <c r="H176" s="142"/>
      <c r="I176" s="48"/>
      <c r="J176" s="48"/>
      <c r="K176" s="48"/>
      <c r="L176" s="48" t="e">
        <f>L175/L174*10</f>
        <v>#DIV/0!</v>
      </c>
      <c r="M176" s="48"/>
      <c r="N176" s="48"/>
      <c r="O176" s="48"/>
      <c r="P176" s="48"/>
      <c r="Q176" s="48"/>
      <c r="R176" s="48"/>
      <c r="S176" s="48"/>
      <c r="T176" s="48"/>
      <c r="U176" s="48" t="e">
        <f>U175/U174*10</f>
        <v>#DIV/0!</v>
      </c>
      <c r="V176" s="48"/>
      <c r="W176" s="48"/>
      <c r="X176" s="48"/>
      <c r="Y176" s="48"/>
    </row>
    <row r="177" spans="1:25" s="9" customFormat="1" ht="30" hidden="1" customHeight="1" outlineLevel="1">
      <c r="A177" s="45" t="s">
        <v>114</v>
      </c>
      <c r="B177" s="21"/>
      <c r="C177" s="21">
        <f>SUM(E177:Y177)</f>
        <v>0</v>
      </c>
      <c r="D177" s="6"/>
      <c r="E177" s="31"/>
      <c r="F177" s="31"/>
      <c r="G177" s="31"/>
      <c r="H177" s="130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s="9" customFormat="1" ht="30" hidden="1" customHeight="1" outlineLevel="1">
      <c r="A178" s="26" t="s">
        <v>115</v>
      </c>
      <c r="B178" s="21"/>
      <c r="C178" s="21">
        <f>SUM(E178:Y178)</f>
        <v>0</v>
      </c>
      <c r="D178" s="6"/>
      <c r="E178" s="31"/>
      <c r="F178" s="31"/>
      <c r="G178" s="31"/>
      <c r="H178" s="130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s="9" customFormat="1" ht="30" hidden="1" customHeight="1">
      <c r="A179" s="26" t="s">
        <v>95</v>
      </c>
      <c r="B179" s="50" t="e">
        <f>B178/B177*10</f>
        <v>#DIV/0!</v>
      </c>
      <c r="C179" s="50" t="e">
        <f>C178/C177*10</f>
        <v>#DIV/0!</v>
      </c>
      <c r="D179" s="6" t="e">
        <f t="shared" si="28"/>
        <v>#DIV/0!</v>
      </c>
      <c r="E179" s="50"/>
      <c r="F179" s="50"/>
      <c r="G179" s="48" t="e">
        <f>G178/G177*10</f>
        <v>#DIV/0!</v>
      </c>
      <c r="H179" s="145"/>
      <c r="I179" s="50"/>
      <c r="J179" s="48" t="e">
        <f>J178/J177*10</f>
        <v>#DIV/0!</v>
      </c>
      <c r="K179" s="48" t="e">
        <f>K178/K177*10</f>
        <v>#DIV/0!</v>
      </c>
      <c r="L179" s="48" t="e">
        <f>L178/L177*10</f>
        <v>#DIV/0!</v>
      </c>
      <c r="M179" s="48"/>
      <c r="N179" s="48"/>
      <c r="O179" s="48"/>
      <c r="P179" s="48"/>
      <c r="Q179" s="48"/>
      <c r="R179" s="48" t="e">
        <f>R178/R177*10</f>
        <v>#DIV/0!</v>
      </c>
      <c r="S179" s="48"/>
      <c r="T179" s="48"/>
      <c r="U179" s="48" t="e">
        <f>U178/U177*10</f>
        <v>#DIV/0!</v>
      </c>
      <c r="V179" s="48"/>
      <c r="W179" s="48"/>
      <c r="X179" s="48" t="e">
        <f>X178/X177*10</f>
        <v>#DIV/0!</v>
      </c>
      <c r="Y179" s="48"/>
    </row>
    <row r="180" spans="1:25" s="9" customFormat="1" ht="30" hidden="1" customHeight="1">
      <c r="A180" s="45" t="s">
        <v>116</v>
      </c>
      <c r="B180" s="21"/>
      <c r="C180" s="21">
        <f>SUM(E180:Y180)</f>
        <v>0</v>
      </c>
      <c r="D180" s="6" t="e">
        <f t="shared" si="28"/>
        <v>#DIV/0!</v>
      </c>
      <c r="E180" s="31"/>
      <c r="F180" s="31"/>
      <c r="G180" s="31"/>
      <c r="H180" s="130"/>
      <c r="I180" s="31"/>
      <c r="J180" s="31"/>
      <c r="K180" s="31"/>
      <c r="L180" s="31"/>
      <c r="M180" s="31"/>
      <c r="N180" s="31"/>
      <c r="O180" s="31"/>
      <c r="P180" s="47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s="9" customFormat="1" ht="30" hidden="1" customHeight="1">
      <c r="A181" s="45" t="s">
        <v>117</v>
      </c>
      <c r="B181" s="21"/>
      <c r="C181" s="21"/>
      <c r="D181" s="6" t="e">
        <f>C181/B181</f>
        <v>#DIV/0!</v>
      </c>
      <c r="E181" s="31"/>
      <c r="F181" s="31"/>
      <c r="G181" s="31"/>
      <c r="H181" s="130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s="9" customFormat="1" ht="30" hidden="1" customHeight="1">
      <c r="A182" s="45" t="s">
        <v>118</v>
      </c>
      <c r="B182" s="21"/>
      <c r="C182" s="21"/>
      <c r="D182" s="6" t="e">
        <f>C182/B182</f>
        <v>#DIV/0!</v>
      </c>
      <c r="E182" s="31"/>
      <c r="F182" s="31"/>
      <c r="G182" s="31"/>
      <c r="H182" s="130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s="40" customFormat="1" ht="30" customHeight="1">
      <c r="A183" s="26" t="s">
        <v>119</v>
      </c>
      <c r="B183" s="21"/>
      <c r="C183" s="21">
        <f>SUM(E183:Y183)</f>
        <v>789</v>
      </c>
      <c r="D183" s="6" t="e">
        <f>C183/B183</f>
        <v>#DIV/0!</v>
      </c>
      <c r="E183" s="20"/>
      <c r="F183" s="20"/>
      <c r="G183" s="20">
        <v>789</v>
      </c>
      <c r="H183" s="131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40" customFormat="1" ht="30" hidden="1" customHeight="1">
      <c r="A184" s="10" t="s">
        <v>120</v>
      </c>
      <c r="B184" s="77"/>
      <c r="C184" s="77" t="e">
        <f>C183/C186</f>
        <v>#DIV/0!</v>
      </c>
      <c r="D184" s="6"/>
      <c r="E184" s="24"/>
      <c r="F184" s="24"/>
      <c r="G184" s="24"/>
      <c r="H184" s="140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s="9" customFormat="1" ht="30" hidden="1" customHeight="1">
      <c r="A185" s="26" t="s">
        <v>121</v>
      </c>
      <c r="B185" s="21"/>
      <c r="C185" s="21">
        <f>SUM(E185:Y185)</f>
        <v>0</v>
      </c>
      <c r="D185" s="6" t="e">
        <f t="shared" ref="D185:D197" si="40">C185/B185</f>
        <v>#DIV/0!</v>
      </c>
      <c r="E185" s="25"/>
      <c r="F185" s="25"/>
      <c r="G185" s="25"/>
      <c r="H185" s="13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s="9" customFormat="1" ht="30" hidden="1" customHeight="1" outlineLevel="1">
      <c r="A186" s="26" t="s">
        <v>122</v>
      </c>
      <c r="B186" s="21"/>
      <c r="C186" s="21"/>
      <c r="D186" s="6"/>
      <c r="E186" s="25"/>
      <c r="F186" s="25"/>
      <c r="G186" s="25"/>
      <c r="H186" s="13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s="9" customFormat="1" ht="30" hidden="1" customHeight="1" outlineLevel="1">
      <c r="A187" s="26" t="s">
        <v>123</v>
      </c>
      <c r="B187" s="21"/>
      <c r="C187" s="21">
        <f>SUM(E187:Y187)</f>
        <v>0</v>
      </c>
      <c r="D187" s="6" t="e">
        <f t="shared" si="40"/>
        <v>#DIV/0!</v>
      </c>
      <c r="E187" s="20"/>
      <c r="F187" s="20"/>
      <c r="G187" s="20"/>
      <c r="H187" s="131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9" customFormat="1" ht="30" hidden="1" customHeight="1">
      <c r="A188" s="10" t="s">
        <v>52</v>
      </c>
      <c r="B188" s="77" t="e">
        <f>B187/B186</f>
        <v>#DIV/0!</v>
      </c>
      <c r="C188" s="77" t="e">
        <f>C187/C186</f>
        <v>#DIV/0!</v>
      </c>
      <c r="D188" s="6"/>
      <c r="E188" s="24" t="e">
        <f>E187/E186</f>
        <v>#DIV/0!</v>
      </c>
      <c r="F188" s="24" t="e">
        <f t="shared" ref="F188:Y188" si="41">F187/F186</f>
        <v>#DIV/0!</v>
      </c>
      <c r="G188" s="24" t="e">
        <f t="shared" si="41"/>
        <v>#DIV/0!</v>
      </c>
      <c r="H188" s="146" t="e">
        <f t="shared" si="41"/>
        <v>#DIV/0!</v>
      </c>
      <c r="I188" s="12" t="e">
        <f t="shared" si="41"/>
        <v>#DIV/0!</v>
      </c>
      <c r="J188" s="12" t="e">
        <f t="shared" si="41"/>
        <v>#DIV/0!</v>
      </c>
      <c r="K188" s="12" t="e">
        <f t="shared" si="41"/>
        <v>#DIV/0!</v>
      </c>
      <c r="L188" s="12" t="e">
        <f t="shared" si="41"/>
        <v>#DIV/0!</v>
      </c>
      <c r="M188" s="12" t="e">
        <f t="shared" si="41"/>
        <v>#DIV/0!</v>
      </c>
      <c r="N188" s="12" t="e">
        <f t="shared" si="41"/>
        <v>#DIV/0!</v>
      </c>
      <c r="O188" s="12" t="e">
        <f t="shared" si="41"/>
        <v>#DIV/0!</v>
      </c>
      <c r="P188" s="12" t="e">
        <f t="shared" si="41"/>
        <v>#DIV/0!</v>
      </c>
      <c r="Q188" s="12" t="e">
        <f t="shared" si="41"/>
        <v>#DIV/0!</v>
      </c>
      <c r="R188" s="12" t="e">
        <f t="shared" si="41"/>
        <v>#DIV/0!</v>
      </c>
      <c r="S188" s="12" t="e">
        <f t="shared" si="41"/>
        <v>#DIV/0!</v>
      </c>
      <c r="T188" s="12" t="e">
        <f t="shared" si="41"/>
        <v>#DIV/0!</v>
      </c>
      <c r="U188" s="12" t="e">
        <f t="shared" si="41"/>
        <v>#DIV/0!</v>
      </c>
      <c r="V188" s="12" t="e">
        <f t="shared" si="41"/>
        <v>#DIV/0!</v>
      </c>
      <c r="W188" s="12" t="e">
        <f t="shared" si="41"/>
        <v>#DIV/0!</v>
      </c>
      <c r="X188" s="12" t="e">
        <f t="shared" si="41"/>
        <v>#DIV/0!</v>
      </c>
      <c r="Y188" s="12" t="e">
        <f t="shared" si="41"/>
        <v>#DIV/0!</v>
      </c>
    </row>
    <row r="189" spans="1:25" s="9" customFormat="1" ht="30" hidden="1" customHeight="1">
      <c r="A189" s="8" t="s">
        <v>124</v>
      </c>
      <c r="B189" s="20"/>
      <c r="C189" s="20">
        <f>SUM(E189:Y189)</f>
        <v>0</v>
      </c>
      <c r="D189" s="6" t="e">
        <f t="shared" si="40"/>
        <v>#DIV/0!</v>
      </c>
      <c r="E189" s="25"/>
      <c r="F189" s="25"/>
      <c r="G189" s="25"/>
      <c r="H189" s="13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s="9" customFormat="1" ht="30" hidden="1" customHeight="1">
      <c r="A190" s="8" t="s">
        <v>125</v>
      </c>
      <c r="B190" s="20"/>
      <c r="C190" s="20">
        <f>SUM(E190:Y190)</f>
        <v>0</v>
      </c>
      <c r="D190" s="6" t="e">
        <f t="shared" si="40"/>
        <v>#DIV/0!</v>
      </c>
      <c r="E190" s="25"/>
      <c r="F190" s="25"/>
      <c r="G190" s="25"/>
      <c r="H190" s="136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s="9" customFormat="1" ht="30" hidden="1" customHeight="1">
      <c r="A191" s="26" t="s">
        <v>146</v>
      </c>
      <c r="B191" s="21"/>
      <c r="C191" s="21">
        <f>SUM(E191:Y191)</f>
        <v>0</v>
      </c>
      <c r="D191" s="6" t="e">
        <f t="shared" si="40"/>
        <v>#DIV/0!</v>
      </c>
      <c r="E191" s="149"/>
      <c r="F191" s="149"/>
      <c r="G191" s="149"/>
      <c r="H191" s="147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</row>
    <row r="192" spans="1:25" s="40" customFormat="1" ht="48" customHeight="1" outlineLevel="1">
      <c r="A192" s="8" t="s">
        <v>208</v>
      </c>
      <c r="B192" s="21"/>
      <c r="C192" s="21">
        <f>SUM(E192:Y192)</f>
        <v>105635</v>
      </c>
      <c r="D192" s="6" t="e">
        <f t="shared" si="40"/>
        <v>#DIV/0!</v>
      </c>
      <c r="E192" s="25">
        <v>1366</v>
      </c>
      <c r="F192" s="25">
        <v>2847</v>
      </c>
      <c r="G192" s="25">
        <v>9743</v>
      </c>
      <c r="H192" s="148">
        <v>6543</v>
      </c>
      <c r="I192" s="25">
        <v>7357</v>
      </c>
      <c r="J192" s="25">
        <v>5788</v>
      </c>
      <c r="K192" s="25">
        <v>3545</v>
      </c>
      <c r="L192" s="25">
        <v>5170</v>
      </c>
      <c r="M192" s="25">
        <v>3029</v>
      </c>
      <c r="N192" s="25">
        <v>3517</v>
      </c>
      <c r="O192" s="25">
        <v>3888</v>
      </c>
      <c r="P192" s="25">
        <v>6744</v>
      </c>
      <c r="Q192" s="25">
        <v>6037</v>
      </c>
      <c r="R192" s="25">
        <v>3845</v>
      </c>
      <c r="S192" s="25">
        <v>3946</v>
      </c>
      <c r="T192" s="25">
        <v>5043</v>
      </c>
      <c r="U192" s="25">
        <v>2005</v>
      </c>
      <c r="V192" s="25">
        <v>1351</v>
      </c>
      <c r="W192" s="25">
        <v>8708</v>
      </c>
      <c r="X192" s="25">
        <v>9901</v>
      </c>
      <c r="Y192" s="25">
        <v>5262</v>
      </c>
    </row>
    <row r="193" spans="1:35" s="53" customFormat="1" ht="30" customHeight="1" outlineLevel="1">
      <c r="A193" s="112" t="s">
        <v>126</v>
      </c>
      <c r="B193" s="113"/>
      <c r="C193" s="113">
        <f>SUM(E193:Y193)</f>
        <v>104108</v>
      </c>
      <c r="D193" s="114" t="e">
        <f t="shared" si="40"/>
        <v>#DIV/0!</v>
      </c>
      <c r="E193" s="115">
        <v>1366</v>
      </c>
      <c r="F193" s="115">
        <v>2847</v>
      </c>
      <c r="G193" s="115">
        <v>9743</v>
      </c>
      <c r="H193" s="31">
        <v>6543</v>
      </c>
      <c r="I193" s="31">
        <v>7250</v>
      </c>
      <c r="J193" s="31">
        <v>5539</v>
      </c>
      <c r="K193" s="31">
        <v>3467</v>
      </c>
      <c r="L193" s="31">
        <v>5170</v>
      </c>
      <c r="M193" s="31">
        <v>3029</v>
      </c>
      <c r="N193" s="31">
        <v>3517</v>
      </c>
      <c r="O193" s="31">
        <v>3752</v>
      </c>
      <c r="P193" s="31">
        <v>6565</v>
      </c>
      <c r="Q193" s="31">
        <v>6037</v>
      </c>
      <c r="R193" s="31">
        <v>3845</v>
      </c>
      <c r="S193" s="31">
        <v>3946</v>
      </c>
      <c r="T193" s="31">
        <v>5043</v>
      </c>
      <c r="U193" s="31">
        <v>1980</v>
      </c>
      <c r="V193" s="31">
        <v>1351</v>
      </c>
      <c r="W193" s="31">
        <v>8708</v>
      </c>
      <c r="X193" s="31">
        <v>9350</v>
      </c>
      <c r="Y193" s="31">
        <v>5060</v>
      </c>
    </row>
    <row r="194" spans="1:35" s="40" customFormat="1" ht="30" customHeight="1">
      <c r="A194" s="8" t="s">
        <v>127</v>
      </c>
      <c r="B194" s="42"/>
      <c r="C194" s="42">
        <f>C193/C192</f>
        <v>0.9855445638282766</v>
      </c>
      <c r="D194" s="11" t="e">
        <f t="shared" si="40"/>
        <v>#DIV/0!</v>
      </c>
      <c r="E194" s="63">
        <f t="shared" ref="E194:Y194" si="42">E193/E192</f>
        <v>1</v>
      </c>
      <c r="F194" s="63">
        <f t="shared" si="42"/>
        <v>1</v>
      </c>
      <c r="G194" s="63">
        <f t="shared" si="42"/>
        <v>1</v>
      </c>
      <c r="H194" s="63">
        <f t="shared" si="42"/>
        <v>1</v>
      </c>
      <c r="I194" s="63">
        <f t="shared" si="42"/>
        <v>0.98545602827239365</v>
      </c>
      <c r="J194" s="63">
        <f t="shared" si="42"/>
        <v>0.95697995853489981</v>
      </c>
      <c r="K194" s="63">
        <f t="shared" si="42"/>
        <v>0.97799717912552886</v>
      </c>
      <c r="L194" s="63">
        <f t="shared" si="42"/>
        <v>1</v>
      </c>
      <c r="M194" s="63">
        <f t="shared" si="42"/>
        <v>1</v>
      </c>
      <c r="N194" s="63">
        <f t="shared" si="42"/>
        <v>1</v>
      </c>
      <c r="O194" s="63">
        <f t="shared" si="42"/>
        <v>0.96502057613168724</v>
      </c>
      <c r="P194" s="63">
        <f t="shared" si="42"/>
        <v>0.9734578884934757</v>
      </c>
      <c r="Q194" s="63">
        <f t="shared" si="42"/>
        <v>1</v>
      </c>
      <c r="R194" s="63">
        <f t="shared" si="42"/>
        <v>1</v>
      </c>
      <c r="S194" s="63">
        <f t="shared" si="42"/>
        <v>1</v>
      </c>
      <c r="T194" s="63">
        <f t="shared" si="42"/>
        <v>1</v>
      </c>
      <c r="U194" s="63">
        <f t="shared" si="42"/>
        <v>0.98753117206982544</v>
      </c>
      <c r="V194" s="63">
        <f t="shared" si="42"/>
        <v>1</v>
      </c>
      <c r="W194" s="63">
        <f t="shared" si="42"/>
        <v>1</v>
      </c>
      <c r="X194" s="63">
        <f t="shared" si="42"/>
        <v>0.9443490556509444</v>
      </c>
      <c r="Y194" s="63">
        <f t="shared" si="42"/>
        <v>0.9616115545419992</v>
      </c>
    </row>
    <row r="195" spans="1:35" s="40" customFormat="1" ht="30" customHeight="1" outlineLevel="1">
      <c r="A195" s="8" t="s">
        <v>128</v>
      </c>
      <c r="B195" s="21"/>
      <c r="C195" s="21">
        <f>SUM(E195:Y195)</f>
        <v>2212</v>
      </c>
      <c r="D195" s="11" t="e">
        <f t="shared" si="40"/>
        <v>#DIV/0!</v>
      </c>
      <c r="E195" s="39"/>
      <c r="F195" s="39"/>
      <c r="G195" s="39">
        <v>2212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35" s="53" customFormat="1" ht="30" customHeight="1" outlineLevel="1">
      <c r="A196" s="112" t="s">
        <v>129</v>
      </c>
      <c r="B196" s="117"/>
      <c r="C196" s="113">
        <f>SUM(E196:Y196)</f>
        <v>13987</v>
      </c>
      <c r="D196" s="114" t="e">
        <f t="shared" si="40"/>
        <v>#DIV/0!</v>
      </c>
      <c r="E196" s="125">
        <v>17</v>
      </c>
      <c r="F196" s="115">
        <v>360</v>
      </c>
      <c r="G196" s="115">
        <v>769</v>
      </c>
      <c r="H196" s="31">
        <v>435</v>
      </c>
      <c r="I196" s="31">
        <v>387</v>
      </c>
      <c r="J196" s="31">
        <v>1130</v>
      </c>
      <c r="K196" s="31"/>
      <c r="L196" s="31">
        <v>1360</v>
      </c>
      <c r="M196" s="31">
        <v>202</v>
      </c>
      <c r="N196" s="31">
        <v>581</v>
      </c>
      <c r="O196" s="39">
        <v>217</v>
      </c>
      <c r="P196" s="31">
        <v>663</v>
      </c>
      <c r="Q196" s="31">
        <v>1813</v>
      </c>
      <c r="R196" s="31">
        <v>170</v>
      </c>
      <c r="S196" s="31">
        <v>630</v>
      </c>
      <c r="T196" s="31"/>
      <c r="U196" s="31">
        <v>110</v>
      </c>
      <c r="V196" s="31"/>
      <c r="W196" s="31">
        <v>1225</v>
      </c>
      <c r="X196" s="31">
        <v>3778</v>
      </c>
      <c r="Y196" s="31">
        <v>140</v>
      </c>
    </row>
    <row r="197" spans="1:35" s="40" customFormat="1" ht="30" customHeight="1">
      <c r="A197" s="8" t="s">
        <v>130</v>
      </c>
      <c r="B197" s="11"/>
      <c r="C197" s="11">
        <f>C196/C195</f>
        <v>6.3232368896925859</v>
      </c>
      <c r="D197" s="11" t="e">
        <f t="shared" si="40"/>
        <v>#DIV/0!</v>
      </c>
      <c r="E197" s="12"/>
      <c r="F197" s="12"/>
      <c r="G197" s="12">
        <f>G196/G195</f>
        <v>0.34764918625678121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35" s="40" customFormat="1" ht="30" customHeight="1">
      <c r="A198" s="45" t="s">
        <v>131</v>
      </c>
      <c r="B198" s="17"/>
      <c r="C198" s="21"/>
      <c r="D198" s="2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35" s="53" customFormat="1" ht="30" customHeight="1" outlineLevel="1">
      <c r="A199" s="116" t="s">
        <v>132</v>
      </c>
      <c r="B199" s="117"/>
      <c r="C199" s="113">
        <f>SUM(E199:Y199)</f>
        <v>5520</v>
      </c>
      <c r="D199" s="118" t="e">
        <f t="shared" ref="D199:D218" si="43">C199/B199</f>
        <v>#DIV/0!</v>
      </c>
      <c r="E199" s="119"/>
      <c r="F199" s="119"/>
      <c r="G199" s="119">
        <v>5520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35" s="40" customFormat="1" ht="30" customHeight="1" outlineLevel="1">
      <c r="A200" s="10" t="s">
        <v>133</v>
      </c>
      <c r="B200" s="17"/>
      <c r="C200" s="21">
        <f>SUM(E200:Y200)</f>
        <v>10316</v>
      </c>
      <c r="D200" s="6" t="e">
        <f t="shared" si="43"/>
        <v>#DIV/0!</v>
      </c>
      <c r="E200" s="39"/>
      <c r="F200" s="39"/>
      <c r="G200" s="39">
        <v>10316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AI200" s="40" t="s">
        <v>0</v>
      </c>
    </row>
    <row r="201" spans="1:35" s="40" customFormat="1" ht="30" customHeight="1" outlineLevel="1">
      <c r="A201" s="10" t="s">
        <v>134</v>
      </c>
      <c r="B201" s="21">
        <f>B199*0.45</f>
        <v>0</v>
      </c>
      <c r="C201" s="21">
        <f>C199*0.45</f>
        <v>2484</v>
      </c>
      <c r="D201" s="6" t="e">
        <f t="shared" si="43"/>
        <v>#DIV/0!</v>
      </c>
      <c r="E201" s="20"/>
      <c r="F201" s="20"/>
      <c r="G201" s="20">
        <f>G199*0.45</f>
        <v>2484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54"/>
    </row>
    <row r="202" spans="1:35" s="40" customFormat="1" ht="30" customHeight="1">
      <c r="A202" s="10" t="s">
        <v>135</v>
      </c>
      <c r="B202" s="42" t="e">
        <f>B199/B200</f>
        <v>#DIV/0!</v>
      </c>
      <c r="C202" s="42">
        <f>C199/C200</f>
        <v>0.53509112058937569</v>
      </c>
      <c r="D202" s="6"/>
      <c r="E202" s="63" t="e">
        <f t="shared" ref="E202:Y202" si="44">E199/E200</f>
        <v>#DIV/0!</v>
      </c>
      <c r="F202" s="63" t="e">
        <f t="shared" si="44"/>
        <v>#DIV/0!</v>
      </c>
      <c r="G202" s="24">
        <f t="shared" si="44"/>
        <v>0.53509112058937569</v>
      </c>
      <c r="H202" s="63" t="e">
        <f t="shared" si="44"/>
        <v>#DIV/0!</v>
      </c>
      <c r="I202" s="63" t="e">
        <f t="shared" si="44"/>
        <v>#DIV/0!</v>
      </c>
      <c r="J202" s="63" t="e">
        <f t="shared" si="44"/>
        <v>#DIV/0!</v>
      </c>
      <c r="K202" s="63" t="e">
        <f t="shared" si="44"/>
        <v>#DIV/0!</v>
      </c>
      <c r="L202" s="63" t="e">
        <f t="shared" si="44"/>
        <v>#DIV/0!</v>
      </c>
      <c r="M202" s="63" t="e">
        <f t="shared" si="44"/>
        <v>#DIV/0!</v>
      </c>
      <c r="N202" s="63" t="e">
        <f t="shared" si="44"/>
        <v>#DIV/0!</v>
      </c>
      <c r="O202" s="63" t="e">
        <f t="shared" si="44"/>
        <v>#DIV/0!</v>
      </c>
      <c r="P202" s="63" t="e">
        <f t="shared" si="44"/>
        <v>#DIV/0!</v>
      </c>
      <c r="Q202" s="63" t="e">
        <f t="shared" si="44"/>
        <v>#DIV/0!</v>
      </c>
      <c r="R202" s="63" t="e">
        <f t="shared" si="44"/>
        <v>#DIV/0!</v>
      </c>
      <c r="S202" s="63" t="e">
        <f t="shared" si="44"/>
        <v>#DIV/0!</v>
      </c>
      <c r="T202" s="63" t="e">
        <f t="shared" si="44"/>
        <v>#DIV/0!</v>
      </c>
      <c r="U202" s="63" t="e">
        <f t="shared" si="44"/>
        <v>#DIV/0!</v>
      </c>
      <c r="V202" s="63" t="e">
        <f t="shared" si="44"/>
        <v>#DIV/0!</v>
      </c>
      <c r="W202" s="63" t="e">
        <f t="shared" si="44"/>
        <v>#DIV/0!</v>
      </c>
      <c r="X202" s="63" t="e">
        <f t="shared" si="44"/>
        <v>#DIV/0!</v>
      </c>
      <c r="Y202" s="63" t="e">
        <f t="shared" si="44"/>
        <v>#DIV/0!</v>
      </c>
    </row>
    <row r="203" spans="1:35" s="53" customFormat="1" ht="30" customHeight="1" outlineLevel="1">
      <c r="A203" s="116" t="s">
        <v>206</v>
      </c>
      <c r="B203" s="117"/>
      <c r="C203" s="113">
        <f>SUM(E203:Y203)</f>
        <v>17450</v>
      </c>
      <c r="D203" s="118" t="e">
        <f t="shared" si="43"/>
        <v>#DIV/0!</v>
      </c>
      <c r="E203" s="119"/>
      <c r="F203" s="119"/>
      <c r="G203" s="119">
        <v>17450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35" s="40" customFormat="1" ht="28.15" customHeight="1" outlineLevel="1">
      <c r="A204" s="10" t="s">
        <v>133</v>
      </c>
      <c r="B204" s="17"/>
      <c r="C204" s="21">
        <f>SUM(E204:Y204)</f>
        <v>21277</v>
      </c>
      <c r="D204" s="6" t="e">
        <f t="shared" si="43"/>
        <v>#DIV/0!</v>
      </c>
      <c r="E204" s="39"/>
      <c r="F204" s="39"/>
      <c r="G204" s="39">
        <v>21277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35" s="40" customFormat="1" ht="27" customHeight="1" outlineLevel="1">
      <c r="A205" s="10" t="s">
        <v>134</v>
      </c>
      <c r="B205" s="21">
        <f>B203*0.3</f>
        <v>0</v>
      </c>
      <c r="C205" s="21">
        <f>C203*0.3</f>
        <v>5235</v>
      </c>
      <c r="D205" s="6" t="e">
        <f t="shared" si="43"/>
        <v>#DIV/0!</v>
      </c>
      <c r="E205" s="20"/>
      <c r="F205" s="20"/>
      <c r="G205" s="20">
        <f>G203*0.3</f>
        <v>5235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35" s="53" customFormat="1" ht="30" customHeight="1">
      <c r="A206" s="10" t="s">
        <v>135</v>
      </c>
      <c r="B206" s="6" t="e">
        <f>B203/B204</f>
        <v>#DIV/0!</v>
      </c>
      <c r="C206" s="6">
        <f>C203/C204</f>
        <v>0.82013441744606852</v>
      </c>
      <c r="D206" s="6"/>
      <c r="E206" s="24" t="e">
        <f t="shared" ref="E206:Y206" si="45">E203/E204</f>
        <v>#DIV/0!</v>
      </c>
      <c r="F206" s="24" t="e">
        <f t="shared" si="45"/>
        <v>#DIV/0!</v>
      </c>
      <c r="G206" s="24">
        <f t="shared" si="45"/>
        <v>0.82013441744606852</v>
      </c>
      <c r="H206" s="24" t="e">
        <f t="shared" si="45"/>
        <v>#DIV/0!</v>
      </c>
      <c r="I206" s="24" t="e">
        <f t="shared" si="45"/>
        <v>#DIV/0!</v>
      </c>
      <c r="J206" s="24" t="e">
        <f t="shared" si="45"/>
        <v>#DIV/0!</v>
      </c>
      <c r="K206" s="24" t="e">
        <f t="shared" si="45"/>
        <v>#DIV/0!</v>
      </c>
      <c r="L206" s="24" t="e">
        <f t="shared" si="45"/>
        <v>#DIV/0!</v>
      </c>
      <c r="M206" s="24" t="e">
        <f t="shared" si="45"/>
        <v>#DIV/0!</v>
      </c>
      <c r="N206" s="24" t="e">
        <f t="shared" si="45"/>
        <v>#DIV/0!</v>
      </c>
      <c r="O206" s="24" t="e">
        <f t="shared" si="45"/>
        <v>#DIV/0!</v>
      </c>
      <c r="P206" s="24" t="e">
        <f t="shared" si="45"/>
        <v>#DIV/0!</v>
      </c>
      <c r="Q206" s="24" t="e">
        <f t="shared" si="45"/>
        <v>#DIV/0!</v>
      </c>
      <c r="R206" s="24" t="e">
        <f t="shared" si="45"/>
        <v>#DIV/0!</v>
      </c>
      <c r="S206" s="24" t="e">
        <f t="shared" si="45"/>
        <v>#DIV/0!</v>
      </c>
      <c r="T206" s="24" t="e">
        <f t="shared" si="45"/>
        <v>#DIV/0!</v>
      </c>
      <c r="U206" s="24" t="e">
        <f t="shared" si="45"/>
        <v>#DIV/0!</v>
      </c>
      <c r="V206" s="24" t="e">
        <f t="shared" si="45"/>
        <v>#DIV/0!</v>
      </c>
      <c r="W206" s="24" t="e">
        <f t="shared" si="45"/>
        <v>#DIV/0!</v>
      </c>
      <c r="X206" s="24" t="e">
        <f t="shared" si="45"/>
        <v>#DIV/0!</v>
      </c>
      <c r="Y206" s="24" t="e">
        <f t="shared" si="45"/>
        <v>#DIV/0!</v>
      </c>
    </row>
    <row r="207" spans="1:35" s="53" customFormat="1" ht="30" hidden="1" customHeight="1" outlineLevel="1">
      <c r="A207" s="45" t="s">
        <v>207</v>
      </c>
      <c r="B207" s="17"/>
      <c r="C207" s="21">
        <f>SUM(E207:Y207)</f>
        <v>0</v>
      </c>
      <c r="D207" s="6" t="e">
        <f t="shared" si="43"/>
        <v>#DIV/0!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35" s="40" customFormat="1" ht="30" hidden="1" customHeight="1" outlineLevel="1">
      <c r="A208" s="10" t="s">
        <v>133</v>
      </c>
      <c r="B208" s="17"/>
      <c r="C208" s="21">
        <f>SUM(E208:Y208)</f>
        <v>0</v>
      </c>
      <c r="D208" s="6" t="e">
        <f t="shared" si="43"/>
        <v>#DIV/0!</v>
      </c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s="40" customFormat="1" ht="30" hidden="1" customHeight="1" outlineLevel="1">
      <c r="A209" s="10" t="s">
        <v>136</v>
      </c>
      <c r="B209" s="21">
        <f>B207*0.19</f>
        <v>0</v>
      </c>
      <c r="C209" s="21">
        <f>C207*0.19</f>
        <v>0</v>
      </c>
      <c r="D209" s="6" t="e">
        <f t="shared" si="43"/>
        <v>#DIV/0!</v>
      </c>
      <c r="E209" s="20"/>
      <c r="F209" s="20"/>
      <c r="G209" s="20">
        <f>G207*0.19</f>
        <v>0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s="53" customFormat="1" ht="30" hidden="1" customHeight="1">
      <c r="A210" s="10" t="s">
        <v>137</v>
      </c>
      <c r="B210" s="6" t="e">
        <f>B207/B208</f>
        <v>#DIV/0!</v>
      </c>
      <c r="C210" s="6" t="e">
        <f>C207/C208</f>
        <v>#DIV/0!</v>
      </c>
      <c r="D210" s="6"/>
      <c r="E210" s="24" t="e">
        <f>E207/E208</f>
        <v>#DIV/0!</v>
      </c>
      <c r="F210" s="24" t="e">
        <f>F207/F208</f>
        <v>#DIV/0!</v>
      </c>
      <c r="G210" s="24" t="e">
        <f t="shared" ref="G210:Y210" si="46">G207/G208</f>
        <v>#DIV/0!</v>
      </c>
      <c r="H210" s="24" t="e">
        <f t="shared" si="46"/>
        <v>#DIV/0!</v>
      </c>
      <c r="I210" s="24" t="e">
        <f t="shared" si="46"/>
        <v>#DIV/0!</v>
      </c>
      <c r="J210" s="24" t="e">
        <f t="shared" si="46"/>
        <v>#DIV/0!</v>
      </c>
      <c r="K210" s="24" t="e">
        <f t="shared" si="46"/>
        <v>#DIV/0!</v>
      </c>
      <c r="L210" s="24" t="e">
        <f t="shared" si="46"/>
        <v>#DIV/0!</v>
      </c>
      <c r="M210" s="24" t="e">
        <f t="shared" si="46"/>
        <v>#DIV/0!</v>
      </c>
      <c r="N210" s="24" t="e">
        <f t="shared" si="46"/>
        <v>#DIV/0!</v>
      </c>
      <c r="O210" s="24" t="e">
        <f t="shared" si="46"/>
        <v>#DIV/0!</v>
      </c>
      <c r="P210" s="24" t="e">
        <f t="shared" si="46"/>
        <v>#DIV/0!</v>
      </c>
      <c r="Q210" s="24" t="e">
        <f t="shared" si="46"/>
        <v>#DIV/0!</v>
      </c>
      <c r="R210" s="24" t="e">
        <f t="shared" si="46"/>
        <v>#DIV/0!</v>
      </c>
      <c r="S210" s="24" t="e">
        <f t="shared" si="46"/>
        <v>#DIV/0!</v>
      </c>
      <c r="T210" s="24" t="e">
        <f t="shared" si="46"/>
        <v>#DIV/0!</v>
      </c>
      <c r="U210" s="24" t="e">
        <f t="shared" si="46"/>
        <v>#DIV/0!</v>
      </c>
      <c r="V210" s="24" t="e">
        <f t="shared" si="46"/>
        <v>#DIV/0!</v>
      </c>
      <c r="W210" s="24" t="e">
        <f t="shared" si="46"/>
        <v>#DIV/0!</v>
      </c>
      <c r="X210" s="24" t="e">
        <f t="shared" si="46"/>
        <v>#DIV/0!</v>
      </c>
      <c r="Y210" s="24" t="e">
        <f t="shared" si="46"/>
        <v>#DIV/0!</v>
      </c>
    </row>
    <row r="211" spans="1:25" s="40" customFormat="1" ht="30" hidden="1" customHeight="1">
      <c r="A211" s="45" t="s">
        <v>138</v>
      </c>
      <c r="B211" s="21"/>
      <c r="C211" s="21">
        <f>SUM(E211:Y211)</f>
        <v>0</v>
      </c>
      <c r="D211" s="6" t="e">
        <f t="shared" si="43"/>
        <v>#DIV/0!</v>
      </c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s="40" customFormat="1" ht="30" hidden="1" customHeight="1">
      <c r="A212" s="10" t="s">
        <v>136</v>
      </c>
      <c r="B212" s="21"/>
      <c r="C212" s="21">
        <f>C211*0.7</f>
        <v>0</v>
      </c>
      <c r="D212" s="6" t="e">
        <f t="shared" si="43"/>
        <v>#DIV/0!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s="40" customFormat="1" ht="30" hidden="1" customHeight="1">
      <c r="A213" s="26" t="s">
        <v>139</v>
      </c>
      <c r="B213" s="21"/>
      <c r="C213" s="21">
        <f>SUM(E213:Y213)</f>
        <v>0</v>
      </c>
      <c r="D213" s="6" t="e">
        <f t="shared" si="43"/>
        <v>#DIV/0!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s="40" customFormat="1" ht="30" hidden="1" customHeight="1">
      <c r="A214" s="10" t="s">
        <v>136</v>
      </c>
      <c r="B214" s="21">
        <f>B213*0.2</f>
        <v>0</v>
      </c>
      <c r="C214" s="21">
        <f>C213*0.2</f>
        <v>0</v>
      </c>
      <c r="D214" s="6" t="e">
        <f t="shared" si="43"/>
        <v>#DIV/0!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s="40" customFormat="1" ht="30" hidden="1" customHeight="1">
      <c r="A215" s="26" t="s">
        <v>160</v>
      </c>
      <c r="B215" s="21"/>
      <c r="C215" s="21">
        <f>SUM(E215:Y215)</f>
        <v>0</v>
      </c>
      <c r="D215" s="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s="40" customFormat="1" ht="30" hidden="1" customHeight="1">
      <c r="A216" s="26" t="s">
        <v>140</v>
      </c>
      <c r="B216" s="21">
        <f>B214+B212+B209+B205+B201</f>
        <v>0</v>
      </c>
      <c r="C216" s="21">
        <f>C214+C212+C209+C205+C201</f>
        <v>7719</v>
      </c>
      <c r="D216" s="6" t="e">
        <f t="shared" si="43"/>
        <v>#DIV/0!</v>
      </c>
      <c r="E216" s="20">
        <f>E214+E212+E209+E205+E201</f>
        <v>0</v>
      </c>
      <c r="F216" s="20">
        <f t="shared" ref="F216:Y216" si="47">F214+F212+F209+F205+F201</f>
        <v>0</v>
      </c>
      <c r="G216" s="20">
        <f t="shared" si="47"/>
        <v>7719</v>
      </c>
      <c r="H216" s="20">
        <f t="shared" si="47"/>
        <v>0</v>
      </c>
      <c r="I216" s="20">
        <f t="shared" si="47"/>
        <v>0</v>
      </c>
      <c r="J216" s="20">
        <f t="shared" si="47"/>
        <v>0</v>
      </c>
      <c r="K216" s="20">
        <f t="shared" si="47"/>
        <v>0</v>
      </c>
      <c r="L216" s="20">
        <f t="shared" si="47"/>
        <v>0</v>
      </c>
      <c r="M216" s="20">
        <f t="shared" si="47"/>
        <v>0</v>
      </c>
      <c r="N216" s="20">
        <f t="shared" si="47"/>
        <v>0</v>
      </c>
      <c r="O216" s="20">
        <f t="shared" si="47"/>
        <v>0</v>
      </c>
      <c r="P216" s="20">
        <f t="shared" si="47"/>
        <v>0</v>
      </c>
      <c r="Q216" s="20">
        <f t="shared" si="47"/>
        <v>0</v>
      </c>
      <c r="R216" s="20">
        <f t="shared" si="47"/>
        <v>0</v>
      </c>
      <c r="S216" s="20">
        <f t="shared" si="47"/>
        <v>0</v>
      </c>
      <c r="T216" s="20">
        <f t="shared" si="47"/>
        <v>0</v>
      </c>
      <c r="U216" s="20">
        <f t="shared" si="47"/>
        <v>0</v>
      </c>
      <c r="V216" s="20">
        <f t="shared" si="47"/>
        <v>0</v>
      </c>
      <c r="W216" s="20">
        <f t="shared" si="47"/>
        <v>0</v>
      </c>
      <c r="X216" s="20">
        <f t="shared" si="47"/>
        <v>0</v>
      </c>
      <c r="Y216" s="20">
        <f t="shared" si="47"/>
        <v>0</v>
      </c>
    </row>
    <row r="217" spans="1:25" s="40" customFormat="1" ht="6" hidden="1" customHeight="1">
      <c r="A217" s="10" t="s">
        <v>164</v>
      </c>
      <c r="B217" s="20"/>
      <c r="C217" s="20">
        <f>SUM(E217:Y217)</f>
        <v>0</v>
      </c>
      <c r="D217" s="6" t="e">
        <f t="shared" si="43"/>
        <v>#DIV/0!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s="40" customFormat="1" ht="0.6" hidden="1" customHeight="1">
      <c r="A218" s="45" t="s">
        <v>159</v>
      </c>
      <c r="B218" s="43" t="e">
        <f>B216/B217*10</f>
        <v>#DIV/0!</v>
      </c>
      <c r="C218" s="43" t="e">
        <f>C216/C217*10</f>
        <v>#DIV/0!</v>
      </c>
      <c r="D218" s="6" t="e">
        <f t="shared" si="43"/>
        <v>#DIV/0!</v>
      </c>
      <c r="E218" s="44" t="e">
        <f>E216/E217*10</f>
        <v>#DIV/0!</v>
      </c>
      <c r="F218" s="44" t="e">
        <f t="shared" ref="F218:Y218" si="48">F216/F217*10</f>
        <v>#DIV/0!</v>
      </c>
      <c r="G218" s="44" t="e">
        <f t="shared" si="48"/>
        <v>#DIV/0!</v>
      </c>
      <c r="H218" s="44" t="e">
        <f t="shared" si="48"/>
        <v>#DIV/0!</v>
      </c>
      <c r="I218" s="44" t="e">
        <f t="shared" si="48"/>
        <v>#DIV/0!</v>
      </c>
      <c r="J218" s="44" t="e">
        <f t="shared" si="48"/>
        <v>#DIV/0!</v>
      </c>
      <c r="K218" s="44" t="e">
        <f t="shared" si="48"/>
        <v>#DIV/0!</v>
      </c>
      <c r="L218" s="44" t="e">
        <f t="shared" si="48"/>
        <v>#DIV/0!</v>
      </c>
      <c r="M218" s="44" t="e">
        <f t="shared" si="48"/>
        <v>#DIV/0!</v>
      </c>
      <c r="N218" s="44" t="e">
        <f t="shared" si="48"/>
        <v>#DIV/0!</v>
      </c>
      <c r="O218" s="44" t="e">
        <f t="shared" si="48"/>
        <v>#DIV/0!</v>
      </c>
      <c r="P218" s="44" t="e">
        <f t="shared" si="48"/>
        <v>#DIV/0!</v>
      </c>
      <c r="Q218" s="44" t="e">
        <f t="shared" si="48"/>
        <v>#DIV/0!</v>
      </c>
      <c r="R218" s="44" t="e">
        <f t="shared" si="48"/>
        <v>#DIV/0!</v>
      </c>
      <c r="S218" s="44" t="e">
        <f t="shared" si="48"/>
        <v>#DIV/0!</v>
      </c>
      <c r="T218" s="44" t="e">
        <f t="shared" si="48"/>
        <v>#DIV/0!</v>
      </c>
      <c r="U218" s="44" t="e">
        <f t="shared" si="48"/>
        <v>#DIV/0!</v>
      </c>
      <c r="V218" s="44" t="e">
        <f t="shared" si="48"/>
        <v>#DIV/0!</v>
      </c>
      <c r="W218" s="44" t="e">
        <f t="shared" si="48"/>
        <v>#DIV/0!</v>
      </c>
      <c r="X218" s="44" t="e">
        <f t="shared" si="48"/>
        <v>#DIV/0!</v>
      </c>
      <c r="Y218" s="44" t="e">
        <f t="shared" si="48"/>
        <v>#DIV/0!</v>
      </c>
    </row>
    <row r="219" spans="1:25" ht="18" hidden="1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</row>
    <row r="220" spans="1:25" ht="27" hidden="1" customHeight="1">
      <c r="A220" s="10" t="s">
        <v>177</v>
      </c>
      <c r="B220" s="71"/>
      <c r="C220" s="71">
        <f>SUM(E220:Y220)</f>
        <v>273</v>
      </c>
      <c r="D220" s="71"/>
      <c r="E220" s="71">
        <v>11</v>
      </c>
      <c r="F220" s="71">
        <v>12</v>
      </c>
      <c r="G220" s="71">
        <v>15</v>
      </c>
      <c r="H220" s="71">
        <v>20</v>
      </c>
      <c r="I220" s="71">
        <v>12</v>
      </c>
      <c r="J220" s="71">
        <v>36</v>
      </c>
      <c r="K220" s="71">
        <v>18</v>
      </c>
      <c r="L220" s="71">
        <v>20</v>
      </c>
      <c r="M220" s="71">
        <v>5</v>
      </c>
      <c r="N220" s="71">
        <v>4</v>
      </c>
      <c r="O220" s="71">
        <v>5</v>
      </c>
      <c r="P220" s="71">
        <v>16</v>
      </c>
      <c r="Q220" s="71">
        <v>16</v>
      </c>
      <c r="R220" s="71">
        <v>13</v>
      </c>
      <c r="S220" s="71">
        <v>18</v>
      </c>
      <c r="T220" s="71">
        <v>10</v>
      </c>
      <c r="U220" s="71">
        <v>3</v>
      </c>
      <c r="V220" s="71">
        <v>4</v>
      </c>
      <c r="W220" s="71">
        <v>3</v>
      </c>
      <c r="X220" s="71">
        <v>23</v>
      </c>
      <c r="Y220" s="71">
        <v>9</v>
      </c>
    </row>
    <row r="221" spans="1:25" ht="18" hidden="1" customHeight="1">
      <c r="A221" s="10" t="s">
        <v>181</v>
      </c>
      <c r="B221" s="71">
        <v>108</v>
      </c>
      <c r="C221" s="71">
        <f>SUM(E221:Y221)</f>
        <v>450</v>
      </c>
      <c r="D221" s="71"/>
      <c r="E221" s="71">
        <v>20</v>
      </c>
      <c r="F221" s="71">
        <v>5</v>
      </c>
      <c r="G221" s="71">
        <v>59</v>
      </c>
      <c r="H221" s="71">
        <v>16</v>
      </c>
      <c r="I221" s="71">
        <v>21</v>
      </c>
      <c r="J221" s="71">
        <v>28</v>
      </c>
      <c r="K221" s="71">
        <v>9</v>
      </c>
      <c r="L221" s="71">
        <v>20</v>
      </c>
      <c r="M221" s="71">
        <v>22</v>
      </c>
      <c r="N221" s="71">
        <v>5</v>
      </c>
      <c r="O221" s="71">
        <v>5</v>
      </c>
      <c r="P221" s="71">
        <v>28</v>
      </c>
      <c r="Q221" s="71">
        <v>25</v>
      </c>
      <c r="R221" s="71">
        <v>57</v>
      </c>
      <c r="S221" s="71">
        <v>7</v>
      </c>
      <c r="T221" s="71">
        <v>17</v>
      </c>
      <c r="U221" s="71">
        <v>25</v>
      </c>
      <c r="V221" s="71">
        <v>11</v>
      </c>
      <c r="W221" s="71">
        <v>5</v>
      </c>
      <c r="X221" s="71">
        <v>50</v>
      </c>
      <c r="Y221" s="71">
        <v>15</v>
      </c>
    </row>
    <row r="222" spans="1:25" ht="24.6" hidden="1" customHeight="1">
      <c r="A222" s="72" t="s">
        <v>141</v>
      </c>
      <c r="B222" s="56"/>
      <c r="C222" s="56">
        <f>SUM(E222:Y222)</f>
        <v>0</v>
      </c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1:25" s="58" customFormat="1" ht="21.6" hidden="1" customHeight="1">
      <c r="A223" s="57" t="s">
        <v>142</v>
      </c>
      <c r="B223" s="57"/>
      <c r="C223" s="57">
        <f>SUM(E223:Y223)</f>
        <v>0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spans="1:25" s="58" customFormat="1" ht="21.6" hidden="1" customHeight="1">
      <c r="A224" s="57" t="s">
        <v>143</v>
      </c>
      <c r="B224" s="57"/>
      <c r="C224" s="57">
        <f>SUM(E224:Y224)</f>
        <v>0</v>
      </c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spans="1:25" s="58" customFormat="1" ht="21.6" hidden="1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1:25" s="58" customFormat="1" ht="21.6" hidden="1" customHeight="1">
      <c r="A226" s="59" t="s">
        <v>144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1:25" ht="16.899999999999999" hidden="1" customHeight="1">
      <c r="A227" s="73"/>
      <c r="B227" s="74"/>
      <c r="C227" s="74"/>
      <c r="D227" s="7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41.45" hidden="1" customHeight="1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</row>
    <row r="229" spans="1:25" ht="20.45" hidden="1" customHeight="1">
      <c r="A229" s="152"/>
      <c r="B229" s="153"/>
      <c r="C229" s="153"/>
      <c r="D229" s="153"/>
      <c r="E229" s="153"/>
      <c r="F229" s="153"/>
      <c r="G229" s="153"/>
      <c r="H229" s="153"/>
      <c r="I229" s="153"/>
      <c r="J229" s="15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6.899999999999999" hidden="1" customHeight="1">
      <c r="A230" s="75"/>
      <c r="B230" s="5"/>
      <c r="C230" s="5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9" hidden="1" customHeight="1">
      <c r="A231" s="60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</row>
    <row r="232" spans="1:25" s="9" customFormat="1" ht="49.15" hidden="1" customHeight="1">
      <c r="A232" s="26" t="s">
        <v>145</v>
      </c>
      <c r="B232" s="21"/>
      <c r="C232" s="21">
        <f>SUM(E232:Y232)</f>
        <v>259083</v>
      </c>
      <c r="D232" s="21"/>
      <c r="E232" s="33">
        <v>9345</v>
      </c>
      <c r="F232" s="33">
        <v>9100</v>
      </c>
      <c r="G232" s="33">
        <v>16579</v>
      </c>
      <c r="H232" s="33">
        <v>16195</v>
      </c>
      <c r="I232" s="33">
        <v>7250</v>
      </c>
      <c r="J232" s="33">
        <v>17539</v>
      </c>
      <c r="K232" s="33">
        <v>12001</v>
      </c>
      <c r="L232" s="33">
        <v>14609</v>
      </c>
      <c r="M232" s="33">
        <v>13004</v>
      </c>
      <c r="N232" s="33">
        <v>3780</v>
      </c>
      <c r="O232" s="33">
        <v>8536</v>
      </c>
      <c r="P232" s="33">
        <v>11438</v>
      </c>
      <c r="Q232" s="33">
        <v>16561</v>
      </c>
      <c r="R232" s="33">
        <v>15418</v>
      </c>
      <c r="S232" s="33">
        <v>18986</v>
      </c>
      <c r="T232" s="33">
        <v>13238</v>
      </c>
      <c r="U232" s="33">
        <v>7143</v>
      </c>
      <c r="V232" s="33">
        <v>4504</v>
      </c>
      <c r="W232" s="33">
        <v>11688</v>
      </c>
      <c r="X232" s="33">
        <v>21385</v>
      </c>
      <c r="Y232" s="33">
        <v>10784</v>
      </c>
    </row>
    <row r="233" spans="1:25" ht="21" hidden="1" customHeight="1">
      <c r="A233" s="55" t="s">
        <v>147</v>
      </c>
      <c r="B233" s="62"/>
      <c r="C233" s="21">
        <f>SUM(E233:Y233)</f>
        <v>380</v>
      </c>
      <c r="D233" s="21"/>
      <c r="E233" s="55">
        <v>16</v>
      </c>
      <c r="F233" s="55">
        <v>21</v>
      </c>
      <c r="G233" s="55">
        <v>32</v>
      </c>
      <c r="H233" s="55">
        <v>25</v>
      </c>
      <c r="I233" s="55">
        <v>16</v>
      </c>
      <c r="J233" s="55">
        <v>31</v>
      </c>
      <c r="K233" s="55">
        <v>14</v>
      </c>
      <c r="L233" s="55">
        <v>29</v>
      </c>
      <c r="M233" s="55">
        <v>18</v>
      </c>
      <c r="N233" s="55">
        <v>8</v>
      </c>
      <c r="O233" s="55">
        <v>7</v>
      </c>
      <c r="P233" s="55">
        <v>15</v>
      </c>
      <c r="Q233" s="55">
        <v>25</v>
      </c>
      <c r="R233" s="55">
        <v>31</v>
      </c>
      <c r="S233" s="55">
        <v>10</v>
      </c>
      <c r="T233" s="55">
        <v>8</v>
      </c>
      <c r="U233" s="55">
        <v>8</v>
      </c>
      <c r="V233" s="55">
        <v>6</v>
      </c>
      <c r="W233" s="55">
        <v>12</v>
      </c>
      <c r="X233" s="55">
        <v>35</v>
      </c>
      <c r="Y233" s="55">
        <v>13</v>
      </c>
    </row>
    <row r="234" spans="1:25" ht="0.6" hidden="1" customHeight="1">
      <c r="A234" s="55" t="s">
        <v>148</v>
      </c>
      <c r="B234" s="62"/>
      <c r="C234" s="21">
        <f>SUM(E234:Y234)</f>
        <v>208</v>
      </c>
      <c r="D234" s="21"/>
      <c r="E234" s="55">
        <v>10</v>
      </c>
      <c r="F234" s="55">
        <v>2</v>
      </c>
      <c r="G234" s="55">
        <v>42</v>
      </c>
      <c r="H234" s="55">
        <v>11</v>
      </c>
      <c r="I234" s="55">
        <v>9</v>
      </c>
      <c r="J234" s="55">
        <v>30</v>
      </c>
      <c r="K234" s="55">
        <v>9</v>
      </c>
      <c r="L234" s="55">
        <v>15</v>
      </c>
      <c r="M234" s="55">
        <v>1</v>
      </c>
      <c r="N234" s="55">
        <v>2</v>
      </c>
      <c r="O234" s="55">
        <v>5</v>
      </c>
      <c r="P234" s="55">
        <v>1</v>
      </c>
      <c r="Q234" s="55">
        <v>4</v>
      </c>
      <c r="R234" s="55">
        <v>8</v>
      </c>
      <c r="S234" s="55">
        <v>14</v>
      </c>
      <c r="T234" s="55">
        <v>2</v>
      </c>
      <c r="U234" s="55">
        <v>1</v>
      </c>
      <c r="V234" s="55">
        <v>2</v>
      </c>
      <c r="W234" s="55">
        <v>16</v>
      </c>
      <c r="X234" s="55">
        <v>16</v>
      </c>
      <c r="Y234" s="55">
        <v>8</v>
      </c>
    </row>
    <row r="235" spans="1:25" ht="2.4500000000000002" hidden="1" customHeight="1">
      <c r="A235" s="55" t="s">
        <v>148</v>
      </c>
      <c r="B235" s="62"/>
      <c r="C235" s="21">
        <f>SUM(E235:Y235)</f>
        <v>194</v>
      </c>
      <c r="D235" s="21"/>
      <c r="E235" s="55">
        <v>10</v>
      </c>
      <c r="F235" s="55">
        <v>2</v>
      </c>
      <c r="G235" s="55">
        <v>42</v>
      </c>
      <c r="H235" s="55">
        <v>11</v>
      </c>
      <c r="I235" s="55">
        <v>2</v>
      </c>
      <c r="J235" s="55">
        <v>30</v>
      </c>
      <c r="K235" s="55">
        <v>9</v>
      </c>
      <c r="L235" s="55">
        <v>15</v>
      </c>
      <c r="M235" s="55">
        <v>1</v>
      </c>
      <c r="N235" s="55">
        <v>2</v>
      </c>
      <c r="O235" s="55">
        <v>5</v>
      </c>
      <c r="P235" s="55">
        <v>1</v>
      </c>
      <c r="Q235" s="55">
        <v>4</v>
      </c>
      <c r="R235" s="55">
        <v>1</v>
      </c>
      <c r="S235" s="55">
        <v>14</v>
      </c>
      <c r="T235" s="55">
        <v>2</v>
      </c>
      <c r="U235" s="55">
        <v>1</v>
      </c>
      <c r="V235" s="55">
        <v>2</v>
      </c>
      <c r="W235" s="55">
        <v>16</v>
      </c>
      <c r="X235" s="55">
        <v>16</v>
      </c>
      <c r="Y235" s="55">
        <v>8</v>
      </c>
    </row>
    <row r="236" spans="1:25" ht="24" hidden="1" customHeight="1">
      <c r="A236" s="55" t="s">
        <v>75</v>
      </c>
      <c r="B236" s="21">
        <v>554</v>
      </c>
      <c r="C236" s="21">
        <f>SUM(E236:Y236)</f>
        <v>574</v>
      </c>
      <c r="D236" s="21"/>
      <c r="E236" s="68">
        <v>11</v>
      </c>
      <c r="F236" s="68">
        <v>15</v>
      </c>
      <c r="G236" s="68">
        <v>93</v>
      </c>
      <c r="H236" s="68">
        <v>30</v>
      </c>
      <c r="I236" s="68">
        <v>15</v>
      </c>
      <c r="J236" s="68">
        <v>55</v>
      </c>
      <c r="K236" s="68">
        <v>16</v>
      </c>
      <c r="L236" s="68">
        <v>18</v>
      </c>
      <c r="M236" s="68">
        <v>16</v>
      </c>
      <c r="N236" s="68">
        <v>10</v>
      </c>
      <c r="O236" s="68">
        <v>11</v>
      </c>
      <c r="P236" s="68">
        <v>40</v>
      </c>
      <c r="Q236" s="68">
        <v>22</v>
      </c>
      <c r="R236" s="68">
        <v>55</v>
      </c>
      <c r="S236" s="68">
        <v>14</v>
      </c>
      <c r="T236" s="68">
        <v>29</v>
      </c>
      <c r="U236" s="68">
        <v>22</v>
      </c>
      <c r="V236" s="68">
        <v>9</v>
      </c>
      <c r="W236" s="68">
        <v>7</v>
      </c>
      <c r="X236" s="68">
        <v>60</v>
      </c>
      <c r="Y236" s="68">
        <v>26</v>
      </c>
    </row>
    <row r="237" spans="1:25" hidden="1"/>
    <row r="238" spans="1:25" s="55" customFormat="1" hidden="1">
      <c r="A238" s="55" t="s">
        <v>155</v>
      </c>
      <c r="B238" s="62"/>
      <c r="C238" s="55">
        <f>SUM(E238:Y238)</f>
        <v>40</v>
      </c>
      <c r="E238" s="55">
        <v>3</v>
      </c>
      <c r="G238" s="55">
        <v>1</v>
      </c>
      <c r="H238" s="55">
        <v>6</v>
      </c>
      <c r="J238" s="55">
        <v>1</v>
      </c>
      <c r="M238" s="55">
        <v>1</v>
      </c>
      <c r="O238" s="55">
        <v>2</v>
      </c>
      <c r="P238" s="55">
        <v>1</v>
      </c>
      <c r="Q238" s="55">
        <v>3</v>
      </c>
      <c r="R238" s="55">
        <v>1</v>
      </c>
      <c r="S238" s="55">
        <v>3</v>
      </c>
      <c r="T238" s="55">
        <v>7</v>
      </c>
      <c r="U238" s="55">
        <v>1</v>
      </c>
      <c r="V238" s="55">
        <v>1</v>
      </c>
      <c r="W238" s="55">
        <v>1</v>
      </c>
      <c r="X238" s="55">
        <v>4</v>
      </c>
      <c r="Y238" s="55">
        <v>4</v>
      </c>
    </row>
    <row r="239" spans="1:25" hidden="1"/>
    <row r="240" spans="1:25" ht="21.6" hidden="1" customHeight="1">
      <c r="A240" s="55" t="s">
        <v>158</v>
      </c>
      <c r="B240" s="21">
        <v>45</v>
      </c>
      <c r="C240" s="21">
        <f>SUM(E240:Y240)</f>
        <v>58</v>
      </c>
      <c r="D240" s="21"/>
      <c r="E240" s="68">
        <v>5</v>
      </c>
      <c r="F240" s="68">
        <v>3</v>
      </c>
      <c r="G240" s="68"/>
      <c r="H240" s="68">
        <v>5</v>
      </c>
      <c r="I240" s="68">
        <v>2</v>
      </c>
      <c r="J240" s="68"/>
      <c r="K240" s="68">
        <v>2</v>
      </c>
      <c r="L240" s="68">
        <v>0</v>
      </c>
      <c r="M240" s="68">
        <v>3</v>
      </c>
      <c r="N240" s="68">
        <v>3</v>
      </c>
      <c r="O240" s="68">
        <v>3</v>
      </c>
      <c r="P240" s="68">
        <v>2</v>
      </c>
      <c r="Q240" s="68">
        <v>2</v>
      </c>
      <c r="R240" s="68">
        <v>10</v>
      </c>
      <c r="S240" s="68">
        <v>6</v>
      </c>
      <c r="T240" s="68">
        <v>6</v>
      </c>
      <c r="U240" s="68">
        <v>1</v>
      </c>
      <c r="V240" s="68">
        <v>1</v>
      </c>
      <c r="W240" s="68">
        <v>4</v>
      </c>
      <c r="X240" s="68"/>
      <c r="Y240" s="68"/>
    </row>
    <row r="241" spans="1:25" hidden="1"/>
    <row r="242" spans="1:25" hidden="1"/>
    <row r="243" spans="1:25" ht="13.9" hidden="1" customHeight="1"/>
    <row r="244" spans="1:25" hidden="1">
      <c r="J244" s="1" t="s">
        <v>166</v>
      </c>
      <c r="S244" s="1" t="s">
        <v>169</v>
      </c>
      <c r="U244" s="1" t="s">
        <v>167</v>
      </c>
      <c r="X244" s="1" t="s">
        <v>168</v>
      </c>
      <c r="Y244" s="1" t="s">
        <v>165</v>
      </c>
    </row>
    <row r="245" spans="1:25" hidden="1"/>
    <row r="246" spans="1:25" ht="22.5" hidden="1">
      <c r="A246" s="10" t="s">
        <v>182</v>
      </c>
      <c r="B246" s="62"/>
      <c r="C246" s="71">
        <f>SUM(E246:Y246)</f>
        <v>49</v>
      </c>
      <c r="D246" s="62"/>
      <c r="E246" s="55">
        <v>1</v>
      </c>
      <c r="F246" s="55">
        <v>2</v>
      </c>
      <c r="G246" s="55"/>
      <c r="H246" s="55">
        <v>2</v>
      </c>
      <c r="I246" s="55"/>
      <c r="J246" s="55">
        <v>3</v>
      </c>
      <c r="K246" s="55">
        <v>1</v>
      </c>
      <c r="L246" s="55">
        <v>1</v>
      </c>
      <c r="M246" s="55">
        <v>8</v>
      </c>
      <c r="N246" s="55">
        <v>6</v>
      </c>
      <c r="O246" s="55">
        <v>1</v>
      </c>
      <c r="P246" s="55">
        <v>0</v>
      </c>
      <c r="Q246" s="55">
        <v>1</v>
      </c>
      <c r="R246" s="55">
        <v>4</v>
      </c>
      <c r="S246" s="55">
        <v>3</v>
      </c>
      <c r="T246" s="55">
        <v>2</v>
      </c>
      <c r="U246" s="55">
        <v>1</v>
      </c>
      <c r="V246" s="55">
        <v>1</v>
      </c>
      <c r="W246" s="55">
        <v>7</v>
      </c>
      <c r="X246" s="55"/>
      <c r="Y246" s="55">
        <v>5</v>
      </c>
    </row>
    <row r="247" spans="1:25" hidden="1"/>
    <row r="248" spans="1:25" hidden="1"/>
    <row r="249" spans="1:25" hidden="1"/>
    <row r="250" spans="1:25" hidden="1"/>
    <row r="251" spans="1:25" hidden="1"/>
    <row r="252" spans="1:25" ht="29.25" customHeight="1">
      <c r="A252" s="120" t="s">
        <v>140</v>
      </c>
      <c r="B252" s="62"/>
      <c r="C252" s="62"/>
      <c r="D252" s="62"/>
      <c r="E252" s="55"/>
      <c r="F252" s="55"/>
      <c r="G252" s="121">
        <f>G214+G212+G209+G205+G201</f>
        <v>7719</v>
      </c>
    </row>
    <row r="253" spans="1:25" ht="29.25" customHeight="1">
      <c r="A253" s="123" t="s">
        <v>164</v>
      </c>
      <c r="B253" s="62"/>
      <c r="C253" s="62"/>
      <c r="D253" s="62"/>
      <c r="E253" s="55"/>
      <c r="F253" s="55"/>
      <c r="G253" s="121">
        <v>5803</v>
      </c>
    </row>
    <row r="254" spans="1:25" ht="22.5">
      <c r="A254" s="122" t="s">
        <v>159</v>
      </c>
      <c r="B254" s="62"/>
      <c r="C254" s="62"/>
      <c r="D254" s="62"/>
      <c r="E254" s="55"/>
      <c r="F254" s="55"/>
      <c r="G254" s="124">
        <f>G252/G253*10</f>
        <v>13.301740479062554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J5:J6"/>
    <mergeCell ref="K5:K6"/>
    <mergeCell ref="L5:L6"/>
    <mergeCell ref="X5:X6"/>
    <mergeCell ref="Y5:Y6"/>
    <mergeCell ref="O5:O6"/>
    <mergeCell ref="P5:P6"/>
    <mergeCell ref="Q5:Q6"/>
    <mergeCell ref="R5:R6"/>
    <mergeCell ref="M5:M6"/>
    <mergeCell ref="N5:N6"/>
    <mergeCell ref="D4:D6"/>
    <mergeCell ref="A229:J229"/>
    <mergeCell ref="A228:Y228"/>
    <mergeCell ref="U5:U6"/>
    <mergeCell ref="H5:H6"/>
    <mergeCell ref="S5:S6"/>
    <mergeCell ref="T5:T6"/>
    <mergeCell ref="I5:I6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оперативка в МСХ ЧР 2021 год </vt:lpstr>
      <vt:lpstr>' оперативка в МСХ ЧР 2021 год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info4-batyr</cp:lastModifiedBy>
  <cp:lastPrinted>2021-07-08T13:56:04Z</cp:lastPrinted>
  <dcterms:created xsi:type="dcterms:W3CDTF">2017-06-08T05:54:08Z</dcterms:created>
  <dcterms:modified xsi:type="dcterms:W3CDTF">2021-07-12T05:28:26Z</dcterms:modified>
</cp:coreProperties>
</file>