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20" windowWidth="19300" windowHeight="7170"/>
  </bookViews>
  <sheets>
    <sheet name="01.12.2017" sheetId="15" r:id="rId1"/>
  </sheets>
  <definedNames>
    <definedName name="_xlnm.Print_Titles" localSheetId="0">'01.12.2017'!$3:$4</definedName>
    <definedName name="_xlnm.Print_Area" localSheetId="0">'01.12.2017'!$A$1:$S$784</definedName>
  </definedNames>
  <calcPr calcId="145621"/>
</workbook>
</file>

<file path=xl/calcChain.xml><?xml version="1.0" encoding="utf-8"?>
<calcChain xmlns="http://schemas.openxmlformats.org/spreadsheetml/2006/main">
  <c r="I625" i="15" l="1"/>
  <c r="J625" i="15"/>
  <c r="K625" i="15"/>
  <c r="L625" i="15"/>
  <c r="M625" i="15"/>
  <c r="N625" i="15"/>
  <c r="O625" i="15"/>
  <c r="P625" i="15"/>
  <c r="I300" i="15" l="1"/>
  <c r="J300" i="15"/>
  <c r="K300" i="15"/>
  <c r="L300" i="15"/>
  <c r="M300" i="15"/>
  <c r="N300" i="15"/>
  <c r="O300" i="15"/>
  <c r="P300" i="15"/>
  <c r="I299" i="15"/>
  <c r="J299" i="15"/>
  <c r="K299" i="15"/>
  <c r="L299" i="15"/>
  <c r="M299" i="15"/>
  <c r="N299" i="15"/>
  <c r="O299" i="15"/>
  <c r="P299" i="15"/>
  <c r="I298" i="15"/>
  <c r="J298" i="15"/>
  <c r="K298" i="15"/>
  <c r="L298" i="15"/>
  <c r="M298" i="15"/>
  <c r="N298" i="15"/>
  <c r="O298" i="15"/>
  <c r="P298" i="15"/>
  <c r="H300" i="15"/>
  <c r="H299" i="15"/>
  <c r="H298" i="15"/>
  <c r="I301" i="15"/>
  <c r="J301" i="15"/>
  <c r="K301" i="15"/>
  <c r="L301" i="15"/>
  <c r="M301" i="15"/>
  <c r="N301" i="15"/>
  <c r="O301" i="15"/>
  <c r="P301" i="15"/>
  <c r="H301" i="15"/>
  <c r="H176" i="15"/>
  <c r="I176" i="15"/>
  <c r="J176" i="15"/>
  <c r="K176" i="15"/>
  <c r="L176" i="15"/>
  <c r="M176" i="15"/>
  <c r="N176" i="15"/>
  <c r="O176" i="15"/>
  <c r="R780" i="15" l="1"/>
  <c r="P776" i="15"/>
  <c r="O776" i="15"/>
  <c r="N776" i="15"/>
  <c r="M776" i="15"/>
  <c r="L776" i="15"/>
  <c r="K776" i="15"/>
  <c r="J776" i="15"/>
  <c r="I776" i="15"/>
  <c r="H776" i="15"/>
  <c r="P775" i="15"/>
  <c r="O775" i="15"/>
  <c r="N775" i="15"/>
  <c r="N771" i="15" s="1"/>
  <c r="M775" i="15"/>
  <c r="L775" i="15"/>
  <c r="K775" i="15"/>
  <c r="J775" i="15"/>
  <c r="J771" i="15" s="1"/>
  <c r="I775" i="15"/>
  <c r="H775" i="15"/>
  <c r="R775" i="15" s="1"/>
  <c r="P774" i="15"/>
  <c r="H774" i="15"/>
  <c r="P773" i="15"/>
  <c r="O773" i="15"/>
  <c r="N773" i="15"/>
  <c r="M773" i="15"/>
  <c r="L773" i="15"/>
  <c r="L771" i="15" s="1"/>
  <c r="K773" i="15"/>
  <c r="K771" i="15" s="1"/>
  <c r="J773" i="15"/>
  <c r="I773" i="15"/>
  <c r="H773" i="15"/>
  <c r="O771" i="15"/>
  <c r="R770" i="15"/>
  <c r="P766" i="15"/>
  <c r="O766" i="15"/>
  <c r="N766" i="15"/>
  <c r="M766" i="15"/>
  <c r="L766" i="15"/>
  <c r="K766" i="15"/>
  <c r="J766" i="15"/>
  <c r="I766" i="15"/>
  <c r="H766" i="15"/>
  <c r="R766" i="15" s="1"/>
  <c r="R761" i="15"/>
  <c r="Q761" i="15"/>
  <c r="P761" i="15"/>
  <c r="O761" i="15"/>
  <c r="N761" i="15"/>
  <c r="M761" i="15"/>
  <c r="L761" i="15"/>
  <c r="K761" i="15"/>
  <c r="J761" i="15"/>
  <c r="I761" i="15"/>
  <c r="H761" i="15"/>
  <c r="P760" i="15"/>
  <c r="O760" i="15"/>
  <c r="O756" i="15" s="1"/>
  <c r="N760" i="15"/>
  <c r="M760" i="15"/>
  <c r="L760" i="15"/>
  <c r="K760" i="15"/>
  <c r="K756" i="15" s="1"/>
  <c r="J760" i="15"/>
  <c r="I760" i="15"/>
  <c r="H760" i="15"/>
  <c r="P759" i="15"/>
  <c r="P756" i="15" s="1"/>
  <c r="H759" i="15"/>
  <c r="H756" i="15" s="1"/>
  <c r="P758" i="15"/>
  <c r="O758" i="15"/>
  <c r="N758" i="15"/>
  <c r="N728" i="15" s="1"/>
  <c r="M758" i="15"/>
  <c r="M756" i="15" s="1"/>
  <c r="L758" i="15"/>
  <c r="L756" i="15" s="1"/>
  <c r="K758" i="15"/>
  <c r="J758" i="15"/>
  <c r="I758" i="15"/>
  <c r="I756" i="15" s="1"/>
  <c r="H758" i="15"/>
  <c r="R755" i="15"/>
  <c r="P751" i="15"/>
  <c r="O751" i="15"/>
  <c r="N751" i="15"/>
  <c r="M751" i="15"/>
  <c r="L751" i="15"/>
  <c r="K751" i="15"/>
  <c r="J751" i="15"/>
  <c r="I751" i="15"/>
  <c r="H751" i="15"/>
  <c r="R750" i="15"/>
  <c r="P750" i="15"/>
  <c r="O750" i="15"/>
  <c r="N750" i="15"/>
  <c r="M750" i="15"/>
  <c r="L750" i="15"/>
  <c r="K750" i="15"/>
  <c r="J750" i="15"/>
  <c r="J746" i="15" s="1"/>
  <c r="I750" i="15"/>
  <c r="H750" i="15"/>
  <c r="P749" i="15"/>
  <c r="H749" i="15"/>
  <c r="P748" i="15"/>
  <c r="O748" i="15"/>
  <c r="N748" i="15"/>
  <c r="M748" i="15"/>
  <c r="M746" i="15" s="1"/>
  <c r="L748" i="15"/>
  <c r="L746" i="15" s="1"/>
  <c r="K748" i="15"/>
  <c r="J748" i="15"/>
  <c r="I748" i="15"/>
  <c r="H748" i="15"/>
  <c r="R745" i="15"/>
  <c r="P741" i="15"/>
  <c r="O741" i="15"/>
  <c r="N741" i="15"/>
  <c r="M741" i="15"/>
  <c r="L741" i="15"/>
  <c r="K741" i="15"/>
  <c r="J741" i="15"/>
  <c r="I741" i="15"/>
  <c r="H741" i="15"/>
  <c r="R740" i="15"/>
  <c r="P736" i="15"/>
  <c r="O736" i="15"/>
  <c r="N736" i="15"/>
  <c r="M736" i="15"/>
  <c r="L736" i="15"/>
  <c r="K736" i="15"/>
  <c r="J736" i="15"/>
  <c r="I736" i="15"/>
  <c r="H736" i="15"/>
  <c r="P735" i="15"/>
  <c r="O735" i="15"/>
  <c r="N735" i="15"/>
  <c r="M735" i="15"/>
  <c r="L735" i="15"/>
  <c r="L730" i="15" s="1"/>
  <c r="K735" i="15"/>
  <c r="J735" i="15"/>
  <c r="I735" i="15"/>
  <c r="H735" i="15"/>
  <c r="P734" i="15"/>
  <c r="H734" i="15"/>
  <c r="P733" i="15"/>
  <c r="O733" i="15"/>
  <c r="O728" i="15" s="1"/>
  <c r="N733" i="15"/>
  <c r="M733" i="15"/>
  <c r="L733" i="15"/>
  <c r="K733" i="15"/>
  <c r="K731" i="15" s="1"/>
  <c r="J733" i="15"/>
  <c r="J731" i="15" s="1"/>
  <c r="I733" i="15"/>
  <c r="H733" i="15"/>
  <c r="O731" i="15"/>
  <c r="M730" i="15"/>
  <c r="O729" i="15"/>
  <c r="N729" i="15"/>
  <c r="M729" i="15"/>
  <c r="L729" i="15"/>
  <c r="K729" i="15"/>
  <c r="J729" i="15"/>
  <c r="I729" i="15"/>
  <c r="K728" i="15"/>
  <c r="R725" i="15"/>
  <c r="R724" i="15"/>
  <c r="P721" i="15"/>
  <c r="O721" i="15"/>
  <c r="N721" i="15"/>
  <c r="M721" i="15"/>
  <c r="L721" i="15"/>
  <c r="K721" i="15"/>
  <c r="J721" i="15"/>
  <c r="I721" i="15"/>
  <c r="H721" i="15"/>
  <c r="P720" i="15"/>
  <c r="R720" i="15" s="1"/>
  <c r="H720" i="15"/>
  <c r="P719" i="15"/>
  <c r="H719" i="15"/>
  <c r="P718" i="15"/>
  <c r="O718" i="15"/>
  <c r="O716" i="15" s="1"/>
  <c r="N718" i="15"/>
  <c r="N716" i="15" s="1"/>
  <c r="M718" i="15"/>
  <c r="M716" i="15" s="1"/>
  <c r="L718" i="15"/>
  <c r="K718" i="15"/>
  <c r="K716" i="15" s="1"/>
  <c r="J718" i="15"/>
  <c r="I718" i="15"/>
  <c r="I716" i="15" s="1"/>
  <c r="H718" i="15"/>
  <c r="J716" i="15"/>
  <c r="R713" i="15"/>
  <c r="P711" i="15"/>
  <c r="R711" i="15" s="1"/>
  <c r="O711" i="15"/>
  <c r="N711" i="15"/>
  <c r="M711" i="15"/>
  <c r="L711" i="15"/>
  <c r="K711" i="15"/>
  <c r="J711" i="15"/>
  <c r="I711" i="15"/>
  <c r="H711" i="15"/>
  <c r="P710" i="15"/>
  <c r="H710" i="15"/>
  <c r="P709" i="15"/>
  <c r="P694" i="15" s="1"/>
  <c r="H709" i="15"/>
  <c r="P708" i="15"/>
  <c r="O708" i="15"/>
  <c r="N708" i="15"/>
  <c r="M708" i="15"/>
  <c r="L708" i="15"/>
  <c r="K708" i="15"/>
  <c r="J708" i="15"/>
  <c r="J706" i="15" s="1"/>
  <c r="I708" i="15"/>
  <c r="I706" i="15" s="1"/>
  <c r="H708" i="15"/>
  <c r="M706" i="15"/>
  <c r="L706" i="15"/>
  <c r="R705" i="15"/>
  <c r="P701" i="15"/>
  <c r="O701" i="15"/>
  <c r="N701" i="15"/>
  <c r="M701" i="15"/>
  <c r="L701" i="15"/>
  <c r="K701" i="15"/>
  <c r="J701" i="15"/>
  <c r="I701" i="15"/>
  <c r="H701" i="15"/>
  <c r="P700" i="15"/>
  <c r="P696" i="15" s="1"/>
  <c r="H700" i="15"/>
  <c r="P699" i="15"/>
  <c r="H699" i="15"/>
  <c r="P698" i="15"/>
  <c r="O698" i="15"/>
  <c r="O696" i="15" s="1"/>
  <c r="N698" i="15"/>
  <c r="N696" i="15" s="1"/>
  <c r="M698" i="15"/>
  <c r="L698" i="15"/>
  <c r="K698" i="15"/>
  <c r="K696" i="15" s="1"/>
  <c r="J698" i="15"/>
  <c r="J696" i="15" s="1"/>
  <c r="I698" i="15"/>
  <c r="I696" i="15" s="1"/>
  <c r="H698" i="15"/>
  <c r="L696" i="15"/>
  <c r="O695" i="15"/>
  <c r="N695" i="15"/>
  <c r="M695" i="15"/>
  <c r="L695" i="15"/>
  <c r="K695" i="15"/>
  <c r="J695" i="15"/>
  <c r="I695" i="15"/>
  <c r="O694" i="15"/>
  <c r="N694" i="15"/>
  <c r="M694" i="15"/>
  <c r="L694" i="15"/>
  <c r="K694" i="15"/>
  <c r="J694" i="15"/>
  <c r="I694" i="15"/>
  <c r="H694" i="15"/>
  <c r="I693" i="15"/>
  <c r="R690" i="15"/>
  <c r="P686" i="15"/>
  <c r="O686" i="15"/>
  <c r="N686" i="15"/>
  <c r="M686" i="15"/>
  <c r="L686" i="15"/>
  <c r="K686" i="15"/>
  <c r="J686" i="15"/>
  <c r="I686" i="15"/>
  <c r="H686" i="15"/>
  <c r="P685" i="15"/>
  <c r="O685" i="15"/>
  <c r="O681" i="15" s="1"/>
  <c r="N685" i="15"/>
  <c r="N681" i="15" s="1"/>
  <c r="M685" i="15"/>
  <c r="M681" i="15" s="1"/>
  <c r="L685" i="15"/>
  <c r="L681" i="15" s="1"/>
  <c r="K685" i="15"/>
  <c r="K681" i="15" s="1"/>
  <c r="J685" i="15"/>
  <c r="I685" i="15"/>
  <c r="I681" i="15" s="1"/>
  <c r="H685" i="15"/>
  <c r="H681" i="15" s="1"/>
  <c r="J681" i="15"/>
  <c r="R680" i="15"/>
  <c r="R676" i="15"/>
  <c r="P676" i="15"/>
  <c r="O676" i="15"/>
  <c r="N676" i="15"/>
  <c r="M676" i="15"/>
  <c r="L676" i="15"/>
  <c r="K676" i="15"/>
  <c r="J676" i="15"/>
  <c r="I676" i="15"/>
  <c r="H676" i="15"/>
  <c r="R675" i="15"/>
  <c r="P671" i="15"/>
  <c r="O671" i="15"/>
  <c r="N671" i="15"/>
  <c r="M671" i="15"/>
  <c r="L671" i="15"/>
  <c r="K671" i="15"/>
  <c r="J671" i="15"/>
  <c r="I671" i="15"/>
  <c r="H671" i="15"/>
  <c r="R670" i="15"/>
  <c r="P666" i="15"/>
  <c r="O666" i="15"/>
  <c r="N666" i="15"/>
  <c r="M666" i="15"/>
  <c r="L666" i="15"/>
  <c r="K666" i="15"/>
  <c r="J666" i="15"/>
  <c r="I666" i="15"/>
  <c r="H666" i="15"/>
  <c r="R665" i="15"/>
  <c r="P665" i="15"/>
  <c r="O665" i="15"/>
  <c r="O635" i="15" s="1"/>
  <c r="N665" i="15"/>
  <c r="M665" i="15"/>
  <c r="L665" i="15"/>
  <c r="K665" i="15"/>
  <c r="K635" i="15" s="1"/>
  <c r="J665" i="15"/>
  <c r="I665" i="15"/>
  <c r="H665" i="15"/>
  <c r="P664" i="15"/>
  <c r="H664" i="15"/>
  <c r="H634" i="15" s="1"/>
  <c r="P663" i="15"/>
  <c r="O663" i="15"/>
  <c r="N663" i="15"/>
  <c r="N661" i="15" s="1"/>
  <c r="M663" i="15"/>
  <c r="L663" i="15"/>
  <c r="L661" i="15" s="1"/>
  <c r="K663" i="15"/>
  <c r="J663" i="15"/>
  <c r="I663" i="15"/>
  <c r="I633" i="15" s="1"/>
  <c r="H663" i="15"/>
  <c r="M661" i="15"/>
  <c r="J661" i="15"/>
  <c r="P656" i="15"/>
  <c r="O656" i="15"/>
  <c r="N656" i="15"/>
  <c r="M656" i="15"/>
  <c r="L656" i="15"/>
  <c r="K656" i="15"/>
  <c r="J656" i="15"/>
  <c r="I656" i="15"/>
  <c r="H656" i="15"/>
  <c r="P655" i="15"/>
  <c r="H655" i="15"/>
  <c r="P654" i="15"/>
  <c r="H654" i="15"/>
  <c r="P653" i="15"/>
  <c r="O653" i="15"/>
  <c r="O651" i="15" s="1"/>
  <c r="N653" i="15"/>
  <c r="N651" i="15" s="1"/>
  <c r="M653" i="15"/>
  <c r="L653" i="15"/>
  <c r="L651" i="15" s="1"/>
  <c r="K653" i="15"/>
  <c r="K651" i="15" s="1"/>
  <c r="J653" i="15"/>
  <c r="I653" i="15"/>
  <c r="I651" i="15" s="1"/>
  <c r="H653" i="15"/>
  <c r="M651" i="15"/>
  <c r="R650" i="15"/>
  <c r="P646" i="15"/>
  <c r="O646" i="15"/>
  <c r="N646" i="15"/>
  <c r="M646" i="15"/>
  <c r="L646" i="15"/>
  <c r="K646" i="15"/>
  <c r="J646" i="15"/>
  <c r="I646" i="15"/>
  <c r="H646" i="15"/>
  <c r="R645" i="15"/>
  <c r="P641" i="15"/>
  <c r="O641" i="15"/>
  <c r="N641" i="15"/>
  <c r="M641" i="15"/>
  <c r="L641" i="15"/>
  <c r="K641" i="15"/>
  <c r="J641" i="15"/>
  <c r="I641" i="15"/>
  <c r="H641" i="15"/>
  <c r="P640" i="15"/>
  <c r="O640" i="15"/>
  <c r="N640" i="15"/>
  <c r="M640" i="15"/>
  <c r="L640" i="15"/>
  <c r="K640" i="15"/>
  <c r="J640" i="15"/>
  <c r="I640" i="15"/>
  <c r="H640" i="15"/>
  <c r="R640" i="15" s="1"/>
  <c r="P639" i="15"/>
  <c r="H639" i="15"/>
  <c r="P638" i="15"/>
  <c r="O638" i="15"/>
  <c r="N638" i="15"/>
  <c r="M638" i="15"/>
  <c r="L638" i="15"/>
  <c r="K638" i="15"/>
  <c r="J638" i="15"/>
  <c r="J636" i="15" s="1"/>
  <c r="I638" i="15"/>
  <c r="H638" i="15"/>
  <c r="N636" i="15"/>
  <c r="L635" i="15"/>
  <c r="O634" i="15"/>
  <c r="N634" i="15"/>
  <c r="M634" i="15"/>
  <c r="L634" i="15"/>
  <c r="K634" i="15"/>
  <c r="J634" i="15"/>
  <c r="I634" i="15"/>
  <c r="N633" i="15"/>
  <c r="M633" i="15"/>
  <c r="R630" i="15"/>
  <c r="P626" i="15"/>
  <c r="O626" i="15"/>
  <c r="N626" i="15"/>
  <c r="M626" i="15"/>
  <c r="L626" i="15"/>
  <c r="K626" i="15"/>
  <c r="J626" i="15"/>
  <c r="I626" i="15"/>
  <c r="H626" i="15"/>
  <c r="H625" i="15"/>
  <c r="H621" i="15" s="1"/>
  <c r="P624" i="15"/>
  <c r="P623" i="15"/>
  <c r="P578" i="15" s="1"/>
  <c r="R578" i="15" s="1"/>
  <c r="O623" i="15"/>
  <c r="O621" i="15" s="1"/>
  <c r="N623" i="15"/>
  <c r="N621" i="15" s="1"/>
  <c r="M623" i="15"/>
  <c r="L623" i="15"/>
  <c r="L621" i="15" s="1"/>
  <c r="K623" i="15"/>
  <c r="K621" i="15" s="1"/>
  <c r="J623" i="15"/>
  <c r="J621" i="15" s="1"/>
  <c r="I623" i="15"/>
  <c r="I621" i="15" s="1"/>
  <c r="M621" i="15"/>
  <c r="R616" i="15"/>
  <c r="P616" i="15"/>
  <c r="O616" i="15"/>
  <c r="N616" i="15"/>
  <c r="M616" i="15"/>
  <c r="L616" i="15"/>
  <c r="K616" i="15"/>
  <c r="J616" i="15"/>
  <c r="I616" i="15"/>
  <c r="H616" i="15"/>
  <c r="P615" i="15"/>
  <c r="H615" i="15"/>
  <c r="P611" i="15"/>
  <c r="H614" i="15"/>
  <c r="O613" i="15"/>
  <c r="O611" i="15" s="1"/>
  <c r="N613" i="15"/>
  <c r="N611" i="15" s="1"/>
  <c r="M613" i="15"/>
  <c r="L613" i="15"/>
  <c r="K613" i="15"/>
  <c r="K611" i="15" s="1"/>
  <c r="J613" i="15"/>
  <c r="J611" i="15" s="1"/>
  <c r="I613" i="15"/>
  <c r="I611" i="15" s="1"/>
  <c r="H613" i="15"/>
  <c r="M611" i="15"/>
  <c r="L611" i="15"/>
  <c r="R610" i="15"/>
  <c r="P606" i="15"/>
  <c r="O606" i="15"/>
  <c r="N606" i="15"/>
  <c r="M606" i="15"/>
  <c r="L606" i="15"/>
  <c r="K606" i="15"/>
  <c r="J606" i="15"/>
  <c r="I606" i="15"/>
  <c r="H606" i="15"/>
  <c r="P605" i="15"/>
  <c r="H605" i="15"/>
  <c r="R605" i="15" s="1"/>
  <c r="P604" i="15"/>
  <c r="P601" i="15" s="1"/>
  <c r="H604" i="15"/>
  <c r="P603" i="15"/>
  <c r="O603" i="15"/>
  <c r="N603" i="15"/>
  <c r="M603" i="15"/>
  <c r="L603" i="15"/>
  <c r="K603" i="15"/>
  <c r="K601" i="15" s="1"/>
  <c r="J603" i="15"/>
  <c r="I603" i="15"/>
  <c r="H603" i="15"/>
  <c r="O601" i="15"/>
  <c r="L601" i="15"/>
  <c r="R600" i="15"/>
  <c r="P596" i="15"/>
  <c r="O596" i="15"/>
  <c r="N596" i="15"/>
  <c r="M596" i="15"/>
  <c r="L596" i="15"/>
  <c r="K596" i="15"/>
  <c r="J596" i="15"/>
  <c r="I596" i="15"/>
  <c r="H596" i="15"/>
  <c r="R595" i="15"/>
  <c r="P591" i="15"/>
  <c r="R591" i="15" s="1"/>
  <c r="O591" i="15"/>
  <c r="N591" i="15"/>
  <c r="M591" i="15"/>
  <c r="L591" i="15"/>
  <c r="K591" i="15"/>
  <c r="J591" i="15"/>
  <c r="I591" i="15"/>
  <c r="H591" i="15"/>
  <c r="R590" i="15"/>
  <c r="R586" i="15"/>
  <c r="P586" i="15"/>
  <c r="O586" i="15"/>
  <c r="N586" i="15"/>
  <c r="M586" i="15"/>
  <c r="L586" i="15"/>
  <c r="K586" i="15"/>
  <c r="J586" i="15"/>
  <c r="I586" i="15"/>
  <c r="H586" i="15"/>
  <c r="P585" i="15"/>
  <c r="P581" i="15" s="1"/>
  <c r="H585" i="15"/>
  <c r="P584" i="15"/>
  <c r="H584" i="15"/>
  <c r="P583" i="15"/>
  <c r="O583" i="15"/>
  <c r="N583" i="15"/>
  <c r="N581" i="15" s="1"/>
  <c r="M583" i="15"/>
  <c r="L583" i="15"/>
  <c r="K583" i="15"/>
  <c r="J583" i="15"/>
  <c r="J581" i="15" s="1"/>
  <c r="I583" i="15"/>
  <c r="I581" i="15" s="1"/>
  <c r="H583" i="15"/>
  <c r="M581" i="15"/>
  <c r="L581" i="15"/>
  <c r="O580" i="15"/>
  <c r="N580" i="15"/>
  <c r="M580" i="15"/>
  <c r="L580" i="15"/>
  <c r="K580" i="15"/>
  <c r="J580" i="15"/>
  <c r="I580" i="15"/>
  <c r="O579" i="15"/>
  <c r="N579" i="15"/>
  <c r="M579" i="15"/>
  <c r="L579" i="15"/>
  <c r="K579" i="15"/>
  <c r="J579" i="15"/>
  <c r="I579" i="15"/>
  <c r="H578" i="15"/>
  <c r="P571" i="15"/>
  <c r="O571" i="15"/>
  <c r="N571" i="15"/>
  <c r="M571" i="15"/>
  <c r="L571" i="15"/>
  <c r="K571" i="15"/>
  <c r="J571" i="15"/>
  <c r="I571" i="15"/>
  <c r="H571" i="15"/>
  <c r="R570" i="15"/>
  <c r="P566" i="15"/>
  <c r="O566" i="15"/>
  <c r="N566" i="15"/>
  <c r="M566" i="15"/>
  <c r="L566" i="15"/>
  <c r="K566" i="15"/>
  <c r="J566" i="15"/>
  <c r="I566" i="15"/>
  <c r="H566" i="15"/>
  <c r="P565" i="15"/>
  <c r="O565" i="15"/>
  <c r="N565" i="15"/>
  <c r="M565" i="15"/>
  <c r="L565" i="15"/>
  <c r="K565" i="15"/>
  <c r="J565" i="15"/>
  <c r="J530" i="15" s="1"/>
  <c r="I565" i="15"/>
  <c r="H565" i="15"/>
  <c r="P564" i="15"/>
  <c r="O564" i="15"/>
  <c r="O529" i="15" s="1"/>
  <c r="N564" i="15"/>
  <c r="M564" i="15"/>
  <c r="L564" i="15"/>
  <c r="K564" i="15"/>
  <c r="J564" i="15"/>
  <c r="I564" i="15"/>
  <c r="H564" i="15"/>
  <c r="P563" i="15"/>
  <c r="O563" i="15"/>
  <c r="N563" i="15"/>
  <c r="M563" i="15"/>
  <c r="L563" i="15"/>
  <c r="L528" i="15" s="1"/>
  <c r="K563" i="15"/>
  <c r="J563" i="15"/>
  <c r="I563" i="15"/>
  <c r="H563" i="15"/>
  <c r="H528" i="15" s="1"/>
  <c r="R560" i="15"/>
  <c r="P556" i="15"/>
  <c r="R556" i="15" s="1"/>
  <c r="O556" i="15"/>
  <c r="N556" i="15"/>
  <c r="M556" i="15"/>
  <c r="L556" i="15"/>
  <c r="K556" i="15"/>
  <c r="J556" i="15"/>
  <c r="I556" i="15"/>
  <c r="H556" i="15"/>
  <c r="R555" i="15"/>
  <c r="P551" i="15"/>
  <c r="O551" i="15"/>
  <c r="N551" i="15"/>
  <c r="M551" i="15"/>
  <c r="L551" i="15"/>
  <c r="K551" i="15"/>
  <c r="J551" i="15"/>
  <c r="I551" i="15"/>
  <c r="H551" i="15"/>
  <c r="P550" i="15"/>
  <c r="O550" i="15"/>
  <c r="N550" i="15"/>
  <c r="M550" i="15"/>
  <c r="L550" i="15"/>
  <c r="L546" i="15" s="1"/>
  <c r="K550" i="15"/>
  <c r="J550" i="15"/>
  <c r="I550" i="15"/>
  <c r="H550" i="15"/>
  <c r="H546" i="15" s="1"/>
  <c r="P549" i="15"/>
  <c r="H549" i="15"/>
  <c r="P548" i="15"/>
  <c r="O548" i="15"/>
  <c r="N548" i="15"/>
  <c r="N546" i="15" s="1"/>
  <c r="M548" i="15"/>
  <c r="L548" i="15"/>
  <c r="K548" i="15"/>
  <c r="J548" i="15"/>
  <c r="J546" i="15" s="1"/>
  <c r="I548" i="15"/>
  <c r="H548" i="15"/>
  <c r="M546" i="15"/>
  <c r="I546" i="15"/>
  <c r="R545" i="15"/>
  <c r="P541" i="15"/>
  <c r="O541" i="15"/>
  <c r="N541" i="15"/>
  <c r="M541" i="15"/>
  <c r="L541" i="15"/>
  <c r="K541" i="15"/>
  <c r="J541" i="15"/>
  <c r="I541" i="15"/>
  <c r="H541" i="15"/>
  <c r="P536" i="15"/>
  <c r="O536" i="15"/>
  <c r="N536" i="15"/>
  <c r="M536" i="15"/>
  <c r="L536" i="15"/>
  <c r="K536" i="15"/>
  <c r="J536" i="15"/>
  <c r="I536" i="15"/>
  <c r="H536" i="15"/>
  <c r="P535" i="15"/>
  <c r="O535" i="15"/>
  <c r="N535" i="15"/>
  <c r="M535" i="15"/>
  <c r="M530" i="15" s="1"/>
  <c r="L535" i="15"/>
  <c r="K535" i="15"/>
  <c r="J535" i="15"/>
  <c r="I535" i="15"/>
  <c r="I530" i="15" s="1"/>
  <c r="H535" i="15"/>
  <c r="P534" i="15"/>
  <c r="O534" i="15"/>
  <c r="N534" i="15"/>
  <c r="M534" i="15"/>
  <c r="L534" i="15"/>
  <c r="L529" i="15" s="1"/>
  <c r="K534" i="15"/>
  <c r="J534" i="15"/>
  <c r="J529" i="15" s="1"/>
  <c r="I534" i="15"/>
  <c r="H534" i="15"/>
  <c r="H529" i="15" s="1"/>
  <c r="P533" i="15"/>
  <c r="O533" i="15"/>
  <c r="N533" i="15"/>
  <c r="M533" i="15"/>
  <c r="L533" i="15"/>
  <c r="K533" i="15"/>
  <c r="K531" i="15" s="1"/>
  <c r="J533" i="15"/>
  <c r="I533" i="15"/>
  <c r="H533" i="15"/>
  <c r="O531" i="15"/>
  <c r="L531" i="15"/>
  <c r="N529" i="15"/>
  <c r="K529" i="15"/>
  <c r="R525" i="15"/>
  <c r="P521" i="15"/>
  <c r="O521" i="15"/>
  <c r="N521" i="15"/>
  <c r="M521" i="15"/>
  <c r="L521" i="15"/>
  <c r="K521" i="15"/>
  <c r="J521" i="15"/>
  <c r="I521" i="15"/>
  <c r="H521" i="15"/>
  <c r="P520" i="15"/>
  <c r="H520" i="15"/>
  <c r="P519" i="15"/>
  <c r="H519" i="15"/>
  <c r="H516" i="15" s="1"/>
  <c r="P518" i="15"/>
  <c r="O518" i="15"/>
  <c r="O516" i="15" s="1"/>
  <c r="N518" i="15"/>
  <c r="M518" i="15"/>
  <c r="M516" i="15" s="1"/>
  <c r="L518" i="15"/>
  <c r="L516" i="15" s="1"/>
  <c r="K518" i="15"/>
  <c r="K516" i="15" s="1"/>
  <c r="J518" i="15"/>
  <c r="I518" i="15"/>
  <c r="I516" i="15" s="1"/>
  <c r="H518" i="15"/>
  <c r="R511" i="15"/>
  <c r="P511" i="15"/>
  <c r="O511" i="15"/>
  <c r="N511" i="15"/>
  <c r="M511" i="15"/>
  <c r="L511" i="15"/>
  <c r="K511" i="15"/>
  <c r="J511" i="15"/>
  <c r="I511" i="15"/>
  <c r="H511" i="15"/>
  <c r="P510" i="15"/>
  <c r="H510" i="15"/>
  <c r="P509" i="15"/>
  <c r="H509" i="15"/>
  <c r="P508" i="15"/>
  <c r="P506" i="15" s="1"/>
  <c r="O508" i="15"/>
  <c r="N508" i="15"/>
  <c r="M508" i="15"/>
  <c r="L508" i="15"/>
  <c r="K508" i="15"/>
  <c r="K506" i="15" s="1"/>
  <c r="J508" i="15"/>
  <c r="I508" i="15"/>
  <c r="H508" i="15"/>
  <c r="O506" i="15"/>
  <c r="N506" i="15"/>
  <c r="J506" i="15"/>
  <c r="R501" i="15"/>
  <c r="P501" i="15"/>
  <c r="O501" i="15"/>
  <c r="N501" i="15"/>
  <c r="M501" i="15"/>
  <c r="L501" i="15"/>
  <c r="K501" i="15"/>
  <c r="J501" i="15"/>
  <c r="I501" i="15"/>
  <c r="H501" i="15"/>
  <c r="P496" i="15"/>
  <c r="O496" i="15"/>
  <c r="N496" i="15"/>
  <c r="M496" i="15"/>
  <c r="L496" i="15"/>
  <c r="K496" i="15"/>
  <c r="J496" i="15"/>
  <c r="I496" i="15"/>
  <c r="H496" i="15"/>
  <c r="Q495" i="15"/>
  <c r="O495" i="15"/>
  <c r="N495" i="15"/>
  <c r="M495" i="15"/>
  <c r="L495" i="15"/>
  <c r="K495" i="15"/>
  <c r="J495" i="15"/>
  <c r="I495" i="15"/>
  <c r="O494" i="15"/>
  <c r="N494" i="15"/>
  <c r="M494" i="15"/>
  <c r="L494" i="15"/>
  <c r="K494" i="15"/>
  <c r="J494" i="15"/>
  <c r="I494" i="15"/>
  <c r="P493" i="15"/>
  <c r="R490" i="15"/>
  <c r="R489" i="15"/>
  <c r="R486" i="15"/>
  <c r="P486" i="15"/>
  <c r="O486" i="15"/>
  <c r="N486" i="15"/>
  <c r="M486" i="15"/>
  <c r="L486" i="15"/>
  <c r="K486" i="15"/>
  <c r="J486" i="15"/>
  <c r="I486" i="15"/>
  <c r="H486" i="15"/>
  <c r="P485" i="15"/>
  <c r="H485" i="15"/>
  <c r="H480" i="15" s="1"/>
  <c r="R480" i="15" s="1"/>
  <c r="P484" i="15"/>
  <c r="P479" i="15" s="1"/>
  <c r="H484" i="15"/>
  <c r="P483" i="15"/>
  <c r="O483" i="15"/>
  <c r="O478" i="15" s="1"/>
  <c r="O476" i="15" s="1"/>
  <c r="N483" i="15"/>
  <c r="N478" i="15" s="1"/>
  <c r="M483" i="15"/>
  <c r="L483" i="15"/>
  <c r="L481" i="15" s="1"/>
  <c r="K483" i="15"/>
  <c r="J483" i="15"/>
  <c r="J481" i="15" s="1"/>
  <c r="I483" i="15"/>
  <c r="H483" i="15"/>
  <c r="O481" i="15"/>
  <c r="N481" i="15"/>
  <c r="P480" i="15"/>
  <c r="O480" i="15"/>
  <c r="N480" i="15"/>
  <c r="M480" i="15"/>
  <c r="L480" i="15"/>
  <c r="K480" i="15"/>
  <c r="J480" i="15"/>
  <c r="I480" i="15"/>
  <c r="O479" i="15"/>
  <c r="N479" i="15"/>
  <c r="M479" i="15"/>
  <c r="L479" i="15"/>
  <c r="K479" i="15"/>
  <c r="J479" i="15"/>
  <c r="I479" i="15"/>
  <c r="L478" i="15"/>
  <c r="J478" i="15"/>
  <c r="H478" i="15"/>
  <c r="R475" i="15"/>
  <c r="P471" i="15"/>
  <c r="O471" i="15"/>
  <c r="N471" i="15"/>
  <c r="M471" i="15"/>
  <c r="L471" i="15"/>
  <c r="K471" i="15"/>
  <c r="J471" i="15"/>
  <c r="I471" i="15"/>
  <c r="H471" i="15"/>
  <c r="R470" i="15"/>
  <c r="P470" i="15"/>
  <c r="H470" i="15"/>
  <c r="P469" i="15"/>
  <c r="H469" i="15"/>
  <c r="H466" i="15" s="1"/>
  <c r="P468" i="15"/>
  <c r="O468" i="15"/>
  <c r="N468" i="15"/>
  <c r="M468" i="15"/>
  <c r="L468" i="15"/>
  <c r="L466" i="15" s="1"/>
  <c r="K468" i="15"/>
  <c r="J468" i="15"/>
  <c r="I468" i="15"/>
  <c r="H468" i="15"/>
  <c r="O466" i="15"/>
  <c r="K466" i="15"/>
  <c r="I466" i="15"/>
  <c r="R465" i="15"/>
  <c r="P461" i="15"/>
  <c r="O461" i="15"/>
  <c r="N461" i="15"/>
  <c r="M461" i="15"/>
  <c r="L461" i="15"/>
  <c r="K461" i="15"/>
  <c r="J461" i="15"/>
  <c r="I461" i="15"/>
  <c r="H461" i="15"/>
  <c r="P460" i="15"/>
  <c r="R460" i="15" s="1"/>
  <c r="O460" i="15"/>
  <c r="N460" i="15"/>
  <c r="M460" i="15"/>
  <c r="M456" i="15" s="1"/>
  <c r="L460" i="15"/>
  <c r="K460" i="15"/>
  <c r="J460" i="15"/>
  <c r="I460" i="15"/>
  <c r="H460" i="15"/>
  <c r="P459" i="15"/>
  <c r="H459" i="15"/>
  <c r="P458" i="15"/>
  <c r="O458" i="15"/>
  <c r="N458" i="15"/>
  <c r="M458" i="15"/>
  <c r="L458" i="15"/>
  <c r="K458" i="15"/>
  <c r="K456" i="15" s="1"/>
  <c r="J458" i="15"/>
  <c r="I458" i="15"/>
  <c r="H458" i="15"/>
  <c r="O456" i="15"/>
  <c r="N456" i="15"/>
  <c r="I456" i="15"/>
  <c r="R455" i="15"/>
  <c r="P451" i="15"/>
  <c r="O451" i="15"/>
  <c r="N451" i="15"/>
  <c r="M451" i="15"/>
  <c r="L451" i="15"/>
  <c r="K451" i="15"/>
  <c r="J451" i="15"/>
  <c r="I451" i="15"/>
  <c r="H451" i="15"/>
  <c r="R450" i="15"/>
  <c r="P446" i="15"/>
  <c r="O446" i="15"/>
  <c r="N446" i="15"/>
  <c r="M446" i="15"/>
  <c r="L446" i="15"/>
  <c r="K446" i="15"/>
  <c r="J446" i="15"/>
  <c r="I446" i="15"/>
  <c r="H446" i="15"/>
  <c r="R446" i="15" s="1"/>
  <c r="R445" i="15"/>
  <c r="P441" i="15"/>
  <c r="O441" i="15"/>
  <c r="N441" i="15"/>
  <c r="M441" i="15"/>
  <c r="L441" i="15"/>
  <c r="K441" i="15"/>
  <c r="J441" i="15"/>
  <c r="I441" i="15"/>
  <c r="H441" i="15"/>
  <c r="R440" i="15"/>
  <c r="R436" i="15"/>
  <c r="P436" i="15"/>
  <c r="O436" i="15"/>
  <c r="N436" i="15"/>
  <c r="M436" i="15"/>
  <c r="L436" i="15"/>
  <c r="K436" i="15"/>
  <c r="J436" i="15"/>
  <c r="I436" i="15"/>
  <c r="H436" i="15"/>
  <c r="P435" i="15"/>
  <c r="O435" i="15"/>
  <c r="N435" i="15"/>
  <c r="M435" i="15"/>
  <c r="L435" i="15"/>
  <c r="K435" i="15"/>
  <c r="J435" i="15"/>
  <c r="I435" i="15"/>
  <c r="H435" i="15"/>
  <c r="P434" i="15"/>
  <c r="P419" i="15" s="1"/>
  <c r="H434" i="15"/>
  <c r="P433" i="15"/>
  <c r="O433" i="15"/>
  <c r="N433" i="15"/>
  <c r="N418" i="15" s="1"/>
  <c r="M433" i="15"/>
  <c r="L433" i="15"/>
  <c r="L418" i="15" s="1"/>
  <c r="K433" i="15"/>
  <c r="J433" i="15"/>
  <c r="J418" i="15" s="1"/>
  <c r="I433" i="15"/>
  <c r="I418" i="15" s="1"/>
  <c r="I413" i="15" s="1"/>
  <c r="H433" i="15"/>
  <c r="H418" i="15" s="1"/>
  <c r="R430" i="15"/>
  <c r="P426" i="15"/>
  <c r="O426" i="15"/>
  <c r="N426" i="15"/>
  <c r="M426" i="15"/>
  <c r="L426" i="15"/>
  <c r="K426" i="15"/>
  <c r="J426" i="15"/>
  <c r="I426" i="15"/>
  <c r="H426" i="15"/>
  <c r="R425" i="15"/>
  <c r="P421" i="15"/>
  <c r="O421" i="15"/>
  <c r="N421" i="15"/>
  <c r="M421" i="15"/>
  <c r="L421" i="15"/>
  <c r="K421" i="15"/>
  <c r="J421" i="15"/>
  <c r="I421" i="15"/>
  <c r="H421" i="15"/>
  <c r="P420" i="15"/>
  <c r="O420" i="15"/>
  <c r="N420" i="15"/>
  <c r="M420" i="15"/>
  <c r="L420" i="15"/>
  <c r="K420" i="15"/>
  <c r="K415" i="15" s="1"/>
  <c r="J420" i="15"/>
  <c r="I420" i="15"/>
  <c r="H420" i="15"/>
  <c r="H419" i="15"/>
  <c r="H414" i="15" s="1"/>
  <c r="P418" i="15"/>
  <c r="M418" i="15"/>
  <c r="M416" i="15"/>
  <c r="O414" i="15"/>
  <c r="N414" i="15"/>
  <c r="M414" i="15"/>
  <c r="L414" i="15"/>
  <c r="K414" i="15"/>
  <c r="J414" i="15"/>
  <c r="I414" i="15"/>
  <c r="P413" i="15"/>
  <c r="H413" i="15"/>
  <c r="R410" i="15"/>
  <c r="R409" i="15"/>
  <c r="P406" i="15"/>
  <c r="O406" i="15"/>
  <c r="N406" i="15"/>
  <c r="M406" i="15"/>
  <c r="L406" i="15"/>
  <c r="K406" i="15"/>
  <c r="J406" i="15"/>
  <c r="I406" i="15"/>
  <c r="H406" i="15"/>
  <c r="P405" i="15"/>
  <c r="H405" i="15"/>
  <c r="P404" i="15"/>
  <c r="H404" i="15"/>
  <c r="P403" i="15"/>
  <c r="O403" i="15"/>
  <c r="N403" i="15"/>
  <c r="N401" i="15" s="1"/>
  <c r="M403" i="15"/>
  <c r="M401" i="15" s="1"/>
  <c r="L403" i="15"/>
  <c r="L401" i="15" s="1"/>
  <c r="K403" i="15"/>
  <c r="K401" i="15" s="1"/>
  <c r="J403" i="15"/>
  <c r="J401" i="15" s="1"/>
  <c r="I403" i="15"/>
  <c r="I401" i="15" s="1"/>
  <c r="H403" i="15"/>
  <c r="O401" i="15"/>
  <c r="Q396" i="15"/>
  <c r="P396" i="15"/>
  <c r="R396" i="15" s="1"/>
  <c r="O396" i="15"/>
  <c r="N396" i="15"/>
  <c r="M396" i="15"/>
  <c r="L396" i="15"/>
  <c r="K396" i="15"/>
  <c r="J396" i="15"/>
  <c r="I396" i="15"/>
  <c r="H396" i="15"/>
  <c r="Q391" i="15"/>
  <c r="P391" i="15"/>
  <c r="O391" i="15"/>
  <c r="N391" i="15"/>
  <c r="M391" i="15"/>
  <c r="L391" i="15"/>
  <c r="K391" i="15"/>
  <c r="J391" i="15"/>
  <c r="I391" i="15"/>
  <c r="H391" i="15"/>
  <c r="R390" i="15"/>
  <c r="R389" i="15"/>
  <c r="R386" i="15"/>
  <c r="P386" i="15"/>
  <c r="O386" i="15"/>
  <c r="N386" i="15"/>
  <c r="M386" i="15"/>
  <c r="L386" i="15"/>
  <c r="K386" i="15"/>
  <c r="J386" i="15"/>
  <c r="I386" i="15"/>
  <c r="H386" i="15"/>
  <c r="P381" i="15"/>
  <c r="O381" i="15"/>
  <c r="N381" i="15"/>
  <c r="M381" i="15"/>
  <c r="L381" i="15"/>
  <c r="K381" i="15"/>
  <c r="J381" i="15"/>
  <c r="I381" i="15"/>
  <c r="H381" i="15"/>
  <c r="P380" i="15"/>
  <c r="H380" i="15"/>
  <c r="P379" i="15"/>
  <c r="H379" i="15"/>
  <c r="R379" i="15" s="1"/>
  <c r="P378" i="15"/>
  <c r="O378" i="15"/>
  <c r="O376" i="15" s="1"/>
  <c r="N378" i="15"/>
  <c r="N376" i="15" s="1"/>
  <c r="M378" i="15"/>
  <c r="M376" i="15" s="1"/>
  <c r="L378" i="15"/>
  <c r="L376" i="15" s="1"/>
  <c r="K378" i="15"/>
  <c r="K376" i="15" s="1"/>
  <c r="J378" i="15"/>
  <c r="J376" i="15" s="1"/>
  <c r="I378" i="15"/>
  <c r="I376" i="15" s="1"/>
  <c r="H378" i="15"/>
  <c r="R375" i="15"/>
  <c r="P371" i="15"/>
  <c r="O371" i="15"/>
  <c r="N371" i="15"/>
  <c r="M371" i="15"/>
  <c r="L371" i="15"/>
  <c r="K371" i="15"/>
  <c r="J371" i="15"/>
  <c r="I371" i="15"/>
  <c r="H371" i="15"/>
  <c r="R370" i="15"/>
  <c r="P366" i="15"/>
  <c r="O366" i="15"/>
  <c r="N366" i="15"/>
  <c r="M366" i="15"/>
  <c r="L366" i="15"/>
  <c r="K366" i="15"/>
  <c r="J366" i="15"/>
  <c r="I366" i="15"/>
  <c r="H366" i="15"/>
  <c r="R365" i="15"/>
  <c r="P361" i="15"/>
  <c r="O361" i="15"/>
  <c r="N361" i="15"/>
  <c r="M361" i="15"/>
  <c r="L361" i="15"/>
  <c r="K361" i="15"/>
  <c r="J361" i="15"/>
  <c r="I361" i="15"/>
  <c r="H361" i="15"/>
  <c r="P360" i="15"/>
  <c r="H360" i="15"/>
  <c r="P359" i="15"/>
  <c r="H359" i="15"/>
  <c r="P358" i="15"/>
  <c r="O358" i="15"/>
  <c r="O356" i="15" s="1"/>
  <c r="N358" i="15"/>
  <c r="N313" i="15" s="1"/>
  <c r="N311" i="15" s="1"/>
  <c r="M358" i="15"/>
  <c r="L358" i="15"/>
  <c r="K358" i="15"/>
  <c r="K356" i="15" s="1"/>
  <c r="J358" i="15"/>
  <c r="J356" i="15" s="1"/>
  <c r="I358" i="15"/>
  <c r="H358" i="15"/>
  <c r="M356" i="15"/>
  <c r="R355" i="15"/>
  <c r="R351" i="15"/>
  <c r="P351" i="15"/>
  <c r="O351" i="15"/>
  <c r="N351" i="15"/>
  <c r="M351" i="15"/>
  <c r="L351" i="15"/>
  <c r="K351" i="15"/>
  <c r="J351" i="15"/>
  <c r="I351" i="15"/>
  <c r="H351" i="15"/>
  <c r="R350" i="15"/>
  <c r="R349" i="15"/>
  <c r="R348" i="15"/>
  <c r="P346" i="15"/>
  <c r="O346" i="15"/>
  <c r="N346" i="15"/>
  <c r="M346" i="15"/>
  <c r="L346" i="15"/>
  <c r="K346" i="15"/>
  <c r="J346" i="15"/>
  <c r="I346" i="15"/>
  <c r="H346" i="15"/>
  <c r="R346" i="15" s="1"/>
  <c r="P341" i="15"/>
  <c r="O341" i="15"/>
  <c r="N341" i="15"/>
  <c r="M341" i="15"/>
  <c r="L341" i="15"/>
  <c r="K341" i="15"/>
  <c r="J341" i="15"/>
  <c r="I341" i="15"/>
  <c r="H341" i="15"/>
  <c r="R340" i="15"/>
  <c r="P336" i="15"/>
  <c r="O336" i="15"/>
  <c r="N336" i="15"/>
  <c r="M336" i="15"/>
  <c r="L336" i="15"/>
  <c r="K336" i="15"/>
  <c r="J336" i="15"/>
  <c r="I336" i="15"/>
  <c r="H336" i="15"/>
  <c r="R335" i="15"/>
  <c r="P331" i="15"/>
  <c r="O331" i="15"/>
  <c r="N331" i="15"/>
  <c r="M331" i="15"/>
  <c r="L331" i="15"/>
  <c r="K331" i="15"/>
  <c r="J331" i="15"/>
  <c r="I331" i="15"/>
  <c r="H331" i="15"/>
  <c r="R331" i="15" s="1"/>
  <c r="R330" i="15"/>
  <c r="R329" i="15"/>
  <c r="P326" i="15"/>
  <c r="O326" i="15"/>
  <c r="N326" i="15"/>
  <c r="M326" i="15"/>
  <c r="L326" i="15"/>
  <c r="K326" i="15"/>
  <c r="J326" i="15"/>
  <c r="I326" i="15"/>
  <c r="H326" i="15"/>
  <c r="R326" i="15" s="1"/>
  <c r="R325" i="15"/>
  <c r="P321" i="15"/>
  <c r="O321" i="15"/>
  <c r="N321" i="15"/>
  <c r="M321" i="15"/>
  <c r="L321" i="15"/>
  <c r="K321" i="15"/>
  <c r="J321" i="15"/>
  <c r="I321" i="15"/>
  <c r="H321" i="15"/>
  <c r="P320" i="15"/>
  <c r="O320" i="15"/>
  <c r="O315" i="15" s="1"/>
  <c r="N320" i="15"/>
  <c r="N315" i="15" s="1"/>
  <c r="M320" i="15"/>
  <c r="L320" i="15"/>
  <c r="K320" i="15"/>
  <c r="K315" i="15" s="1"/>
  <c r="J320" i="15"/>
  <c r="J315" i="15" s="1"/>
  <c r="I320" i="15"/>
  <c r="H320" i="15"/>
  <c r="P319" i="15"/>
  <c r="O319" i="15"/>
  <c r="N319" i="15"/>
  <c r="M319" i="15"/>
  <c r="L319" i="15"/>
  <c r="K319" i="15"/>
  <c r="J319" i="15"/>
  <c r="I319" i="15"/>
  <c r="H319" i="15"/>
  <c r="P318" i="15"/>
  <c r="O318" i="15"/>
  <c r="N318" i="15"/>
  <c r="M318" i="15"/>
  <c r="L318" i="15"/>
  <c r="K318" i="15"/>
  <c r="J318" i="15"/>
  <c r="I318" i="15"/>
  <c r="H318" i="15"/>
  <c r="L316" i="15"/>
  <c r="I316" i="15"/>
  <c r="M315" i="15"/>
  <c r="L315" i="15"/>
  <c r="I315" i="15"/>
  <c r="O314" i="15"/>
  <c r="N314" i="15"/>
  <c r="M314" i="15"/>
  <c r="L314" i="15"/>
  <c r="K314" i="15"/>
  <c r="J314" i="15"/>
  <c r="I314" i="15"/>
  <c r="R310" i="15"/>
  <c r="R309" i="15"/>
  <c r="P306" i="15"/>
  <c r="O306" i="15"/>
  <c r="N306" i="15"/>
  <c r="M306" i="15"/>
  <c r="L306" i="15"/>
  <c r="K306" i="15"/>
  <c r="J306" i="15"/>
  <c r="I306" i="15"/>
  <c r="H306" i="15"/>
  <c r="R299" i="15"/>
  <c r="H294" i="15"/>
  <c r="O296" i="15"/>
  <c r="N296" i="15"/>
  <c r="M293" i="15"/>
  <c r="I293" i="15"/>
  <c r="M296" i="15"/>
  <c r="P295" i="15"/>
  <c r="O295" i="15"/>
  <c r="N295" i="15"/>
  <c r="M295" i="15"/>
  <c r="L295" i="15"/>
  <c r="K295" i="15"/>
  <c r="J295" i="15"/>
  <c r="I295" i="15"/>
  <c r="H295" i="15"/>
  <c r="O294" i="15"/>
  <c r="N294" i="15"/>
  <c r="M294" i="15"/>
  <c r="L294" i="15"/>
  <c r="K294" i="15"/>
  <c r="J294" i="15"/>
  <c r="I294" i="15"/>
  <c r="R290" i="15"/>
  <c r="P286" i="15"/>
  <c r="O286" i="15"/>
  <c r="N286" i="15"/>
  <c r="M286" i="15"/>
  <c r="L286" i="15"/>
  <c r="K286" i="15"/>
  <c r="J286" i="15"/>
  <c r="I286" i="15"/>
  <c r="H286" i="15"/>
  <c r="P285" i="15"/>
  <c r="H285" i="15"/>
  <c r="P284" i="15"/>
  <c r="H284" i="15"/>
  <c r="P283" i="15"/>
  <c r="O283" i="15"/>
  <c r="N283" i="15"/>
  <c r="N281" i="15" s="1"/>
  <c r="M283" i="15"/>
  <c r="M281" i="15" s="1"/>
  <c r="L283" i="15"/>
  <c r="L281" i="15" s="1"/>
  <c r="K283" i="15"/>
  <c r="K281" i="15" s="1"/>
  <c r="J283" i="15"/>
  <c r="J281" i="15" s="1"/>
  <c r="I283" i="15"/>
  <c r="I281" i="15" s="1"/>
  <c r="H283" i="15"/>
  <c r="O281" i="15"/>
  <c r="H281" i="15"/>
  <c r="R280" i="15"/>
  <c r="P276" i="15"/>
  <c r="O276" i="15"/>
  <c r="N276" i="15"/>
  <c r="M276" i="15"/>
  <c r="L276" i="15"/>
  <c r="K276" i="15"/>
  <c r="J276" i="15"/>
  <c r="I276" i="15"/>
  <c r="H276" i="15"/>
  <c r="R275" i="15"/>
  <c r="P271" i="15"/>
  <c r="O271" i="15"/>
  <c r="N271" i="15"/>
  <c r="M271" i="15"/>
  <c r="L271" i="15"/>
  <c r="K271" i="15"/>
  <c r="J271" i="15"/>
  <c r="I271" i="15"/>
  <c r="H271" i="15"/>
  <c r="R271" i="15" s="1"/>
  <c r="P270" i="15"/>
  <c r="H270" i="15"/>
  <c r="P269" i="15"/>
  <c r="H269" i="15"/>
  <c r="P268" i="15"/>
  <c r="O268" i="15"/>
  <c r="N268" i="15"/>
  <c r="N266" i="15" s="1"/>
  <c r="M268" i="15"/>
  <c r="M266" i="15" s="1"/>
  <c r="L268" i="15"/>
  <c r="K268" i="15"/>
  <c r="J268" i="15"/>
  <c r="J266" i="15" s="1"/>
  <c r="I268" i="15"/>
  <c r="I266" i="15" s="1"/>
  <c r="H268" i="15"/>
  <c r="R265" i="15"/>
  <c r="R264" i="15"/>
  <c r="R263" i="15"/>
  <c r="P261" i="15"/>
  <c r="O261" i="15"/>
  <c r="N261" i="15"/>
  <c r="M261" i="15"/>
  <c r="L261" i="15"/>
  <c r="K261" i="15"/>
  <c r="J261" i="15"/>
  <c r="I261" i="15"/>
  <c r="H261" i="15"/>
  <c r="R260" i="15"/>
  <c r="P256" i="15"/>
  <c r="O256" i="15"/>
  <c r="N256" i="15"/>
  <c r="M256" i="15"/>
  <c r="L256" i="15"/>
  <c r="K256" i="15"/>
  <c r="J256" i="15"/>
  <c r="I256" i="15"/>
  <c r="H256" i="15"/>
  <c r="R256" i="15" s="1"/>
  <c r="P255" i="15"/>
  <c r="H255" i="15"/>
  <c r="P254" i="15"/>
  <c r="H254" i="15"/>
  <c r="P253" i="15"/>
  <c r="O253" i="15"/>
  <c r="N253" i="15"/>
  <c r="N251" i="15" s="1"/>
  <c r="M253" i="15"/>
  <c r="M251" i="15" s="1"/>
  <c r="L253" i="15"/>
  <c r="L251" i="15" s="1"/>
  <c r="K253" i="15"/>
  <c r="K251" i="15" s="1"/>
  <c r="J253" i="15"/>
  <c r="J251" i="15" s="1"/>
  <c r="I253" i="15"/>
  <c r="I251" i="15" s="1"/>
  <c r="H253" i="15"/>
  <c r="O251" i="15"/>
  <c r="O250" i="15"/>
  <c r="N250" i="15"/>
  <c r="M250" i="15"/>
  <c r="L250" i="15"/>
  <c r="K250" i="15"/>
  <c r="J250" i="15"/>
  <c r="I250" i="15"/>
  <c r="O249" i="15"/>
  <c r="N249" i="15"/>
  <c r="M249" i="15"/>
  <c r="L249" i="15"/>
  <c r="K249" i="15"/>
  <c r="J249" i="15"/>
  <c r="I249" i="15"/>
  <c r="R245" i="15"/>
  <c r="P241" i="15"/>
  <c r="O241" i="15"/>
  <c r="N241" i="15"/>
  <c r="M241" i="15"/>
  <c r="L241" i="15"/>
  <c r="K241" i="15"/>
  <c r="J241" i="15"/>
  <c r="I241" i="15"/>
  <c r="H241" i="15"/>
  <c r="P240" i="15"/>
  <c r="R240" i="15" s="1"/>
  <c r="H240" i="15"/>
  <c r="P239" i="15"/>
  <c r="H239" i="15"/>
  <c r="P238" i="15"/>
  <c r="O238" i="15"/>
  <c r="N238" i="15"/>
  <c r="M238" i="15"/>
  <c r="L238" i="15"/>
  <c r="L236" i="15" s="1"/>
  <c r="K238" i="15"/>
  <c r="K236" i="15" s="1"/>
  <c r="J238" i="15"/>
  <c r="I238" i="15"/>
  <c r="H238" i="15"/>
  <c r="O236" i="15"/>
  <c r="N236" i="15"/>
  <c r="R235" i="15"/>
  <c r="R234" i="15"/>
  <c r="R233" i="15"/>
  <c r="P231" i="15"/>
  <c r="O231" i="15"/>
  <c r="N231" i="15"/>
  <c r="M231" i="15"/>
  <c r="L231" i="15"/>
  <c r="K231" i="15"/>
  <c r="J231" i="15"/>
  <c r="I231" i="15"/>
  <c r="H231" i="15"/>
  <c r="R230" i="15"/>
  <c r="P226" i="15"/>
  <c r="O226" i="15"/>
  <c r="N226" i="15"/>
  <c r="M226" i="15"/>
  <c r="L226" i="15"/>
  <c r="K226" i="15"/>
  <c r="J226" i="15"/>
  <c r="I226" i="15"/>
  <c r="H226" i="15"/>
  <c r="P225" i="15"/>
  <c r="O225" i="15"/>
  <c r="O170" i="15" s="1"/>
  <c r="N225" i="15"/>
  <c r="N170" i="15" s="1"/>
  <c r="M225" i="15"/>
  <c r="M170" i="15" s="1"/>
  <c r="L225" i="15"/>
  <c r="L170" i="15" s="1"/>
  <c r="K225" i="15"/>
  <c r="K170" i="15" s="1"/>
  <c r="J225" i="15"/>
  <c r="J170" i="15" s="1"/>
  <c r="I225" i="15"/>
  <c r="I170" i="15" s="1"/>
  <c r="H225" i="15"/>
  <c r="P224" i="15"/>
  <c r="O224" i="15"/>
  <c r="O169" i="15" s="1"/>
  <c r="N224" i="15"/>
  <c r="M224" i="15"/>
  <c r="M169" i="15" s="1"/>
  <c r="L224" i="15"/>
  <c r="L169" i="15" s="1"/>
  <c r="K224" i="15"/>
  <c r="K169" i="15" s="1"/>
  <c r="J224" i="15"/>
  <c r="J169" i="15" s="1"/>
  <c r="I224" i="15"/>
  <c r="I169" i="15" s="1"/>
  <c r="H224" i="15"/>
  <c r="P223" i="15"/>
  <c r="O223" i="15"/>
  <c r="N223" i="15"/>
  <c r="M223" i="15"/>
  <c r="L223" i="15"/>
  <c r="K223" i="15"/>
  <c r="J223" i="15"/>
  <c r="I223" i="15"/>
  <c r="H223" i="15"/>
  <c r="P216" i="15"/>
  <c r="O216" i="15"/>
  <c r="N216" i="15"/>
  <c r="M216" i="15"/>
  <c r="L216" i="15"/>
  <c r="K216" i="15"/>
  <c r="J216" i="15"/>
  <c r="I216" i="15"/>
  <c r="H216" i="15"/>
  <c r="R215" i="15"/>
  <c r="P211" i="15"/>
  <c r="O211" i="15"/>
  <c r="N211" i="15"/>
  <c r="M211" i="15"/>
  <c r="L211" i="15"/>
  <c r="K211" i="15"/>
  <c r="J211" i="15"/>
  <c r="I211" i="15"/>
  <c r="H211" i="15"/>
  <c r="R210" i="15"/>
  <c r="R209" i="15"/>
  <c r="P206" i="15"/>
  <c r="O206" i="15"/>
  <c r="N206" i="15"/>
  <c r="M206" i="15"/>
  <c r="L206" i="15"/>
  <c r="K206" i="15"/>
  <c r="J206" i="15"/>
  <c r="I206" i="15"/>
  <c r="H206" i="15"/>
  <c r="R205" i="15"/>
  <c r="P201" i="15"/>
  <c r="O201" i="15"/>
  <c r="N201" i="15"/>
  <c r="M201" i="15"/>
  <c r="L201" i="15"/>
  <c r="K201" i="15"/>
  <c r="J201" i="15"/>
  <c r="I201" i="15"/>
  <c r="H201" i="15"/>
  <c r="R200" i="15"/>
  <c r="R196" i="15"/>
  <c r="P196" i="15"/>
  <c r="O196" i="15"/>
  <c r="N196" i="15"/>
  <c r="M196" i="15"/>
  <c r="L196" i="15"/>
  <c r="K196" i="15"/>
  <c r="J196" i="15"/>
  <c r="I196" i="15"/>
  <c r="H196" i="15"/>
  <c r="R195" i="15"/>
  <c r="P191" i="15"/>
  <c r="O191" i="15"/>
  <c r="N191" i="15"/>
  <c r="M191" i="15"/>
  <c r="L191" i="15"/>
  <c r="K191" i="15"/>
  <c r="J191" i="15"/>
  <c r="I191" i="15"/>
  <c r="H191" i="15"/>
  <c r="R190" i="15"/>
  <c r="P186" i="15"/>
  <c r="O186" i="15"/>
  <c r="N186" i="15"/>
  <c r="M186" i="15"/>
  <c r="L186" i="15"/>
  <c r="K186" i="15"/>
  <c r="J186" i="15"/>
  <c r="I186" i="15"/>
  <c r="H186" i="15"/>
  <c r="R185" i="15"/>
  <c r="P181" i="15"/>
  <c r="O181" i="15"/>
  <c r="N181" i="15"/>
  <c r="M181" i="15"/>
  <c r="L181" i="15"/>
  <c r="K181" i="15"/>
  <c r="J181" i="15"/>
  <c r="I181" i="15"/>
  <c r="H181" i="15"/>
  <c r="H175" i="15"/>
  <c r="H170" i="15" s="1"/>
  <c r="R179" i="15"/>
  <c r="R178" i="15"/>
  <c r="P176" i="15"/>
  <c r="R176" i="15" s="1"/>
  <c r="P175" i="15"/>
  <c r="P174" i="15"/>
  <c r="H174" i="15"/>
  <c r="P173" i="15"/>
  <c r="O173" i="15"/>
  <c r="O171" i="15" s="1"/>
  <c r="N173" i="15"/>
  <c r="M173" i="15"/>
  <c r="M171" i="15" s="1"/>
  <c r="L173" i="15"/>
  <c r="L171" i="15" s="1"/>
  <c r="K173" i="15"/>
  <c r="K171" i="15" s="1"/>
  <c r="J173" i="15"/>
  <c r="I173" i="15"/>
  <c r="I171" i="15" s="1"/>
  <c r="H173" i="15"/>
  <c r="N171" i="15"/>
  <c r="J171" i="15"/>
  <c r="R164" i="15"/>
  <c r="R163" i="15"/>
  <c r="Q161" i="15"/>
  <c r="P161" i="15"/>
  <c r="O161" i="15"/>
  <c r="N161" i="15"/>
  <c r="M161" i="15"/>
  <c r="L161" i="15"/>
  <c r="K161" i="15"/>
  <c r="J161" i="15"/>
  <c r="I161" i="15"/>
  <c r="H161" i="15"/>
  <c r="P156" i="15"/>
  <c r="O156" i="15"/>
  <c r="N156" i="15"/>
  <c r="M156" i="15"/>
  <c r="L156" i="15"/>
  <c r="K156" i="15"/>
  <c r="J156" i="15"/>
  <c r="I156" i="15"/>
  <c r="H156" i="15"/>
  <c r="P155" i="15"/>
  <c r="H155" i="15"/>
  <c r="P154" i="15"/>
  <c r="O154" i="15"/>
  <c r="O139" i="15" s="1"/>
  <c r="N154" i="15"/>
  <c r="N139" i="15" s="1"/>
  <c r="M154" i="15"/>
  <c r="M139" i="15" s="1"/>
  <c r="L154" i="15"/>
  <c r="L139" i="15" s="1"/>
  <c r="K154" i="15"/>
  <c r="K139" i="15" s="1"/>
  <c r="J154" i="15"/>
  <c r="J139" i="15" s="1"/>
  <c r="I154" i="15"/>
  <c r="I139" i="15" s="1"/>
  <c r="H154" i="15"/>
  <c r="Q153" i="15"/>
  <c r="P153" i="15"/>
  <c r="O153" i="15"/>
  <c r="N153" i="15"/>
  <c r="M153" i="15"/>
  <c r="L153" i="15"/>
  <c r="K153" i="15"/>
  <c r="J153" i="15"/>
  <c r="I153" i="15"/>
  <c r="I151" i="15" s="1"/>
  <c r="H153" i="15"/>
  <c r="R150" i="15"/>
  <c r="R149" i="15"/>
  <c r="R146" i="15"/>
  <c r="P146" i="15"/>
  <c r="O146" i="15"/>
  <c r="N146" i="15"/>
  <c r="M146" i="15"/>
  <c r="L146" i="15"/>
  <c r="K146" i="15"/>
  <c r="J146" i="15"/>
  <c r="I146" i="15"/>
  <c r="H146" i="15"/>
  <c r="Q145" i="15"/>
  <c r="P145" i="15"/>
  <c r="O145" i="15"/>
  <c r="O140" i="15" s="1"/>
  <c r="N145" i="15"/>
  <c r="M145" i="15"/>
  <c r="L145" i="15"/>
  <c r="L140" i="15" s="1"/>
  <c r="K145" i="15"/>
  <c r="K140" i="15" s="1"/>
  <c r="J145" i="15"/>
  <c r="I145" i="15"/>
  <c r="H145" i="15"/>
  <c r="H140" i="15" s="1"/>
  <c r="P144" i="15"/>
  <c r="H144" i="15"/>
  <c r="P143" i="15"/>
  <c r="O143" i="15"/>
  <c r="N143" i="15"/>
  <c r="N141" i="15" s="1"/>
  <c r="M143" i="15"/>
  <c r="L143" i="15"/>
  <c r="K143" i="15"/>
  <c r="K141" i="15" s="1"/>
  <c r="J143" i="15"/>
  <c r="J141" i="15" s="1"/>
  <c r="I143" i="15"/>
  <c r="I141" i="15" s="1"/>
  <c r="H143" i="15"/>
  <c r="Q140" i="15"/>
  <c r="Q10" i="15" s="1"/>
  <c r="N140" i="15"/>
  <c r="M140" i="15"/>
  <c r="J140" i="15"/>
  <c r="I140" i="15"/>
  <c r="R135" i="15"/>
  <c r="P131" i="15"/>
  <c r="O131" i="15"/>
  <c r="N131" i="15"/>
  <c r="M131" i="15"/>
  <c r="L131" i="15"/>
  <c r="K131" i="15"/>
  <c r="J131" i="15"/>
  <c r="I131" i="15"/>
  <c r="H131" i="15"/>
  <c r="P130" i="15"/>
  <c r="H130" i="15"/>
  <c r="P129" i="15"/>
  <c r="H129" i="15"/>
  <c r="P128" i="15"/>
  <c r="O128" i="15"/>
  <c r="O126" i="15" s="1"/>
  <c r="N128" i="15"/>
  <c r="N126" i="15" s="1"/>
  <c r="M128" i="15"/>
  <c r="M126" i="15" s="1"/>
  <c r="L128" i="15"/>
  <c r="L126" i="15" s="1"/>
  <c r="K128" i="15"/>
  <c r="K126" i="15" s="1"/>
  <c r="J128" i="15"/>
  <c r="J126" i="15" s="1"/>
  <c r="I128" i="15"/>
  <c r="I126" i="15" s="1"/>
  <c r="H128" i="15"/>
  <c r="R125" i="15"/>
  <c r="R124" i="15"/>
  <c r="P121" i="15"/>
  <c r="O121" i="15"/>
  <c r="N121" i="15"/>
  <c r="M121" i="15"/>
  <c r="L121" i="15"/>
  <c r="K121" i="15"/>
  <c r="J121" i="15"/>
  <c r="I121" i="15"/>
  <c r="H121" i="15"/>
  <c r="R121" i="15" s="1"/>
  <c r="P120" i="15"/>
  <c r="O120" i="15"/>
  <c r="N120" i="15"/>
  <c r="M120" i="15"/>
  <c r="L120" i="15"/>
  <c r="K120" i="15"/>
  <c r="J120" i="15"/>
  <c r="I120" i="15"/>
  <c r="H120" i="15"/>
  <c r="P119" i="15"/>
  <c r="O119" i="15"/>
  <c r="N119" i="15"/>
  <c r="M119" i="15"/>
  <c r="L119" i="15"/>
  <c r="K119" i="15"/>
  <c r="J119" i="15"/>
  <c r="I119" i="15"/>
  <c r="H119" i="15"/>
  <c r="P118" i="15"/>
  <c r="O118" i="15"/>
  <c r="N118" i="15"/>
  <c r="M118" i="15"/>
  <c r="L118" i="15"/>
  <c r="K118" i="15"/>
  <c r="J118" i="15"/>
  <c r="I118" i="15"/>
  <c r="H118" i="15"/>
  <c r="R115" i="15"/>
  <c r="P111" i="15"/>
  <c r="O111" i="15"/>
  <c r="N111" i="15"/>
  <c r="M111" i="15"/>
  <c r="L111" i="15"/>
  <c r="K111" i="15"/>
  <c r="J111" i="15"/>
  <c r="I111" i="15"/>
  <c r="H111" i="15"/>
  <c r="R110" i="15"/>
  <c r="P109" i="15"/>
  <c r="H109" i="15"/>
  <c r="P108" i="15"/>
  <c r="O108" i="15"/>
  <c r="N108" i="15"/>
  <c r="N106" i="15" s="1"/>
  <c r="M108" i="15"/>
  <c r="M106" i="15" s="1"/>
  <c r="L108" i="15"/>
  <c r="L106" i="15" s="1"/>
  <c r="K108" i="15"/>
  <c r="K106" i="15" s="1"/>
  <c r="J108" i="15"/>
  <c r="J106" i="15" s="1"/>
  <c r="I108" i="15"/>
  <c r="I106" i="15" s="1"/>
  <c r="H108" i="15"/>
  <c r="H106" i="15" s="1"/>
  <c r="O106" i="15"/>
  <c r="R104" i="15"/>
  <c r="R103" i="15"/>
  <c r="P101" i="15"/>
  <c r="O101" i="15"/>
  <c r="N101" i="15"/>
  <c r="M101" i="15"/>
  <c r="L101" i="15"/>
  <c r="K101" i="15"/>
  <c r="J101" i="15"/>
  <c r="I101" i="15"/>
  <c r="H101" i="15"/>
  <c r="P100" i="15"/>
  <c r="H100" i="15"/>
  <c r="P99" i="15"/>
  <c r="O99" i="15"/>
  <c r="N99" i="15"/>
  <c r="M99" i="15"/>
  <c r="L99" i="15"/>
  <c r="K99" i="15"/>
  <c r="J99" i="15"/>
  <c r="I99" i="15"/>
  <c r="H99" i="15"/>
  <c r="P98" i="15"/>
  <c r="O98" i="15"/>
  <c r="N98" i="15"/>
  <c r="M98" i="15"/>
  <c r="L98" i="15"/>
  <c r="K98" i="15"/>
  <c r="J98" i="15"/>
  <c r="I98" i="15"/>
  <c r="H98" i="15"/>
  <c r="P91" i="15"/>
  <c r="O91" i="15"/>
  <c r="N91" i="15"/>
  <c r="M91" i="15"/>
  <c r="L91" i="15"/>
  <c r="K91" i="15"/>
  <c r="J91" i="15"/>
  <c r="I91" i="15"/>
  <c r="H91" i="15"/>
  <c r="P86" i="15"/>
  <c r="O86" i="15"/>
  <c r="N86" i="15"/>
  <c r="M86" i="15"/>
  <c r="L86" i="15"/>
  <c r="K86" i="15"/>
  <c r="J86" i="15"/>
  <c r="I86" i="15"/>
  <c r="H86" i="15"/>
  <c r="Q85" i="15"/>
  <c r="P85" i="15"/>
  <c r="O85" i="15"/>
  <c r="O81" i="15" s="1"/>
  <c r="N85" i="15"/>
  <c r="N81" i="15" s="1"/>
  <c r="M85" i="15"/>
  <c r="L85" i="15"/>
  <c r="K85" i="15"/>
  <c r="J85" i="15"/>
  <c r="J81" i="15" s="1"/>
  <c r="I85" i="15"/>
  <c r="H85" i="15"/>
  <c r="P84" i="15"/>
  <c r="H84" i="15"/>
  <c r="P83" i="15"/>
  <c r="O83" i="15"/>
  <c r="N83" i="15"/>
  <c r="M83" i="15"/>
  <c r="L83" i="15"/>
  <c r="L81" i="15" s="1"/>
  <c r="K83" i="15"/>
  <c r="J83" i="15"/>
  <c r="I83" i="15"/>
  <c r="H83" i="15"/>
  <c r="K81" i="15"/>
  <c r="R80" i="15"/>
  <c r="R79" i="15"/>
  <c r="R78" i="15"/>
  <c r="P76" i="15"/>
  <c r="H76" i="15"/>
  <c r="R75" i="15"/>
  <c r="R74" i="15"/>
  <c r="R73" i="15"/>
  <c r="P71" i="15"/>
  <c r="O71" i="15"/>
  <c r="N71" i="15"/>
  <c r="M71" i="15"/>
  <c r="L71" i="15"/>
  <c r="K71" i="15"/>
  <c r="J71" i="15"/>
  <c r="I71" i="15"/>
  <c r="H71" i="15"/>
  <c r="R70" i="15"/>
  <c r="P66" i="15"/>
  <c r="O66" i="15"/>
  <c r="N66" i="15"/>
  <c r="M66" i="15"/>
  <c r="L66" i="15"/>
  <c r="K66" i="15"/>
  <c r="J66" i="15"/>
  <c r="I66" i="15"/>
  <c r="H66" i="15"/>
  <c r="P65" i="15"/>
  <c r="H65" i="15"/>
  <c r="P64" i="15"/>
  <c r="O64" i="15"/>
  <c r="N64" i="15"/>
  <c r="M64" i="15"/>
  <c r="L64" i="15"/>
  <c r="K64" i="15"/>
  <c r="J64" i="15"/>
  <c r="I64" i="15"/>
  <c r="H64" i="15"/>
  <c r="P63" i="15"/>
  <c r="O63" i="15"/>
  <c r="N63" i="15"/>
  <c r="M63" i="15"/>
  <c r="L63" i="15"/>
  <c r="K63" i="15"/>
  <c r="J63" i="15"/>
  <c r="I63" i="15"/>
  <c r="H63" i="15"/>
  <c r="R60" i="15"/>
  <c r="P56" i="15"/>
  <c r="O56" i="15"/>
  <c r="N56" i="15"/>
  <c r="M56" i="15"/>
  <c r="L56" i="15"/>
  <c r="K56" i="15"/>
  <c r="J56" i="15"/>
  <c r="I56" i="15"/>
  <c r="H56" i="15"/>
  <c r="R56" i="15" s="1"/>
  <c r="P55" i="15"/>
  <c r="O55" i="15"/>
  <c r="N55" i="15"/>
  <c r="M55" i="15"/>
  <c r="L55" i="15"/>
  <c r="K55" i="15"/>
  <c r="J55" i="15"/>
  <c r="I55" i="15"/>
  <c r="H55" i="15"/>
  <c r="P54" i="15"/>
  <c r="O54" i="15"/>
  <c r="N54" i="15"/>
  <c r="M54" i="15"/>
  <c r="L54" i="15"/>
  <c r="K54" i="15"/>
  <c r="J54" i="15"/>
  <c r="I54" i="15"/>
  <c r="H54" i="15"/>
  <c r="P53" i="15"/>
  <c r="O53" i="15"/>
  <c r="N53" i="15"/>
  <c r="M53" i="15"/>
  <c r="L53" i="15"/>
  <c r="K53" i="15"/>
  <c r="J53" i="15"/>
  <c r="I53" i="15"/>
  <c r="H53" i="15"/>
  <c r="R50" i="15"/>
  <c r="R49" i="15"/>
  <c r="R48" i="15"/>
  <c r="P46" i="15"/>
  <c r="O46" i="15"/>
  <c r="N46" i="15"/>
  <c r="M46" i="15"/>
  <c r="L46" i="15"/>
  <c r="K46" i="15"/>
  <c r="J46" i="15"/>
  <c r="I46" i="15"/>
  <c r="H46" i="15"/>
  <c r="P45" i="15"/>
  <c r="O45" i="15"/>
  <c r="N45" i="15"/>
  <c r="M45" i="15"/>
  <c r="L45" i="15"/>
  <c r="K45" i="15"/>
  <c r="J45" i="15"/>
  <c r="I45" i="15"/>
  <c r="H45" i="15"/>
  <c r="P44" i="15"/>
  <c r="O44" i="15"/>
  <c r="N44" i="15"/>
  <c r="M44" i="15"/>
  <c r="L44" i="15"/>
  <c r="K44" i="15"/>
  <c r="J44" i="15"/>
  <c r="I44" i="15"/>
  <c r="H44" i="15"/>
  <c r="R44" i="15" s="1"/>
  <c r="P43" i="15"/>
  <c r="O43" i="15"/>
  <c r="N43" i="15"/>
  <c r="M43" i="15"/>
  <c r="L43" i="15"/>
  <c r="K43" i="15"/>
  <c r="J43" i="15"/>
  <c r="J41" i="15" s="1"/>
  <c r="I43" i="15"/>
  <c r="H43" i="15"/>
  <c r="P36" i="15"/>
  <c r="O36" i="15"/>
  <c r="N36" i="15"/>
  <c r="M36" i="15"/>
  <c r="L36" i="15"/>
  <c r="K36" i="15"/>
  <c r="J36" i="15"/>
  <c r="I36" i="15"/>
  <c r="H36" i="15"/>
  <c r="R35" i="15"/>
  <c r="P31" i="15"/>
  <c r="O31" i="15"/>
  <c r="N31" i="15"/>
  <c r="M31" i="15"/>
  <c r="L31" i="15"/>
  <c r="K31" i="15"/>
  <c r="J31" i="15"/>
  <c r="I31" i="15"/>
  <c r="H31" i="15"/>
  <c r="R31" i="15" s="1"/>
  <c r="R30" i="15"/>
  <c r="R29" i="15"/>
  <c r="R28" i="15"/>
  <c r="P26" i="15"/>
  <c r="H26" i="15"/>
  <c r="R25" i="15"/>
  <c r="P21" i="15"/>
  <c r="O21" i="15"/>
  <c r="N21" i="15"/>
  <c r="M21" i="15"/>
  <c r="L21" i="15"/>
  <c r="K21" i="15"/>
  <c r="J21" i="15"/>
  <c r="I21" i="15"/>
  <c r="H21" i="15"/>
  <c r="P20" i="15"/>
  <c r="H20" i="15"/>
  <c r="P19" i="15"/>
  <c r="O19" i="15"/>
  <c r="N19" i="15"/>
  <c r="M19" i="15"/>
  <c r="L19" i="15"/>
  <c r="K19" i="15"/>
  <c r="J19" i="15"/>
  <c r="I19" i="15"/>
  <c r="H19" i="15"/>
  <c r="P18" i="15"/>
  <c r="O18" i="15"/>
  <c r="N18" i="15"/>
  <c r="M18" i="15"/>
  <c r="L18" i="15"/>
  <c r="K18" i="15"/>
  <c r="J18" i="15"/>
  <c r="I18" i="15"/>
  <c r="H18" i="15"/>
  <c r="Q9" i="15"/>
  <c r="P771" i="15" l="1"/>
  <c r="H771" i="15"/>
  <c r="H730" i="15"/>
  <c r="R686" i="15"/>
  <c r="P528" i="15"/>
  <c r="R405" i="15"/>
  <c r="P376" i="15"/>
  <c r="H376" i="15"/>
  <c r="R380" i="15"/>
  <c r="R361" i="15"/>
  <c r="H315" i="15"/>
  <c r="P314" i="15"/>
  <c r="I291" i="15"/>
  <c r="I14" i="15"/>
  <c r="M14" i="15"/>
  <c r="K14" i="15"/>
  <c r="J151" i="15"/>
  <c r="N151" i="15"/>
  <c r="I51" i="15"/>
  <c r="M51" i="15"/>
  <c r="R86" i="15"/>
  <c r="R131" i="15"/>
  <c r="R156" i="15"/>
  <c r="R253" i="15"/>
  <c r="R376" i="15"/>
  <c r="M466" i="15"/>
  <c r="M413" i="15"/>
  <c r="R596" i="15"/>
  <c r="I691" i="15"/>
  <c r="I692" i="15"/>
  <c r="H695" i="15"/>
  <c r="R700" i="15"/>
  <c r="R735" i="15"/>
  <c r="H13" i="15"/>
  <c r="R91" i="15"/>
  <c r="O141" i="15"/>
  <c r="R161" i="15"/>
  <c r="H249" i="15"/>
  <c r="P249" i="15"/>
  <c r="J431" i="15"/>
  <c r="L456" i="15"/>
  <c r="K546" i="15"/>
  <c r="R626" i="15"/>
  <c r="P634" i="15"/>
  <c r="P695" i="15"/>
  <c r="N746" i="15"/>
  <c r="R98" i="15"/>
  <c r="K96" i="15"/>
  <c r="N293" i="15"/>
  <c r="P294" i="15"/>
  <c r="R294" i="15" s="1"/>
  <c r="M316" i="15"/>
  <c r="H316" i="15"/>
  <c r="R319" i="15"/>
  <c r="R391" i="15"/>
  <c r="P416" i="15"/>
  <c r="J416" i="15"/>
  <c r="N416" i="15"/>
  <c r="N415" i="15"/>
  <c r="N431" i="15"/>
  <c r="K431" i="15"/>
  <c r="H415" i="15"/>
  <c r="H411" i="15" s="1"/>
  <c r="H431" i="15"/>
  <c r="L415" i="15"/>
  <c r="P415" i="15"/>
  <c r="H506" i="15"/>
  <c r="H493" i="15"/>
  <c r="K528" i="15"/>
  <c r="H635" i="15"/>
  <c r="H706" i="15"/>
  <c r="R719" i="15"/>
  <c r="P730" i="15"/>
  <c r="R730" i="15" s="1"/>
  <c r="K9" i="15"/>
  <c r="J293" i="15"/>
  <c r="J296" i="15"/>
  <c r="R306" i="15"/>
  <c r="R496" i="15"/>
  <c r="R521" i="15"/>
  <c r="O581" i="15"/>
  <c r="O578" i="15"/>
  <c r="O576" i="15" s="1"/>
  <c r="J651" i="15"/>
  <c r="J633" i="15"/>
  <c r="J631" i="15" s="1"/>
  <c r="R751" i="15"/>
  <c r="R26" i="15"/>
  <c r="H51" i="15"/>
  <c r="R111" i="15"/>
  <c r="R154" i="15"/>
  <c r="R216" i="15"/>
  <c r="K296" i="15"/>
  <c r="K293" i="15"/>
  <c r="N356" i="15"/>
  <c r="H456" i="15"/>
  <c r="P456" i="15"/>
  <c r="R456" i="15" s="1"/>
  <c r="K478" i="15"/>
  <c r="K481" i="15"/>
  <c r="H81" i="15"/>
  <c r="P81" i="15"/>
  <c r="R81" i="15" s="1"/>
  <c r="P106" i="15"/>
  <c r="R106" i="15" s="1"/>
  <c r="R241" i="15"/>
  <c r="J313" i="15"/>
  <c r="R320" i="15"/>
  <c r="I416" i="15"/>
  <c r="O415" i="15"/>
  <c r="R426" i="15"/>
  <c r="K493" i="15"/>
  <c r="K491" i="15" s="1"/>
  <c r="N530" i="15"/>
  <c r="O561" i="15"/>
  <c r="K561" i="15"/>
  <c r="L578" i="15"/>
  <c r="L576" i="15" s="1"/>
  <c r="P579" i="15"/>
  <c r="M635" i="15"/>
  <c r="M636" i="15"/>
  <c r="R666" i="15"/>
  <c r="R741" i="15"/>
  <c r="H236" i="15"/>
  <c r="M291" i="15"/>
  <c r="R318" i="15"/>
  <c r="R336" i="15"/>
  <c r="I313" i="15"/>
  <c r="I311" i="15" s="1"/>
  <c r="M313" i="15"/>
  <c r="M311" i="15" s="1"/>
  <c r="L476" i="15"/>
  <c r="J476" i="15"/>
  <c r="N476" i="15"/>
  <c r="I531" i="15"/>
  <c r="M531" i="15"/>
  <c r="P529" i="15"/>
  <c r="K530" i="15"/>
  <c r="O530" i="15"/>
  <c r="J561" i="15"/>
  <c r="N561" i="15"/>
  <c r="H561" i="15"/>
  <c r="H661" i="15"/>
  <c r="P661" i="15"/>
  <c r="R661" i="15" s="1"/>
  <c r="I661" i="15"/>
  <c r="H696" i="15"/>
  <c r="R696" i="15" s="1"/>
  <c r="R708" i="15"/>
  <c r="H746" i="15"/>
  <c r="P746" i="15"/>
  <c r="R746" i="15" s="1"/>
  <c r="I746" i="15"/>
  <c r="M141" i="15"/>
  <c r="H139" i="15"/>
  <c r="H151" i="15"/>
  <c r="R276" i="15"/>
  <c r="I296" i="15"/>
  <c r="K316" i="15"/>
  <c r="O316" i="15"/>
  <c r="R321" i="15"/>
  <c r="I356" i="15"/>
  <c r="R366" i="15"/>
  <c r="H401" i="15"/>
  <c r="R406" i="15"/>
  <c r="R420" i="15"/>
  <c r="H416" i="15"/>
  <c r="M415" i="15"/>
  <c r="R451" i="15"/>
  <c r="J456" i="15"/>
  <c r="P466" i="15"/>
  <c r="R466" i="15" s="1"/>
  <c r="P481" i="15"/>
  <c r="R481" i="15" s="1"/>
  <c r="H494" i="15"/>
  <c r="P494" i="15"/>
  <c r="H611" i="15"/>
  <c r="R611" i="15" s="1"/>
  <c r="J635" i="15"/>
  <c r="N635" i="15"/>
  <c r="N631" i="15" s="1"/>
  <c r="R641" i="15"/>
  <c r="H651" i="15"/>
  <c r="P651" i="15"/>
  <c r="K661" i="15"/>
  <c r="O661" i="15"/>
  <c r="P706" i="15"/>
  <c r="R706" i="15" s="1"/>
  <c r="M731" i="15"/>
  <c r="K746" i="15"/>
  <c r="O746" i="15"/>
  <c r="R760" i="15"/>
  <c r="K51" i="15"/>
  <c r="O14" i="15"/>
  <c r="O9" i="15" s="1"/>
  <c r="N41" i="15"/>
  <c r="I41" i="15"/>
  <c r="M41" i="15"/>
  <c r="L41" i="15"/>
  <c r="O221" i="15"/>
  <c r="J221" i="15"/>
  <c r="N221" i="15"/>
  <c r="N248" i="15"/>
  <c r="N246" i="15" s="1"/>
  <c r="L51" i="15"/>
  <c r="O51" i="15"/>
  <c r="J51" i="15"/>
  <c r="N51" i="15"/>
  <c r="I13" i="15"/>
  <c r="M13" i="15"/>
  <c r="M116" i="15"/>
  <c r="L116" i="15"/>
  <c r="N138" i="15"/>
  <c r="N137" i="15" s="1"/>
  <c r="P139" i="15"/>
  <c r="R139" i="15" s="1"/>
  <c r="K221" i="15"/>
  <c r="J168" i="15"/>
  <c r="J166" i="15" s="1"/>
  <c r="N168" i="15"/>
  <c r="P281" i="15"/>
  <c r="R281" i="15" s="1"/>
  <c r="J13" i="15"/>
  <c r="R119" i="15"/>
  <c r="J14" i="15"/>
  <c r="J9" i="15" s="1"/>
  <c r="J96" i="15"/>
  <c r="N96" i="15"/>
  <c r="L96" i="15"/>
  <c r="K116" i="15"/>
  <c r="O116" i="15"/>
  <c r="J116" i="15"/>
  <c r="N116" i="15"/>
  <c r="I116" i="15"/>
  <c r="P126" i="15"/>
  <c r="J138" i="15"/>
  <c r="J136" i="15" s="1"/>
  <c r="K168" i="15"/>
  <c r="K166" i="15" s="1"/>
  <c r="I248" i="15"/>
  <c r="I246" i="15" s="1"/>
  <c r="N14" i="15"/>
  <c r="H116" i="15"/>
  <c r="L13" i="15"/>
  <c r="O96" i="15"/>
  <c r="I96" i="15"/>
  <c r="M96" i="15"/>
  <c r="L151" i="15"/>
  <c r="O168" i="15"/>
  <c r="O166" i="15" s="1"/>
  <c r="P169" i="15"/>
  <c r="J236" i="15"/>
  <c r="P236" i="15"/>
  <c r="R236" i="15" s="1"/>
  <c r="J248" i="15"/>
  <c r="J246" i="15" s="1"/>
  <c r="K291" i="15"/>
  <c r="R285" i="15"/>
  <c r="H250" i="15"/>
  <c r="R261" i="15"/>
  <c r="H251" i="15"/>
  <c r="R224" i="15"/>
  <c r="R226" i="15"/>
  <c r="R201" i="15"/>
  <c r="R191" i="15"/>
  <c r="R181" i="15"/>
  <c r="P170" i="15"/>
  <c r="R170" i="15" s="1"/>
  <c r="R120" i="15"/>
  <c r="P116" i="15"/>
  <c r="P96" i="15"/>
  <c r="H96" i="15"/>
  <c r="R96" i="15" s="1"/>
  <c r="R99" i="15"/>
  <c r="R101" i="15"/>
  <c r="P61" i="15"/>
  <c r="R76" i="15"/>
  <c r="H61" i="15"/>
  <c r="R63" i="15"/>
  <c r="R71" i="15"/>
  <c r="R65" i="15"/>
  <c r="P51" i="15"/>
  <c r="R51" i="15" s="1"/>
  <c r="R55" i="15"/>
  <c r="H15" i="15"/>
  <c r="P41" i="15"/>
  <c r="P14" i="15"/>
  <c r="R46" i="15"/>
  <c r="H14" i="15"/>
  <c r="H41" i="15"/>
  <c r="R41" i="15" s="1"/>
  <c r="R21" i="15"/>
  <c r="L413" i="15"/>
  <c r="L411" i="15" s="1"/>
  <c r="L416" i="15"/>
  <c r="K151" i="15"/>
  <c r="K138" i="15"/>
  <c r="R186" i="15"/>
  <c r="R381" i="15"/>
  <c r="J466" i="15"/>
  <c r="J413" i="15"/>
  <c r="R471" i="15"/>
  <c r="R606" i="15"/>
  <c r="N13" i="15"/>
  <c r="L14" i="15"/>
  <c r="L9" i="15" s="1"/>
  <c r="H16" i="15"/>
  <c r="P16" i="15"/>
  <c r="R20" i="15"/>
  <c r="K41" i="15"/>
  <c r="R130" i="15"/>
  <c r="R144" i="15"/>
  <c r="L168" i="15"/>
  <c r="L166" i="15" s="1"/>
  <c r="R180" i="15"/>
  <c r="H221" i="15"/>
  <c r="P221" i="15"/>
  <c r="R225" i="15"/>
  <c r="M236" i="15"/>
  <c r="M168" i="15"/>
  <c r="M166" i="15" s="1"/>
  <c r="P250" i="15"/>
  <c r="R255" i="15"/>
  <c r="K266" i="15"/>
  <c r="K248" i="15"/>
  <c r="K246" i="15" s="1"/>
  <c r="N291" i="15"/>
  <c r="R371" i="15"/>
  <c r="N493" i="15"/>
  <c r="N491" i="15" s="1"/>
  <c r="N516" i="15"/>
  <c r="K581" i="15"/>
  <c r="K578" i="15"/>
  <c r="K576" i="15" s="1"/>
  <c r="H580" i="15"/>
  <c r="H581" i="15"/>
  <c r="R581" i="15" s="1"/>
  <c r="R694" i="15"/>
  <c r="R771" i="15"/>
  <c r="K13" i="15"/>
  <c r="R43" i="15"/>
  <c r="I81" i="15"/>
  <c r="M81" i="15"/>
  <c r="P140" i="15"/>
  <c r="R140" i="15" s="1"/>
  <c r="R145" i="15"/>
  <c r="M151" i="15"/>
  <c r="R174" i="15"/>
  <c r="R206" i="15"/>
  <c r="I221" i="15"/>
  <c r="M221" i="15"/>
  <c r="R223" i="15"/>
  <c r="H266" i="15"/>
  <c r="H248" i="15"/>
  <c r="L266" i="15"/>
  <c r="L248" i="15"/>
  <c r="L246" i="15" s="1"/>
  <c r="P266" i="15"/>
  <c r="R266" i="15" s="1"/>
  <c r="P248" i="15"/>
  <c r="R270" i="15"/>
  <c r="O293" i="15"/>
  <c r="O291" i="15" s="1"/>
  <c r="H296" i="15"/>
  <c r="H293" i="15"/>
  <c r="H291" i="15" s="1"/>
  <c r="L296" i="15"/>
  <c r="L293" i="15"/>
  <c r="L291" i="15" s="1"/>
  <c r="P296" i="15"/>
  <c r="P293" i="15"/>
  <c r="J311" i="15"/>
  <c r="H314" i="15"/>
  <c r="R314" i="15" s="1"/>
  <c r="R404" i="15"/>
  <c r="P414" i="15"/>
  <c r="K418" i="15"/>
  <c r="L431" i="15"/>
  <c r="P431" i="15"/>
  <c r="R431" i="15" s="1"/>
  <c r="I415" i="15"/>
  <c r="I411" i="15" s="1"/>
  <c r="I431" i="15"/>
  <c r="R435" i="15"/>
  <c r="R441" i="15"/>
  <c r="P516" i="15"/>
  <c r="R516" i="15" s="1"/>
  <c r="O546" i="15"/>
  <c r="O528" i="15"/>
  <c r="O526" i="15" s="1"/>
  <c r="R550" i="15"/>
  <c r="P546" i="15"/>
  <c r="R546" i="15" s="1"/>
  <c r="P635" i="15"/>
  <c r="R66" i="15"/>
  <c r="O151" i="15"/>
  <c r="O138" i="15"/>
  <c r="R175" i="15"/>
  <c r="R231" i="15"/>
  <c r="R295" i="15"/>
  <c r="R421" i="15"/>
  <c r="N466" i="15"/>
  <c r="N413" i="15"/>
  <c r="R565" i="15"/>
  <c r="P561" i="15"/>
  <c r="R561" i="15" s="1"/>
  <c r="J601" i="15"/>
  <c r="J578" i="15"/>
  <c r="J576" i="15" s="1"/>
  <c r="N601" i="15"/>
  <c r="N578" i="15"/>
  <c r="N576" i="15" s="1"/>
  <c r="R36" i="15"/>
  <c r="O41" i="15"/>
  <c r="R45" i="15"/>
  <c r="H126" i="15"/>
  <c r="R126" i="15" s="1"/>
  <c r="I138" i="15"/>
  <c r="R153" i="15"/>
  <c r="P151" i="15"/>
  <c r="R211" i="15"/>
  <c r="L221" i="15"/>
  <c r="I236" i="15"/>
  <c r="I168" i="15"/>
  <c r="I166" i="15" s="1"/>
  <c r="O266" i="15"/>
  <c r="O248" i="15"/>
  <c r="O246" i="15" s="1"/>
  <c r="O313" i="15"/>
  <c r="O311" i="15" s="1"/>
  <c r="R341" i="15"/>
  <c r="P411" i="15"/>
  <c r="O431" i="15"/>
  <c r="O418" i="15"/>
  <c r="J493" i="15"/>
  <c r="J491" i="15" s="1"/>
  <c r="J516" i="15"/>
  <c r="O13" i="15"/>
  <c r="P13" i="15"/>
  <c r="P15" i="15"/>
  <c r="R64" i="15"/>
  <c r="M138" i="15"/>
  <c r="H138" i="15"/>
  <c r="H141" i="15"/>
  <c r="L138" i="15"/>
  <c r="L141" i="15"/>
  <c r="P138" i="15"/>
  <c r="P141" i="15"/>
  <c r="R141" i="15" s="1"/>
  <c r="H168" i="15"/>
  <c r="P168" i="15"/>
  <c r="N169" i="15"/>
  <c r="H171" i="15"/>
  <c r="P171" i="15"/>
  <c r="R173" i="15"/>
  <c r="H169" i="15"/>
  <c r="M248" i="15"/>
  <c r="M246" i="15" s="1"/>
  <c r="P251" i="15"/>
  <c r="R254" i="15"/>
  <c r="R286" i="15"/>
  <c r="J291" i="15"/>
  <c r="R300" i="15"/>
  <c r="K313" i="15"/>
  <c r="K311" i="15" s="1"/>
  <c r="P316" i="15"/>
  <c r="R316" i="15" s="1"/>
  <c r="J316" i="15"/>
  <c r="N316" i="15"/>
  <c r="H356" i="15"/>
  <c r="H313" i="15"/>
  <c r="L356" i="15"/>
  <c r="L313" i="15"/>
  <c r="L311" i="15" s="1"/>
  <c r="P356" i="15"/>
  <c r="P313" i="15"/>
  <c r="R360" i="15"/>
  <c r="P315" i="15"/>
  <c r="R315" i="15" s="1"/>
  <c r="P401" i="15"/>
  <c r="J415" i="15"/>
  <c r="M431" i="15"/>
  <c r="R461" i="15"/>
  <c r="L506" i="15"/>
  <c r="L493" i="15"/>
  <c r="L491" i="15" s="1"/>
  <c r="R506" i="15"/>
  <c r="P495" i="15"/>
  <c r="P491" i="15" s="1"/>
  <c r="R510" i="15"/>
  <c r="J531" i="15"/>
  <c r="J528" i="15"/>
  <c r="J526" i="15" s="1"/>
  <c r="N531" i="15"/>
  <c r="N528" i="15"/>
  <c r="I529" i="15"/>
  <c r="I9" i="15" s="1"/>
  <c r="M529" i="15"/>
  <c r="M9" i="15" s="1"/>
  <c r="H530" i="15"/>
  <c r="H526" i="15" s="1"/>
  <c r="H531" i="15"/>
  <c r="L530" i="15"/>
  <c r="R535" i="15"/>
  <c r="P530" i="15"/>
  <c r="P531" i="15"/>
  <c r="R531" i="15" s="1"/>
  <c r="L561" i="15"/>
  <c r="P580" i="15"/>
  <c r="P621" i="15"/>
  <c r="R621" i="15" s="1"/>
  <c r="H481" i="15"/>
  <c r="R485" i="15"/>
  <c r="I506" i="15"/>
  <c r="I493" i="15"/>
  <c r="I491" i="15" s="1"/>
  <c r="M506" i="15"/>
  <c r="M493" i="15"/>
  <c r="M491" i="15" s="1"/>
  <c r="R520" i="15"/>
  <c r="H495" i="15"/>
  <c r="L526" i="15"/>
  <c r="R536" i="15"/>
  <c r="R551" i="15"/>
  <c r="R566" i="15"/>
  <c r="R585" i="15"/>
  <c r="H636" i="15"/>
  <c r="H633" i="15"/>
  <c r="L636" i="15"/>
  <c r="L633" i="15"/>
  <c r="L631" i="15" s="1"/>
  <c r="P636" i="15"/>
  <c r="R636" i="15" s="1"/>
  <c r="P633" i="15"/>
  <c r="I635" i="15"/>
  <c r="I636" i="15"/>
  <c r="P681" i="15"/>
  <c r="R681" i="15" s="1"/>
  <c r="R685" i="15"/>
  <c r="N706" i="15"/>
  <c r="N693" i="15"/>
  <c r="R721" i="15"/>
  <c r="H728" i="15"/>
  <c r="L731" i="15"/>
  <c r="L728" i="15"/>
  <c r="L726" i="15" s="1"/>
  <c r="P731" i="15"/>
  <c r="P728" i="15"/>
  <c r="I731" i="15"/>
  <c r="I730" i="15"/>
  <c r="J756" i="15"/>
  <c r="J728" i="15"/>
  <c r="N756" i="15"/>
  <c r="R756" i="15"/>
  <c r="K476" i="15"/>
  <c r="P478" i="15"/>
  <c r="P476" i="15" s="1"/>
  <c r="I481" i="15"/>
  <c r="I478" i="15"/>
  <c r="I476" i="15" s="1"/>
  <c r="M481" i="15"/>
  <c r="M478" i="15"/>
  <c r="M476" i="15" s="1"/>
  <c r="R484" i="15"/>
  <c r="H479" i="15"/>
  <c r="R479" i="15" s="1"/>
  <c r="O493" i="15"/>
  <c r="O491" i="15" s="1"/>
  <c r="I578" i="15"/>
  <c r="I576" i="15" s="1"/>
  <c r="I601" i="15"/>
  <c r="M578" i="15"/>
  <c r="M576" i="15" s="1"/>
  <c r="M601" i="15"/>
  <c r="H601" i="15"/>
  <c r="R601" i="15" s="1"/>
  <c r="H579" i="15"/>
  <c r="H576" i="15" s="1"/>
  <c r="I631" i="15"/>
  <c r="J693" i="15"/>
  <c r="M696" i="15"/>
  <c r="M693" i="15"/>
  <c r="K706" i="15"/>
  <c r="K693" i="15"/>
  <c r="O706" i="15"/>
  <c r="O693" i="15"/>
  <c r="I728" i="15"/>
  <c r="I726" i="15" s="1"/>
  <c r="M728" i="15"/>
  <c r="M726" i="15" s="1"/>
  <c r="H729" i="15"/>
  <c r="H731" i="15"/>
  <c r="J730" i="15"/>
  <c r="N730" i="15"/>
  <c r="N726" i="15" s="1"/>
  <c r="N731" i="15"/>
  <c r="R736" i="15"/>
  <c r="I528" i="15"/>
  <c r="I526" i="15" s="1"/>
  <c r="M528" i="15"/>
  <c r="M526" i="15" s="1"/>
  <c r="R671" i="15"/>
  <c r="R701" i="15"/>
  <c r="P729" i="15"/>
  <c r="K730" i="15"/>
  <c r="K726" i="15" s="1"/>
  <c r="O730" i="15"/>
  <c r="O726" i="15" s="1"/>
  <c r="I771" i="15"/>
  <c r="M771" i="15"/>
  <c r="R776" i="15"/>
  <c r="R541" i="15"/>
  <c r="I561" i="15"/>
  <c r="M561" i="15"/>
  <c r="M631" i="15"/>
  <c r="K636" i="15"/>
  <c r="K633" i="15"/>
  <c r="K631" i="15" s="1"/>
  <c r="O636" i="15"/>
  <c r="O633" i="15"/>
  <c r="O631" i="15" s="1"/>
  <c r="R646" i="15"/>
  <c r="H716" i="15"/>
  <c r="H693" i="15"/>
  <c r="L716" i="15"/>
  <c r="L693" i="15"/>
  <c r="P716" i="15"/>
  <c r="R716" i="15" s="1"/>
  <c r="P693" i="15"/>
  <c r="H691" i="15" l="1"/>
  <c r="H631" i="15"/>
  <c r="R635" i="15"/>
  <c r="R530" i="15"/>
  <c r="R415" i="15"/>
  <c r="R411" i="15"/>
  <c r="R356" i="15"/>
  <c r="R296" i="15"/>
  <c r="R250" i="15"/>
  <c r="R249" i="15"/>
  <c r="N166" i="15"/>
  <c r="H136" i="15"/>
  <c r="N136" i="15"/>
  <c r="R169" i="15"/>
  <c r="H491" i="15"/>
  <c r="N526" i="15"/>
  <c r="R401" i="15"/>
  <c r="N411" i="15"/>
  <c r="R151" i="15"/>
  <c r="P631" i="15"/>
  <c r="R631" i="15" s="1"/>
  <c r="P291" i="15"/>
  <c r="R291" i="15" s="1"/>
  <c r="K526" i="15"/>
  <c r="R416" i="15"/>
  <c r="R695" i="15"/>
  <c r="M411" i="15"/>
  <c r="H246" i="15"/>
  <c r="R116" i="15"/>
  <c r="J8" i="15"/>
  <c r="J7" i="15" s="1"/>
  <c r="J137" i="15"/>
  <c r="R61" i="15"/>
  <c r="R251" i="15"/>
  <c r="R221" i="15"/>
  <c r="R171" i="15"/>
  <c r="H11" i="15"/>
  <c r="R14" i="15"/>
  <c r="P9" i="15"/>
  <c r="R16" i="15"/>
  <c r="R313" i="15"/>
  <c r="P311" i="15"/>
  <c r="P136" i="15"/>
  <c r="R136" i="15" s="1"/>
  <c r="R138" i="15"/>
  <c r="P691" i="15"/>
  <c r="R693" i="15"/>
  <c r="M136" i="15"/>
  <c r="M137" i="15"/>
  <c r="R491" i="15"/>
  <c r="H311" i="15"/>
  <c r="J411" i="15"/>
  <c r="H8" i="15"/>
  <c r="M8" i="15"/>
  <c r="J726" i="15"/>
  <c r="P726" i="15"/>
  <c r="H726" i="15"/>
  <c r="R495" i="15"/>
  <c r="H166" i="15"/>
  <c r="L137" i="15"/>
  <c r="L136" i="15"/>
  <c r="O416" i="15"/>
  <c r="O413" i="15"/>
  <c r="O411" i="15" s="1"/>
  <c r="P526" i="15"/>
  <c r="R526" i="15" s="1"/>
  <c r="R579" i="15"/>
  <c r="H10" i="15"/>
  <c r="N692" i="15"/>
  <c r="N691" i="15"/>
  <c r="R13" i="15"/>
  <c r="P11" i="15"/>
  <c r="R11" i="15" s="1"/>
  <c r="P8" i="15"/>
  <c r="H476" i="15"/>
  <c r="R476" i="15" s="1"/>
  <c r="I8" i="15"/>
  <c r="O692" i="15"/>
  <c r="O691" i="15"/>
  <c r="M691" i="15"/>
  <c r="M692" i="15"/>
  <c r="P166" i="15"/>
  <c r="R168" i="15"/>
  <c r="O137" i="15"/>
  <c r="O136" i="15"/>
  <c r="K416" i="15"/>
  <c r="K413" i="15"/>
  <c r="K411" i="15" s="1"/>
  <c r="L692" i="15"/>
  <c r="L691" i="15"/>
  <c r="K692" i="15"/>
  <c r="K691" i="15"/>
  <c r="J691" i="15"/>
  <c r="J692" i="15"/>
  <c r="R731" i="15"/>
  <c r="R580" i="15"/>
  <c r="P10" i="15"/>
  <c r="R15" i="15"/>
  <c r="I136" i="15"/>
  <c r="I137" i="15"/>
  <c r="P576" i="15"/>
  <c r="R576" i="15" s="1"/>
  <c r="R248" i="15"/>
  <c r="P246" i="15"/>
  <c r="R246" i="15" s="1"/>
  <c r="N8" i="15"/>
  <c r="K137" i="15"/>
  <c r="K136" i="15"/>
  <c r="L8" i="15"/>
  <c r="N9" i="15"/>
  <c r="H9" i="15"/>
  <c r="R691" i="15" l="1"/>
  <c r="R9" i="15"/>
  <c r="R10" i="15"/>
  <c r="I7" i="15"/>
  <c r="R166" i="15"/>
  <c r="L7" i="15"/>
  <c r="R8" i="15"/>
  <c r="P6" i="15"/>
  <c r="K8" i="15"/>
  <c r="M7" i="15"/>
  <c r="N7" i="15"/>
  <c r="R311" i="15"/>
  <c r="O8" i="15"/>
  <c r="R726" i="15"/>
  <c r="H6" i="15"/>
  <c r="K7" i="15" l="1"/>
  <c r="R6" i="15"/>
  <c r="O7" i="15"/>
  <c r="J16" i="15"/>
  <c r="O16" i="15"/>
  <c r="J6" i="15"/>
  <c r="I16" i="15"/>
  <c r="O11" i="15"/>
  <c r="M6" i="15"/>
  <c r="K6" i="15"/>
  <c r="L6" i="15"/>
  <c r="N16" i="15"/>
  <c r="M11" i="15"/>
  <c r="M10" i="15"/>
  <c r="J65" i="15"/>
  <c r="J61" i="15"/>
  <c r="J76" i="15"/>
  <c r="J80" i="15"/>
  <c r="O65" i="15"/>
  <c r="O61" i="15"/>
  <c r="O26" i="15"/>
  <c r="O30" i="15"/>
  <c r="O20" i="15"/>
  <c r="O15" i="15"/>
  <c r="O10" i="15"/>
  <c r="O6" i="15"/>
  <c r="L65" i="15"/>
  <c r="L61" i="15"/>
  <c r="O76" i="15"/>
  <c r="O80" i="15"/>
  <c r="I11" i="15"/>
  <c r="K16" i="15"/>
  <c r="L10" i="15"/>
  <c r="L11" i="15"/>
  <c r="K11" i="15"/>
  <c r="K15" i="15"/>
  <c r="K10" i="15"/>
  <c r="N11" i="15"/>
  <c r="L15" i="15"/>
  <c r="L16" i="15"/>
  <c r="I76" i="15"/>
  <c r="I80" i="15"/>
  <c r="I65" i="15"/>
  <c r="I61" i="15"/>
  <c r="M61" i="15"/>
  <c r="M15" i="15"/>
  <c r="M26" i="15"/>
  <c r="M30" i="15"/>
  <c r="M20" i="15"/>
  <c r="M16" i="15"/>
  <c r="I15" i="15"/>
  <c r="I10" i="15"/>
  <c r="I6" i="15"/>
  <c r="J11" i="15"/>
  <c r="J26" i="15"/>
  <c r="J30" i="15"/>
  <c r="J20" i="15"/>
  <c r="J15" i="15"/>
  <c r="J10" i="15"/>
  <c r="N76" i="15"/>
  <c r="N80" i="15"/>
  <c r="N65" i="15"/>
  <c r="N61" i="15"/>
  <c r="K76" i="15"/>
  <c r="K80" i="15"/>
  <c r="K65" i="15"/>
  <c r="K61" i="15"/>
  <c r="L76" i="15"/>
  <c r="L80" i="15"/>
  <c r="N26" i="15"/>
  <c r="N30" i="15"/>
  <c r="N20" i="15"/>
  <c r="N15" i="15"/>
  <c r="N10" i="15"/>
  <c r="N6" i="15"/>
  <c r="L26" i="15"/>
  <c r="L30" i="15"/>
  <c r="L20" i="15"/>
  <c r="M76" i="15"/>
  <c r="M80" i="15"/>
  <c r="M65" i="15"/>
  <c r="I20" i="15"/>
  <c r="I30" i="15"/>
  <c r="I26" i="15"/>
  <c r="K26" i="15"/>
  <c r="K30" i="15"/>
  <c r="K20" i="15"/>
</calcChain>
</file>

<file path=xl/sharedStrings.xml><?xml version="1.0" encoding="utf-8"?>
<sst xmlns="http://schemas.openxmlformats.org/spreadsheetml/2006/main" count="861" uniqueCount="223">
  <si>
    <t>№ п/п</t>
  </si>
  <si>
    <t>Наименование программ, подпрограмм</t>
  </si>
  <si>
    <t>#Н/Д</t>
  </si>
  <si>
    <t>1</t>
  </si>
  <si>
    <t>Всего на реализацию программ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</si>
  <si>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</si>
  <si>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</si>
  <si>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</si>
  <si>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</si>
  <si>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1.</t>
  </si>
  <si>
    <t>1.1.</t>
  </si>
  <si>
    <t>Подпрограмма "Обеспечение комфортных условий проживания граждан"</t>
  </si>
  <si>
    <t>Основное мероприятие "Улучшение потребительских и эксплуатационных характеристик жилищного фонда, обеспечивающих гражданам безопасные и комфортные условия проживания"</t>
  </si>
  <si>
    <t>Основное мероприятие "Содействие благоустройству населенных пунктов в Чувашской Республике"</t>
  </si>
  <si>
    <t>1.2.</t>
  </si>
  <si>
    <t>Подпрограмма "Поддержка молодых семей в решении жилищной проблемы по городу Чебоксары"</t>
  </si>
  <si>
    <t>1.3.</t>
  </si>
  <si>
    <t>Подпрограмма "Энергосбережение"</t>
  </si>
  <si>
    <t>Основное мероприятие "Энергоэффективность в жилищно-коммунальном хозяйстве,коммунальной энергетике и жилищном фонде"</t>
  </si>
  <si>
    <t>1.4.</t>
  </si>
  <si>
    <t>Подпрограмма "Муниципальная поддержка строительства жилья"</t>
  </si>
  <si>
    <t>Основное мероприятие "Содействие формированию рынка доступного арендного жилья"</t>
  </si>
  <si>
    <t>Основное мероприятие "Государственная поддержка отдельных категорий граждан в приобретении жилья"</t>
  </si>
  <si>
    <t>Основное мероприятие "Обеспечение земельных участков коммунальной инфраструктурой в целях жилищного строительства"</t>
  </si>
  <si>
    <t>1.5.</t>
  </si>
  <si>
    <t xml:space="preserve"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</t>
  </si>
  <si>
    <t>Основное мероприятие "Обеспечение  детей-сирот и детей, оставшихся без попечения родителей, лиц из числа детей-сирот и детей, оставшихся без попечения родителей,жилыми помещениями по договорам найма специализированных жилых помещений"</t>
  </si>
  <si>
    <t>1.6.</t>
  </si>
  <si>
    <t xml:space="preserve">Подпрограмма "Обеспечение населения качественной питьевой водой" </t>
  </si>
  <si>
    <t>Основное мероприятие "Развитие систем водоснабжения муниципальных образований"</t>
  </si>
  <si>
    <t>1.7.</t>
  </si>
  <si>
    <t xml:space="preserve">Подпрограмма "Переселение граждан из аварийного жилищного фонда, расположенного на территории города Чебоксары" </t>
  </si>
  <si>
    <t>1.8.</t>
  </si>
  <si>
    <t>Основное мероприятие "Общепрограммные расходы"</t>
  </si>
  <si>
    <t>2.</t>
  </si>
  <si>
    <t>2.1.</t>
  </si>
  <si>
    <t>Подпрограмма "Социальная защита населения"</t>
  </si>
  <si>
    <t>Основное мероприятие "Реализация законодательства в области предоставления мер социальной поддержки отдельным категориям граждан"</t>
  </si>
  <si>
    <t>Подпрограмма "Доступная среда"</t>
  </si>
  <si>
    <t>Основное мероприятие "Повышение доступности и качества реабилитационных услуг (развитие системы реабилитации и социальной интеграции инвалидов)"</t>
  </si>
  <si>
    <t>Основное мероприятие "Преодоление социальной разобщенности в обществе и формирование позитивного отношения к проблемам инвалидов и к проблеме обеспечения доступной среды жизнедеятельности для инвалидов и других маломобильных групп населения"</t>
  </si>
  <si>
    <t>3.</t>
  </si>
  <si>
    <t>3.1.</t>
  </si>
  <si>
    <t>Подпрограмма "Развитие культуры"</t>
  </si>
  <si>
    <t>Основное мероприятие "Развитие библиотечного дела"</t>
  </si>
  <si>
    <t>Основное мероприятие "Развитие музейного дела"</t>
  </si>
  <si>
    <t>Основное мероприятие "Развитие профессионального искусства"</t>
  </si>
  <si>
    <t>Основное мероприятие "Развитие образования в сфере культуры и искусства"</t>
  </si>
  <si>
    <t>Основное мероприятие "Сохранение и развитие народного творчества"</t>
  </si>
  <si>
    <t>Основное мероприятие "Проведение мероприятий в сфере культуры и искусства,архивного дела"</t>
  </si>
  <si>
    <t>Основное мероприятие "Инвестиционные мероприятия. Укрепление материально-технической базы учреждений культуры"</t>
  </si>
  <si>
    <t>3.2.</t>
  </si>
  <si>
    <t>Подпрограмма "Туризм"</t>
  </si>
  <si>
    <t>Основное мероприятие "Развитие приоритетных направлений развития туризма в Чувашской Республике"</t>
  </si>
  <si>
    <t>Основное мероприятие "Развитие инфраструктуры туризма в Чувашской Республике"</t>
  </si>
  <si>
    <t>3.3.</t>
  </si>
  <si>
    <t>4.</t>
  </si>
  <si>
    <t>4.1.</t>
  </si>
  <si>
    <t>Подпрограмма "Развитие физической культуры и массового спорта"</t>
  </si>
  <si>
    <t>Основное мероприятие "Физкультурно-оздоровительная и спортивно-массовая работа с населением"</t>
  </si>
  <si>
    <t>Основное мероприятие "Развитие спортивной инфраструктуры и материально-технической базы для занятий физической культурой и массовым спортом"</t>
  </si>
  <si>
    <t>4.2.</t>
  </si>
  <si>
    <t>Подпрограмма "Развитие спорта высших достижений и системы подготовки спортивного резерва"</t>
  </si>
  <si>
    <t>Основное мероприятие "Содержание детско-юношеских спортивных школ"</t>
  </si>
  <si>
    <t>Основное мероприятие "Назначение и выплата ежемесячных пожизненных государственных пособий выдающимся деятелям физической культуры и спорта, единовременных выплат, ежемесячных выплат спортсменам и тренерам"</t>
  </si>
  <si>
    <t>4.3.</t>
  </si>
  <si>
    <t>5.</t>
  </si>
  <si>
    <t>5.1.</t>
  </si>
  <si>
    <t>Основное мероприятие "Организационно-техническое обеспечение охраны труда и здоровья работающих"</t>
  </si>
  <si>
    <t>6.</t>
  </si>
  <si>
    <t>6.1.</t>
  </si>
  <si>
    <t>Подпрограмма "Поддержка развития образования"</t>
  </si>
  <si>
    <t>Основное мероприятие "Меры социальной поддержки"</t>
  </si>
  <si>
    <t>7.</t>
  </si>
  <si>
    <t>7.1.</t>
  </si>
  <si>
    <t>Основное мероприятие "Обеспечение деятельности организаций в сфере образования"</t>
  </si>
  <si>
    <t>Основное мероприятие "Финансовое обеспечение получения дошкольного образования, начального общего, основного общего, среднего общего образования"</t>
  </si>
  <si>
    <t>Основное мероприятие "Укрепление материально–технической базы объектов образования"</t>
  </si>
  <si>
    <t xml:space="preserve">Основное мероприятие "Стипендии, гранты, премии и денежные поощрения"
</t>
  </si>
  <si>
    <t>Основное мероприятие "Модернизация системы воспитания детей и молодежи в Чувашской Республике"</t>
  </si>
  <si>
    <t>Основное мероприятие "Строительство (приобретение), реконструкция объектов капитального строительства  образовательных организаций"</t>
  </si>
  <si>
    <t>7.2.</t>
  </si>
  <si>
    <t>Подпрограмма "Молодежь - инвестиции в будущее города Чебоксары"</t>
  </si>
  <si>
    <t xml:space="preserve">Основное мероприятие "Мероприятия по вовлечению молодежи в социальную практику"
</t>
  </si>
  <si>
    <t xml:space="preserve">Основное мероприятие "Государственная поддержка талантливой и одаренной молодежи"
</t>
  </si>
  <si>
    <t xml:space="preserve">Основное мероприятие "Организация отдыха детей"
</t>
  </si>
  <si>
    <t>8.</t>
  </si>
  <si>
    <t>8.1.</t>
  </si>
  <si>
    <t>Основное мероприятие "Развитие гражданской обороны, повышение уровня готовности Территориальной подсистемы Чувашской Республики единой государственной системы предупреждения и ликвидации чрезвычайных ситуаций к оперативному реагированию на чрезвычайные ситуации, пожары и происшествия на водных объектах"</t>
  </si>
  <si>
    <t>Основное мероприятие "Развитие многоуровневой системы профилактики правонарушений"</t>
  </si>
  <si>
    <t xml:space="preserve">Основное мероприятие "Профилактика и предупреждение рецидивной преступности, ресоциализация и адаптация лиц, освободившихся из мест лишения свободы, и лиц, осужденных к уголовным наказаниям, не связанным с лишением свободы" </t>
  </si>
  <si>
    <t>Подпрограмма "Профилактика терроризма и экстремистской деятельности в городе Чебоксары"</t>
  </si>
  <si>
    <t xml:space="preserve">Основное мероприятие "Мероприятия по профилактике и соблюдению правопорядка на улицах и в других общественных местах" </t>
  </si>
  <si>
    <t xml:space="preserve"> </t>
  </si>
  <si>
    <t>9.</t>
  </si>
  <si>
    <t>9.1.</t>
  </si>
  <si>
    <t>Основное мероприятие "Организация и осуществление мероприятий по регулированию численности безнадзорных животных"</t>
  </si>
  <si>
    <t>Основное мероприятие "Развитие механизмов финансово-имущественной поддержки субъектов малого и среднего предпринимательства"</t>
  </si>
  <si>
    <t>Основное мероприятие "Организация предоставления государственных и муниципальных услуг по принципу "одного окна"</t>
  </si>
  <si>
    <t>11.</t>
  </si>
  <si>
    <t>11.1.</t>
  </si>
  <si>
    <t>Подпрограмма "Автомобильные дороги"</t>
  </si>
  <si>
    <t>Основное мероприятие "Капитальный ремонт, ремонт и содержание автомобильных дорог общего пользования регионального (межмуниципального) значения"</t>
  </si>
  <si>
    <t>Основное мероприятие "Мероприятия, реализуемые с привлечением межбюджетных трансфертов бюджетам другого уровня"</t>
  </si>
  <si>
    <t>11.2.</t>
  </si>
  <si>
    <t>Подпрограмма "Пассажирский транспорт"</t>
  </si>
  <si>
    <t xml:space="preserve">Основное мероприятие "Развитие автомобильного и городского электрического транспорта"
</t>
  </si>
  <si>
    <t>Основное мероприятие "Развитие речного транспорта"</t>
  </si>
  <si>
    <t>Подпрограмма "Повышение безопасности дорожного движения"</t>
  </si>
  <si>
    <t>Основное мероприятие "Реализация мероприятий, направленных на обеспечение безопасности дорожного движения"</t>
  </si>
  <si>
    <t>12.</t>
  </si>
  <si>
    <t>12.1.</t>
  </si>
  <si>
    <t xml:space="preserve">Основное мероприятие "Мероприятия, направленные на снижение негативного воздействия хозяйственной и иной деятельности на окружающую среду"
</t>
  </si>
  <si>
    <t>Основное мероприятие "Развитие сети особо охраняемых природных территорий и сохранение биологического разнообразия"</t>
  </si>
  <si>
    <t>Основное мероприятие "Мероприятия, направленные на формирование экологической культуры"</t>
  </si>
  <si>
    <t>Подпрограмма "Развитие водохозяйственного комплекса города Чебоксары"</t>
  </si>
  <si>
    <t xml:space="preserve">Основное мероприятие "Повышение эксплуатационной надежности гидротехнических сооружений, в том числе бесхозяйных"
</t>
  </si>
  <si>
    <t>12.3.</t>
  </si>
  <si>
    <t>13.</t>
  </si>
  <si>
    <t>13.1.</t>
  </si>
  <si>
    <t>Подпрограмма "Совершенствование бюджетной политики и эффективное использование бюджетного потенциала города Чебоксары"</t>
  </si>
  <si>
    <t>Основное мероприятие "Развитие бюджетного планирования, формирование бюджета города Чебоксары на очередной финансовый год и плановый период"</t>
  </si>
  <si>
    <t>13.2.</t>
  </si>
  <si>
    <t>Подпрограмма "Управление муниципальным имуществом города Чебоксары"</t>
  </si>
  <si>
    <t>Основное мероприятие "Создание единой  системы учета государственного имущества Чувашской Республики и муниципального имущества"</t>
  </si>
  <si>
    <t>Основное мероприятие "Создание условий для максимального вовлечения в хозяйственный оборот муниципального имущества, в том числе земельных участков"</t>
  </si>
  <si>
    <t xml:space="preserve">Основное мероприятие "Эффективное управление муниципальным имуществом" </t>
  </si>
  <si>
    <t>13.3.</t>
  </si>
  <si>
    <t>14.</t>
  </si>
  <si>
    <t>Основное мероприятие "Повышение качества и доступности государственных услуг в сфере государственной регистрации актов гражданского состояния, в том числе в электронном виде"</t>
  </si>
  <si>
    <t>Подпрограмма "Развитие информационных технологий"</t>
  </si>
  <si>
    <t>Основное мероприятие "Формирование региональной телекоммуникационной инфраструктуры и обеспечение доступности для населения современных инфокоммуникационных услуг"</t>
  </si>
  <si>
    <t>Основное мероприятие "Формирование электронного правительства"</t>
  </si>
  <si>
    <t>Подпрограмма "Информационная среда"</t>
  </si>
  <si>
    <t>Основное мероприятие "Средства массовой информации"</t>
  </si>
  <si>
    <t>Подпрограмма "Развитие геоинформационного обеспечения"</t>
  </si>
  <si>
    <t xml:space="preserve">Основное мероприятие "Использование данных дистанционного зондирования Земли"
</t>
  </si>
  <si>
    <t>14.1.</t>
  </si>
  <si>
    <t>14.2.</t>
  </si>
  <si>
    <t>14.3.</t>
  </si>
  <si>
    <t>Подпрограмма "Развитие ветеринарии  в городе Чебоксары"</t>
  </si>
  <si>
    <t xml:space="preserve">Муниципальная программа города Чебоксары  "Развитие жилищного строительства и сферы жилищно-коммунального хозяйства города Чебоксары" </t>
  </si>
  <si>
    <t>Основное мероприятие "Строительство систем газоснабжения для населенных пунктов в Чувашской Республике"</t>
  </si>
  <si>
    <t xml:space="preserve">Муниципальная программа города Чебоксары "Социальная поддержка граждан города Чебоксары" </t>
  </si>
  <si>
    <t>Основное мероприятие "Бухгалтерское,финансовое и хозяйственно-эксплуатационное обслуживание муниципальных учреждений""</t>
  </si>
  <si>
    <t xml:space="preserve">Муниципальная программа города Чебоксары "Развитие физической культуры и спорта в городе Чебоксары" </t>
  </si>
  <si>
    <t xml:space="preserve">Обеспечение реализации муниципальной программы города Чебоксары "Развитие физической культуры и спорта в городе Чебоксары" </t>
  </si>
  <si>
    <t>Подпрограмма "Улучшение условий  и  охраны труда в городе Чебоксары"</t>
  </si>
  <si>
    <t>6.2.</t>
  </si>
  <si>
    <t>Основное мероприятие "Обеспечение безопасности населения и муниципальной (коммунальной) инфраструктуры"</t>
  </si>
  <si>
    <t>Подпрограмма "Профилактика правонарушений  в городе Чебоксары"</t>
  </si>
  <si>
    <t>Основное мероприятие "Предупреждение детской беспризорности, безнадзорности и правонарушений несовершеннолетних"</t>
  </si>
  <si>
    <t>7.3.</t>
  </si>
  <si>
    <t>7.4.</t>
  </si>
  <si>
    <t xml:space="preserve">Обеспечение реализации муниципальной программы города Чебоксары "Повышение безопасности жизнедеятельности населения и территории города Чебоксары" </t>
  </si>
  <si>
    <t xml:space="preserve">Муниципальная  программа города Чебоксары "Развитие сельского хозяйства и регулирование рынка сельскохозяйственной продукции, сырья и продовольствия города Чебоксары" </t>
  </si>
  <si>
    <t xml:space="preserve">Муниципальная программа города Чебоксары "Экономическое развитие и инновационная экономика города Чебоксары" </t>
  </si>
  <si>
    <t>10.</t>
  </si>
  <si>
    <t xml:space="preserve">Муниципальная программа города Чебоксары "Развитие транспортной системы города Чебоксары" </t>
  </si>
  <si>
    <t>10.1.</t>
  </si>
  <si>
    <t>10.2.</t>
  </si>
  <si>
    <t>10.3.</t>
  </si>
  <si>
    <t xml:space="preserve">Муниципальная программа города Чебоксары "Развитие потенциала природно-сырьевых ресурсов и повышение экологической безопасности в городе Чебоксары" </t>
  </si>
  <si>
    <t>11.3.</t>
  </si>
  <si>
    <t>Обеспечение реализации муниципальной программы города Чебоксары "Развитие потенциала природно-сырьевых ресурсов и повышение экологической безопасности в городе Чебоксары"</t>
  </si>
  <si>
    <t>Муниципальная программа города Чебоксары "Управление муниципальными финансами и муниципальным долгом города Чебоксары"</t>
  </si>
  <si>
    <t>Обеспечение реализации муниципальной программы города Чебоксары "Управление общественными финансами и муниципальным долгом города Чебоксары"</t>
  </si>
  <si>
    <t xml:space="preserve">Муниципальная программа города Чебоксары "Развитие потенциала муниципального управления города Чебоксары" </t>
  </si>
  <si>
    <t>Подпрограмма "Совершенствование кадровой политики и развитие кадрового потенциала муниципальной службы города Чебоксары"</t>
  </si>
  <si>
    <t xml:space="preserve">Основное мероприятие "Подготовка кадров для гражданской службы, организация профессионального развития государственных гражданских служащих Чувашской Республики, реализация инновационных обучающих программ, внедрение технологии оценки управленческих компетенций в систему планирования карьерного роста лиц, замещающих государственные должности Чувашской Республики, муниципальные должности, должности гражданской службы, лиц, состоящих в резерве управленческих кадров Чувашской Республики и Молодежном кадровом резерве при Главе Чувашской Республики, кадровом резерве Чувашской Республики и кадровых резервах государственных органов Чувашской Республики"
</t>
  </si>
  <si>
    <t>Подпрограмма "Совершенствование муниципального управления в сфере юстиции"</t>
  </si>
  <si>
    <t>Муниципальная программа города Чебоксары "Информационное общество города Чебоксары"</t>
  </si>
  <si>
    <t>14.4.</t>
  </si>
  <si>
    <t xml:space="preserve">Обеспечение реализации муниципальной программы города Чебоксары "Информационное общество города Чебоксары" </t>
  </si>
  <si>
    <t xml:space="preserve">Муниципальная программа города Чебоксары "Развитие образования " </t>
  </si>
  <si>
    <t xml:space="preserve">Обеспечение реализации муниципальной программы города Чебоксары "Развитие образования" </t>
  </si>
  <si>
    <t>6.4</t>
  </si>
  <si>
    <t>6.3.</t>
  </si>
  <si>
    <t>Основное мероприятие "Информационно-методическое обеспечение профилактики правонарушений и повышение уровня правовой культуры населения"</t>
  </si>
  <si>
    <t>Подпрограмма "Повышение экологической безопасности в городе Чебоксары"</t>
  </si>
  <si>
    <t>Основное мероприятие "Реализация мер по оптимизации муниципального долга и своевременному  исполнению долговых обязательств"</t>
  </si>
  <si>
    <t xml:space="preserve">Обеспечение реализации муниципальной программы города Чебоксары "Развитие жилищного строительства и сферы жилищно-коммунального хозяйства города Чебоксары" </t>
  </si>
  <si>
    <t xml:space="preserve">Муниципальная программа города Чебоксары "Развитие культуры и туризма" в городе Чебоксары" </t>
  </si>
  <si>
    <t xml:space="preserve">Обеспечение реализации муниципальной программы города Чебоксары "Развитие культуры и туризма в городе Чебоксары" </t>
  </si>
  <si>
    <t xml:space="preserve">Муниципальная программа города Чебоксары "Содействие занятости населения в городе Чебоксары" </t>
  </si>
  <si>
    <t>Подпрограмма "Снижение административных барьеров, оптимизация и повышение качества предоставления муниципальных услуг в городе Чебоксары"</t>
  </si>
  <si>
    <t xml:space="preserve">Обеспечение реализации муниципальной программы города Чебоксары "Развитие потенциала муниципального управления" </t>
  </si>
  <si>
    <t>2.2.</t>
  </si>
  <si>
    <t>11.4.</t>
  </si>
  <si>
    <t>Основное мероприятие "Рекультивация санкционированной свалки твердых коммунальных отходов г. Чебоксары"</t>
  </si>
  <si>
    <t>Основное мероприятие "Обеспечение деятельности государственных (муниципальных) учреждений, организаций, осуществляющих функции в сфере жилищно-коммунального хозяйства, оказывающих соответствующие  услуги "</t>
  </si>
  <si>
    <t xml:space="preserve">Подпрограмма "Снятие административных барьеров в строительстве" </t>
  </si>
  <si>
    <t>Основное мероприятие "Актуализация документов территориального планирования с использованием цифровой картографической основы и внесение изменений в правила землепользования и застройки"</t>
  </si>
  <si>
    <t>Основное мероприятие "Переселение граждан из  аварийного жилищного фонда, расположенного на территории Чувашской Республики"</t>
  </si>
  <si>
    <t>1.9.</t>
  </si>
  <si>
    <t>Основное мероприятие "Строительство(приобретение) и реконструкция зданий государственных общеобразовательных организаций Чувашской Республики,муниципальных общеобразовательных организаций"</t>
  </si>
  <si>
    <t>Основное мероприятие"Капитальный ремонт зданий муниципальных общеобразовательных организаций, имеющих износ 50 процентов и выше</t>
  </si>
  <si>
    <t>Подпрограмма "Защита населения и территории от чрезвычайных ситуаций природного и техногенного характера, обеспечение пожарной безопасности и безопасности населения на водных объектах, построение (развитие) аппаратно-программного комплекса "Безопасный город" на территории города Чебоксары"</t>
  </si>
  <si>
    <t xml:space="preserve">Подпрограмма "Развитие субъектов малого и среднего предпринимательства в городе Чебоксары" </t>
  </si>
  <si>
    <t>9.2.</t>
  </si>
  <si>
    <t xml:space="preserve">Подпрограмма "Обращение с отходами, в том числе с твердыми коммунальными отходами, на территории города Чебоксары" </t>
  </si>
  <si>
    <t>Основное мероприятие "Создание инфраструктуры пространственных данных в Чувашской Республике для обеспечения информационных потребностей органов исполнительной власти Чувашской Республики и органов местного самоуправления"</t>
  </si>
  <si>
    <t>Основное мероприятие "Организация ведения информационной системы обеспечения градостроительной деятельности администрациями муниципальных районов и городских округов (обеспечение программными и техническими средствами)"</t>
  </si>
  <si>
    <t>Основное мероприятие "Внедрение механизмов конкуренции между муниципальными образованиями по показателям динамики привлечения инвестиций,создания новых рабочих мест"</t>
  </si>
  <si>
    <t>Подпрограмма"Создание в городе Чебоксары новых мест в общеобразовательных организациях в соответствии с прогнозируемой потребностью и современными условиями обучения"</t>
  </si>
  <si>
    <t xml:space="preserve">Муниципальная программа города Чебоксары "Повышение безопасности жизнедеятельности населения и территории города Чебоксары" </t>
  </si>
  <si>
    <t>Основное мероприятие "Реализация отдельных мероприятий приоритетного проекта "Ипотека и арендное жилье"(предоставление субсидии на обеспечение жильем молодых семей в рамках федеральной целевой программы "Жилище" на 2015-2020 годы"</t>
  </si>
  <si>
    <t>Основное мероприятие "Оказание финансовой поддержки муниципальным образованиям на развитие сферы культуры"</t>
  </si>
  <si>
    <t>Основное мероприятие "Капитальный ремонт зданий муниципальных общеобразовательных организаций с целью создания новых мест"</t>
  </si>
  <si>
    <t>Основное мероприятие "Оснащение вновь созданных мест в общеобразовательных организациях средствами обучения и воспитания,необходимыми для реализации образовательных программ начального общего,основного общего и среднего общего образования, в соответствии с санитарно-эпидемиологическими требованиями и противопожарными нормами,федеральными государственными образовательными стандартами общего образования"</t>
  </si>
  <si>
    <t>Подпрограмма "Совершенствование системы управления экономическим развитием"</t>
  </si>
  <si>
    <t>9.3.</t>
  </si>
  <si>
    <t>12.2</t>
  </si>
  <si>
    <t>Подпрограмма "Повышение эффективности бюджетных расходов"</t>
  </si>
  <si>
    <t>Основное мероприятие "Реализация проектов развития общественной инфраструктуры, основанных на местных инициативах"</t>
  </si>
  <si>
    <t>12.4.</t>
  </si>
  <si>
    <t>%              исполнения           к плану на 2017 год</t>
  </si>
  <si>
    <t>Начальник финасового управления администрации города Чебоксары                                                                       Н.Р.Чижанова</t>
  </si>
  <si>
    <t>Уточненный план                   на 2017 год                           (рублей)</t>
  </si>
  <si>
    <t>Основное мероприятие "Реализация мероприятий приоритетного проекта "Безопасные и качесивенные дороги" в рамках финансового обеспечения дорожной деятельности</t>
  </si>
  <si>
    <t>Расходы, формируемые в рамках программ, по городу Чебоксары                                                                          на 01.12.2017</t>
  </si>
  <si>
    <t>Исполнено за 11 месяцев                    2017 года                  (рублей)</t>
  </si>
  <si>
    <t>Основное мероприятие "Мероприятия  в области содействия занятости населения в городе Чебоксары"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</si>
</sst>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ET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  <charset val="204"/>
    </font>
    <font>
      <b/>
      <sz val="12"/>
      <name val="TimesET"/>
    </font>
    <font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15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</cellStyleXfs>
  <cellXfs count="79">
    <xf numFmtId="0" fontId="0" fillId="15" borderId="0" xfId="0"/>
    <xf numFmtId="0" fontId="2" fillId="15" borderId="0" xfId="0" applyFont="1" applyFill="1"/>
    <xf numFmtId="0" fontId="4" fillId="15" borderId="0" xfId="0" applyFont="1" applyFill="1"/>
    <xf numFmtId="4" fontId="2" fillId="15" borderId="0" xfId="0" applyNumberFormat="1" applyFont="1" applyFill="1"/>
    <xf numFmtId="4" fontId="6" fillId="16" borderId="6" xfId="0" applyNumberFormat="1" applyFont="1" applyFill="1" applyBorder="1" applyAlignment="1">
      <alignment horizontal="right" vertical="top" shrinkToFit="1"/>
    </xf>
    <xf numFmtId="4" fontId="4" fillId="0" borderId="3" xfId="0" applyNumberFormat="1" applyFont="1" applyFill="1" applyBorder="1" applyAlignment="1">
      <alignment horizontal="right" vertical="top" shrinkToFit="1"/>
    </xf>
    <xf numFmtId="4" fontId="6" fillId="0" borderId="3" xfId="0" applyNumberFormat="1" applyFont="1" applyFill="1" applyBorder="1" applyAlignment="1">
      <alignment horizontal="right" vertical="top" shrinkToFit="1"/>
    </xf>
    <xf numFmtId="4" fontId="6" fillId="16" borderId="7" xfId="0" applyNumberFormat="1" applyFont="1" applyFill="1" applyBorder="1" applyAlignment="1">
      <alignment horizontal="right" vertical="top" shrinkToFit="1"/>
    </xf>
    <xf numFmtId="4" fontId="4" fillId="0" borderId="3" xfId="0" applyNumberFormat="1" applyFont="1" applyFill="1" applyBorder="1" applyAlignment="1">
      <alignment horizontal="right" shrinkToFit="1"/>
    </xf>
    <xf numFmtId="0" fontId="4" fillId="0" borderId="3" xfId="0" applyFont="1" applyFill="1" applyBorder="1" applyAlignment="1">
      <alignment horizontal="justify" vertical="top" wrapText="1"/>
    </xf>
    <xf numFmtId="4" fontId="6" fillId="16" borderId="0" xfId="0" applyNumberFormat="1" applyFont="1" applyFill="1" applyBorder="1" applyAlignment="1">
      <alignment horizontal="right" vertical="top" shrinkToFit="1"/>
    </xf>
    <xf numFmtId="0" fontId="2" fillId="0" borderId="3" xfId="0" applyFont="1" applyFill="1" applyBorder="1" applyAlignment="1">
      <alignment horizontal="center" vertical="top"/>
    </xf>
    <xf numFmtId="0" fontId="4" fillId="15" borderId="0" xfId="0" applyFont="1" applyFill="1" applyAlignment="1">
      <alignment horizontal="left" wrapText="1"/>
    </xf>
    <xf numFmtId="4" fontId="6" fillId="17" borderId="6" xfId="0" applyNumberFormat="1" applyFont="1" applyFill="1" applyBorder="1" applyAlignment="1">
      <alignment horizontal="right" vertical="top" shrinkToFit="1"/>
    </xf>
    <xf numFmtId="0" fontId="2" fillId="17" borderId="0" xfId="0" applyFont="1" applyFill="1"/>
    <xf numFmtId="4" fontId="2" fillId="17" borderId="0" xfId="0" applyNumberFormat="1" applyFont="1" applyFill="1"/>
    <xf numFmtId="0" fontId="2" fillId="0" borderId="0" xfId="0" applyFont="1" applyFill="1"/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4" fontId="5" fillId="0" borderId="3" xfId="0" applyNumberFormat="1" applyFont="1" applyFill="1" applyBorder="1" applyAlignment="1">
      <alignment horizontal="right" shrinkToFit="1"/>
    </xf>
    <xf numFmtId="49" fontId="2" fillId="0" borderId="3" xfId="0" applyNumberFormat="1" applyFont="1" applyFill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center" vertical="top" shrinkToFit="1"/>
    </xf>
    <xf numFmtId="164" fontId="6" fillId="0" borderId="3" xfId="0" applyNumberFormat="1" applyFont="1" applyFill="1" applyBorder="1" applyAlignment="1">
      <alignment horizontal="right" vertical="top" wrapText="1"/>
    </xf>
    <xf numFmtId="164" fontId="4" fillId="0" borderId="3" xfId="0" applyNumberFormat="1" applyFont="1" applyFill="1" applyBorder="1" applyAlignment="1">
      <alignment horizontal="right" vertical="top" wrapText="1"/>
    </xf>
    <xf numFmtId="4" fontId="4" fillId="0" borderId="3" xfId="0" applyNumberFormat="1" applyFont="1" applyFill="1" applyBorder="1" applyAlignment="1">
      <alignment horizontal="right" vertical="top" wrapText="1"/>
    </xf>
    <xf numFmtId="49" fontId="5" fillId="0" borderId="3" xfId="0" applyNumberFormat="1" applyFont="1" applyFill="1" applyBorder="1" applyAlignment="1">
      <alignment horizontal="center" vertical="top"/>
    </xf>
    <xf numFmtId="4" fontId="5" fillId="0" borderId="3" xfId="0" applyNumberFormat="1" applyFont="1" applyFill="1" applyBorder="1" applyAlignment="1">
      <alignment horizontal="right" vertical="top" shrinkToFit="1"/>
    </xf>
    <xf numFmtId="49" fontId="6" fillId="0" borderId="3" xfId="0" applyNumberFormat="1" applyFont="1" applyFill="1" applyBorder="1" applyAlignment="1">
      <alignment horizontal="center" vertical="top" shrinkToFit="1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/>
    <xf numFmtId="0" fontId="2" fillId="15" borderId="0" xfId="0" applyFont="1" applyFill="1" applyBorder="1"/>
    <xf numFmtId="164" fontId="4" fillId="15" borderId="0" xfId="0" applyNumberFormat="1" applyFont="1" applyFill="1" applyBorder="1" applyAlignment="1">
      <alignment horizontal="right" vertical="top" wrapText="1"/>
    </xf>
    <xf numFmtId="4" fontId="6" fillId="0" borderId="6" xfId="0" applyNumberFormat="1" applyFont="1" applyFill="1" applyBorder="1" applyAlignment="1">
      <alignment horizontal="right" vertical="top" shrinkToFit="1"/>
    </xf>
    <xf numFmtId="4" fontId="2" fillId="0" borderId="0" xfId="0" applyNumberFormat="1" applyFont="1" applyFill="1"/>
    <xf numFmtId="4" fontId="6" fillId="17" borderId="3" xfId="0" applyNumberFormat="1" applyFont="1" applyFill="1" applyBorder="1" applyAlignment="1">
      <alignment horizontal="right" vertical="top" shrinkToFit="1"/>
    </xf>
    <xf numFmtId="4" fontId="4" fillId="18" borderId="3" xfId="0" applyNumberFormat="1" applyFont="1" applyFill="1" applyBorder="1" applyAlignment="1">
      <alignment horizontal="right" vertical="top" shrinkToFit="1"/>
    </xf>
    <xf numFmtId="0" fontId="9" fillId="19" borderId="3" xfId="0" applyFont="1" applyFill="1" applyBorder="1" applyAlignment="1">
      <alignment horizontal="justify" vertical="top" wrapText="1"/>
    </xf>
    <xf numFmtId="4" fontId="4" fillId="19" borderId="3" xfId="0" applyNumberFormat="1" applyFont="1" applyFill="1" applyBorder="1" applyAlignment="1">
      <alignment horizontal="right" vertical="top" shrinkToFit="1"/>
    </xf>
    <xf numFmtId="0" fontId="10" fillId="19" borderId="3" xfId="0" applyFont="1" applyFill="1" applyBorder="1" applyAlignment="1">
      <alignment vertical="top" wrapText="1"/>
    </xf>
    <xf numFmtId="0" fontId="10" fillId="19" borderId="3" xfId="0" applyNumberFormat="1" applyFont="1" applyFill="1" applyBorder="1" applyAlignment="1">
      <alignment horizontal="justify" vertical="top" wrapText="1"/>
    </xf>
    <xf numFmtId="0" fontId="4" fillId="19" borderId="3" xfId="0" applyFont="1" applyFill="1" applyBorder="1" applyAlignment="1">
      <alignment horizontal="justify" vertical="top" wrapText="1"/>
    </xf>
    <xf numFmtId="49" fontId="4" fillId="19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wrapText="1"/>
    </xf>
    <xf numFmtId="0" fontId="4" fillId="15" borderId="5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15" borderId="0" xfId="0" applyFont="1" applyFill="1" applyBorder="1" applyAlignment="1">
      <alignment horizontal="right"/>
    </xf>
    <xf numFmtId="0" fontId="4" fillId="15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center" vertical="top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8" fillId="0" borderId="8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top" wrapText="1"/>
    </xf>
    <xf numFmtId="0" fontId="0" fillId="15" borderId="0" xfId="0" applyAlignment="1">
      <alignment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19" borderId="3" xfId="0" applyFont="1" applyFill="1" applyBorder="1" applyAlignment="1">
      <alignment horizontal="center" vertical="center" wrapText="1"/>
    </xf>
    <xf numFmtId="0" fontId="4" fillId="19" borderId="3" xfId="0" applyFont="1" applyFill="1" applyBorder="1" applyAlignment="1">
      <alignment vertical="top" wrapText="1"/>
    </xf>
    <xf numFmtId="0" fontId="6" fillId="19" borderId="3" xfId="0" applyFont="1" applyFill="1" applyBorder="1" applyAlignment="1">
      <alignment vertical="top" wrapText="1"/>
    </xf>
    <xf numFmtId="0" fontId="6" fillId="19" borderId="3" xfId="0" applyFont="1" applyFill="1" applyBorder="1" applyAlignment="1">
      <alignment horizontal="justify" vertical="top" wrapText="1"/>
    </xf>
    <xf numFmtId="0" fontId="10" fillId="19" borderId="3" xfId="0" applyFont="1" applyFill="1" applyBorder="1" applyAlignment="1">
      <alignment horizontal="justify" vertical="top" wrapText="1"/>
    </xf>
    <xf numFmtId="0" fontId="9" fillId="19" borderId="3" xfId="0" applyFont="1" applyFill="1" applyBorder="1" applyAlignment="1">
      <alignment vertical="top" wrapText="1"/>
    </xf>
    <xf numFmtId="0" fontId="9" fillId="19" borderId="3" xfId="0" applyNumberFormat="1" applyFont="1" applyFill="1" applyBorder="1" applyAlignment="1">
      <alignment horizontal="justify" vertical="top" wrapText="1"/>
    </xf>
    <xf numFmtId="0" fontId="12" fillId="19" borderId="3" xfId="0" applyFont="1" applyFill="1" applyBorder="1"/>
    <xf numFmtId="0" fontId="2" fillId="19" borderId="3" xfId="0" applyNumberFormat="1" applyFont="1" applyFill="1" applyBorder="1" applyAlignment="1">
      <alignment horizontal="justify" vertical="top" wrapText="1"/>
    </xf>
  </cellXfs>
  <cellStyles count="27">
    <cellStyle name="20% - Акцент1 2" xfId="1"/>
    <cellStyle name="20% - Акцент1 3" xfId="2"/>
    <cellStyle name="20% - Акцент2 2" xfId="3"/>
    <cellStyle name="20% - Акцент2 3" xfId="4"/>
    <cellStyle name="20% - Акцент3 2" xfId="5"/>
    <cellStyle name="20% - Акцент3 3" xfId="6"/>
    <cellStyle name="20% - Акцент4 2" xfId="7"/>
    <cellStyle name="20% - Акцент4 3" xfId="8"/>
    <cellStyle name="20% - Акцент5 2" xfId="9"/>
    <cellStyle name="20% - Акцент5 3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2 3" xfId="16"/>
    <cellStyle name="40% - Акцент3 2" xfId="17"/>
    <cellStyle name="40% - Акцент3 3" xfId="18"/>
    <cellStyle name="40% - Акцент4 2" xfId="19"/>
    <cellStyle name="40% - Акцент4 3" xfId="20"/>
    <cellStyle name="40% - Акцент5 2" xfId="21"/>
    <cellStyle name="40% - Акцент5 3" xfId="22"/>
    <cellStyle name="40% - Акцент6 2" xfId="23"/>
    <cellStyle name="40% - Акцент6 3" xfId="24"/>
    <cellStyle name="Обычный" xfId="0" builtinId="0"/>
    <cellStyle name="Примечание 2" xfId="25"/>
    <cellStyle name="Примечание 3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6"/>
  <sheetViews>
    <sheetView showGridLines="0" tabSelected="1" view="pageBreakPreview" zoomScaleSheetLayoutView="100" workbookViewId="0">
      <pane ySplit="4" topLeftCell="A726" activePane="bottomLeft" state="frozen"/>
      <selection pane="bottomLeft" sqref="A1:R1"/>
    </sheetView>
  </sheetViews>
  <sheetFormatPr defaultColWidth="9.1796875" defaultRowHeight="15.5" outlineLevelRow="1"/>
  <cols>
    <col min="1" max="1" width="6" style="16" customWidth="1"/>
    <col min="2" max="2" width="65.1796875" style="16" customWidth="1"/>
    <col min="3" max="5" width="12.26953125" style="16" hidden="1" customWidth="1"/>
    <col min="6" max="6" width="15" style="16" hidden="1" customWidth="1"/>
    <col min="7" max="7" width="6.54296875" style="16" hidden="1" customWidth="1"/>
    <col min="8" max="8" width="17.26953125" style="16" customWidth="1"/>
    <col min="9" max="15" width="12.81640625" style="16" hidden="1" customWidth="1"/>
    <col min="16" max="16" width="16.54296875" style="16" customWidth="1"/>
    <col min="17" max="17" width="0.81640625" style="16" hidden="1" customWidth="1"/>
    <col min="18" max="18" width="15.1796875" style="16" customWidth="1"/>
    <col min="19" max="19" width="12.81640625" style="1" hidden="1" customWidth="1"/>
    <col min="20" max="20" width="22" style="1" customWidth="1"/>
    <col min="21" max="21" width="21.7265625" style="1" customWidth="1"/>
    <col min="22" max="22" width="17.26953125" style="1" customWidth="1"/>
    <col min="23" max="24" width="15.453125" style="1" customWidth="1"/>
    <col min="25" max="16384" width="9.1796875" style="1"/>
  </cols>
  <sheetData>
    <row r="1" spans="1:22" ht="40.5" customHeight="1">
      <c r="A1" s="50" t="s">
        <v>220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2"/>
    </row>
    <row r="2" spans="1:22" ht="23.25" customHeight="1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2"/>
    </row>
    <row r="3" spans="1:22" ht="12" customHeight="1">
      <c r="A3" s="66" t="s">
        <v>0</v>
      </c>
      <c r="B3" s="68" t="s">
        <v>1</v>
      </c>
      <c r="C3" s="53" t="s">
        <v>2</v>
      </c>
      <c r="D3" s="53" t="s">
        <v>2</v>
      </c>
      <c r="E3" s="53" t="s">
        <v>2</v>
      </c>
      <c r="F3" s="53" t="s">
        <v>2</v>
      </c>
      <c r="G3" s="53" t="s">
        <v>2</v>
      </c>
      <c r="H3" s="57" t="s">
        <v>218</v>
      </c>
      <c r="I3" s="53" t="s">
        <v>2</v>
      </c>
      <c r="J3" s="53" t="s">
        <v>2</v>
      </c>
      <c r="K3" s="53" t="s">
        <v>2</v>
      </c>
      <c r="L3" s="53" t="s">
        <v>2</v>
      </c>
      <c r="M3" s="53" t="s">
        <v>2</v>
      </c>
      <c r="N3" s="53" t="s">
        <v>2</v>
      </c>
      <c r="O3" s="53" t="s">
        <v>2</v>
      </c>
      <c r="P3" s="58" t="s">
        <v>221</v>
      </c>
      <c r="Q3" s="48" t="s">
        <v>2</v>
      </c>
      <c r="R3" s="63" t="s">
        <v>216</v>
      </c>
      <c r="S3" s="54" t="s">
        <v>2</v>
      </c>
    </row>
    <row r="4" spans="1:22" ht="49.5" customHeight="1">
      <c r="A4" s="67"/>
      <c r="B4" s="69"/>
      <c r="C4" s="53"/>
      <c r="D4" s="53"/>
      <c r="E4" s="53"/>
      <c r="F4" s="53"/>
      <c r="G4" s="53"/>
      <c r="H4" s="57"/>
      <c r="I4" s="53"/>
      <c r="J4" s="53"/>
      <c r="K4" s="53"/>
      <c r="L4" s="53"/>
      <c r="M4" s="53"/>
      <c r="N4" s="53"/>
      <c r="O4" s="53"/>
      <c r="P4" s="59"/>
      <c r="Q4" s="48"/>
      <c r="R4" s="64"/>
      <c r="S4" s="55"/>
    </row>
    <row r="5" spans="1:22">
      <c r="A5" s="17" t="s">
        <v>3</v>
      </c>
      <c r="B5" s="70">
        <v>2</v>
      </c>
      <c r="C5" s="18"/>
      <c r="D5" s="18"/>
      <c r="E5" s="18"/>
      <c r="F5" s="18"/>
      <c r="G5" s="18"/>
      <c r="H5" s="18">
        <v>3</v>
      </c>
      <c r="I5" s="18"/>
      <c r="J5" s="18"/>
      <c r="K5" s="18"/>
      <c r="L5" s="18"/>
      <c r="M5" s="18"/>
      <c r="N5" s="18"/>
      <c r="O5" s="18"/>
      <c r="P5" s="18">
        <v>4</v>
      </c>
      <c r="Q5" s="18"/>
      <c r="R5" s="18">
        <v>5</v>
      </c>
      <c r="S5" s="49"/>
    </row>
    <row r="6" spans="1:22">
      <c r="A6" s="19"/>
      <c r="B6" s="70" t="s">
        <v>4</v>
      </c>
      <c r="C6" s="20"/>
      <c r="D6" s="20"/>
      <c r="E6" s="20"/>
      <c r="F6" s="20"/>
      <c r="G6" s="20"/>
      <c r="H6" s="21">
        <f>H8+H9+H10</f>
        <v>10560888430.870001</v>
      </c>
      <c r="I6" s="21" t="e">
        <f t="shared" ref="I6:O6" ca="1" si="0">I8+I9+I10</f>
        <v>#REF!</v>
      </c>
      <c r="J6" s="21" t="e">
        <f t="shared" ca="1" si="0"/>
        <v>#REF!</v>
      </c>
      <c r="K6" s="21" t="e">
        <f t="shared" ca="1" si="0"/>
        <v>#REF!</v>
      </c>
      <c r="L6" s="21" t="e">
        <f t="shared" ca="1" si="0"/>
        <v>#REF!</v>
      </c>
      <c r="M6" s="21" t="e">
        <f t="shared" ca="1" si="0"/>
        <v>#REF!</v>
      </c>
      <c r="N6" s="21" t="e">
        <f t="shared" ca="1" si="0"/>
        <v>#REF!</v>
      </c>
      <c r="O6" s="21" t="e">
        <f t="shared" ca="1" si="0"/>
        <v>#REF!</v>
      </c>
      <c r="P6" s="21">
        <f>P8+P9+P10</f>
        <v>8902027755.1200008</v>
      </c>
      <c r="Q6" s="22"/>
      <c r="R6" s="27">
        <f>P6/H6*100</f>
        <v>84.292413591823703</v>
      </c>
      <c r="S6" s="49"/>
      <c r="T6" s="3"/>
      <c r="U6" s="3"/>
    </row>
    <row r="7" spans="1:22">
      <c r="A7" s="19"/>
      <c r="B7" s="71" t="s">
        <v>5</v>
      </c>
      <c r="C7" s="20"/>
      <c r="D7" s="20"/>
      <c r="E7" s="20"/>
      <c r="F7" s="20"/>
      <c r="G7" s="20"/>
      <c r="H7" s="23"/>
      <c r="I7" s="23" t="e">
        <f t="shared" ref="I7:O7" si="1">I8+I9</f>
        <v>#REF!</v>
      </c>
      <c r="J7" s="23" t="e">
        <f t="shared" si="1"/>
        <v>#REF!</v>
      </c>
      <c r="K7" s="23" t="e">
        <f t="shared" si="1"/>
        <v>#REF!</v>
      </c>
      <c r="L7" s="23" t="e">
        <f t="shared" si="1"/>
        <v>#REF!</v>
      </c>
      <c r="M7" s="23" t="e">
        <f t="shared" si="1"/>
        <v>#REF!</v>
      </c>
      <c r="N7" s="23" t="e">
        <f t="shared" si="1"/>
        <v>#REF!</v>
      </c>
      <c r="O7" s="23" t="e">
        <f t="shared" si="1"/>
        <v>#REF!</v>
      </c>
      <c r="P7" s="23"/>
      <c r="Q7" s="22"/>
      <c r="R7" s="27"/>
      <c r="S7" s="49"/>
      <c r="T7" s="3"/>
    </row>
    <row r="8" spans="1:22">
      <c r="A8" s="24"/>
      <c r="B8" s="72" t="s">
        <v>6</v>
      </c>
      <c r="C8" s="20"/>
      <c r="D8" s="20"/>
      <c r="E8" s="20"/>
      <c r="F8" s="20"/>
      <c r="G8" s="20"/>
      <c r="H8" s="21">
        <f t="shared" ref="H8:P8" si="2">H13+H138+H168+H248+H293+H313+H413+H478+H493+H528+H578+H633+H693+H728</f>
        <v>1376172566.8600001</v>
      </c>
      <c r="I8" s="21" t="e">
        <f t="shared" si="2"/>
        <v>#REF!</v>
      </c>
      <c r="J8" s="21" t="e">
        <f t="shared" si="2"/>
        <v>#REF!</v>
      </c>
      <c r="K8" s="21" t="e">
        <f t="shared" si="2"/>
        <v>#REF!</v>
      </c>
      <c r="L8" s="21" t="e">
        <f t="shared" si="2"/>
        <v>#REF!</v>
      </c>
      <c r="M8" s="21" t="e">
        <f t="shared" si="2"/>
        <v>#REF!</v>
      </c>
      <c r="N8" s="21" t="e">
        <f t="shared" si="2"/>
        <v>#REF!</v>
      </c>
      <c r="O8" s="21" t="e">
        <f t="shared" si="2"/>
        <v>#REF!</v>
      </c>
      <c r="P8" s="21">
        <f t="shared" si="2"/>
        <v>1054452527.74</v>
      </c>
      <c r="Q8" s="22"/>
      <c r="R8" s="27">
        <f t="shared" ref="R8:R96" si="3">P8/H8*100</f>
        <v>76.622115069909739</v>
      </c>
      <c r="S8" s="49"/>
      <c r="T8" s="3"/>
      <c r="U8" s="3"/>
    </row>
    <row r="9" spans="1:22">
      <c r="A9" s="24"/>
      <c r="B9" s="72" t="s">
        <v>7</v>
      </c>
      <c r="C9" s="20"/>
      <c r="D9" s="20"/>
      <c r="E9" s="20"/>
      <c r="F9" s="20"/>
      <c r="G9" s="20"/>
      <c r="H9" s="21">
        <f t="shared" ref="H9:P9" si="4">H14+H139+H169+H249+H294+H314+H414+H479+H494+H529+H579+H634+H694+H729</f>
        <v>5075632264.0100002</v>
      </c>
      <c r="I9" s="21" t="e">
        <f t="shared" si="4"/>
        <v>#REF!</v>
      </c>
      <c r="J9" s="21" t="e">
        <f t="shared" si="4"/>
        <v>#REF!</v>
      </c>
      <c r="K9" s="21" t="e">
        <f t="shared" si="4"/>
        <v>#REF!</v>
      </c>
      <c r="L9" s="21" t="e">
        <f t="shared" si="4"/>
        <v>#REF!</v>
      </c>
      <c r="M9" s="21" t="e">
        <f t="shared" si="4"/>
        <v>#REF!</v>
      </c>
      <c r="N9" s="21" t="e">
        <f t="shared" si="4"/>
        <v>#REF!</v>
      </c>
      <c r="O9" s="21" t="e">
        <f t="shared" si="4"/>
        <v>#REF!</v>
      </c>
      <c r="P9" s="21">
        <f t="shared" si="4"/>
        <v>4236704303.0200005</v>
      </c>
      <c r="Q9" s="21" t="e">
        <f>Q14+Q139+Q169+Q249+Q294+Q314+Q414+Q479+Q494+Q529+Q579+Q634+Q694+Q729+#REF!+#REF!+#REF!</f>
        <v>#REF!</v>
      </c>
      <c r="R9" s="27">
        <f t="shared" si="3"/>
        <v>83.471458975887174</v>
      </c>
      <c r="S9" s="49"/>
      <c r="T9" s="3"/>
      <c r="U9" s="3"/>
      <c r="V9" s="3"/>
    </row>
    <row r="10" spans="1:22">
      <c r="A10" s="24"/>
      <c r="B10" s="72" t="s">
        <v>8</v>
      </c>
      <c r="C10" s="20"/>
      <c r="D10" s="20"/>
      <c r="E10" s="20"/>
      <c r="F10" s="20"/>
      <c r="G10" s="20"/>
      <c r="H10" s="21">
        <f t="shared" ref="H10:P10" si="5">H15+H140+H170+H250+H295+H315+H415+H480+H495+H530+H580+H635+H695+H730</f>
        <v>4109083600</v>
      </c>
      <c r="I10" s="21">
        <f t="shared" ca="1" si="5"/>
        <v>4014992200</v>
      </c>
      <c r="J10" s="21">
        <f t="shared" ca="1" si="5"/>
        <v>4014992200</v>
      </c>
      <c r="K10" s="21">
        <f t="shared" ca="1" si="5"/>
        <v>4014992200</v>
      </c>
      <c r="L10" s="21">
        <f t="shared" ca="1" si="5"/>
        <v>4014992200</v>
      </c>
      <c r="M10" s="21">
        <f t="shared" ca="1" si="5"/>
        <v>4014992200</v>
      </c>
      <c r="N10" s="21">
        <f t="shared" ca="1" si="5"/>
        <v>4014992200</v>
      </c>
      <c r="O10" s="21">
        <f t="shared" ca="1" si="5"/>
        <v>4014992200</v>
      </c>
      <c r="P10" s="21">
        <f t="shared" si="5"/>
        <v>3610870924.3600006</v>
      </c>
      <c r="Q10" s="21" t="e">
        <f>Q15+Q140+Q170+Q250+Q295+Q315+Q415+Q495+Q530+Q580+Q635+Q695+Q730+#REF!</f>
        <v>#REF!</v>
      </c>
      <c r="R10" s="27">
        <f t="shared" si="3"/>
        <v>87.875333671965222</v>
      </c>
      <c r="S10" s="49"/>
      <c r="T10" s="3"/>
      <c r="U10" s="3"/>
    </row>
    <row r="11" spans="1:22" s="14" customFormat="1" ht="48" customHeight="1">
      <c r="A11" s="25" t="s">
        <v>9</v>
      </c>
      <c r="B11" s="73" t="s">
        <v>141</v>
      </c>
      <c r="C11" s="26"/>
      <c r="D11" s="26"/>
      <c r="E11" s="26"/>
      <c r="F11" s="26"/>
      <c r="G11" s="6">
        <v>0</v>
      </c>
      <c r="H11" s="6">
        <f>H13+H14+H15</f>
        <v>2229910732.5600004</v>
      </c>
      <c r="I11" s="6">
        <f t="shared" ref="I11:P11" ca="1" si="6">I13+I14+I15</f>
        <v>11100000</v>
      </c>
      <c r="J11" s="6">
        <f t="shared" ca="1" si="6"/>
        <v>11100000</v>
      </c>
      <c r="K11" s="6">
        <f t="shared" ca="1" si="6"/>
        <v>11100000</v>
      </c>
      <c r="L11" s="6">
        <f t="shared" ca="1" si="6"/>
        <v>11100000</v>
      </c>
      <c r="M11" s="6">
        <f t="shared" ca="1" si="6"/>
        <v>11100000</v>
      </c>
      <c r="N11" s="6">
        <f t="shared" ca="1" si="6"/>
        <v>11100000</v>
      </c>
      <c r="O11" s="6">
        <f t="shared" ca="1" si="6"/>
        <v>11100000</v>
      </c>
      <c r="P11" s="6">
        <f t="shared" si="6"/>
        <v>1885591695.21</v>
      </c>
      <c r="Q11" s="6">
        <v>328337439.54000002</v>
      </c>
      <c r="R11" s="27">
        <f t="shared" si="3"/>
        <v>84.559066319452512</v>
      </c>
      <c r="S11" s="13">
        <v>0</v>
      </c>
      <c r="T11" s="15"/>
    </row>
    <row r="12" spans="1:22">
      <c r="A12" s="25"/>
      <c r="B12" s="46" t="s">
        <v>5</v>
      </c>
      <c r="C12" s="26"/>
      <c r="D12" s="26"/>
      <c r="E12" s="26"/>
      <c r="F12" s="2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27"/>
      <c r="S12" s="4"/>
    </row>
    <row r="13" spans="1:22">
      <c r="A13" s="25"/>
      <c r="B13" s="73" t="s">
        <v>6</v>
      </c>
      <c r="C13" s="26"/>
      <c r="D13" s="26"/>
      <c r="E13" s="26"/>
      <c r="F13" s="26"/>
      <c r="G13" s="6"/>
      <c r="H13" s="6">
        <f t="shared" ref="H13:P13" si="7">H18+H43+H63+H98+H108+H118+H128+H53+H83</f>
        <v>285652921.67000002</v>
      </c>
      <c r="I13" s="6">
        <f t="shared" si="7"/>
        <v>11100000</v>
      </c>
      <c r="J13" s="6">
        <f t="shared" si="7"/>
        <v>11100000</v>
      </c>
      <c r="K13" s="6">
        <f t="shared" si="7"/>
        <v>11100000</v>
      </c>
      <c r="L13" s="6">
        <f t="shared" si="7"/>
        <v>11100000</v>
      </c>
      <c r="M13" s="6">
        <f t="shared" si="7"/>
        <v>11100000</v>
      </c>
      <c r="N13" s="6">
        <f t="shared" si="7"/>
        <v>11100000</v>
      </c>
      <c r="O13" s="6">
        <f t="shared" si="7"/>
        <v>11100000</v>
      </c>
      <c r="P13" s="6">
        <f t="shared" si="7"/>
        <v>162986878.38</v>
      </c>
      <c r="Q13" s="6"/>
      <c r="R13" s="27">
        <f t="shared" si="3"/>
        <v>57.057661944130324</v>
      </c>
      <c r="S13" s="4"/>
      <c r="T13" s="3"/>
      <c r="U13" s="3"/>
    </row>
    <row r="14" spans="1:22">
      <c r="A14" s="25"/>
      <c r="B14" s="73" t="s">
        <v>7</v>
      </c>
      <c r="C14" s="26"/>
      <c r="D14" s="26"/>
      <c r="E14" s="26"/>
      <c r="F14" s="26"/>
      <c r="G14" s="6"/>
      <c r="H14" s="6">
        <f>H19+H44+H64+H99+H109+H119+H129+H54+H84</f>
        <v>1124777232.95</v>
      </c>
      <c r="I14" s="6">
        <f t="shared" ref="I14:O15" si="8">I19+I44+I64+I99+I109+I119+I129+I54</f>
        <v>0</v>
      </c>
      <c r="J14" s="6">
        <f t="shared" si="8"/>
        <v>0</v>
      </c>
      <c r="K14" s="6">
        <f t="shared" si="8"/>
        <v>0</v>
      </c>
      <c r="L14" s="6">
        <f t="shared" si="8"/>
        <v>0</v>
      </c>
      <c r="M14" s="6">
        <f t="shared" si="8"/>
        <v>0</v>
      </c>
      <c r="N14" s="6">
        <f t="shared" si="8"/>
        <v>0</v>
      </c>
      <c r="O14" s="6">
        <f t="shared" si="8"/>
        <v>0</v>
      </c>
      <c r="P14" s="6">
        <f>P19+P44+P64+P99+P109+P119+P129+P54+P84</f>
        <v>1014650935.61</v>
      </c>
      <c r="Q14" s="6"/>
      <c r="R14" s="27">
        <f>P14/H14*100</f>
        <v>90.209057036906131</v>
      </c>
      <c r="S14" s="4"/>
      <c r="T14" s="3"/>
    </row>
    <row r="15" spans="1:22">
      <c r="A15" s="25"/>
      <c r="B15" s="73" t="s">
        <v>8</v>
      </c>
      <c r="C15" s="26"/>
      <c r="D15" s="26"/>
      <c r="E15" s="26"/>
      <c r="F15" s="26"/>
      <c r="G15" s="6"/>
      <c r="H15" s="6">
        <f>H20+H45+H65+H100+H110+H120+H130+H55+H85</f>
        <v>819480577.94000006</v>
      </c>
      <c r="I15" s="6">
        <f t="shared" ca="1" si="8"/>
        <v>0</v>
      </c>
      <c r="J15" s="6">
        <f t="shared" ca="1" si="8"/>
        <v>0</v>
      </c>
      <c r="K15" s="6">
        <f t="shared" ca="1" si="8"/>
        <v>0</v>
      </c>
      <c r="L15" s="6">
        <f t="shared" ca="1" si="8"/>
        <v>0</v>
      </c>
      <c r="M15" s="6">
        <f t="shared" ca="1" si="8"/>
        <v>0</v>
      </c>
      <c r="N15" s="6">
        <f t="shared" ca="1" si="8"/>
        <v>0</v>
      </c>
      <c r="O15" s="6">
        <f t="shared" ca="1" si="8"/>
        <v>0</v>
      </c>
      <c r="P15" s="6">
        <f>P20+P45+P65+P100+P110+P120+P130+P55+P85</f>
        <v>707953881.22000003</v>
      </c>
      <c r="Q15" s="6"/>
      <c r="R15" s="27">
        <f>P15/H15*100</f>
        <v>86.390562543854983</v>
      </c>
      <c r="S15" s="4"/>
      <c r="T15" s="3"/>
    </row>
    <row r="16" spans="1:22" ht="30" customHeight="1" outlineLevel="1">
      <c r="A16" s="24" t="s">
        <v>10</v>
      </c>
      <c r="B16" s="46" t="s">
        <v>11</v>
      </c>
      <c r="C16" s="26"/>
      <c r="D16" s="26"/>
      <c r="E16" s="26"/>
      <c r="F16" s="26"/>
      <c r="G16" s="5">
        <v>0</v>
      </c>
      <c r="H16" s="5">
        <f>H18+H19+H20</f>
        <v>628705747.45000005</v>
      </c>
      <c r="I16" s="5">
        <f t="shared" ref="I16:O16" ca="1" si="9">I18+I19+I20</f>
        <v>11100000</v>
      </c>
      <c r="J16" s="5">
        <f t="shared" ca="1" si="9"/>
        <v>11100000</v>
      </c>
      <c r="K16" s="5">
        <f t="shared" ca="1" si="9"/>
        <v>11100000</v>
      </c>
      <c r="L16" s="5">
        <f t="shared" ca="1" si="9"/>
        <v>11100000</v>
      </c>
      <c r="M16" s="5">
        <f t="shared" ca="1" si="9"/>
        <v>11100000</v>
      </c>
      <c r="N16" s="5">
        <f t="shared" ca="1" si="9"/>
        <v>11100000</v>
      </c>
      <c r="O16" s="5">
        <f t="shared" ca="1" si="9"/>
        <v>11100000</v>
      </c>
      <c r="P16" s="5">
        <f>P18+P19+P20</f>
        <v>460898423.20999998</v>
      </c>
      <c r="Q16" s="6">
        <v>41189.14</v>
      </c>
      <c r="R16" s="28">
        <f t="shared" si="3"/>
        <v>73.309083793075146</v>
      </c>
      <c r="S16" s="4">
        <v>0</v>
      </c>
      <c r="T16" s="3"/>
    </row>
    <row r="17" spans="1:20" outlineLevel="1">
      <c r="A17" s="24"/>
      <c r="B17" s="46" t="s">
        <v>5</v>
      </c>
      <c r="C17" s="26"/>
      <c r="D17" s="26"/>
      <c r="E17" s="26"/>
      <c r="F17" s="26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  <c r="R17" s="28"/>
      <c r="S17" s="4"/>
    </row>
    <row r="18" spans="1:20" outlineLevel="1">
      <c r="A18" s="24"/>
      <c r="B18" s="46" t="s">
        <v>6</v>
      </c>
      <c r="C18" s="26"/>
      <c r="D18" s="26"/>
      <c r="E18" s="26"/>
      <c r="F18" s="26"/>
      <c r="G18" s="5"/>
      <c r="H18" s="5">
        <f>H23+H28+H33+H38</f>
        <v>139523775</v>
      </c>
      <c r="I18" s="5">
        <f t="shared" ref="I18:P20" si="10">I23+I28+I33+I38</f>
        <v>11100000</v>
      </c>
      <c r="J18" s="5">
        <f t="shared" si="10"/>
        <v>11100000</v>
      </c>
      <c r="K18" s="5">
        <f t="shared" si="10"/>
        <v>11100000</v>
      </c>
      <c r="L18" s="5">
        <f t="shared" si="10"/>
        <v>11100000</v>
      </c>
      <c r="M18" s="5">
        <f t="shared" si="10"/>
        <v>11100000</v>
      </c>
      <c r="N18" s="5">
        <f t="shared" si="10"/>
        <v>11100000</v>
      </c>
      <c r="O18" s="5">
        <f t="shared" si="10"/>
        <v>11100000</v>
      </c>
      <c r="P18" s="5">
        <f t="shared" si="10"/>
        <v>22815356.530000001</v>
      </c>
      <c r="Q18" s="6"/>
      <c r="R18" s="28">
        <v>0</v>
      </c>
      <c r="S18" s="4"/>
      <c r="T18" s="3"/>
    </row>
    <row r="19" spans="1:20" outlineLevel="1">
      <c r="A19" s="24"/>
      <c r="B19" s="46" t="s">
        <v>7</v>
      </c>
      <c r="C19" s="26"/>
      <c r="D19" s="26"/>
      <c r="E19" s="26"/>
      <c r="F19" s="26"/>
      <c r="G19" s="5"/>
      <c r="H19" s="5">
        <f t="shared" ref="H19:H20" si="11">H24+H29+H34+H39</f>
        <v>10501788</v>
      </c>
      <c r="I19" s="5">
        <f t="shared" ref="I19:O20" si="12">I24+I29</f>
        <v>0</v>
      </c>
      <c r="J19" s="5">
        <f t="shared" si="12"/>
        <v>0</v>
      </c>
      <c r="K19" s="5">
        <f t="shared" si="12"/>
        <v>0</v>
      </c>
      <c r="L19" s="5">
        <f t="shared" si="12"/>
        <v>0</v>
      </c>
      <c r="M19" s="5">
        <f t="shared" si="12"/>
        <v>0</v>
      </c>
      <c r="N19" s="5">
        <f t="shared" si="12"/>
        <v>0</v>
      </c>
      <c r="O19" s="5">
        <f t="shared" si="12"/>
        <v>0</v>
      </c>
      <c r="P19" s="5">
        <f t="shared" si="10"/>
        <v>4576166.1500000004</v>
      </c>
      <c r="Q19" s="6"/>
      <c r="R19" s="28">
        <v>0</v>
      </c>
      <c r="S19" s="4"/>
    </row>
    <row r="20" spans="1:20" outlineLevel="1">
      <c r="A20" s="24"/>
      <c r="B20" s="46" t="s">
        <v>8</v>
      </c>
      <c r="C20" s="26"/>
      <c r="D20" s="26"/>
      <c r="E20" s="26"/>
      <c r="F20" s="26"/>
      <c r="G20" s="5"/>
      <c r="H20" s="5">
        <f t="shared" si="11"/>
        <v>478680184.45000005</v>
      </c>
      <c r="I20" s="5">
        <f t="shared" ca="1" si="12"/>
        <v>0</v>
      </c>
      <c r="J20" s="5">
        <f t="shared" ca="1" si="12"/>
        <v>0</v>
      </c>
      <c r="K20" s="5">
        <f t="shared" ca="1" si="12"/>
        <v>0</v>
      </c>
      <c r="L20" s="5">
        <f t="shared" ca="1" si="12"/>
        <v>0</v>
      </c>
      <c r="M20" s="5">
        <f t="shared" ca="1" si="12"/>
        <v>0</v>
      </c>
      <c r="N20" s="5">
        <f t="shared" ca="1" si="12"/>
        <v>0</v>
      </c>
      <c r="O20" s="5">
        <f t="shared" ca="1" si="12"/>
        <v>0</v>
      </c>
      <c r="P20" s="5">
        <f t="shared" si="10"/>
        <v>433506900.52999997</v>
      </c>
      <c r="Q20" s="6"/>
      <c r="R20" s="28">
        <f t="shared" si="3"/>
        <v>90.562950924759122</v>
      </c>
      <c r="S20" s="4"/>
    </row>
    <row r="21" spans="1:20" ht="62" outlineLevel="1">
      <c r="A21" s="24"/>
      <c r="B21" s="42" t="s">
        <v>12</v>
      </c>
      <c r="C21" s="26"/>
      <c r="D21" s="26"/>
      <c r="E21" s="26"/>
      <c r="F21" s="26"/>
      <c r="G21" s="5"/>
      <c r="H21" s="5">
        <f>H23+H24+H25</f>
        <v>47857725.409999996</v>
      </c>
      <c r="I21" s="5">
        <f t="shared" ref="I21:O21" si="13">I23+I24+I25</f>
        <v>5550000</v>
      </c>
      <c r="J21" s="5">
        <f t="shared" si="13"/>
        <v>5550000</v>
      </c>
      <c r="K21" s="5">
        <f t="shared" si="13"/>
        <v>5550000</v>
      </c>
      <c r="L21" s="5">
        <f t="shared" si="13"/>
        <v>5550000</v>
      </c>
      <c r="M21" s="5">
        <f t="shared" si="13"/>
        <v>5550000</v>
      </c>
      <c r="N21" s="5">
        <f t="shared" si="13"/>
        <v>5550000</v>
      </c>
      <c r="O21" s="5">
        <f t="shared" si="13"/>
        <v>5550000</v>
      </c>
      <c r="P21" s="5">
        <f>P23+P24+P25</f>
        <v>45729214.57</v>
      </c>
      <c r="Q21" s="6">
        <v>41189.14</v>
      </c>
      <c r="R21" s="28">
        <f t="shared" si="3"/>
        <v>95.552419548223583</v>
      </c>
      <c r="S21" s="4"/>
    </row>
    <row r="22" spans="1:20" outlineLevel="1">
      <c r="A22" s="24"/>
      <c r="B22" s="46" t="s">
        <v>5</v>
      </c>
      <c r="C22" s="26"/>
      <c r="D22" s="26"/>
      <c r="E22" s="26"/>
      <c r="F22" s="26"/>
      <c r="G22" s="5"/>
      <c r="H22" s="5"/>
      <c r="I22" s="5"/>
      <c r="J22" s="5"/>
      <c r="K22" s="5"/>
      <c r="L22" s="5"/>
      <c r="M22" s="5"/>
      <c r="N22" s="5"/>
      <c r="O22" s="5"/>
      <c r="P22" s="5"/>
      <c r="Q22" s="6"/>
      <c r="R22" s="28"/>
      <c r="S22" s="4"/>
    </row>
    <row r="23" spans="1:20" outlineLevel="1">
      <c r="A23" s="24"/>
      <c r="B23" s="46" t="s">
        <v>6</v>
      </c>
      <c r="C23" s="26"/>
      <c r="D23" s="26"/>
      <c r="E23" s="26"/>
      <c r="F23" s="26"/>
      <c r="G23" s="5"/>
      <c r="H23" s="5"/>
      <c r="I23" s="5">
        <v>5550000</v>
      </c>
      <c r="J23" s="5">
        <v>5550000</v>
      </c>
      <c r="K23" s="5">
        <v>5550000</v>
      </c>
      <c r="L23" s="5">
        <v>5550000</v>
      </c>
      <c r="M23" s="5">
        <v>5550000</v>
      </c>
      <c r="N23" s="5">
        <v>5550000</v>
      </c>
      <c r="O23" s="5">
        <v>5550000</v>
      </c>
      <c r="P23" s="5"/>
      <c r="Q23" s="6"/>
      <c r="R23" s="28"/>
      <c r="S23" s="4"/>
    </row>
    <row r="24" spans="1:20" outlineLevel="1">
      <c r="A24" s="24"/>
      <c r="B24" s="46" t="s">
        <v>7</v>
      </c>
      <c r="C24" s="26"/>
      <c r="D24" s="26"/>
      <c r="E24" s="26"/>
      <c r="F24" s="26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28"/>
      <c r="S24" s="4"/>
    </row>
    <row r="25" spans="1:20" outlineLevel="1">
      <c r="A25" s="24"/>
      <c r="B25" s="46" t="s">
        <v>8</v>
      </c>
      <c r="C25" s="26"/>
      <c r="D25" s="26"/>
      <c r="E25" s="26"/>
      <c r="F25" s="26"/>
      <c r="G25" s="5"/>
      <c r="H25" s="5">
        <v>47857725.409999996</v>
      </c>
      <c r="I25" s="5"/>
      <c r="J25" s="5"/>
      <c r="K25" s="5"/>
      <c r="L25" s="5"/>
      <c r="M25" s="5"/>
      <c r="N25" s="5"/>
      <c r="O25" s="5"/>
      <c r="P25" s="5">
        <v>45729214.57</v>
      </c>
      <c r="Q25" s="6"/>
      <c r="R25" s="28">
        <f t="shared" si="3"/>
        <v>95.552419548223583</v>
      </c>
      <c r="S25" s="4"/>
    </row>
    <row r="26" spans="1:20" ht="31" outlineLevel="1">
      <c r="A26" s="24"/>
      <c r="B26" s="42" t="s">
        <v>13</v>
      </c>
      <c r="C26" s="26"/>
      <c r="D26" s="26"/>
      <c r="E26" s="26"/>
      <c r="F26" s="26"/>
      <c r="G26" s="5"/>
      <c r="H26" s="5">
        <f>H28+H29+H30</f>
        <v>580398022.03999996</v>
      </c>
      <c r="I26" s="5">
        <f t="shared" ref="I26:P26" ca="1" si="14">I28+I29+I30</f>
        <v>581701008.03999996</v>
      </c>
      <c r="J26" s="5">
        <f t="shared" ca="1" si="14"/>
        <v>581701008.03999996</v>
      </c>
      <c r="K26" s="5">
        <f t="shared" ca="1" si="14"/>
        <v>581701008.03999996</v>
      </c>
      <c r="L26" s="5">
        <f t="shared" ca="1" si="14"/>
        <v>581701008.03999996</v>
      </c>
      <c r="M26" s="5">
        <f t="shared" ca="1" si="14"/>
        <v>581701008.03999996</v>
      </c>
      <c r="N26" s="5">
        <f t="shared" ca="1" si="14"/>
        <v>581701008.03999996</v>
      </c>
      <c r="O26" s="5">
        <f t="shared" ca="1" si="14"/>
        <v>581701008.03999996</v>
      </c>
      <c r="P26" s="5">
        <f t="shared" si="14"/>
        <v>414719208.63999999</v>
      </c>
      <c r="Q26" s="6">
        <v>41189.14</v>
      </c>
      <c r="R26" s="28">
        <f t="shared" si="3"/>
        <v>71.454276701759383</v>
      </c>
      <c r="S26" s="4"/>
    </row>
    <row r="27" spans="1:20" outlineLevel="1">
      <c r="A27" s="24"/>
      <c r="B27" s="46" t="s">
        <v>5</v>
      </c>
      <c r="C27" s="26"/>
      <c r="D27" s="26"/>
      <c r="E27" s="26"/>
      <c r="F27" s="26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28"/>
      <c r="S27" s="4"/>
    </row>
    <row r="28" spans="1:20" outlineLevel="1">
      <c r="A28" s="24"/>
      <c r="B28" s="46" t="s">
        <v>6</v>
      </c>
      <c r="C28" s="26"/>
      <c r="D28" s="26"/>
      <c r="E28" s="26"/>
      <c r="F28" s="26"/>
      <c r="G28" s="5"/>
      <c r="H28" s="5">
        <v>139523775</v>
      </c>
      <c r="I28" s="5">
        <v>5550000</v>
      </c>
      <c r="J28" s="5">
        <v>5550000</v>
      </c>
      <c r="K28" s="5">
        <v>5550000</v>
      </c>
      <c r="L28" s="5">
        <v>5550000</v>
      </c>
      <c r="M28" s="5">
        <v>5550000</v>
      </c>
      <c r="N28" s="5">
        <v>5550000</v>
      </c>
      <c r="O28" s="5">
        <v>5550000</v>
      </c>
      <c r="P28" s="5">
        <v>22815356.530000001</v>
      </c>
      <c r="Q28" s="6"/>
      <c r="R28" s="28">
        <f t="shared" si="3"/>
        <v>16.352307361236466</v>
      </c>
      <c r="S28" s="4"/>
      <c r="T28" s="3"/>
    </row>
    <row r="29" spans="1:20" outlineLevel="1">
      <c r="A29" s="24"/>
      <c r="B29" s="46" t="s">
        <v>7</v>
      </c>
      <c r="C29" s="26"/>
      <c r="D29" s="26"/>
      <c r="E29" s="26"/>
      <c r="F29" s="26"/>
      <c r="G29" s="5"/>
      <c r="H29" s="5">
        <v>10501788</v>
      </c>
      <c r="I29" s="5"/>
      <c r="J29" s="5"/>
      <c r="K29" s="5"/>
      <c r="L29" s="5"/>
      <c r="M29" s="5"/>
      <c r="N29" s="5"/>
      <c r="O29" s="5"/>
      <c r="P29" s="5">
        <v>4576166.1500000004</v>
      </c>
      <c r="Q29" s="6"/>
      <c r="R29" s="28">
        <f t="shared" si="3"/>
        <v>43.575114542399831</v>
      </c>
      <c r="S29" s="4"/>
      <c r="T29" s="3"/>
    </row>
    <row r="30" spans="1:20" outlineLevel="1">
      <c r="A30" s="24"/>
      <c r="B30" s="46" t="s">
        <v>8</v>
      </c>
      <c r="C30" s="26"/>
      <c r="D30" s="26"/>
      <c r="E30" s="26"/>
      <c r="F30" s="26"/>
      <c r="G30" s="5"/>
      <c r="H30" s="5">
        <v>430372459.04000002</v>
      </c>
      <c r="I30" s="5">
        <f t="shared" ref="I30:O30" ca="1" si="15">I26-I28-I29</f>
        <v>432180460.24000001</v>
      </c>
      <c r="J30" s="5">
        <f t="shared" ca="1" si="15"/>
        <v>432180460.24000001</v>
      </c>
      <c r="K30" s="5">
        <f t="shared" ca="1" si="15"/>
        <v>432180460.24000001</v>
      </c>
      <c r="L30" s="5">
        <f t="shared" ca="1" si="15"/>
        <v>432180460.24000001</v>
      </c>
      <c r="M30" s="5">
        <f t="shared" ca="1" si="15"/>
        <v>432180460.24000001</v>
      </c>
      <c r="N30" s="5">
        <f t="shared" ca="1" si="15"/>
        <v>432180460.24000001</v>
      </c>
      <c r="O30" s="5">
        <f t="shared" ca="1" si="15"/>
        <v>432180460.24000001</v>
      </c>
      <c r="P30" s="5">
        <v>387327685.95999998</v>
      </c>
      <c r="Q30" s="6"/>
      <c r="R30" s="28">
        <f>P30/H30*100</f>
        <v>89.998251008901264</v>
      </c>
      <c r="S30" s="4"/>
    </row>
    <row r="31" spans="1:20" ht="31" outlineLevel="1">
      <c r="A31" s="24"/>
      <c r="B31" s="42" t="s">
        <v>142</v>
      </c>
      <c r="C31" s="26"/>
      <c r="D31" s="26"/>
      <c r="E31" s="26"/>
      <c r="F31" s="26"/>
      <c r="G31" s="5"/>
      <c r="H31" s="5">
        <f>H33+H34+H35</f>
        <v>0</v>
      </c>
      <c r="I31" s="5">
        <f t="shared" ref="I31:O31" si="16">I33+I34+I35</f>
        <v>0</v>
      </c>
      <c r="J31" s="5">
        <f t="shared" si="16"/>
        <v>0</v>
      </c>
      <c r="K31" s="5">
        <f t="shared" si="16"/>
        <v>0</v>
      </c>
      <c r="L31" s="5">
        <f t="shared" si="16"/>
        <v>0</v>
      </c>
      <c r="M31" s="5">
        <f t="shared" si="16"/>
        <v>0</v>
      </c>
      <c r="N31" s="5">
        <f t="shared" si="16"/>
        <v>0</v>
      </c>
      <c r="O31" s="5">
        <f t="shared" si="16"/>
        <v>0</v>
      </c>
      <c r="P31" s="5">
        <f>P33+P34+P35</f>
        <v>0</v>
      </c>
      <c r="Q31" s="6">
        <v>41189.14</v>
      </c>
      <c r="R31" s="28" t="e">
        <f t="shared" si="3"/>
        <v>#DIV/0!</v>
      </c>
      <c r="S31" s="4"/>
    </row>
    <row r="32" spans="1:20" outlineLevel="1">
      <c r="A32" s="24"/>
      <c r="B32" s="46" t="s">
        <v>5</v>
      </c>
      <c r="C32" s="26"/>
      <c r="D32" s="26"/>
      <c r="E32" s="26"/>
      <c r="F32" s="26"/>
      <c r="G32" s="5"/>
      <c r="H32" s="5"/>
      <c r="I32" s="5"/>
      <c r="J32" s="5"/>
      <c r="K32" s="5"/>
      <c r="L32" s="5"/>
      <c r="M32" s="5"/>
      <c r="N32" s="5"/>
      <c r="O32" s="5"/>
      <c r="P32" s="29"/>
      <c r="Q32" s="6"/>
      <c r="R32" s="28"/>
      <c r="S32" s="4"/>
    </row>
    <row r="33" spans="1:21" outlineLevel="1">
      <c r="A33" s="24"/>
      <c r="B33" s="46" t="s">
        <v>6</v>
      </c>
      <c r="C33" s="26"/>
      <c r="D33" s="26"/>
      <c r="E33" s="26"/>
      <c r="F33" s="26"/>
      <c r="G33" s="5"/>
      <c r="H33" s="5"/>
      <c r="I33" s="5"/>
      <c r="J33" s="5"/>
      <c r="K33" s="5"/>
      <c r="L33" s="5"/>
      <c r="M33" s="5"/>
      <c r="N33" s="5"/>
      <c r="O33" s="5"/>
      <c r="P33" s="29"/>
      <c r="Q33" s="6"/>
      <c r="R33" s="28"/>
      <c r="S33" s="4"/>
    </row>
    <row r="34" spans="1:21" outlineLevel="1">
      <c r="A34" s="24"/>
      <c r="B34" s="46" t="s">
        <v>7</v>
      </c>
      <c r="C34" s="26"/>
      <c r="D34" s="26"/>
      <c r="E34" s="26"/>
      <c r="F34" s="26"/>
      <c r="G34" s="5"/>
      <c r="H34" s="5"/>
      <c r="I34" s="5"/>
      <c r="J34" s="5"/>
      <c r="K34" s="5"/>
      <c r="L34" s="5"/>
      <c r="M34" s="5"/>
      <c r="N34" s="5"/>
      <c r="O34" s="5"/>
      <c r="P34" s="29"/>
      <c r="Q34" s="6"/>
      <c r="R34" s="28"/>
      <c r="S34" s="4"/>
    </row>
    <row r="35" spans="1:21" outlineLevel="1">
      <c r="A35" s="24"/>
      <c r="B35" s="46" t="s">
        <v>8</v>
      </c>
      <c r="C35" s="26"/>
      <c r="D35" s="26"/>
      <c r="E35" s="26"/>
      <c r="F35" s="26"/>
      <c r="G35" s="5"/>
      <c r="H35" s="43">
        <v>0</v>
      </c>
      <c r="I35" s="5"/>
      <c r="J35" s="5"/>
      <c r="K35" s="5"/>
      <c r="L35" s="5"/>
      <c r="M35" s="5"/>
      <c r="N35" s="5"/>
      <c r="O35" s="5"/>
      <c r="P35" s="29">
        <v>0</v>
      </c>
      <c r="Q35" s="6"/>
      <c r="R35" s="28" t="e">
        <f t="shared" si="3"/>
        <v>#DIV/0!</v>
      </c>
      <c r="S35" s="4"/>
    </row>
    <row r="36" spans="1:21" ht="62" outlineLevel="1">
      <c r="A36" s="24"/>
      <c r="B36" s="42" t="s">
        <v>190</v>
      </c>
      <c r="C36" s="26"/>
      <c r="D36" s="26"/>
      <c r="E36" s="26"/>
      <c r="F36" s="26"/>
      <c r="G36" s="5"/>
      <c r="H36" s="5">
        <f>H38+H39+H40</f>
        <v>450000</v>
      </c>
      <c r="I36" s="5">
        <f t="shared" ref="I36:O36" si="17">I38+I39+I40</f>
        <v>0</v>
      </c>
      <c r="J36" s="5">
        <f t="shared" si="17"/>
        <v>0</v>
      </c>
      <c r="K36" s="5">
        <f t="shared" si="17"/>
        <v>0</v>
      </c>
      <c r="L36" s="5">
        <f t="shared" si="17"/>
        <v>0</v>
      </c>
      <c r="M36" s="5">
        <f t="shared" si="17"/>
        <v>0</v>
      </c>
      <c r="N36" s="5">
        <f t="shared" si="17"/>
        <v>0</v>
      </c>
      <c r="O36" s="5">
        <f t="shared" si="17"/>
        <v>0</v>
      </c>
      <c r="P36" s="5">
        <f>P38+P39+P40</f>
        <v>450000</v>
      </c>
      <c r="Q36" s="6">
        <v>41189.14</v>
      </c>
      <c r="R36" s="28">
        <f t="shared" si="3"/>
        <v>100</v>
      </c>
      <c r="S36" s="4"/>
    </row>
    <row r="37" spans="1:21" outlineLevel="1">
      <c r="A37" s="24"/>
      <c r="B37" s="46" t="s">
        <v>5</v>
      </c>
      <c r="C37" s="26"/>
      <c r="D37" s="26"/>
      <c r="E37" s="26"/>
      <c r="F37" s="26"/>
      <c r="G37" s="5"/>
      <c r="H37" s="5"/>
      <c r="I37" s="5"/>
      <c r="J37" s="5"/>
      <c r="K37" s="5"/>
      <c r="L37" s="5"/>
      <c r="M37" s="5"/>
      <c r="N37" s="5"/>
      <c r="O37" s="5"/>
      <c r="P37" s="29"/>
      <c r="Q37" s="6"/>
      <c r="R37" s="28"/>
      <c r="S37" s="4"/>
    </row>
    <row r="38" spans="1:21" outlineLevel="1">
      <c r="A38" s="24"/>
      <c r="B38" s="46" t="s">
        <v>6</v>
      </c>
      <c r="C38" s="26"/>
      <c r="D38" s="26"/>
      <c r="E38" s="26"/>
      <c r="F38" s="26"/>
      <c r="G38" s="5"/>
      <c r="H38" s="5"/>
      <c r="I38" s="5"/>
      <c r="J38" s="5"/>
      <c r="K38" s="5"/>
      <c r="L38" s="5"/>
      <c r="M38" s="5"/>
      <c r="N38" s="5"/>
      <c r="O38" s="5"/>
      <c r="P38" s="29"/>
      <c r="Q38" s="6"/>
      <c r="R38" s="28"/>
      <c r="S38" s="4"/>
    </row>
    <row r="39" spans="1:21" outlineLevel="1">
      <c r="A39" s="24"/>
      <c r="B39" s="46" t="s">
        <v>7</v>
      </c>
      <c r="C39" s="26"/>
      <c r="D39" s="26"/>
      <c r="E39" s="26"/>
      <c r="F39" s="26"/>
      <c r="G39" s="5"/>
      <c r="H39" s="5"/>
      <c r="I39" s="5"/>
      <c r="J39" s="5"/>
      <c r="K39" s="5"/>
      <c r="L39" s="5"/>
      <c r="M39" s="5"/>
      <c r="N39" s="5"/>
      <c r="O39" s="5"/>
      <c r="P39" s="29"/>
      <c r="Q39" s="6"/>
      <c r="R39" s="28"/>
      <c r="S39" s="4"/>
    </row>
    <row r="40" spans="1:21" outlineLevel="1">
      <c r="A40" s="24"/>
      <c r="B40" s="46" t="s">
        <v>8</v>
      </c>
      <c r="C40" s="26"/>
      <c r="D40" s="26"/>
      <c r="E40" s="26"/>
      <c r="F40" s="26"/>
      <c r="G40" s="5"/>
      <c r="H40" s="5">
        <v>450000</v>
      </c>
      <c r="I40" s="5"/>
      <c r="J40" s="5"/>
      <c r="K40" s="5"/>
      <c r="L40" s="5"/>
      <c r="M40" s="5"/>
      <c r="N40" s="5"/>
      <c r="O40" s="5"/>
      <c r="P40" s="29">
        <v>450000</v>
      </c>
      <c r="Q40" s="6"/>
      <c r="R40" s="28">
        <v>0</v>
      </c>
      <c r="S40" s="4"/>
    </row>
    <row r="41" spans="1:21" ht="31" outlineLevel="1">
      <c r="A41" s="24" t="s">
        <v>14</v>
      </c>
      <c r="B41" s="46" t="s">
        <v>15</v>
      </c>
      <c r="C41" s="26"/>
      <c r="D41" s="26"/>
      <c r="E41" s="26"/>
      <c r="F41" s="26"/>
      <c r="G41" s="5">
        <v>0</v>
      </c>
      <c r="H41" s="5">
        <f>H43+H44+H45</f>
        <v>59698424</v>
      </c>
      <c r="I41" s="5">
        <f t="shared" ref="I41:O41" si="18">I43+I44+I45</f>
        <v>0</v>
      </c>
      <c r="J41" s="5">
        <f t="shared" si="18"/>
        <v>0</v>
      </c>
      <c r="K41" s="5">
        <f t="shared" si="18"/>
        <v>0</v>
      </c>
      <c r="L41" s="5">
        <f t="shared" si="18"/>
        <v>0</v>
      </c>
      <c r="M41" s="5">
        <f t="shared" si="18"/>
        <v>0</v>
      </c>
      <c r="N41" s="5">
        <f t="shared" si="18"/>
        <v>0</v>
      </c>
      <c r="O41" s="5">
        <f t="shared" si="18"/>
        <v>0</v>
      </c>
      <c r="P41" s="5">
        <f>P43+P44+P45</f>
        <v>45907589</v>
      </c>
      <c r="Q41" s="6">
        <v>0</v>
      </c>
      <c r="R41" s="28">
        <f t="shared" si="3"/>
        <v>76.899164038233238</v>
      </c>
      <c r="S41" s="4">
        <v>0</v>
      </c>
    </row>
    <row r="42" spans="1:21" outlineLevel="1">
      <c r="A42" s="24"/>
      <c r="B42" s="46" t="s">
        <v>5</v>
      </c>
      <c r="C42" s="26"/>
      <c r="D42" s="26"/>
      <c r="E42" s="26"/>
      <c r="F42" s="26"/>
      <c r="G42" s="5"/>
      <c r="H42" s="5"/>
      <c r="I42" s="5"/>
      <c r="J42" s="5"/>
      <c r="K42" s="5"/>
      <c r="L42" s="5"/>
      <c r="M42" s="5"/>
      <c r="N42" s="5"/>
      <c r="O42" s="5"/>
      <c r="P42" s="9"/>
      <c r="Q42" s="6"/>
      <c r="R42" s="28"/>
      <c r="S42" s="4"/>
    </row>
    <row r="43" spans="1:21" outlineLevel="1">
      <c r="A43" s="24"/>
      <c r="B43" s="46" t="s">
        <v>6</v>
      </c>
      <c r="C43" s="26"/>
      <c r="D43" s="26"/>
      <c r="E43" s="26"/>
      <c r="F43" s="26"/>
      <c r="G43" s="5"/>
      <c r="H43" s="5">
        <f>H48</f>
        <v>26102124.309999999</v>
      </c>
      <c r="I43" s="5">
        <f t="shared" ref="I43:P45" si="19">I48</f>
        <v>0</v>
      </c>
      <c r="J43" s="5">
        <f t="shared" si="19"/>
        <v>0</v>
      </c>
      <c r="K43" s="5">
        <f t="shared" si="19"/>
        <v>0</v>
      </c>
      <c r="L43" s="5">
        <f t="shared" si="19"/>
        <v>0</v>
      </c>
      <c r="M43" s="5">
        <f t="shared" si="19"/>
        <v>0</v>
      </c>
      <c r="N43" s="5">
        <f t="shared" si="19"/>
        <v>0</v>
      </c>
      <c r="O43" s="5">
        <f t="shared" si="19"/>
        <v>0</v>
      </c>
      <c r="P43" s="5">
        <f t="shared" si="19"/>
        <v>20144499.489999998</v>
      </c>
      <c r="Q43" s="6"/>
      <c r="R43" s="28">
        <f t="shared" si="3"/>
        <v>77.17570896052483</v>
      </c>
      <c r="S43" s="4"/>
      <c r="T43" s="3"/>
      <c r="U43" s="3"/>
    </row>
    <row r="44" spans="1:21" outlineLevel="1">
      <c r="A44" s="24"/>
      <c r="B44" s="46" t="s">
        <v>7</v>
      </c>
      <c r="C44" s="26"/>
      <c r="D44" s="26"/>
      <c r="E44" s="26"/>
      <c r="F44" s="26"/>
      <c r="G44" s="5"/>
      <c r="H44" s="5">
        <f t="shared" ref="H44:H45" si="20">H49</f>
        <v>23540699.690000001</v>
      </c>
      <c r="I44" s="5">
        <f t="shared" si="19"/>
        <v>0</v>
      </c>
      <c r="J44" s="5">
        <f t="shared" si="19"/>
        <v>0</v>
      </c>
      <c r="K44" s="5">
        <f t="shared" si="19"/>
        <v>0</v>
      </c>
      <c r="L44" s="5">
        <f t="shared" si="19"/>
        <v>0</v>
      </c>
      <c r="M44" s="5">
        <f t="shared" si="19"/>
        <v>0</v>
      </c>
      <c r="N44" s="5">
        <f t="shared" si="19"/>
        <v>0</v>
      </c>
      <c r="O44" s="5">
        <f t="shared" si="19"/>
        <v>0</v>
      </c>
      <c r="P44" s="5">
        <f t="shared" si="19"/>
        <v>18167701.77</v>
      </c>
      <c r="Q44" s="6"/>
      <c r="R44" s="28">
        <f t="shared" si="3"/>
        <v>77.175708493140377</v>
      </c>
      <c r="S44" s="4"/>
      <c r="T44" s="3"/>
    </row>
    <row r="45" spans="1:21" outlineLevel="1">
      <c r="A45" s="24"/>
      <c r="B45" s="46" t="s">
        <v>8</v>
      </c>
      <c r="C45" s="26"/>
      <c r="D45" s="26"/>
      <c r="E45" s="26"/>
      <c r="F45" s="26"/>
      <c r="G45" s="5"/>
      <c r="H45" s="5">
        <f t="shared" si="20"/>
        <v>10055600</v>
      </c>
      <c r="I45" s="5">
        <f t="shared" si="19"/>
        <v>0</v>
      </c>
      <c r="J45" s="5">
        <f t="shared" si="19"/>
        <v>0</v>
      </c>
      <c r="K45" s="5">
        <f t="shared" si="19"/>
        <v>0</v>
      </c>
      <c r="L45" s="5">
        <f t="shared" si="19"/>
        <v>0</v>
      </c>
      <c r="M45" s="5">
        <f t="shared" si="19"/>
        <v>0</v>
      </c>
      <c r="N45" s="5">
        <f t="shared" si="19"/>
        <v>0</v>
      </c>
      <c r="O45" s="5">
        <f t="shared" si="19"/>
        <v>0</v>
      </c>
      <c r="P45" s="5">
        <f t="shared" si="19"/>
        <v>7595387.7400000002</v>
      </c>
      <c r="Q45" s="6"/>
      <c r="R45" s="28">
        <f t="shared" si="3"/>
        <v>75.533908866701154</v>
      </c>
      <c r="S45" s="4"/>
    </row>
    <row r="46" spans="1:21" ht="77.5" outlineLevel="1">
      <c r="A46" s="24"/>
      <c r="B46" s="42" t="s">
        <v>206</v>
      </c>
      <c r="C46" s="26"/>
      <c r="D46" s="26"/>
      <c r="E46" s="26"/>
      <c r="F46" s="26"/>
      <c r="G46" s="5"/>
      <c r="H46" s="5">
        <f>H48+H49+H50</f>
        <v>59698424</v>
      </c>
      <c r="I46" s="5">
        <f t="shared" ref="I46:O46" si="21">I48+I49+I50</f>
        <v>0</v>
      </c>
      <c r="J46" s="5">
        <f t="shared" si="21"/>
        <v>0</v>
      </c>
      <c r="K46" s="5">
        <f t="shared" si="21"/>
        <v>0</v>
      </c>
      <c r="L46" s="5">
        <f t="shared" si="21"/>
        <v>0</v>
      </c>
      <c r="M46" s="5">
        <f t="shared" si="21"/>
        <v>0</v>
      </c>
      <c r="N46" s="5">
        <f t="shared" si="21"/>
        <v>0</v>
      </c>
      <c r="O46" s="5">
        <f t="shared" si="21"/>
        <v>0</v>
      </c>
      <c r="P46" s="5">
        <f>P48+P49+P50</f>
        <v>45907589</v>
      </c>
      <c r="Q46" s="6">
        <v>41189.14</v>
      </c>
      <c r="R46" s="28">
        <f t="shared" si="3"/>
        <v>76.899164038233238</v>
      </c>
      <c r="S46" s="4"/>
    </row>
    <row r="47" spans="1:21" outlineLevel="1">
      <c r="A47" s="24"/>
      <c r="B47" s="46" t="s">
        <v>5</v>
      </c>
      <c r="C47" s="26"/>
      <c r="D47" s="26"/>
      <c r="E47" s="26"/>
      <c r="F47" s="26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28"/>
      <c r="S47" s="4"/>
    </row>
    <row r="48" spans="1:21" outlineLevel="1">
      <c r="A48" s="24"/>
      <c r="B48" s="46" t="s">
        <v>6</v>
      </c>
      <c r="C48" s="26"/>
      <c r="D48" s="26"/>
      <c r="E48" s="26"/>
      <c r="F48" s="26"/>
      <c r="G48" s="5"/>
      <c r="H48" s="5">
        <v>26102124.309999999</v>
      </c>
      <c r="I48" s="5"/>
      <c r="J48" s="5"/>
      <c r="K48" s="5"/>
      <c r="L48" s="5"/>
      <c r="M48" s="5"/>
      <c r="N48" s="5"/>
      <c r="O48" s="5"/>
      <c r="P48" s="5">
        <v>20144499.489999998</v>
      </c>
      <c r="Q48" s="6"/>
      <c r="R48" s="28">
        <f t="shared" si="3"/>
        <v>77.17570896052483</v>
      </c>
      <c r="S48" s="4"/>
      <c r="T48" s="3"/>
    </row>
    <row r="49" spans="1:20" outlineLevel="1">
      <c r="A49" s="24"/>
      <c r="B49" s="46" t="s">
        <v>7</v>
      </c>
      <c r="C49" s="26"/>
      <c r="D49" s="26"/>
      <c r="E49" s="26"/>
      <c r="F49" s="26"/>
      <c r="G49" s="5"/>
      <c r="H49" s="5">
        <v>23540699.690000001</v>
      </c>
      <c r="I49" s="5"/>
      <c r="J49" s="5"/>
      <c r="K49" s="5"/>
      <c r="L49" s="5"/>
      <c r="M49" s="5"/>
      <c r="N49" s="5"/>
      <c r="O49" s="5"/>
      <c r="P49" s="5">
        <v>18167701.77</v>
      </c>
      <c r="Q49" s="6"/>
      <c r="R49" s="28">
        <f t="shared" si="3"/>
        <v>77.175708493140377</v>
      </c>
      <c r="S49" s="4"/>
      <c r="T49" s="3"/>
    </row>
    <row r="50" spans="1:20" outlineLevel="1">
      <c r="A50" s="24"/>
      <c r="B50" s="46" t="s">
        <v>8</v>
      </c>
      <c r="C50" s="26"/>
      <c r="D50" s="26"/>
      <c r="E50" s="26"/>
      <c r="F50" s="26"/>
      <c r="G50" s="5"/>
      <c r="H50" s="5">
        <v>10055600</v>
      </c>
      <c r="I50" s="5"/>
      <c r="J50" s="5"/>
      <c r="K50" s="5"/>
      <c r="L50" s="5"/>
      <c r="M50" s="5"/>
      <c r="N50" s="5"/>
      <c r="O50" s="5"/>
      <c r="P50" s="5">
        <v>7595387.7400000002</v>
      </c>
      <c r="Q50" s="6"/>
      <c r="R50" s="28">
        <f t="shared" si="3"/>
        <v>75.533908866701154</v>
      </c>
      <c r="S50" s="4"/>
    </row>
    <row r="51" spans="1:20" outlineLevel="1">
      <c r="A51" s="24" t="s">
        <v>16</v>
      </c>
      <c r="B51" s="46" t="s">
        <v>17</v>
      </c>
      <c r="C51" s="26"/>
      <c r="D51" s="26"/>
      <c r="E51" s="26"/>
      <c r="F51" s="26"/>
      <c r="G51" s="5"/>
      <c r="H51" s="5">
        <f>H53+H54+H55</f>
        <v>12709414.77</v>
      </c>
      <c r="I51" s="5">
        <f t="shared" ref="I51:P51" si="22">I53+I54+I55</f>
        <v>0</v>
      </c>
      <c r="J51" s="5">
        <f t="shared" si="22"/>
        <v>0</v>
      </c>
      <c r="K51" s="5">
        <f t="shared" si="22"/>
        <v>0</v>
      </c>
      <c r="L51" s="5">
        <f t="shared" si="22"/>
        <v>0</v>
      </c>
      <c r="M51" s="5">
        <f t="shared" si="22"/>
        <v>0</v>
      </c>
      <c r="N51" s="5">
        <f t="shared" si="22"/>
        <v>0</v>
      </c>
      <c r="O51" s="5">
        <f t="shared" si="22"/>
        <v>0</v>
      </c>
      <c r="P51" s="5">
        <f t="shared" si="22"/>
        <v>12377126.949999999</v>
      </c>
      <c r="Q51" s="6">
        <v>41189.14</v>
      </c>
      <c r="R51" s="28">
        <f t="shared" si="3"/>
        <v>97.385498655812611</v>
      </c>
      <c r="S51" s="4"/>
    </row>
    <row r="52" spans="1:20" outlineLevel="1">
      <c r="A52" s="24"/>
      <c r="B52" s="46" t="s">
        <v>5</v>
      </c>
      <c r="C52" s="26"/>
      <c r="D52" s="26"/>
      <c r="E52" s="26"/>
      <c r="F52" s="26"/>
      <c r="G52" s="5"/>
      <c r="H52" s="5"/>
      <c r="I52" s="5"/>
      <c r="J52" s="5"/>
      <c r="K52" s="5"/>
      <c r="L52" s="5"/>
      <c r="M52" s="5"/>
      <c r="N52" s="5"/>
      <c r="O52" s="5"/>
      <c r="P52" s="5"/>
      <c r="Q52" s="6"/>
      <c r="R52" s="28"/>
      <c r="S52" s="4"/>
    </row>
    <row r="53" spans="1:20" outlineLevel="1">
      <c r="A53" s="24"/>
      <c r="B53" s="46" t="s">
        <v>6</v>
      </c>
      <c r="C53" s="26"/>
      <c r="D53" s="26"/>
      <c r="E53" s="26"/>
      <c r="F53" s="26"/>
      <c r="G53" s="5"/>
      <c r="H53" s="5">
        <f>H58</f>
        <v>0</v>
      </c>
      <c r="I53" s="5">
        <f t="shared" ref="I53:P55" si="23">I58</f>
        <v>0</v>
      </c>
      <c r="J53" s="5">
        <f t="shared" si="23"/>
        <v>0</v>
      </c>
      <c r="K53" s="5">
        <f t="shared" si="23"/>
        <v>0</v>
      </c>
      <c r="L53" s="5">
        <f t="shared" si="23"/>
        <v>0</v>
      </c>
      <c r="M53" s="5">
        <f t="shared" si="23"/>
        <v>0</v>
      </c>
      <c r="N53" s="5">
        <f t="shared" si="23"/>
        <v>0</v>
      </c>
      <c r="O53" s="5">
        <f t="shared" si="23"/>
        <v>0</v>
      </c>
      <c r="P53" s="5">
        <f t="shared" si="23"/>
        <v>0</v>
      </c>
      <c r="Q53" s="6"/>
      <c r="R53" s="28">
        <v>0</v>
      </c>
      <c r="S53" s="4"/>
    </row>
    <row r="54" spans="1:20" outlineLevel="1">
      <c r="A54" s="24"/>
      <c r="B54" s="46" t="s">
        <v>7</v>
      </c>
      <c r="C54" s="26"/>
      <c r="D54" s="26"/>
      <c r="E54" s="26"/>
      <c r="F54" s="26"/>
      <c r="G54" s="5"/>
      <c r="H54" s="5">
        <f t="shared" ref="H54:H55" si="24">H59</f>
        <v>0</v>
      </c>
      <c r="I54" s="5">
        <f t="shared" si="23"/>
        <v>0</v>
      </c>
      <c r="J54" s="5">
        <f t="shared" si="23"/>
        <v>0</v>
      </c>
      <c r="K54" s="5">
        <f t="shared" si="23"/>
        <v>0</v>
      </c>
      <c r="L54" s="5">
        <f t="shared" si="23"/>
        <v>0</v>
      </c>
      <c r="M54" s="5">
        <f t="shared" si="23"/>
        <v>0</v>
      </c>
      <c r="N54" s="5">
        <f t="shared" si="23"/>
        <v>0</v>
      </c>
      <c r="O54" s="5">
        <f t="shared" si="23"/>
        <v>0</v>
      </c>
      <c r="P54" s="5">
        <f t="shared" si="23"/>
        <v>0</v>
      </c>
      <c r="Q54" s="6"/>
      <c r="R54" s="28">
        <v>0</v>
      </c>
      <c r="S54" s="4"/>
    </row>
    <row r="55" spans="1:20" outlineLevel="1">
      <c r="A55" s="24"/>
      <c r="B55" s="46" t="s">
        <v>8</v>
      </c>
      <c r="C55" s="26"/>
      <c r="D55" s="26"/>
      <c r="E55" s="26"/>
      <c r="F55" s="26"/>
      <c r="G55" s="5"/>
      <c r="H55" s="5">
        <f t="shared" si="24"/>
        <v>12709414.77</v>
      </c>
      <c r="I55" s="5">
        <f t="shared" si="23"/>
        <v>0</v>
      </c>
      <c r="J55" s="5">
        <f t="shared" si="23"/>
        <v>0</v>
      </c>
      <c r="K55" s="5">
        <f t="shared" si="23"/>
        <v>0</v>
      </c>
      <c r="L55" s="5">
        <f t="shared" si="23"/>
        <v>0</v>
      </c>
      <c r="M55" s="5">
        <f t="shared" si="23"/>
        <v>0</v>
      </c>
      <c r="N55" s="5">
        <f t="shared" si="23"/>
        <v>0</v>
      </c>
      <c r="O55" s="5">
        <f t="shared" si="23"/>
        <v>0</v>
      </c>
      <c r="P55" s="5">
        <f t="shared" si="23"/>
        <v>12377126.949999999</v>
      </c>
      <c r="Q55" s="6"/>
      <c r="R55" s="28">
        <f t="shared" si="3"/>
        <v>97.385498655812611</v>
      </c>
      <c r="S55" s="4"/>
    </row>
    <row r="56" spans="1:20" ht="46.5" outlineLevel="1">
      <c r="A56" s="24"/>
      <c r="B56" s="42" t="s">
        <v>18</v>
      </c>
      <c r="C56" s="26"/>
      <c r="D56" s="26"/>
      <c r="E56" s="26"/>
      <c r="F56" s="26"/>
      <c r="G56" s="5"/>
      <c r="H56" s="5">
        <f>H58+H59+H60</f>
        <v>12709414.77</v>
      </c>
      <c r="I56" s="5">
        <f t="shared" ref="I56:O56" si="25">I58+I59+I60</f>
        <v>0</v>
      </c>
      <c r="J56" s="5">
        <f t="shared" si="25"/>
        <v>0</v>
      </c>
      <c r="K56" s="5">
        <f t="shared" si="25"/>
        <v>0</v>
      </c>
      <c r="L56" s="5">
        <f t="shared" si="25"/>
        <v>0</v>
      </c>
      <c r="M56" s="5">
        <f t="shared" si="25"/>
        <v>0</v>
      </c>
      <c r="N56" s="5">
        <f t="shared" si="25"/>
        <v>0</v>
      </c>
      <c r="O56" s="5">
        <f t="shared" si="25"/>
        <v>0</v>
      </c>
      <c r="P56" s="5">
        <f>P58+P59+P60</f>
        <v>12377126.949999999</v>
      </c>
      <c r="Q56" s="6">
        <v>41189.14</v>
      </c>
      <c r="R56" s="28">
        <f t="shared" si="3"/>
        <v>97.385498655812611</v>
      </c>
      <c r="S56" s="4"/>
    </row>
    <row r="57" spans="1:20" outlineLevel="1">
      <c r="A57" s="24"/>
      <c r="B57" s="46" t="s">
        <v>5</v>
      </c>
      <c r="C57" s="26"/>
      <c r="D57" s="26"/>
      <c r="E57" s="26"/>
      <c r="F57" s="26"/>
      <c r="G57" s="5"/>
      <c r="H57" s="5"/>
      <c r="I57" s="5"/>
      <c r="J57" s="5"/>
      <c r="K57" s="5"/>
      <c r="L57" s="5"/>
      <c r="M57" s="5"/>
      <c r="N57" s="5"/>
      <c r="O57" s="5"/>
      <c r="P57" s="5"/>
      <c r="Q57" s="6"/>
      <c r="R57" s="28"/>
      <c r="S57" s="4"/>
    </row>
    <row r="58" spans="1:20" outlineLevel="1">
      <c r="A58" s="24"/>
      <c r="B58" s="46" t="s">
        <v>6</v>
      </c>
      <c r="C58" s="26"/>
      <c r="D58" s="26"/>
      <c r="E58" s="26"/>
      <c r="F58" s="26"/>
      <c r="G58" s="5"/>
      <c r="H58" s="5"/>
      <c r="I58" s="5"/>
      <c r="J58" s="5"/>
      <c r="K58" s="5"/>
      <c r="L58" s="5"/>
      <c r="M58" s="5"/>
      <c r="N58" s="5"/>
      <c r="O58" s="5"/>
      <c r="P58" s="5"/>
      <c r="Q58" s="6"/>
      <c r="R58" s="28"/>
      <c r="S58" s="4"/>
    </row>
    <row r="59" spans="1:20" outlineLevel="1">
      <c r="A59" s="24"/>
      <c r="B59" s="46" t="s">
        <v>7</v>
      </c>
      <c r="C59" s="26"/>
      <c r="D59" s="26"/>
      <c r="E59" s="26"/>
      <c r="F59" s="26"/>
      <c r="G59" s="5"/>
      <c r="H59" s="5"/>
      <c r="I59" s="5"/>
      <c r="J59" s="5"/>
      <c r="K59" s="5"/>
      <c r="L59" s="5"/>
      <c r="M59" s="5"/>
      <c r="N59" s="5"/>
      <c r="O59" s="5"/>
      <c r="P59" s="5"/>
      <c r="Q59" s="6"/>
      <c r="R59" s="28"/>
      <c r="S59" s="4"/>
    </row>
    <row r="60" spans="1:20" outlineLevel="1">
      <c r="A60" s="24"/>
      <c r="B60" s="46" t="s">
        <v>8</v>
      </c>
      <c r="C60" s="26"/>
      <c r="D60" s="26"/>
      <c r="E60" s="26"/>
      <c r="F60" s="26"/>
      <c r="G60" s="5"/>
      <c r="H60" s="5">
        <v>12709414.77</v>
      </c>
      <c r="I60" s="5"/>
      <c r="J60" s="5"/>
      <c r="K60" s="5"/>
      <c r="L60" s="5"/>
      <c r="M60" s="5"/>
      <c r="N60" s="5"/>
      <c r="O60" s="5"/>
      <c r="P60" s="5">
        <v>12377126.949999999</v>
      </c>
      <c r="Q60" s="6"/>
      <c r="R60" s="28">
        <f t="shared" si="3"/>
        <v>97.385498655812611</v>
      </c>
      <c r="S60" s="4"/>
    </row>
    <row r="61" spans="1:20" outlineLevel="1">
      <c r="A61" s="24" t="s">
        <v>19</v>
      </c>
      <c r="B61" s="46" t="s">
        <v>20</v>
      </c>
      <c r="C61" s="26"/>
      <c r="D61" s="26"/>
      <c r="E61" s="26"/>
      <c r="F61" s="26"/>
      <c r="G61" s="5">
        <v>0</v>
      </c>
      <c r="H61" s="5">
        <f>H63+H64+H65</f>
        <v>181970376.07999998</v>
      </c>
      <c r="I61" s="5">
        <f t="shared" ref="I61:P61" ca="1" si="26">I63+I64+I65</f>
        <v>157926456</v>
      </c>
      <c r="J61" s="5">
        <f t="shared" ca="1" si="26"/>
        <v>157926456</v>
      </c>
      <c r="K61" s="5">
        <f t="shared" ca="1" si="26"/>
        <v>157926456</v>
      </c>
      <c r="L61" s="5">
        <f t="shared" ca="1" si="26"/>
        <v>157926456</v>
      </c>
      <c r="M61" s="5">
        <f t="shared" ca="1" si="26"/>
        <v>157926456</v>
      </c>
      <c r="N61" s="5">
        <f t="shared" ca="1" si="26"/>
        <v>157926456</v>
      </c>
      <c r="O61" s="5">
        <f t="shared" ca="1" si="26"/>
        <v>157926456</v>
      </c>
      <c r="P61" s="5">
        <f t="shared" si="26"/>
        <v>177487414.95999998</v>
      </c>
      <c r="Q61" s="6">
        <v>41189.14</v>
      </c>
      <c r="R61" s="28">
        <f t="shared" si="3"/>
        <v>97.536433557718667</v>
      </c>
      <c r="S61" s="4">
        <v>0</v>
      </c>
    </row>
    <row r="62" spans="1:20" outlineLevel="1">
      <c r="A62" s="24"/>
      <c r="B62" s="46" t="s">
        <v>5</v>
      </c>
      <c r="C62" s="26"/>
      <c r="D62" s="26"/>
      <c r="E62" s="26"/>
      <c r="F62" s="26"/>
      <c r="G62" s="5"/>
      <c r="H62" s="5"/>
      <c r="I62" s="5"/>
      <c r="J62" s="5"/>
      <c r="K62" s="5"/>
      <c r="L62" s="5"/>
      <c r="M62" s="5"/>
      <c r="N62" s="5"/>
      <c r="O62" s="5"/>
      <c r="P62" s="5"/>
      <c r="Q62" s="6"/>
      <c r="R62" s="28"/>
      <c r="S62" s="4"/>
    </row>
    <row r="63" spans="1:20" outlineLevel="1">
      <c r="A63" s="24"/>
      <c r="B63" s="46" t="s">
        <v>6</v>
      </c>
      <c r="C63" s="26"/>
      <c r="D63" s="26"/>
      <c r="E63" s="26"/>
      <c r="F63" s="26"/>
      <c r="G63" s="5"/>
      <c r="H63" s="5">
        <f>H68+H73+H78</f>
        <v>100635022.36</v>
      </c>
      <c r="I63" s="5">
        <f t="shared" ref="I63:P65" si="27">I68+I73+I78</f>
        <v>0</v>
      </c>
      <c r="J63" s="5">
        <f t="shared" si="27"/>
        <v>0</v>
      </c>
      <c r="K63" s="5">
        <f t="shared" si="27"/>
        <v>0</v>
      </c>
      <c r="L63" s="5">
        <f t="shared" si="27"/>
        <v>0</v>
      </c>
      <c r="M63" s="5">
        <f t="shared" si="27"/>
        <v>0</v>
      </c>
      <c r="N63" s="5">
        <f t="shared" si="27"/>
        <v>0</v>
      </c>
      <c r="O63" s="5">
        <f t="shared" si="27"/>
        <v>0</v>
      </c>
      <c r="P63" s="5">
        <f t="shared" si="27"/>
        <v>100635022.36</v>
      </c>
      <c r="Q63" s="6"/>
      <c r="R63" s="28">
        <f t="shared" si="3"/>
        <v>100</v>
      </c>
      <c r="S63" s="4"/>
    </row>
    <row r="64" spans="1:20" outlineLevel="1">
      <c r="A64" s="24"/>
      <c r="B64" s="46" t="s">
        <v>7</v>
      </c>
      <c r="C64" s="26"/>
      <c r="D64" s="26"/>
      <c r="E64" s="26"/>
      <c r="F64" s="26"/>
      <c r="G64" s="5"/>
      <c r="H64" s="5">
        <f t="shared" ref="H64:H65" si="28">H69+H74+H79</f>
        <v>25184856</v>
      </c>
      <c r="I64" s="5">
        <f t="shared" si="27"/>
        <v>0</v>
      </c>
      <c r="J64" s="5">
        <f t="shared" si="27"/>
        <v>0</v>
      </c>
      <c r="K64" s="5">
        <f t="shared" si="27"/>
        <v>0</v>
      </c>
      <c r="L64" s="5">
        <f t="shared" si="27"/>
        <v>0</v>
      </c>
      <c r="M64" s="5">
        <f t="shared" si="27"/>
        <v>0</v>
      </c>
      <c r="N64" s="5">
        <f t="shared" si="27"/>
        <v>0</v>
      </c>
      <c r="O64" s="5">
        <f t="shared" si="27"/>
        <v>0</v>
      </c>
      <c r="P64" s="5">
        <f t="shared" si="27"/>
        <v>25155110.43</v>
      </c>
      <c r="Q64" s="6"/>
      <c r="R64" s="28">
        <f>P64/H64*100</f>
        <v>99.881891045952372</v>
      </c>
      <c r="S64" s="4"/>
    </row>
    <row r="65" spans="1:21" outlineLevel="1">
      <c r="A65" s="24"/>
      <c r="B65" s="46" t="s">
        <v>8</v>
      </c>
      <c r="C65" s="26"/>
      <c r="D65" s="26"/>
      <c r="E65" s="26"/>
      <c r="F65" s="26"/>
      <c r="G65" s="5"/>
      <c r="H65" s="5">
        <f t="shared" si="28"/>
        <v>56150497.719999999</v>
      </c>
      <c r="I65" s="5">
        <f t="shared" ca="1" si="27"/>
        <v>157926456</v>
      </c>
      <c r="J65" s="5">
        <f t="shared" ca="1" si="27"/>
        <v>157926456</v>
      </c>
      <c r="K65" s="5">
        <f t="shared" ca="1" si="27"/>
        <v>157926456</v>
      </c>
      <c r="L65" s="5">
        <f t="shared" ca="1" si="27"/>
        <v>157926456</v>
      </c>
      <c r="M65" s="5">
        <f t="shared" ca="1" si="27"/>
        <v>157926456</v>
      </c>
      <c r="N65" s="5">
        <f t="shared" ca="1" si="27"/>
        <v>157926456</v>
      </c>
      <c r="O65" s="5">
        <f t="shared" ca="1" si="27"/>
        <v>157926456</v>
      </c>
      <c r="P65" s="5">
        <f t="shared" si="27"/>
        <v>51697282.170000002</v>
      </c>
      <c r="Q65" s="6"/>
      <c r="R65" s="28">
        <f>P65/H65*100</f>
        <v>92.069143229671084</v>
      </c>
      <c r="S65" s="4"/>
    </row>
    <row r="66" spans="1:21" ht="31" outlineLevel="1">
      <c r="A66" s="24"/>
      <c r="B66" s="74" t="s">
        <v>21</v>
      </c>
      <c r="C66" s="26"/>
      <c r="D66" s="26"/>
      <c r="E66" s="26"/>
      <c r="F66" s="26"/>
      <c r="G66" s="5"/>
      <c r="H66" s="5">
        <f>H68+H69+H70</f>
        <v>20070097.719999999</v>
      </c>
      <c r="I66" s="5">
        <f t="shared" ref="I66:O66" si="29">I68+I69+I70</f>
        <v>0</v>
      </c>
      <c r="J66" s="5">
        <f t="shared" si="29"/>
        <v>0</v>
      </c>
      <c r="K66" s="5">
        <f t="shared" si="29"/>
        <v>0</v>
      </c>
      <c r="L66" s="5">
        <f t="shared" si="29"/>
        <v>0</v>
      </c>
      <c r="M66" s="5">
        <f t="shared" si="29"/>
        <v>0</v>
      </c>
      <c r="N66" s="5">
        <f t="shared" si="29"/>
        <v>0</v>
      </c>
      <c r="O66" s="5">
        <f t="shared" si="29"/>
        <v>0</v>
      </c>
      <c r="P66" s="5">
        <f>P68+P69+P70</f>
        <v>16624011.02</v>
      </c>
      <c r="Q66" s="6">
        <v>41189.14</v>
      </c>
      <c r="R66" s="28">
        <f t="shared" si="3"/>
        <v>82.829746281873113</v>
      </c>
      <c r="S66" s="4"/>
    </row>
    <row r="67" spans="1:21" outlineLevel="1">
      <c r="A67" s="24"/>
      <c r="B67" s="46" t="s">
        <v>5</v>
      </c>
      <c r="C67" s="26"/>
      <c r="D67" s="26"/>
      <c r="E67" s="26"/>
      <c r="F67" s="26"/>
      <c r="G67" s="5"/>
      <c r="H67" s="5"/>
      <c r="I67" s="5"/>
      <c r="J67" s="5"/>
      <c r="K67" s="5"/>
      <c r="L67" s="5"/>
      <c r="M67" s="5"/>
      <c r="N67" s="5"/>
      <c r="O67" s="5"/>
      <c r="P67" s="5"/>
      <c r="Q67" s="6"/>
      <c r="R67" s="28"/>
      <c r="S67" s="4"/>
    </row>
    <row r="68" spans="1:21" outlineLevel="1">
      <c r="A68" s="24"/>
      <c r="B68" s="46" t="s">
        <v>6</v>
      </c>
      <c r="C68" s="26"/>
      <c r="D68" s="26"/>
      <c r="E68" s="26"/>
      <c r="F68" s="26"/>
      <c r="G68" s="5"/>
      <c r="H68" s="5"/>
      <c r="I68" s="5"/>
      <c r="J68" s="5"/>
      <c r="K68" s="5"/>
      <c r="L68" s="5"/>
      <c r="M68" s="5"/>
      <c r="N68" s="5"/>
      <c r="O68" s="5"/>
      <c r="P68" s="5"/>
      <c r="Q68" s="6"/>
      <c r="R68" s="28"/>
      <c r="S68" s="4"/>
    </row>
    <row r="69" spans="1:21" outlineLevel="1">
      <c r="A69" s="24"/>
      <c r="B69" s="46" t="s">
        <v>7</v>
      </c>
      <c r="C69" s="26"/>
      <c r="D69" s="26"/>
      <c r="E69" s="26"/>
      <c r="F69" s="26"/>
      <c r="G69" s="5"/>
      <c r="H69" s="5"/>
      <c r="I69" s="5"/>
      <c r="J69" s="5"/>
      <c r="K69" s="5"/>
      <c r="L69" s="5"/>
      <c r="M69" s="5"/>
      <c r="N69" s="5"/>
      <c r="O69" s="5"/>
      <c r="P69" s="5"/>
      <c r="Q69" s="6"/>
      <c r="R69" s="28"/>
      <c r="S69" s="4"/>
    </row>
    <row r="70" spans="1:21" outlineLevel="1">
      <c r="A70" s="24"/>
      <c r="B70" s="46" t="s">
        <v>8</v>
      </c>
      <c r="C70" s="26"/>
      <c r="D70" s="26"/>
      <c r="E70" s="26"/>
      <c r="F70" s="26"/>
      <c r="G70" s="5"/>
      <c r="H70" s="5">
        <v>20070097.719999999</v>
      </c>
      <c r="I70" s="5"/>
      <c r="J70" s="5"/>
      <c r="K70" s="5"/>
      <c r="L70" s="5"/>
      <c r="M70" s="5"/>
      <c r="N70" s="5"/>
      <c r="O70" s="5"/>
      <c r="P70" s="5">
        <v>16624011.02</v>
      </c>
      <c r="Q70" s="6"/>
      <c r="R70" s="28">
        <f t="shared" si="3"/>
        <v>82.829746281873113</v>
      </c>
      <c r="S70" s="4"/>
    </row>
    <row r="71" spans="1:21" ht="31" outlineLevel="1">
      <c r="A71" s="24"/>
      <c r="B71" s="74" t="s">
        <v>22</v>
      </c>
      <c r="C71" s="26"/>
      <c r="D71" s="26"/>
      <c r="E71" s="26"/>
      <c r="F71" s="26"/>
      <c r="G71" s="5"/>
      <c r="H71" s="5">
        <f>H73+H74+H75</f>
        <v>10850222.359999999</v>
      </c>
      <c r="I71" s="5">
        <f t="shared" ref="I71:O71" si="30">I73+I74+I75</f>
        <v>0</v>
      </c>
      <c r="J71" s="5">
        <f t="shared" si="30"/>
        <v>0</v>
      </c>
      <c r="K71" s="5">
        <f t="shared" si="30"/>
        <v>0</v>
      </c>
      <c r="L71" s="5">
        <f t="shared" si="30"/>
        <v>0</v>
      </c>
      <c r="M71" s="5">
        <f t="shared" si="30"/>
        <v>0</v>
      </c>
      <c r="N71" s="5">
        <f t="shared" si="30"/>
        <v>0</v>
      </c>
      <c r="O71" s="5">
        <f t="shared" si="30"/>
        <v>0</v>
      </c>
      <c r="P71" s="5">
        <f>P73+P74+P75</f>
        <v>10827444.859999999</v>
      </c>
      <c r="Q71" s="6">
        <v>41189.14</v>
      </c>
      <c r="R71" s="28">
        <f t="shared" si="3"/>
        <v>99.790073426661095</v>
      </c>
      <c r="S71" s="4"/>
    </row>
    <row r="72" spans="1:21" outlineLevel="1">
      <c r="A72" s="24"/>
      <c r="B72" s="46" t="s">
        <v>5</v>
      </c>
      <c r="C72" s="26"/>
      <c r="D72" s="26"/>
      <c r="E72" s="26"/>
      <c r="F72" s="26"/>
      <c r="G72" s="5"/>
      <c r="H72" s="5"/>
      <c r="I72" s="5"/>
      <c r="J72" s="5"/>
      <c r="K72" s="5"/>
      <c r="L72" s="5"/>
      <c r="M72" s="5"/>
      <c r="N72" s="5"/>
      <c r="O72" s="5"/>
      <c r="P72" s="5"/>
      <c r="Q72" s="6"/>
      <c r="R72" s="28"/>
      <c r="S72" s="4"/>
    </row>
    <row r="73" spans="1:21" outlineLevel="1">
      <c r="A73" s="24"/>
      <c r="B73" s="46" t="s">
        <v>6</v>
      </c>
      <c r="C73" s="26"/>
      <c r="D73" s="26"/>
      <c r="E73" s="26"/>
      <c r="F73" s="26"/>
      <c r="G73" s="5"/>
      <c r="H73" s="5">
        <v>4642422.3600000003</v>
      </c>
      <c r="I73" s="5"/>
      <c r="J73" s="5"/>
      <c r="K73" s="5"/>
      <c r="L73" s="5"/>
      <c r="M73" s="5"/>
      <c r="N73" s="5"/>
      <c r="O73" s="5"/>
      <c r="P73" s="5">
        <v>4642422.3600000003</v>
      </c>
      <c r="Q73" s="6"/>
      <c r="R73" s="28">
        <f t="shared" si="3"/>
        <v>100</v>
      </c>
      <c r="S73" s="4"/>
      <c r="T73" s="3"/>
    </row>
    <row r="74" spans="1:21" outlineLevel="1">
      <c r="A74" s="24"/>
      <c r="B74" s="46" t="s">
        <v>7</v>
      </c>
      <c r="C74" s="26"/>
      <c r="D74" s="26"/>
      <c r="E74" s="26"/>
      <c r="F74" s="26"/>
      <c r="G74" s="5"/>
      <c r="H74" s="5">
        <v>61200</v>
      </c>
      <c r="I74" s="5"/>
      <c r="J74" s="5"/>
      <c r="K74" s="5"/>
      <c r="L74" s="5"/>
      <c r="M74" s="5"/>
      <c r="N74" s="5"/>
      <c r="O74" s="5"/>
      <c r="P74" s="5">
        <v>38472.129999999997</v>
      </c>
      <c r="Q74" s="6"/>
      <c r="R74" s="28">
        <f t="shared" si="3"/>
        <v>62.862957516339868</v>
      </c>
      <c r="S74" s="4"/>
    </row>
    <row r="75" spans="1:21" outlineLevel="1">
      <c r="A75" s="24"/>
      <c r="B75" s="46" t="s">
        <v>8</v>
      </c>
      <c r="C75" s="26"/>
      <c r="D75" s="26"/>
      <c r="E75" s="26"/>
      <c r="F75" s="26"/>
      <c r="G75" s="5"/>
      <c r="H75" s="5">
        <v>6146600</v>
      </c>
      <c r="I75" s="5"/>
      <c r="J75" s="5"/>
      <c r="K75" s="5"/>
      <c r="L75" s="5"/>
      <c r="M75" s="5"/>
      <c r="N75" s="5"/>
      <c r="O75" s="5"/>
      <c r="P75" s="5">
        <v>6146550.3700000001</v>
      </c>
      <c r="Q75" s="6"/>
      <c r="R75" s="28">
        <f>P75/H75*100</f>
        <v>99.999192561741452</v>
      </c>
      <c r="S75" s="4"/>
    </row>
    <row r="76" spans="1:21" ht="46.5" outlineLevel="1">
      <c r="A76" s="24"/>
      <c r="B76" s="74" t="s">
        <v>23</v>
      </c>
      <c r="C76" s="26"/>
      <c r="D76" s="26"/>
      <c r="E76" s="26"/>
      <c r="F76" s="26"/>
      <c r="G76" s="5"/>
      <c r="H76" s="5">
        <f>H78+H79+H80</f>
        <v>151050056</v>
      </c>
      <c r="I76" s="5">
        <f t="shared" ref="I76:P76" ca="1" si="31">I78+I79+I80</f>
        <v>157926456</v>
      </c>
      <c r="J76" s="5">
        <f t="shared" ca="1" si="31"/>
        <v>157926456</v>
      </c>
      <c r="K76" s="5">
        <f t="shared" ca="1" si="31"/>
        <v>157926456</v>
      </c>
      <c r="L76" s="5">
        <f t="shared" ca="1" si="31"/>
        <v>157926456</v>
      </c>
      <c r="M76" s="5">
        <f t="shared" ca="1" si="31"/>
        <v>157926456</v>
      </c>
      <c r="N76" s="5">
        <f t="shared" ca="1" si="31"/>
        <v>157926456</v>
      </c>
      <c r="O76" s="5">
        <f t="shared" ca="1" si="31"/>
        <v>157926456</v>
      </c>
      <c r="P76" s="5">
        <f t="shared" si="31"/>
        <v>150035959.07999998</v>
      </c>
      <c r="Q76" s="6">
        <v>41189.14</v>
      </c>
      <c r="R76" s="28">
        <f t="shared" si="3"/>
        <v>99.328635190972719</v>
      </c>
      <c r="S76" s="4"/>
    </row>
    <row r="77" spans="1:21" outlineLevel="1">
      <c r="A77" s="24"/>
      <c r="B77" s="46" t="s">
        <v>5</v>
      </c>
      <c r="C77" s="26"/>
      <c r="D77" s="26"/>
      <c r="E77" s="26"/>
      <c r="F77" s="26"/>
      <c r="G77" s="5"/>
      <c r="H77" s="5"/>
      <c r="I77" s="5"/>
      <c r="J77" s="5"/>
      <c r="K77" s="5"/>
      <c r="L77" s="5"/>
      <c r="M77" s="5"/>
      <c r="N77" s="5"/>
      <c r="O77" s="5"/>
      <c r="P77" s="5"/>
      <c r="Q77" s="6"/>
      <c r="R77" s="28"/>
      <c r="S77" s="4"/>
    </row>
    <row r="78" spans="1:21" outlineLevel="1">
      <c r="A78" s="24"/>
      <c r="B78" s="46" t="s">
        <v>6</v>
      </c>
      <c r="C78" s="26"/>
      <c r="D78" s="26"/>
      <c r="E78" s="26"/>
      <c r="F78" s="26"/>
      <c r="G78" s="5"/>
      <c r="H78" s="5">
        <v>95992600</v>
      </c>
      <c r="I78" s="5"/>
      <c r="J78" s="5"/>
      <c r="K78" s="5"/>
      <c r="L78" s="5"/>
      <c r="M78" s="5"/>
      <c r="N78" s="5"/>
      <c r="O78" s="5"/>
      <c r="P78" s="5">
        <v>95992600</v>
      </c>
      <c r="Q78" s="6"/>
      <c r="R78" s="28">
        <f t="shared" si="3"/>
        <v>100</v>
      </c>
      <c r="S78" s="4"/>
      <c r="T78" s="3"/>
      <c r="U78" s="3"/>
    </row>
    <row r="79" spans="1:21" outlineLevel="1">
      <c r="A79" s="24"/>
      <c r="B79" s="46" t="s">
        <v>7</v>
      </c>
      <c r="C79" s="26"/>
      <c r="D79" s="26"/>
      <c r="E79" s="26"/>
      <c r="F79" s="26"/>
      <c r="G79" s="5"/>
      <c r="H79" s="5">
        <v>25123656</v>
      </c>
      <c r="I79" s="5"/>
      <c r="J79" s="5"/>
      <c r="K79" s="5"/>
      <c r="L79" s="5"/>
      <c r="M79" s="5"/>
      <c r="N79" s="5"/>
      <c r="O79" s="5"/>
      <c r="P79" s="5">
        <v>25116638.300000001</v>
      </c>
      <c r="Q79" s="6"/>
      <c r="R79" s="28">
        <f>P79/H79*100</f>
        <v>99.972067361533689</v>
      </c>
      <c r="S79" s="4"/>
      <c r="T79" s="3"/>
    </row>
    <row r="80" spans="1:21" outlineLevel="1">
      <c r="A80" s="24"/>
      <c r="B80" s="46" t="s">
        <v>8</v>
      </c>
      <c r="C80" s="26"/>
      <c r="D80" s="26"/>
      <c r="E80" s="26"/>
      <c r="F80" s="26"/>
      <c r="G80" s="5"/>
      <c r="H80" s="5">
        <v>29933800</v>
      </c>
      <c r="I80" s="5">
        <f t="shared" ref="I80:O80" ca="1" si="32">I76-I78-I79</f>
        <v>157926456</v>
      </c>
      <c r="J80" s="5">
        <f t="shared" ca="1" si="32"/>
        <v>157926456</v>
      </c>
      <c r="K80" s="5">
        <f t="shared" ca="1" si="32"/>
        <v>157926456</v>
      </c>
      <c r="L80" s="5">
        <f t="shared" ca="1" si="32"/>
        <v>157926456</v>
      </c>
      <c r="M80" s="5">
        <f t="shared" ca="1" si="32"/>
        <v>157926456</v>
      </c>
      <c r="N80" s="5">
        <f t="shared" ca="1" si="32"/>
        <v>157926456</v>
      </c>
      <c r="O80" s="5">
        <f t="shared" ca="1" si="32"/>
        <v>157926456</v>
      </c>
      <c r="P80" s="5">
        <v>28926720.780000001</v>
      </c>
      <c r="Q80" s="6"/>
      <c r="R80" s="28">
        <f>P80/H80*100</f>
        <v>96.635645257200892</v>
      </c>
      <c r="S80" s="4"/>
      <c r="T80" s="3"/>
      <c r="U80" s="3"/>
    </row>
    <row r="81" spans="1:19" ht="31" outlineLevel="1">
      <c r="A81" s="24" t="s">
        <v>24</v>
      </c>
      <c r="B81" s="46" t="s">
        <v>191</v>
      </c>
      <c r="C81" s="26"/>
      <c r="D81" s="26"/>
      <c r="E81" s="26"/>
      <c r="F81" s="26"/>
      <c r="G81" s="5"/>
      <c r="H81" s="5">
        <f>H83+H84+H85</f>
        <v>1458900</v>
      </c>
      <c r="I81" s="5">
        <f t="shared" ref="I81:P81" si="33">I83+I84+I85</f>
        <v>0</v>
      </c>
      <c r="J81" s="5">
        <f t="shared" si="33"/>
        <v>0</v>
      </c>
      <c r="K81" s="5">
        <f t="shared" si="33"/>
        <v>0</v>
      </c>
      <c r="L81" s="5">
        <f t="shared" si="33"/>
        <v>0</v>
      </c>
      <c r="M81" s="5">
        <f t="shared" si="33"/>
        <v>0</v>
      </c>
      <c r="N81" s="5">
        <f t="shared" si="33"/>
        <v>0</v>
      </c>
      <c r="O81" s="5">
        <f t="shared" si="33"/>
        <v>0</v>
      </c>
      <c r="P81" s="5">
        <f t="shared" si="33"/>
        <v>811369</v>
      </c>
      <c r="Q81" s="6">
        <v>14901348.9</v>
      </c>
      <c r="R81" s="28">
        <f t="shared" ref="R81" si="34">P81/H81*100</f>
        <v>55.615120981561446</v>
      </c>
      <c r="S81" s="4"/>
    </row>
    <row r="82" spans="1:19" outlineLevel="1">
      <c r="A82" s="24"/>
      <c r="B82" s="46" t="s">
        <v>5</v>
      </c>
      <c r="C82" s="26"/>
      <c r="D82" s="26"/>
      <c r="E82" s="26"/>
      <c r="F82" s="26"/>
      <c r="G82" s="5"/>
      <c r="H82" s="5"/>
      <c r="I82" s="5"/>
      <c r="J82" s="5"/>
      <c r="K82" s="5"/>
      <c r="L82" s="5"/>
      <c r="M82" s="5"/>
      <c r="N82" s="5"/>
      <c r="O82" s="5"/>
      <c r="P82" s="5"/>
      <c r="Q82" s="6"/>
      <c r="R82" s="28"/>
      <c r="S82" s="4"/>
    </row>
    <row r="83" spans="1:19" outlineLevel="1">
      <c r="A83" s="24"/>
      <c r="B83" s="46" t="s">
        <v>6</v>
      </c>
      <c r="C83" s="26"/>
      <c r="D83" s="26"/>
      <c r="E83" s="26"/>
      <c r="F83" s="26"/>
      <c r="G83" s="5"/>
      <c r="H83" s="5">
        <f>H88</f>
        <v>0</v>
      </c>
      <c r="I83" s="5">
        <f t="shared" ref="I83:P84" si="35">I88</f>
        <v>0</v>
      </c>
      <c r="J83" s="5">
        <f t="shared" si="35"/>
        <v>0</v>
      </c>
      <c r="K83" s="5">
        <f t="shared" si="35"/>
        <v>0</v>
      </c>
      <c r="L83" s="5">
        <f t="shared" si="35"/>
        <v>0</v>
      </c>
      <c r="M83" s="5">
        <f t="shared" si="35"/>
        <v>0</v>
      </c>
      <c r="N83" s="5">
        <f t="shared" si="35"/>
        <v>0</v>
      </c>
      <c r="O83" s="5">
        <f t="shared" si="35"/>
        <v>0</v>
      </c>
      <c r="P83" s="5">
        <f t="shared" si="35"/>
        <v>0</v>
      </c>
      <c r="Q83" s="6"/>
      <c r="R83" s="28">
        <v>0</v>
      </c>
      <c r="S83" s="4"/>
    </row>
    <row r="84" spans="1:19" outlineLevel="1">
      <c r="A84" s="24"/>
      <c r="B84" s="46" t="s">
        <v>7</v>
      </c>
      <c r="C84" s="26"/>
      <c r="D84" s="26"/>
      <c r="E84" s="26"/>
      <c r="F84" s="26"/>
      <c r="G84" s="5"/>
      <c r="H84" s="5">
        <f t="shared" ref="H84" si="36">H89</f>
        <v>0</v>
      </c>
      <c r="I84" s="5"/>
      <c r="J84" s="5"/>
      <c r="K84" s="5"/>
      <c r="L84" s="5"/>
      <c r="M84" s="5"/>
      <c r="N84" s="5"/>
      <c r="O84" s="5"/>
      <c r="P84" s="5">
        <f t="shared" si="35"/>
        <v>0</v>
      </c>
      <c r="Q84" s="6"/>
      <c r="R84" s="28">
        <v>0</v>
      </c>
      <c r="S84" s="4"/>
    </row>
    <row r="85" spans="1:19" outlineLevel="1">
      <c r="A85" s="24"/>
      <c r="B85" s="46" t="s">
        <v>8</v>
      </c>
      <c r="C85" s="26"/>
      <c r="D85" s="26"/>
      <c r="E85" s="26"/>
      <c r="F85" s="26"/>
      <c r="G85" s="5"/>
      <c r="H85" s="5">
        <f>H90+H95</f>
        <v>1458900</v>
      </c>
      <c r="I85" s="5">
        <f t="shared" ref="I85:Q85" si="37">I90+I95</f>
        <v>0</v>
      </c>
      <c r="J85" s="5">
        <f t="shared" si="37"/>
        <v>0</v>
      </c>
      <c r="K85" s="5">
        <f t="shared" si="37"/>
        <v>0</v>
      </c>
      <c r="L85" s="5">
        <f t="shared" si="37"/>
        <v>0</v>
      </c>
      <c r="M85" s="5">
        <f t="shared" si="37"/>
        <v>0</v>
      </c>
      <c r="N85" s="5">
        <f t="shared" si="37"/>
        <v>0</v>
      </c>
      <c r="O85" s="5">
        <f t="shared" si="37"/>
        <v>0</v>
      </c>
      <c r="P85" s="5">
        <f t="shared" si="37"/>
        <v>811369</v>
      </c>
      <c r="Q85" s="5">
        <f t="shared" si="37"/>
        <v>0</v>
      </c>
      <c r="R85" s="28">
        <v>0</v>
      </c>
      <c r="S85" s="4"/>
    </row>
    <row r="86" spans="1:19" ht="62" outlineLevel="1">
      <c r="A86" s="24"/>
      <c r="B86" s="42" t="s">
        <v>192</v>
      </c>
      <c r="C86" s="26"/>
      <c r="D86" s="26"/>
      <c r="E86" s="26"/>
      <c r="F86" s="26"/>
      <c r="G86" s="5"/>
      <c r="H86" s="5">
        <f>H88+H89+H90</f>
        <v>498700</v>
      </c>
      <c r="I86" s="5">
        <f t="shared" ref="I86:O86" si="38">I88+I89+I90</f>
        <v>0</v>
      </c>
      <c r="J86" s="5">
        <f t="shared" si="38"/>
        <v>0</v>
      </c>
      <c r="K86" s="5">
        <f t="shared" si="38"/>
        <v>0</v>
      </c>
      <c r="L86" s="5">
        <f t="shared" si="38"/>
        <v>0</v>
      </c>
      <c r="M86" s="5">
        <f t="shared" si="38"/>
        <v>0</v>
      </c>
      <c r="N86" s="5">
        <f t="shared" si="38"/>
        <v>0</v>
      </c>
      <c r="O86" s="5">
        <f t="shared" si="38"/>
        <v>0</v>
      </c>
      <c r="P86" s="5">
        <f>P88+P89+P90</f>
        <v>0</v>
      </c>
      <c r="Q86" s="6">
        <v>41189.14</v>
      </c>
      <c r="R86" s="28">
        <f t="shared" ref="R86" si="39">P86/H86*100</f>
        <v>0</v>
      </c>
      <c r="S86" s="4"/>
    </row>
    <row r="87" spans="1:19" outlineLevel="1">
      <c r="A87" s="24"/>
      <c r="B87" s="46" t="s">
        <v>5</v>
      </c>
      <c r="C87" s="26"/>
      <c r="D87" s="26"/>
      <c r="E87" s="26"/>
      <c r="F87" s="26"/>
      <c r="G87" s="5"/>
      <c r="H87" s="5"/>
      <c r="I87" s="5"/>
      <c r="J87" s="5"/>
      <c r="K87" s="5"/>
      <c r="L87" s="5"/>
      <c r="M87" s="5"/>
      <c r="N87" s="5"/>
      <c r="O87" s="5"/>
      <c r="P87" s="5"/>
      <c r="Q87" s="6"/>
      <c r="R87" s="28"/>
      <c r="S87" s="4"/>
    </row>
    <row r="88" spans="1:19" outlineLevel="1">
      <c r="A88" s="24"/>
      <c r="B88" s="46" t="s">
        <v>6</v>
      </c>
      <c r="C88" s="26"/>
      <c r="D88" s="26"/>
      <c r="E88" s="26"/>
      <c r="F88" s="26"/>
      <c r="G88" s="5"/>
      <c r="H88" s="5"/>
      <c r="I88" s="5"/>
      <c r="J88" s="5"/>
      <c r="K88" s="5"/>
      <c r="L88" s="5"/>
      <c r="M88" s="5"/>
      <c r="N88" s="5"/>
      <c r="O88" s="5"/>
      <c r="P88" s="5"/>
      <c r="Q88" s="6"/>
      <c r="R88" s="28"/>
      <c r="S88" s="4"/>
    </row>
    <row r="89" spans="1:19" outlineLevel="1">
      <c r="A89" s="24"/>
      <c r="B89" s="46" t="s">
        <v>7</v>
      </c>
      <c r="C89" s="26"/>
      <c r="D89" s="26"/>
      <c r="E89" s="26"/>
      <c r="F89" s="26"/>
      <c r="G89" s="5"/>
      <c r="H89" s="5"/>
      <c r="I89" s="5"/>
      <c r="J89" s="5"/>
      <c r="K89" s="5"/>
      <c r="L89" s="5"/>
      <c r="M89" s="5"/>
      <c r="N89" s="5"/>
      <c r="O89" s="5"/>
      <c r="P89" s="5"/>
      <c r="Q89" s="6"/>
      <c r="R89" s="28"/>
      <c r="S89" s="4"/>
    </row>
    <row r="90" spans="1:19" outlineLevel="1">
      <c r="A90" s="24"/>
      <c r="B90" s="46" t="s">
        <v>8</v>
      </c>
      <c r="C90" s="26"/>
      <c r="D90" s="26"/>
      <c r="E90" s="26"/>
      <c r="F90" s="26"/>
      <c r="G90" s="5"/>
      <c r="H90" s="5">
        <v>498700</v>
      </c>
      <c r="I90" s="5"/>
      <c r="J90" s="5"/>
      <c r="K90" s="5"/>
      <c r="L90" s="5"/>
      <c r="M90" s="5"/>
      <c r="N90" s="5"/>
      <c r="O90" s="5"/>
      <c r="P90" s="5">
        <v>0</v>
      </c>
      <c r="Q90" s="6"/>
      <c r="R90" s="28">
        <v>0</v>
      </c>
      <c r="S90" s="4"/>
    </row>
    <row r="91" spans="1:19" s="16" customFormat="1" ht="62" outlineLevel="1">
      <c r="A91" s="24"/>
      <c r="B91" s="42" t="s">
        <v>202</v>
      </c>
      <c r="C91" s="26"/>
      <c r="D91" s="26"/>
      <c r="E91" s="26"/>
      <c r="F91" s="26"/>
      <c r="G91" s="5"/>
      <c r="H91" s="5">
        <f>H93+H94+H95</f>
        <v>960200</v>
      </c>
      <c r="I91" s="5">
        <f t="shared" ref="I91:O91" si="40">I93+I94+I95</f>
        <v>0</v>
      </c>
      <c r="J91" s="5">
        <f t="shared" si="40"/>
        <v>0</v>
      </c>
      <c r="K91" s="5">
        <f t="shared" si="40"/>
        <v>0</v>
      </c>
      <c r="L91" s="5">
        <f t="shared" si="40"/>
        <v>0</v>
      </c>
      <c r="M91" s="5">
        <f t="shared" si="40"/>
        <v>0</v>
      </c>
      <c r="N91" s="5">
        <f t="shared" si="40"/>
        <v>0</v>
      </c>
      <c r="O91" s="5">
        <f t="shared" si="40"/>
        <v>0</v>
      </c>
      <c r="P91" s="5">
        <f>P93+P94+P95</f>
        <v>811369</v>
      </c>
      <c r="Q91" s="6">
        <v>41189.14</v>
      </c>
      <c r="R91" s="28">
        <f t="shared" ref="R91" si="41">P91/H91*100</f>
        <v>84.5</v>
      </c>
      <c r="S91" s="38"/>
    </row>
    <row r="92" spans="1:19" s="16" customFormat="1" outlineLevel="1">
      <c r="A92" s="24"/>
      <c r="B92" s="46" t="s">
        <v>5</v>
      </c>
      <c r="C92" s="26"/>
      <c r="D92" s="26"/>
      <c r="E92" s="26"/>
      <c r="F92" s="26"/>
      <c r="G92" s="5"/>
      <c r="H92" s="5"/>
      <c r="I92" s="5"/>
      <c r="J92" s="5"/>
      <c r="K92" s="5"/>
      <c r="L92" s="5"/>
      <c r="M92" s="5"/>
      <c r="N92" s="5"/>
      <c r="O92" s="5"/>
      <c r="P92" s="5"/>
      <c r="Q92" s="6"/>
      <c r="R92" s="28"/>
      <c r="S92" s="38"/>
    </row>
    <row r="93" spans="1:19" s="16" customFormat="1" outlineLevel="1">
      <c r="A93" s="24"/>
      <c r="B93" s="46" t="s">
        <v>6</v>
      </c>
      <c r="C93" s="26"/>
      <c r="D93" s="26"/>
      <c r="E93" s="26"/>
      <c r="F93" s="26"/>
      <c r="G93" s="5"/>
      <c r="H93" s="5"/>
      <c r="I93" s="5"/>
      <c r="J93" s="5"/>
      <c r="K93" s="5"/>
      <c r="L93" s="5"/>
      <c r="M93" s="5"/>
      <c r="N93" s="5"/>
      <c r="O93" s="5"/>
      <c r="P93" s="5"/>
      <c r="Q93" s="6"/>
      <c r="R93" s="28"/>
      <c r="S93" s="38"/>
    </row>
    <row r="94" spans="1:19" s="16" customFormat="1" outlineLevel="1">
      <c r="A94" s="24"/>
      <c r="B94" s="46" t="s">
        <v>7</v>
      </c>
      <c r="C94" s="26"/>
      <c r="D94" s="26"/>
      <c r="E94" s="26"/>
      <c r="F94" s="26"/>
      <c r="G94" s="5"/>
      <c r="H94" s="5"/>
      <c r="I94" s="5"/>
      <c r="J94" s="5"/>
      <c r="K94" s="5"/>
      <c r="L94" s="5"/>
      <c r="M94" s="5"/>
      <c r="N94" s="5"/>
      <c r="O94" s="5"/>
      <c r="P94" s="5"/>
      <c r="Q94" s="6"/>
      <c r="R94" s="28"/>
      <c r="S94" s="38"/>
    </row>
    <row r="95" spans="1:19" s="16" customFormat="1" outlineLevel="1">
      <c r="A95" s="24"/>
      <c r="B95" s="46" t="s">
        <v>8</v>
      </c>
      <c r="C95" s="26"/>
      <c r="D95" s="26"/>
      <c r="E95" s="26"/>
      <c r="F95" s="26"/>
      <c r="G95" s="5"/>
      <c r="H95" s="5">
        <v>960200</v>
      </c>
      <c r="I95" s="5"/>
      <c r="J95" s="5"/>
      <c r="K95" s="5"/>
      <c r="L95" s="5"/>
      <c r="M95" s="5"/>
      <c r="N95" s="5"/>
      <c r="O95" s="5"/>
      <c r="P95" s="5">
        <v>811369</v>
      </c>
      <c r="Q95" s="6"/>
      <c r="R95" s="28"/>
      <c r="S95" s="38"/>
    </row>
    <row r="96" spans="1:19" ht="46.5" outlineLevel="1">
      <c r="A96" s="24" t="s">
        <v>27</v>
      </c>
      <c r="B96" s="46" t="s">
        <v>25</v>
      </c>
      <c r="C96" s="26"/>
      <c r="D96" s="26"/>
      <c r="E96" s="26"/>
      <c r="F96" s="26"/>
      <c r="G96" s="5">
        <v>0</v>
      </c>
      <c r="H96" s="5">
        <f>H98+H99+H100</f>
        <v>29742982.82</v>
      </c>
      <c r="I96" s="5">
        <f t="shared" ref="I96:P96" si="42">I98+I99+I100</f>
        <v>0</v>
      </c>
      <c r="J96" s="5">
        <f t="shared" si="42"/>
        <v>0</v>
      </c>
      <c r="K96" s="5">
        <f t="shared" si="42"/>
        <v>0</v>
      </c>
      <c r="L96" s="5">
        <f t="shared" si="42"/>
        <v>0</v>
      </c>
      <c r="M96" s="5">
        <f t="shared" si="42"/>
        <v>0</v>
      </c>
      <c r="N96" s="5">
        <f t="shared" si="42"/>
        <v>0</v>
      </c>
      <c r="O96" s="5">
        <f t="shared" si="42"/>
        <v>0</v>
      </c>
      <c r="P96" s="5">
        <f t="shared" si="42"/>
        <v>29742962.030000001</v>
      </c>
      <c r="Q96" s="6">
        <v>14901348.9</v>
      </c>
      <c r="R96" s="28">
        <f t="shared" si="3"/>
        <v>99.999930101159904</v>
      </c>
      <c r="S96" s="4">
        <v>0</v>
      </c>
    </row>
    <row r="97" spans="1:21" outlineLevel="1">
      <c r="A97" s="24"/>
      <c r="B97" s="46" t="s">
        <v>5</v>
      </c>
      <c r="C97" s="26"/>
      <c r="D97" s="26"/>
      <c r="E97" s="26"/>
      <c r="F97" s="26"/>
      <c r="G97" s="5"/>
      <c r="H97" s="5"/>
      <c r="I97" s="5"/>
      <c r="J97" s="5"/>
      <c r="K97" s="5"/>
      <c r="L97" s="5"/>
      <c r="M97" s="5"/>
      <c r="N97" s="5"/>
      <c r="O97" s="5"/>
      <c r="P97" s="5"/>
      <c r="Q97" s="6"/>
      <c r="R97" s="28"/>
      <c r="S97" s="4"/>
    </row>
    <row r="98" spans="1:21" outlineLevel="1">
      <c r="A98" s="24"/>
      <c r="B98" s="46" t="s">
        <v>6</v>
      </c>
      <c r="C98" s="26"/>
      <c r="D98" s="26"/>
      <c r="E98" s="26"/>
      <c r="F98" s="26"/>
      <c r="G98" s="5"/>
      <c r="H98" s="5">
        <f>H103</f>
        <v>19392000</v>
      </c>
      <c r="I98" s="5">
        <f t="shared" ref="I98:P100" si="43">I103</f>
        <v>0</v>
      </c>
      <c r="J98" s="5">
        <f t="shared" si="43"/>
        <v>0</v>
      </c>
      <c r="K98" s="5">
        <f t="shared" si="43"/>
        <v>0</v>
      </c>
      <c r="L98" s="5">
        <f t="shared" si="43"/>
        <v>0</v>
      </c>
      <c r="M98" s="5">
        <f t="shared" si="43"/>
        <v>0</v>
      </c>
      <c r="N98" s="5">
        <f t="shared" si="43"/>
        <v>0</v>
      </c>
      <c r="O98" s="5">
        <f t="shared" si="43"/>
        <v>0</v>
      </c>
      <c r="P98" s="5">
        <f t="shared" si="43"/>
        <v>19392000</v>
      </c>
      <c r="Q98" s="6"/>
      <c r="R98" s="28">
        <f t="shared" ref="R98:R156" si="44">P98/H98*100</f>
        <v>100</v>
      </c>
      <c r="S98" s="4"/>
      <c r="T98" s="3"/>
      <c r="U98" s="3"/>
    </row>
    <row r="99" spans="1:21" outlineLevel="1">
      <c r="A99" s="24"/>
      <c r="B99" s="46" t="s">
        <v>7</v>
      </c>
      <c r="C99" s="26"/>
      <c r="D99" s="26"/>
      <c r="E99" s="26"/>
      <c r="F99" s="26"/>
      <c r="G99" s="5"/>
      <c r="H99" s="5">
        <f t="shared" ref="H99:H100" si="45">H104</f>
        <v>9912182.8200000003</v>
      </c>
      <c r="I99" s="5">
        <f t="shared" si="43"/>
        <v>0</v>
      </c>
      <c r="J99" s="5">
        <f t="shared" si="43"/>
        <v>0</v>
      </c>
      <c r="K99" s="5">
        <f t="shared" si="43"/>
        <v>0</v>
      </c>
      <c r="L99" s="5">
        <f t="shared" si="43"/>
        <v>0</v>
      </c>
      <c r="M99" s="5">
        <f t="shared" si="43"/>
        <v>0</v>
      </c>
      <c r="N99" s="5">
        <f t="shared" si="43"/>
        <v>0</v>
      </c>
      <c r="O99" s="5">
        <f t="shared" si="43"/>
        <v>0</v>
      </c>
      <c r="P99" s="5">
        <f t="shared" si="43"/>
        <v>9912182.8200000003</v>
      </c>
      <c r="Q99" s="6"/>
      <c r="R99" s="28">
        <f t="shared" si="44"/>
        <v>100</v>
      </c>
      <c r="S99" s="4"/>
    </row>
    <row r="100" spans="1:21" outlineLevel="1">
      <c r="A100" s="24"/>
      <c r="B100" s="46" t="s">
        <v>8</v>
      </c>
      <c r="C100" s="26"/>
      <c r="D100" s="26"/>
      <c r="E100" s="26"/>
      <c r="F100" s="26"/>
      <c r="G100" s="5"/>
      <c r="H100" s="5">
        <f t="shared" si="45"/>
        <v>438800</v>
      </c>
      <c r="I100" s="5"/>
      <c r="J100" s="5"/>
      <c r="K100" s="5"/>
      <c r="L100" s="5"/>
      <c r="M100" s="5"/>
      <c r="N100" s="5"/>
      <c r="O100" s="5"/>
      <c r="P100" s="5">
        <f t="shared" si="43"/>
        <v>438779.21</v>
      </c>
      <c r="Q100" s="6"/>
      <c r="R100" s="28">
        <v>0</v>
      </c>
      <c r="S100" s="4"/>
    </row>
    <row r="101" spans="1:21" ht="65.25" customHeight="1" outlineLevel="1">
      <c r="A101" s="24"/>
      <c r="B101" s="42" t="s">
        <v>26</v>
      </c>
      <c r="C101" s="26"/>
      <c r="D101" s="26"/>
      <c r="E101" s="26"/>
      <c r="F101" s="26"/>
      <c r="G101" s="5"/>
      <c r="H101" s="5">
        <f>H103+H104+H105</f>
        <v>29742982.82</v>
      </c>
      <c r="I101" s="5">
        <f t="shared" ref="I101:O101" si="46">I103+I104+I105</f>
        <v>0</v>
      </c>
      <c r="J101" s="5">
        <f t="shared" si="46"/>
        <v>0</v>
      </c>
      <c r="K101" s="5">
        <f t="shared" si="46"/>
        <v>0</v>
      </c>
      <c r="L101" s="5">
        <f t="shared" si="46"/>
        <v>0</v>
      </c>
      <c r="M101" s="5">
        <f t="shared" si="46"/>
        <v>0</v>
      </c>
      <c r="N101" s="5">
        <f t="shared" si="46"/>
        <v>0</v>
      </c>
      <c r="O101" s="5">
        <f t="shared" si="46"/>
        <v>0</v>
      </c>
      <c r="P101" s="5">
        <f>P103+P104+P105</f>
        <v>29742962.030000001</v>
      </c>
      <c r="Q101" s="6">
        <v>41189.14</v>
      </c>
      <c r="R101" s="28">
        <f t="shared" si="44"/>
        <v>99.999930101159904</v>
      </c>
      <c r="S101" s="4"/>
    </row>
    <row r="102" spans="1:21" outlineLevel="1">
      <c r="A102" s="24"/>
      <c r="B102" s="46" t="s">
        <v>5</v>
      </c>
      <c r="C102" s="26"/>
      <c r="D102" s="26"/>
      <c r="E102" s="26"/>
      <c r="F102" s="26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6"/>
      <c r="R102" s="28"/>
      <c r="S102" s="4"/>
    </row>
    <row r="103" spans="1:21" outlineLevel="1">
      <c r="A103" s="24"/>
      <c r="B103" s="46" t="s">
        <v>6</v>
      </c>
      <c r="C103" s="26"/>
      <c r="D103" s="26"/>
      <c r="E103" s="26"/>
      <c r="F103" s="26"/>
      <c r="G103" s="5"/>
      <c r="H103" s="5">
        <v>19392000</v>
      </c>
      <c r="I103" s="5"/>
      <c r="J103" s="5"/>
      <c r="K103" s="5"/>
      <c r="L103" s="5"/>
      <c r="M103" s="5"/>
      <c r="N103" s="5"/>
      <c r="O103" s="5"/>
      <c r="P103" s="5">
        <v>19392000</v>
      </c>
      <c r="Q103" s="6"/>
      <c r="R103" s="28">
        <f t="shared" si="44"/>
        <v>100</v>
      </c>
      <c r="S103" s="4"/>
      <c r="T103" s="3"/>
    </row>
    <row r="104" spans="1:21" outlineLevel="1">
      <c r="A104" s="24"/>
      <c r="B104" s="46" t="s">
        <v>7</v>
      </c>
      <c r="C104" s="26"/>
      <c r="D104" s="26"/>
      <c r="E104" s="26"/>
      <c r="F104" s="26"/>
      <c r="G104" s="5"/>
      <c r="H104" s="5">
        <v>9912182.8200000003</v>
      </c>
      <c r="I104" s="5"/>
      <c r="J104" s="5"/>
      <c r="K104" s="5"/>
      <c r="L104" s="5"/>
      <c r="M104" s="5"/>
      <c r="N104" s="5"/>
      <c r="O104" s="5"/>
      <c r="P104" s="5">
        <v>9912182.8200000003</v>
      </c>
      <c r="Q104" s="6"/>
      <c r="R104" s="28">
        <f t="shared" si="44"/>
        <v>100</v>
      </c>
      <c r="S104" s="4"/>
    </row>
    <row r="105" spans="1:21" outlineLevel="1">
      <c r="A105" s="24"/>
      <c r="B105" s="46" t="s">
        <v>8</v>
      </c>
      <c r="C105" s="26"/>
      <c r="D105" s="26"/>
      <c r="E105" s="26"/>
      <c r="F105" s="26"/>
      <c r="G105" s="5"/>
      <c r="H105" s="5">
        <v>438800</v>
      </c>
      <c r="I105" s="5"/>
      <c r="J105" s="5"/>
      <c r="K105" s="5"/>
      <c r="L105" s="5"/>
      <c r="M105" s="5"/>
      <c r="N105" s="5"/>
      <c r="O105" s="5"/>
      <c r="P105" s="5">
        <v>438779.21</v>
      </c>
      <c r="Q105" s="6"/>
      <c r="R105" s="28"/>
      <c r="S105" s="4"/>
    </row>
    <row r="106" spans="1:21" ht="30.75" customHeight="1" outlineLevel="1">
      <c r="A106" s="24" t="s">
        <v>30</v>
      </c>
      <c r="B106" s="46" t="s">
        <v>28</v>
      </c>
      <c r="C106" s="26"/>
      <c r="D106" s="26"/>
      <c r="E106" s="26"/>
      <c r="F106" s="26"/>
      <c r="G106" s="5">
        <v>0</v>
      </c>
      <c r="H106" s="5">
        <f>H108+H109+H110</f>
        <v>10124900</v>
      </c>
      <c r="I106" s="5">
        <f t="shared" ref="I106:P106" si="47">I108+I109+I110</f>
        <v>0</v>
      </c>
      <c r="J106" s="5">
        <f t="shared" si="47"/>
        <v>0</v>
      </c>
      <c r="K106" s="5">
        <f t="shared" si="47"/>
        <v>0</v>
      </c>
      <c r="L106" s="5">
        <f t="shared" si="47"/>
        <v>0</v>
      </c>
      <c r="M106" s="5">
        <f t="shared" si="47"/>
        <v>0</v>
      </c>
      <c r="N106" s="5">
        <f t="shared" si="47"/>
        <v>0</v>
      </c>
      <c r="O106" s="5">
        <f t="shared" si="47"/>
        <v>0</v>
      </c>
      <c r="P106" s="5">
        <f t="shared" si="47"/>
        <v>1643382.73</v>
      </c>
      <c r="Q106" s="6">
        <v>0</v>
      </c>
      <c r="R106" s="28">
        <f t="shared" si="44"/>
        <v>16.23110085037877</v>
      </c>
      <c r="S106" s="4">
        <v>0</v>
      </c>
    </row>
    <row r="107" spans="1:21" outlineLevel="1">
      <c r="A107" s="24"/>
      <c r="B107" s="46" t="s">
        <v>5</v>
      </c>
      <c r="C107" s="26"/>
      <c r="D107" s="26"/>
      <c r="E107" s="26"/>
      <c r="F107" s="26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6"/>
      <c r="R107" s="28"/>
      <c r="S107" s="4"/>
    </row>
    <row r="108" spans="1:21" outlineLevel="1">
      <c r="A108" s="24"/>
      <c r="B108" s="46" t="s">
        <v>6</v>
      </c>
      <c r="C108" s="26"/>
      <c r="D108" s="26"/>
      <c r="E108" s="26"/>
      <c r="F108" s="26"/>
      <c r="G108" s="5"/>
      <c r="H108" s="5">
        <f>H113</f>
        <v>0</v>
      </c>
      <c r="I108" s="5">
        <f t="shared" ref="I108:P109" si="48">I113</f>
        <v>0</v>
      </c>
      <c r="J108" s="5">
        <f t="shared" si="48"/>
        <v>0</v>
      </c>
      <c r="K108" s="5">
        <f t="shared" si="48"/>
        <v>0</v>
      </c>
      <c r="L108" s="5">
        <f t="shared" si="48"/>
        <v>0</v>
      </c>
      <c r="M108" s="5">
        <f t="shared" si="48"/>
        <v>0</v>
      </c>
      <c r="N108" s="5">
        <f t="shared" si="48"/>
        <v>0</v>
      </c>
      <c r="O108" s="5">
        <f t="shared" si="48"/>
        <v>0</v>
      </c>
      <c r="P108" s="5">
        <f t="shared" si="48"/>
        <v>0</v>
      </c>
      <c r="Q108" s="6"/>
      <c r="R108" s="28">
        <v>0</v>
      </c>
      <c r="S108" s="4"/>
    </row>
    <row r="109" spans="1:21" outlineLevel="1">
      <c r="A109" s="24"/>
      <c r="B109" s="46" t="s">
        <v>7</v>
      </c>
      <c r="C109" s="26"/>
      <c r="D109" s="26"/>
      <c r="E109" s="26"/>
      <c r="F109" s="26"/>
      <c r="G109" s="5"/>
      <c r="H109" s="5">
        <f t="shared" ref="H109" si="49">H114</f>
        <v>0</v>
      </c>
      <c r="I109" s="5"/>
      <c r="J109" s="5"/>
      <c r="K109" s="5"/>
      <c r="L109" s="5"/>
      <c r="M109" s="5"/>
      <c r="N109" s="5"/>
      <c r="O109" s="5"/>
      <c r="P109" s="5">
        <f t="shared" si="48"/>
        <v>0</v>
      </c>
      <c r="Q109" s="6"/>
      <c r="R109" s="28">
        <v>0</v>
      </c>
      <c r="S109" s="4"/>
    </row>
    <row r="110" spans="1:21" outlineLevel="1">
      <c r="A110" s="24"/>
      <c r="B110" s="46" t="s">
        <v>8</v>
      </c>
      <c r="C110" s="26"/>
      <c r="D110" s="26"/>
      <c r="E110" s="26"/>
      <c r="F110" s="26"/>
      <c r="G110" s="5"/>
      <c r="H110" s="5">
        <v>10124900</v>
      </c>
      <c r="I110" s="5"/>
      <c r="J110" s="5"/>
      <c r="K110" s="5"/>
      <c r="L110" s="5"/>
      <c r="M110" s="5"/>
      <c r="N110" s="5"/>
      <c r="O110" s="5"/>
      <c r="P110" s="5">
        <v>1643382.73</v>
      </c>
      <c r="Q110" s="6"/>
      <c r="R110" s="28">
        <f t="shared" si="44"/>
        <v>16.23110085037877</v>
      </c>
      <c r="S110" s="4"/>
    </row>
    <row r="111" spans="1:21" ht="31" outlineLevel="1">
      <c r="A111" s="24"/>
      <c r="B111" s="42" t="s">
        <v>29</v>
      </c>
      <c r="C111" s="26"/>
      <c r="D111" s="26"/>
      <c r="E111" s="26"/>
      <c r="F111" s="26"/>
      <c r="G111" s="5"/>
      <c r="H111" s="5">
        <f>H113+H114+H115</f>
        <v>10624900</v>
      </c>
      <c r="I111" s="5">
        <f t="shared" ref="I111:O111" si="50">I113+I114+I115</f>
        <v>0</v>
      </c>
      <c r="J111" s="5">
        <f t="shared" si="50"/>
        <v>0</v>
      </c>
      <c r="K111" s="5">
        <f t="shared" si="50"/>
        <v>0</v>
      </c>
      <c r="L111" s="5">
        <f t="shared" si="50"/>
        <v>0</v>
      </c>
      <c r="M111" s="5">
        <f t="shared" si="50"/>
        <v>0</v>
      </c>
      <c r="N111" s="5">
        <f t="shared" si="50"/>
        <v>0</v>
      </c>
      <c r="O111" s="5">
        <f t="shared" si="50"/>
        <v>0</v>
      </c>
      <c r="P111" s="5">
        <f>P113+P114+P115</f>
        <v>1608573.11</v>
      </c>
      <c r="Q111" s="6">
        <v>41189.14</v>
      </c>
      <c r="R111" s="28">
        <f t="shared" si="44"/>
        <v>15.139654114391664</v>
      </c>
      <c r="S111" s="4"/>
    </row>
    <row r="112" spans="1:21" outlineLevel="1">
      <c r="A112" s="24"/>
      <c r="B112" s="46" t="s">
        <v>5</v>
      </c>
      <c r="C112" s="26"/>
      <c r="D112" s="26"/>
      <c r="E112" s="26"/>
      <c r="F112" s="26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6"/>
      <c r="R112" s="28"/>
      <c r="S112" s="4"/>
    </row>
    <row r="113" spans="1:21" outlineLevel="1">
      <c r="A113" s="24"/>
      <c r="B113" s="46" t="s">
        <v>6</v>
      </c>
      <c r="C113" s="26"/>
      <c r="D113" s="26"/>
      <c r="E113" s="26"/>
      <c r="F113" s="26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6"/>
      <c r="R113" s="28"/>
      <c r="S113" s="4"/>
    </row>
    <row r="114" spans="1:21" outlineLevel="1">
      <c r="A114" s="24"/>
      <c r="B114" s="46" t="s">
        <v>7</v>
      </c>
      <c r="C114" s="26"/>
      <c r="D114" s="26"/>
      <c r="E114" s="26"/>
      <c r="F114" s="26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6"/>
      <c r="R114" s="28"/>
      <c r="S114" s="4"/>
    </row>
    <row r="115" spans="1:21" outlineLevel="1">
      <c r="A115" s="24"/>
      <c r="B115" s="46" t="s">
        <v>8</v>
      </c>
      <c r="C115" s="26"/>
      <c r="D115" s="26"/>
      <c r="E115" s="26"/>
      <c r="F115" s="26"/>
      <c r="G115" s="5"/>
      <c r="H115" s="5">
        <v>10624900</v>
      </c>
      <c r="I115" s="5"/>
      <c r="J115" s="5"/>
      <c r="K115" s="5"/>
      <c r="L115" s="5"/>
      <c r="M115" s="5"/>
      <c r="N115" s="5"/>
      <c r="O115" s="5"/>
      <c r="P115" s="5">
        <v>1608573.11</v>
      </c>
      <c r="Q115" s="6"/>
      <c r="R115" s="28">
        <f t="shared" si="44"/>
        <v>15.139654114391664</v>
      </c>
      <c r="S115" s="4"/>
    </row>
    <row r="116" spans="1:21" ht="31" outlineLevel="1">
      <c r="A116" s="24" t="s">
        <v>32</v>
      </c>
      <c r="B116" s="46" t="s">
        <v>31</v>
      </c>
      <c r="C116" s="26"/>
      <c r="D116" s="26"/>
      <c r="E116" s="26"/>
      <c r="F116" s="26"/>
      <c r="G116" s="5">
        <v>0</v>
      </c>
      <c r="H116" s="5">
        <f>H118+H119+H120</f>
        <v>1200526907.6900001</v>
      </c>
      <c r="I116" s="5">
        <f t="shared" ref="I116:P116" si="51">I118+I119+I120</f>
        <v>0</v>
      </c>
      <c r="J116" s="5">
        <f t="shared" si="51"/>
        <v>0</v>
      </c>
      <c r="K116" s="5">
        <f t="shared" si="51"/>
        <v>0</v>
      </c>
      <c r="L116" s="5">
        <f t="shared" si="51"/>
        <v>0</v>
      </c>
      <c r="M116" s="5">
        <f t="shared" si="51"/>
        <v>0</v>
      </c>
      <c r="N116" s="5">
        <f t="shared" si="51"/>
        <v>0</v>
      </c>
      <c r="O116" s="5">
        <f t="shared" si="51"/>
        <v>0</v>
      </c>
      <c r="P116" s="5">
        <f t="shared" si="51"/>
        <v>1073049322.2900001</v>
      </c>
      <c r="Q116" s="6">
        <v>142531377.84</v>
      </c>
      <c r="R116" s="28">
        <f t="shared" si="44"/>
        <v>89.381530344431297</v>
      </c>
      <c r="S116" s="4">
        <v>0</v>
      </c>
    </row>
    <row r="117" spans="1:21" outlineLevel="1">
      <c r="A117" s="24"/>
      <c r="B117" s="46" t="s">
        <v>5</v>
      </c>
      <c r="C117" s="26"/>
      <c r="D117" s="26"/>
      <c r="E117" s="26"/>
      <c r="F117" s="26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6"/>
      <c r="R117" s="28"/>
      <c r="S117" s="4"/>
    </row>
    <row r="118" spans="1:21" outlineLevel="1">
      <c r="A118" s="24"/>
      <c r="B118" s="46" t="s">
        <v>6</v>
      </c>
      <c r="C118" s="26"/>
      <c r="D118" s="26"/>
      <c r="E118" s="26"/>
      <c r="F118" s="26"/>
      <c r="G118" s="5"/>
      <c r="H118" s="5">
        <f>H123</f>
        <v>0</v>
      </c>
      <c r="I118" s="5">
        <f t="shared" ref="I118:P120" si="52">I123</f>
        <v>0</v>
      </c>
      <c r="J118" s="5">
        <f t="shared" si="52"/>
        <v>0</v>
      </c>
      <c r="K118" s="5">
        <f t="shared" si="52"/>
        <v>0</v>
      </c>
      <c r="L118" s="5">
        <f t="shared" si="52"/>
        <v>0</v>
      </c>
      <c r="M118" s="5">
        <f t="shared" si="52"/>
        <v>0</v>
      </c>
      <c r="N118" s="5">
        <f t="shared" si="52"/>
        <v>0</v>
      </c>
      <c r="O118" s="5">
        <f t="shared" si="52"/>
        <v>0</v>
      </c>
      <c r="P118" s="5">
        <f t="shared" si="52"/>
        <v>0</v>
      </c>
      <c r="Q118" s="6"/>
      <c r="R118" s="28">
        <v>0</v>
      </c>
      <c r="S118" s="4"/>
    </row>
    <row r="119" spans="1:21" outlineLevel="1">
      <c r="A119" s="24"/>
      <c r="B119" s="46" t="s">
        <v>7</v>
      </c>
      <c r="C119" s="26"/>
      <c r="D119" s="26"/>
      <c r="E119" s="26"/>
      <c r="F119" s="26"/>
      <c r="G119" s="5"/>
      <c r="H119" s="5">
        <f t="shared" ref="H119:H120" si="53">H124</f>
        <v>1055637706.4400001</v>
      </c>
      <c r="I119" s="5">
        <f t="shared" si="52"/>
        <v>0</v>
      </c>
      <c r="J119" s="5">
        <f t="shared" si="52"/>
        <v>0</v>
      </c>
      <c r="K119" s="5">
        <f t="shared" si="52"/>
        <v>0</v>
      </c>
      <c r="L119" s="5">
        <f t="shared" si="52"/>
        <v>0</v>
      </c>
      <c r="M119" s="5">
        <f t="shared" si="52"/>
        <v>0</v>
      </c>
      <c r="N119" s="5">
        <f t="shared" si="52"/>
        <v>0</v>
      </c>
      <c r="O119" s="5">
        <f t="shared" si="52"/>
        <v>0</v>
      </c>
      <c r="P119" s="5">
        <f t="shared" si="52"/>
        <v>956839774.44000006</v>
      </c>
      <c r="Q119" s="6"/>
      <c r="R119" s="28">
        <f>P119/H119*100</f>
        <v>90.640924306011854</v>
      </c>
      <c r="S119" s="4"/>
      <c r="T119" s="3"/>
      <c r="U119" s="3"/>
    </row>
    <row r="120" spans="1:21" outlineLevel="1">
      <c r="A120" s="24"/>
      <c r="B120" s="46" t="s">
        <v>8</v>
      </c>
      <c r="C120" s="26"/>
      <c r="D120" s="26"/>
      <c r="E120" s="26"/>
      <c r="F120" s="26"/>
      <c r="G120" s="5"/>
      <c r="H120" s="5">
        <f t="shared" si="53"/>
        <v>144889201.25</v>
      </c>
      <c r="I120" s="5">
        <f t="shared" si="52"/>
        <v>0</v>
      </c>
      <c r="J120" s="5">
        <f t="shared" si="52"/>
        <v>0</v>
      </c>
      <c r="K120" s="5">
        <f t="shared" si="52"/>
        <v>0</v>
      </c>
      <c r="L120" s="5">
        <f t="shared" si="52"/>
        <v>0</v>
      </c>
      <c r="M120" s="5">
        <f t="shared" si="52"/>
        <v>0</v>
      </c>
      <c r="N120" s="5">
        <f t="shared" si="52"/>
        <v>0</v>
      </c>
      <c r="O120" s="5">
        <f t="shared" si="52"/>
        <v>0</v>
      </c>
      <c r="P120" s="5">
        <f t="shared" si="52"/>
        <v>116209547.84999999</v>
      </c>
      <c r="Q120" s="6"/>
      <c r="R120" s="28">
        <f>P120/H120*100</f>
        <v>80.205803363830739</v>
      </c>
      <c r="S120" s="4"/>
    </row>
    <row r="121" spans="1:21" ht="46.5" outlineLevel="1">
      <c r="A121" s="24"/>
      <c r="B121" s="42" t="s">
        <v>193</v>
      </c>
      <c r="C121" s="26"/>
      <c r="D121" s="26"/>
      <c r="E121" s="26"/>
      <c r="F121" s="26"/>
      <c r="G121" s="5"/>
      <c r="H121" s="5">
        <f>H123+H124+H125</f>
        <v>1200526907.6900001</v>
      </c>
      <c r="I121" s="5">
        <f t="shared" ref="I121:O121" si="54">I123+I124+I125</f>
        <v>0</v>
      </c>
      <c r="J121" s="5">
        <f t="shared" si="54"/>
        <v>0</v>
      </c>
      <c r="K121" s="5">
        <f t="shared" si="54"/>
        <v>0</v>
      </c>
      <c r="L121" s="5">
        <f t="shared" si="54"/>
        <v>0</v>
      </c>
      <c r="M121" s="5">
        <f t="shared" si="54"/>
        <v>0</v>
      </c>
      <c r="N121" s="5">
        <f t="shared" si="54"/>
        <v>0</v>
      </c>
      <c r="O121" s="5">
        <f t="shared" si="54"/>
        <v>0</v>
      </c>
      <c r="P121" s="5">
        <f>P123+P124+P125</f>
        <v>1073049322.2900001</v>
      </c>
      <c r="Q121" s="6">
        <v>41189.14</v>
      </c>
      <c r="R121" s="28">
        <f t="shared" si="44"/>
        <v>89.381530344431297</v>
      </c>
      <c r="S121" s="4"/>
      <c r="T121" s="3"/>
    </row>
    <row r="122" spans="1:21" outlineLevel="1">
      <c r="A122" s="24"/>
      <c r="B122" s="46" t="s">
        <v>5</v>
      </c>
      <c r="C122" s="26"/>
      <c r="D122" s="26"/>
      <c r="E122" s="26"/>
      <c r="F122" s="26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6"/>
      <c r="R122" s="28"/>
      <c r="S122" s="4"/>
      <c r="T122" s="3"/>
    </row>
    <row r="123" spans="1:21" outlineLevel="1">
      <c r="A123" s="24"/>
      <c r="B123" s="46" t="s">
        <v>6</v>
      </c>
      <c r="C123" s="26"/>
      <c r="D123" s="26"/>
      <c r="E123" s="26"/>
      <c r="F123" s="26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6"/>
      <c r="R123" s="28"/>
      <c r="S123" s="4"/>
    </row>
    <row r="124" spans="1:21" outlineLevel="1">
      <c r="A124" s="24"/>
      <c r="B124" s="46" t="s">
        <v>7</v>
      </c>
      <c r="C124" s="26"/>
      <c r="D124" s="26"/>
      <c r="E124" s="26"/>
      <c r="F124" s="26"/>
      <c r="G124" s="5"/>
      <c r="H124" s="5">
        <v>1055637706.4400001</v>
      </c>
      <c r="I124" s="5"/>
      <c r="J124" s="5"/>
      <c r="K124" s="5"/>
      <c r="L124" s="5"/>
      <c r="M124" s="5"/>
      <c r="N124" s="5"/>
      <c r="O124" s="5"/>
      <c r="P124" s="5">
        <v>956839774.44000006</v>
      </c>
      <c r="Q124" s="6"/>
      <c r="R124" s="28">
        <f t="shared" si="44"/>
        <v>90.640924306011854</v>
      </c>
      <c r="S124" s="4"/>
      <c r="T124" s="3"/>
    </row>
    <row r="125" spans="1:21" outlineLevel="1">
      <c r="A125" s="24"/>
      <c r="B125" s="46" t="s">
        <v>8</v>
      </c>
      <c r="C125" s="26"/>
      <c r="D125" s="26"/>
      <c r="E125" s="26"/>
      <c r="F125" s="26"/>
      <c r="G125" s="5"/>
      <c r="H125" s="5">
        <v>144889201.25</v>
      </c>
      <c r="I125" s="5"/>
      <c r="J125" s="5"/>
      <c r="K125" s="5"/>
      <c r="L125" s="5"/>
      <c r="M125" s="5"/>
      <c r="N125" s="5"/>
      <c r="O125" s="5"/>
      <c r="P125" s="5">
        <v>116209547.84999999</v>
      </c>
      <c r="Q125" s="6"/>
      <c r="R125" s="28">
        <f t="shared" si="44"/>
        <v>80.205803363830739</v>
      </c>
      <c r="S125" s="4"/>
      <c r="T125" s="3"/>
      <c r="U125" s="3"/>
    </row>
    <row r="126" spans="1:21" ht="46.5" outlineLevel="1">
      <c r="A126" s="24" t="s">
        <v>194</v>
      </c>
      <c r="B126" s="46" t="s">
        <v>181</v>
      </c>
      <c r="C126" s="26"/>
      <c r="D126" s="26"/>
      <c r="E126" s="26"/>
      <c r="F126" s="26"/>
      <c r="G126" s="5">
        <v>0</v>
      </c>
      <c r="H126" s="5">
        <f>H128+H129+H130</f>
        <v>104973079.75</v>
      </c>
      <c r="I126" s="5">
        <f t="shared" ref="I126:P126" si="55">I128+I129+I130</f>
        <v>0</v>
      </c>
      <c r="J126" s="5">
        <f t="shared" si="55"/>
        <v>0</v>
      </c>
      <c r="K126" s="5">
        <f t="shared" si="55"/>
        <v>0</v>
      </c>
      <c r="L126" s="5">
        <f t="shared" si="55"/>
        <v>0</v>
      </c>
      <c r="M126" s="5">
        <f t="shared" si="55"/>
        <v>0</v>
      </c>
      <c r="N126" s="5">
        <f t="shared" si="55"/>
        <v>0</v>
      </c>
      <c r="O126" s="5">
        <f t="shared" si="55"/>
        <v>0</v>
      </c>
      <c r="P126" s="5">
        <f t="shared" si="55"/>
        <v>83674105.040000007</v>
      </c>
      <c r="Q126" s="6">
        <v>25926157.75</v>
      </c>
      <c r="R126" s="28">
        <f t="shared" si="44"/>
        <v>79.71006017854782</v>
      </c>
      <c r="S126" s="4">
        <v>0</v>
      </c>
    </row>
    <row r="127" spans="1:21" outlineLevel="1">
      <c r="A127" s="24"/>
      <c r="B127" s="46" t="s">
        <v>5</v>
      </c>
      <c r="C127" s="26"/>
      <c r="D127" s="26"/>
      <c r="E127" s="26"/>
      <c r="F127" s="26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6"/>
      <c r="R127" s="28"/>
      <c r="S127" s="4"/>
    </row>
    <row r="128" spans="1:21" outlineLevel="1">
      <c r="A128" s="24"/>
      <c r="B128" s="46" t="s">
        <v>6</v>
      </c>
      <c r="C128" s="26"/>
      <c r="D128" s="26"/>
      <c r="E128" s="26"/>
      <c r="F128" s="26"/>
      <c r="G128" s="5"/>
      <c r="H128" s="5">
        <f>H133</f>
        <v>0</v>
      </c>
      <c r="I128" s="5">
        <f t="shared" ref="I128:P130" si="56">I133</f>
        <v>0</v>
      </c>
      <c r="J128" s="5">
        <f t="shared" si="56"/>
        <v>0</v>
      </c>
      <c r="K128" s="5">
        <f t="shared" si="56"/>
        <v>0</v>
      </c>
      <c r="L128" s="5">
        <f t="shared" si="56"/>
        <v>0</v>
      </c>
      <c r="M128" s="5">
        <f t="shared" si="56"/>
        <v>0</v>
      </c>
      <c r="N128" s="5">
        <f t="shared" si="56"/>
        <v>0</v>
      </c>
      <c r="O128" s="5">
        <f t="shared" si="56"/>
        <v>0</v>
      </c>
      <c r="P128" s="5">
        <f t="shared" si="56"/>
        <v>0</v>
      </c>
      <c r="Q128" s="6"/>
      <c r="R128" s="28">
        <v>0</v>
      </c>
      <c r="S128" s="4"/>
    </row>
    <row r="129" spans="1:21" outlineLevel="1">
      <c r="A129" s="24"/>
      <c r="B129" s="46" t="s">
        <v>7</v>
      </c>
      <c r="C129" s="26"/>
      <c r="D129" s="26"/>
      <c r="E129" s="26"/>
      <c r="F129" s="26"/>
      <c r="G129" s="5"/>
      <c r="H129" s="5">
        <f t="shared" ref="H129:H130" si="57">H134</f>
        <v>0</v>
      </c>
      <c r="I129" s="5"/>
      <c r="J129" s="5"/>
      <c r="K129" s="5"/>
      <c r="L129" s="5"/>
      <c r="M129" s="5"/>
      <c r="N129" s="5"/>
      <c r="O129" s="5"/>
      <c r="P129" s="5">
        <f t="shared" si="56"/>
        <v>0</v>
      </c>
      <c r="Q129" s="6"/>
      <c r="R129" s="28">
        <v>0</v>
      </c>
      <c r="S129" s="4"/>
    </row>
    <row r="130" spans="1:21" outlineLevel="1">
      <c r="A130" s="24"/>
      <c r="B130" s="46" t="s">
        <v>8</v>
      </c>
      <c r="C130" s="26"/>
      <c r="D130" s="26"/>
      <c r="E130" s="26"/>
      <c r="F130" s="26"/>
      <c r="G130" s="5"/>
      <c r="H130" s="5">
        <f t="shared" si="57"/>
        <v>104973079.75</v>
      </c>
      <c r="I130" s="5"/>
      <c r="J130" s="5"/>
      <c r="K130" s="5"/>
      <c r="L130" s="5"/>
      <c r="M130" s="5"/>
      <c r="N130" s="5"/>
      <c r="O130" s="5"/>
      <c r="P130" s="5">
        <f t="shared" si="56"/>
        <v>83674105.040000007</v>
      </c>
      <c r="Q130" s="6"/>
      <c r="R130" s="28">
        <f t="shared" si="44"/>
        <v>79.71006017854782</v>
      </c>
      <c r="S130" s="4"/>
    </row>
    <row r="131" spans="1:21" outlineLevel="1">
      <c r="A131" s="24"/>
      <c r="B131" s="42" t="s">
        <v>33</v>
      </c>
      <c r="C131" s="26"/>
      <c r="D131" s="26"/>
      <c r="E131" s="26"/>
      <c r="F131" s="26"/>
      <c r="G131" s="5"/>
      <c r="H131" s="5">
        <f>H133+H134+H135</f>
        <v>104973079.75</v>
      </c>
      <c r="I131" s="5">
        <f t="shared" ref="I131:O131" si="58">I133+I134+I135</f>
        <v>0</v>
      </c>
      <c r="J131" s="5">
        <f t="shared" si="58"/>
        <v>0</v>
      </c>
      <c r="K131" s="5">
        <f t="shared" si="58"/>
        <v>0</v>
      </c>
      <c r="L131" s="5">
        <f t="shared" si="58"/>
        <v>0</v>
      </c>
      <c r="M131" s="5">
        <f t="shared" si="58"/>
        <v>0</v>
      </c>
      <c r="N131" s="5">
        <f t="shared" si="58"/>
        <v>0</v>
      </c>
      <c r="O131" s="5">
        <f t="shared" si="58"/>
        <v>0</v>
      </c>
      <c r="P131" s="5">
        <f>P133+P134+P135</f>
        <v>83674105.040000007</v>
      </c>
      <c r="Q131" s="6">
        <v>41189.14</v>
      </c>
      <c r="R131" s="28">
        <f t="shared" si="44"/>
        <v>79.71006017854782</v>
      </c>
      <c r="S131" s="4"/>
    </row>
    <row r="132" spans="1:21" outlineLevel="1">
      <c r="A132" s="24"/>
      <c r="B132" s="46" t="s">
        <v>5</v>
      </c>
      <c r="C132" s="26"/>
      <c r="D132" s="26"/>
      <c r="E132" s="26"/>
      <c r="F132" s="26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6"/>
      <c r="R132" s="28"/>
      <c r="S132" s="4"/>
    </row>
    <row r="133" spans="1:21" outlineLevel="1">
      <c r="A133" s="24"/>
      <c r="B133" s="46" t="s">
        <v>6</v>
      </c>
      <c r="C133" s="26"/>
      <c r="D133" s="26"/>
      <c r="E133" s="26"/>
      <c r="F133" s="26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6"/>
      <c r="R133" s="28"/>
      <c r="S133" s="4"/>
    </row>
    <row r="134" spans="1:21" outlineLevel="1">
      <c r="A134" s="24"/>
      <c r="B134" s="46" t="s">
        <v>7</v>
      </c>
      <c r="C134" s="26"/>
      <c r="D134" s="26"/>
      <c r="E134" s="26"/>
      <c r="F134" s="26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6"/>
      <c r="R134" s="28"/>
      <c r="S134" s="4"/>
    </row>
    <row r="135" spans="1:21" outlineLevel="1">
      <c r="A135" s="24"/>
      <c r="B135" s="46" t="s">
        <v>8</v>
      </c>
      <c r="C135" s="26"/>
      <c r="D135" s="26"/>
      <c r="E135" s="26"/>
      <c r="F135" s="26"/>
      <c r="G135" s="5"/>
      <c r="H135" s="5">
        <v>104973079.75</v>
      </c>
      <c r="I135" s="5"/>
      <c r="J135" s="5"/>
      <c r="K135" s="5"/>
      <c r="L135" s="5"/>
      <c r="M135" s="5"/>
      <c r="N135" s="5"/>
      <c r="O135" s="5"/>
      <c r="P135" s="5">
        <v>83674105.040000007</v>
      </c>
      <c r="Q135" s="6"/>
      <c r="R135" s="28">
        <f t="shared" si="44"/>
        <v>79.71006017854782</v>
      </c>
      <c r="S135" s="4"/>
    </row>
    <row r="136" spans="1:21" s="14" customFormat="1" ht="30">
      <c r="A136" s="30" t="s">
        <v>34</v>
      </c>
      <c r="B136" s="73" t="s">
        <v>143</v>
      </c>
      <c r="C136" s="26"/>
      <c r="D136" s="26"/>
      <c r="E136" s="26"/>
      <c r="F136" s="26"/>
      <c r="G136" s="6">
        <v>0</v>
      </c>
      <c r="H136" s="6">
        <f>H138+H139+H140</f>
        <v>16149970</v>
      </c>
      <c r="I136" s="6" t="e">
        <f t="shared" ref="I136:P136" si="59">I138+I139+I140</f>
        <v>#REF!</v>
      </c>
      <c r="J136" s="6" t="e">
        <f t="shared" si="59"/>
        <v>#REF!</v>
      </c>
      <c r="K136" s="6" t="e">
        <f t="shared" si="59"/>
        <v>#REF!</v>
      </c>
      <c r="L136" s="6" t="e">
        <f t="shared" si="59"/>
        <v>#REF!</v>
      </c>
      <c r="M136" s="6" t="e">
        <f t="shared" si="59"/>
        <v>#REF!</v>
      </c>
      <c r="N136" s="6" t="e">
        <f t="shared" si="59"/>
        <v>#REF!</v>
      </c>
      <c r="O136" s="6" t="e">
        <f t="shared" si="59"/>
        <v>#REF!</v>
      </c>
      <c r="P136" s="6">
        <f t="shared" si="59"/>
        <v>14872851.870000001</v>
      </c>
      <c r="Q136" s="6">
        <v>2900375.16</v>
      </c>
      <c r="R136" s="27">
        <f t="shared" si="44"/>
        <v>92.092133112321577</v>
      </c>
      <c r="S136" s="13">
        <v>0</v>
      </c>
    </row>
    <row r="137" spans="1:21">
      <c r="A137" s="30"/>
      <c r="B137" s="46" t="s">
        <v>5</v>
      </c>
      <c r="C137" s="26"/>
      <c r="D137" s="26"/>
      <c r="E137" s="26"/>
      <c r="F137" s="26"/>
      <c r="G137" s="6"/>
      <c r="H137" s="6"/>
      <c r="I137" s="6" t="e">
        <f t="shared" ref="I137:O137" si="60">I138+I139+I140</f>
        <v>#REF!</v>
      </c>
      <c r="J137" s="6" t="e">
        <f t="shared" si="60"/>
        <v>#REF!</v>
      </c>
      <c r="K137" s="6" t="e">
        <f t="shared" si="60"/>
        <v>#REF!</v>
      </c>
      <c r="L137" s="6" t="e">
        <f t="shared" si="60"/>
        <v>#REF!</v>
      </c>
      <c r="M137" s="6" t="e">
        <f t="shared" si="60"/>
        <v>#REF!</v>
      </c>
      <c r="N137" s="6" t="e">
        <f t="shared" si="60"/>
        <v>#REF!</v>
      </c>
      <c r="O137" s="6" t="e">
        <f t="shared" si="60"/>
        <v>#REF!</v>
      </c>
      <c r="P137" s="6"/>
      <c r="Q137" s="6"/>
      <c r="R137" s="27"/>
      <c r="S137" s="4"/>
    </row>
    <row r="138" spans="1:21">
      <c r="A138" s="30"/>
      <c r="B138" s="73" t="s">
        <v>6</v>
      </c>
      <c r="C138" s="26"/>
      <c r="D138" s="26"/>
      <c r="E138" s="26"/>
      <c r="F138" s="26"/>
      <c r="G138" s="6"/>
      <c r="H138" s="6">
        <f>H143+H153</f>
        <v>9669900</v>
      </c>
      <c r="I138" s="6">
        <f t="shared" ref="I138:P138" si="61">I143+I153</f>
        <v>0</v>
      </c>
      <c r="J138" s="6">
        <f t="shared" si="61"/>
        <v>0</v>
      </c>
      <c r="K138" s="6">
        <f t="shared" si="61"/>
        <v>0</v>
      </c>
      <c r="L138" s="6">
        <f t="shared" si="61"/>
        <v>0</v>
      </c>
      <c r="M138" s="6">
        <f t="shared" si="61"/>
        <v>0</v>
      </c>
      <c r="N138" s="6">
        <f t="shared" si="61"/>
        <v>0</v>
      </c>
      <c r="O138" s="6">
        <f t="shared" si="61"/>
        <v>0</v>
      </c>
      <c r="P138" s="6">
        <f t="shared" si="61"/>
        <v>9163095.8599999994</v>
      </c>
      <c r="Q138" s="6"/>
      <c r="R138" s="27">
        <f t="shared" si="44"/>
        <v>94.758951592053691</v>
      </c>
      <c r="S138" s="4"/>
      <c r="T138" s="3"/>
      <c r="U138" s="3"/>
    </row>
    <row r="139" spans="1:21">
      <c r="A139" s="30"/>
      <c r="B139" s="73" t="s">
        <v>7</v>
      </c>
      <c r="C139" s="26"/>
      <c r="D139" s="26"/>
      <c r="E139" s="26"/>
      <c r="F139" s="26"/>
      <c r="G139" s="6"/>
      <c r="H139" s="6">
        <f t="shared" ref="H139:P140" si="62">H144+H154</f>
        <v>2285770</v>
      </c>
      <c r="I139" s="6">
        <f t="shared" si="62"/>
        <v>0</v>
      </c>
      <c r="J139" s="6">
        <f t="shared" si="62"/>
        <v>0</v>
      </c>
      <c r="K139" s="6">
        <f t="shared" si="62"/>
        <v>0</v>
      </c>
      <c r="L139" s="6">
        <f t="shared" si="62"/>
        <v>0</v>
      </c>
      <c r="M139" s="6">
        <f t="shared" si="62"/>
        <v>0</v>
      </c>
      <c r="N139" s="6">
        <f t="shared" si="62"/>
        <v>0</v>
      </c>
      <c r="O139" s="6">
        <f t="shared" si="62"/>
        <v>0</v>
      </c>
      <c r="P139" s="6">
        <f t="shared" si="62"/>
        <v>1685373.1400000001</v>
      </c>
      <c r="Q139" s="6"/>
      <c r="R139" s="27">
        <f t="shared" si="44"/>
        <v>73.733277626357861</v>
      </c>
      <c r="S139" s="4"/>
      <c r="T139" s="3"/>
    </row>
    <row r="140" spans="1:21">
      <c r="A140" s="30"/>
      <c r="B140" s="73" t="s">
        <v>8</v>
      </c>
      <c r="C140" s="26"/>
      <c r="D140" s="26"/>
      <c r="E140" s="26"/>
      <c r="F140" s="26"/>
      <c r="G140" s="6"/>
      <c r="H140" s="6">
        <f t="shared" si="62"/>
        <v>4194300</v>
      </c>
      <c r="I140" s="6" t="e">
        <f>I145+#REF!</f>
        <v>#REF!</v>
      </c>
      <c r="J140" s="6" t="e">
        <f>J145+#REF!</f>
        <v>#REF!</v>
      </c>
      <c r="K140" s="6" t="e">
        <f>K145+#REF!</f>
        <v>#REF!</v>
      </c>
      <c r="L140" s="6" t="e">
        <f>L145+#REF!</f>
        <v>#REF!</v>
      </c>
      <c r="M140" s="6" t="e">
        <f>M145+#REF!</f>
        <v>#REF!</v>
      </c>
      <c r="N140" s="6" t="e">
        <f>N145+#REF!</f>
        <v>#REF!</v>
      </c>
      <c r="O140" s="6" t="e">
        <f>O145+#REF!</f>
        <v>#REF!</v>
      </c>
      <c r="P140" s="6">
        <f t="shared" si="62"/>
        <v>4024382.87</v>
      </c>
      <c r="Q140" s="6" t="e">
        <f t="shared" ref="Q140" si="63">Q145</f>
        <v>#REF!</v>
      </c>
      <c r="R140" s="27">
        <f t="shared" si="44"/>
        <v>95.948856066566535</v>
      </c>
      <c r="S140" s="4"/>
    </row>
    <row r="141" spans="1:21" ht="15" customHeight="1" outlineLevel="1">
      <c r="A141" s="24" t="s">
        <v>35</v>
      </c>
      <c r="B141" s="46" t="s">
        <v>36</v>
      </c>
      <c r="C141" s="26"/>
      <c r="D141" s="26"/>
      <c r="E141" s="26"/>
      <c r="F141" s="26"/>
      <c r="G141" s="5">
        <v>0</v>
      </c>
      <c r="H141" s="5">
        <f>H143+H144+H145</f>
        <v>4352500</v>
      </c>
      <c r="I141" s="5" t="e">
        <f t="shared" ref="I141:P141" si="64">I143+I144+I145</f>
        <v>#REF!</v>
      </c>
      <c r="J141" s="5" t="e">
        <f t="shared" si="64"/>
        <v>#REF!</v>
      </c>
      <c r="K141" s="5" t="e">
        <f t="shared" si="64"/>
        <v>#REF!</v>
      </c>
      <c r="L141" s="5" t="e">
        <f t="shared" si="64"/>
        <v>#REF!</v>
      </c>
      <c r="M141" s="5" t="e">
        <f t="shared" si="64"/>
        <v>#REF!</v>
      </c>
      <c r="N141" s="5" t="e">
        <f t="shared" si="64"/>
        <v>#REF!</v>
      </c>
      <c r="O141" s="5" t="e">
        <f t="shared" si="64"/>
        <v>#REF!</v>
      </c>
      <c r="P141" s="5">
        <f t="shared" si="64"/>
        <v>3956351.87</v>
      </c>
      <c r="Q141" s="6">
        <v>2900375.16</v>
      </c>
      <c r="R141" s="28">
        <f t="shared" si="44"/>
        <v>90.898377254451475</v>
      </c>
      <c r="S141" s="4">
        <v>0</v>
      </c>
    </row>
    <row r="142" spans="1:21" outlineLevel="1">
      <c r="A142" s="24"/>
      <c r="B142" s="46" t="s">
        <v>5</v>
      </c>
      <c r="C142" s="26"/>
      <c r="D142" s="26"/>
      <c r="E142" s="26"/>
      <c r="F142" s="26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6"/>
      <c r="R142" s="28"/>
      <c r="S142" s="4"/>
    </row>
    <row r="143" spans="1:21" outlineLevel="1">
      <c r="A143" s="24"/>
      <c r="B143" s="46" t="s">
        <v>6</v>
      </c>
      <c r="C143" s="26"/>
      <c r="D143" s="26"/>
      <c r="E143" s="26"/>
      <c r="F143" s="26"/>
      <c r="G143" s="5"/>
      <c r="H143" s="5">
        <f>H148</f>
        <v>0</v>
      </c>
      <c r="I143" s="5">
        <f t="shared" ref="I143:P145" si="65">I148</f>
        <v>0</v>
      </c>
      <c r="J143" s="5">
        <f t="shared" si="65"/>
        <v>0</v>
      </c>
      <c r="K143" s="5">
        <f t="shared" si="65"/>
        <v>0</v>
      </c>
      <c r="L143" s="5">
        <f t="shared" si="65"/>
        <v>0</v>
      </c>
      <c r="M143" s="5">
        <f t="shared" si="65"/>
        <v>0</v>
      </c>
      <c r="N143" s="5">
        <f t="shared" si="65"/>
        <v>0</v>
      </c>
      <c r="O143" s="5">
        <f t="shared" si="65"/>
        <v>0</v>
      </c>
      <c r="P143" s="5">
        <f t="shared" si="65"/>
        <v>0</v>
      </c>
      <c r="Q143" s="6"/>
      <c r="R143" s="28">
        <v>0</v>
      </c>
      <c r="S143" s="4"/>
    </row>
    <row r="144" spans="1:21" outlineLevel="1">
      <c r="A144" s="24"/>
      <c r="B144" s="46" t="s">
        <v>7</v>
      </c>
      <c r="C144" s="26"/>
      <c r="D144" s="26"/>
      <c r="E144" s="26"/>
      <c r="F144" s="26"/>
      <c r="G144" s="5"/>
      <c r="H144" s="5">
        <f>H149</f>
        <v>1221900</v>
      </c>
      <c r="I144" s="5"/>
      <c r="J144" s="5"/>
      <c r="K144" s="5"/>
      <c r="L144" s="5"/>
      <c r="M144" s="5"/>
      <c r="N144" s="5"/>
      <c r="O144" s="5"/>
      <c r="P144" s="5">
        <f t="shared" si="65"/>
        <v>995669</v>
      </c>
      <c r="Q144" s="6"/>
      <c r="R144" s="28">
        <f t="shared" si="44"/>
        <v>81.485309763483102</v>
      </c>
      <c r="S144" s="4"/>
    </row>
    <row r="145" spans="1:20" outlineLevel="1">
      <c r="A145" s="24"/>
      <c r="B145" s="46" t="s">
        <v>8</v>
      </c>
      <c r="C145" s="26"/>
      <c r="D145" s="26"/>
      <c r="E145" s="26"/>
      <c r="F145" s="26"/>
      <c r="G145" s="5"/>
      <c r="H145" s="5">
        <f t="shared" ref="H145" si="66">H150</f>
        <v>3130600</v>
      </c>
      <c r="I145" s="5" t="e">
        <f>I150+#REF!+#REF!+#REF!</f>
        <v>#REF!</v>
      </c>
      <c r="J145" s="5" t="e">
        <f>J150+#REF!+#REF!+#REF!</f>
        <v>#REF!</v>
      </c>
      <c r="K145" s="5" t="e">
        <f>K150+#REF!+#REF!+#REF!</f>
        <v>#REF!</v>
      </c>
      <c r="L145" s="5" t="e">
        <f>L150+#REF!+#REF!+#REF!</f>
        <v>#REF!</v>
      </c>
      <c r="M145" s="5" t="e">
        <f>M150+#REF!+#REF!+#REF!</f>
        <v>#REF!</v>
      </c>
      <c r="N145" s="5" t="e">
        <f>N150+#REF!+#REF!+#REF!</f>
        <v>#REF!</v>
      </c>
      <c r="O145" s="5" t="e">
        <f>O150+#REF!+#REF!+#REF!</f>
        <v>#REF!</v>
      </c>
      <c r="P145" s="5">
        <f t="shared" si="65"/>
        <v>2960682.87</v>
      </c>
      <c r="Q145" s="5" t="e">
        <f>Q150+#REF!</f>
        <v>#REF!</v>
      </c>
      <c r="R145" s="28">
        <f t="shared" si="44"/>
        <v>94.572378138376038</v>
      </c>
      <c r="S145" s="4"/>
    </row>
    <row r="146" spans="1:20" ht="46.5" outlineLevel="1">
      <c r="A146" s="24"/>
      <c r="B146" s="42" t="s">
        <v>37</v>
      </c>
      <c r="C146" s="26"/>
      <c r="D146" s="26"/>
      <c r="E146" s="26"/>
      <c r="F146" s="26"/>
      <c r="G146" s="5"/>
      <c r="H146" s="5">
        <f>H148+H149+H150</f>
        <v>4352500</v>
      </c>
      <c r="I146" s="5">
        <f t="shared" ref="I146:O146" si="67">I148+I149+I150</f>
        <v>0</v>
      </c>
      <c r="J146" s="5">
        <f t="shared" si="67"/>
        <v>0</v>
      </c>
      <c r="K146" s="5">
        <f t="shared" si="67"/>
        <v>0</v>
      </c>
      <c r="L146" s="5">
        <f t="shared" si="67"/>
        <v>0</v>
      </c>
      <c r="M146" s="5">
        <f t="shared" si="67"/>
        <v>0</v>
      </c>
      <c r="N146" s="5">
        <f t="shared" si="67"/>
        <v>0</v>
      </c>
      <c r="O146" s="5">
        <f t="shared" si="67"/>
        <v>0</v>
      </c>
      <c r="P146" s="5">
        <f>P148+P149+P150</f>
        <v>3956351.87</v>
      </c>
      <c r="Q146" s="6">
        <v>41189.14</v>
      </c>
      <c r="R146" s="28">
        <f t="shared" si="44"/>
        <v>90.898377254451475</v>
      </c>
      <c r="S146" s="4"/>
      <c r="T146" s="3"/>
    </row>
    <row r="147" spans="1:20" outlineLevel="1">
      <c r="A147" s="24"/>
      <c r="B147" s="46" t="s">
        <v>5</v>
      </c>
      <c r="C147" s="26"/>
      <c r="D147" s="26"/>
      <c r="E147" s="26"/>
      <c r="F147" s="26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6"/>
      <c r="R147" s="28"/>
      <c r="S147" s="4"/>
      <c r="T147" s="3"/>
    </row>
    <row r="148" spans="1:20" outlineLevel="1">
      <c r="A148" s="24"/>
      <c r="B148" s="46" t="s">
        <v>6</v>
      </c>
      <c r="C148" s="26"/>
      <c r="D148" s="26"/>
      <c r="E148" s="26"/>
      <c r="F148" s="26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6"/>
      <c r="R148" s="28"/>
      <c r="S148" s="4"/>
    </row>
    <row r="149" spans="1:20" outlineLevel="1">
      <c r="A149" s="24"/>
      <c r="B149" s="46" t="s">
        <v>7</v>
      </c>
      <c r="C149" s="26"/>
      <c r="D149" s="26"/>
      <c r="E149" s="26"/>
      <c r="F149" s="26"/>
      <c r="G149" s="5"/>
      <c r="H149" s="5">
        <v>1221900</v>
      </c>
      <c r="I149" s="5"/>
      <c r="J149" s="5"/>
      <c r="K149" s="5"/>
      <c r="L149" s="5"/>
      <c r="M149" s="5"/>
      <c r="N149" s="5"/>
      <c r="O149" s="5"/>
      <c r="P149" s="5">
        <v>995669</v>
      </c>
      <c r="Q149" s="6"/>
      <c r="R149" s="28">
        <f t="shared" si="44"/>
        <v>81.485309763483102</v>
      </c>
      <c r="S149" s="4"/>
      <c r="T149" s="3"/>
    </row>
    <row r="150" spans="1:20" outlineLevel="1">
      <c r="A150" s="24"/>
      <c r="B150" s="46" t="s">
        <v>8</v>
      </c>
      <c r="C150" s="26"/>
      <c r="D150" s="26"/>
      <c r="E150" s="26"/>
      <c r="F150" s="26"/>
      <c r="G150" s="5"/>
      <c r="H150" s="5">
        <v>3130600</v>
      </c>
      <c r="I150" s="5"/>
      <c r="J150" s="5"/>
      <c r="K150" s="5"/>
      <c r="L150" s="5"/>
      <c r="M150" s="5"/>
      <c r="N150" s="5"/>
      <c r="O150" s="5"/>
      <c r="P150" s="5">
        <v>2960682.87</v>
      </c>
      <c r="Q150" s="6"/>
      <c r="R150" s="28">
        <f t="shared" si="44"/>
        <v>94.572378138376038</v>
      </c>
      <c r="S150" s="4"/>
    </row>
    <row r="151" spans="1:20" outlineLevel="1">
      <c r="A151" s="24" t="s">
        <v>187</v>
      </c>
      <c r="B151" s="46" t="s">
        <v>38</v>
      </c>
      <c r="C151" s="26"/>
      <c r="D151" s="26"/>
      <c r="E151" s="26"/>
      <c r="F151" s="26"/>
      <c r="G151" s="5"/>
      <c r="H151" s="5">
        <f>H153+H154+H155</f>
        <v>11797470</v>
      </c>
      <c r="I151" s="5">
        <f t="shared" ref="I151:P151" si="68">I153+I154+I155</f>
        <v>0</v>
      </c>
      <c r="J151" s="5">
        <f t="shared" si="68"/>
        <v>0</v>
      </c>
      <c r="K151" s="5">
        <f t="shared" si="68"/>
        <v>0</v>
      </c>
      <c r="L151" s="5">
        <f t="shared" si="68"/>
        <v>0</v>
      </c>
      <c r="M151" s="5">
        <f t="shared" si="68"/>
        <v>0</v>
      </c>
      <c r="N151" s="5">
        <f t="shared" si="68"/>
        <v>0</v>
      </c>
      <c r="O151" s="5">
        <f t="shared" si="68"/>
        <v>0</v>
      </c>
      <c r="P151" s="5">
        <f t="shared" si="68"/>
        <v>10916500</v>
      </c>
      <c r="Q151" s="6"/>
      <c r="R151" s="28">
        <f t="shared" si="44"/>
        <v>92.532551470781442</v>
      </c>
      <c r="S151" s="4"/>
    </row>
    <row r="152" spans="1:20" outlineLevel="1">
      <c r="A152" s="24"/>
      <c r="B152" s="46" t="s">
        <v>5</v>
      </c>
      <c r="C152" s="26"/>
      <c r="D152" s="26"/>
      <c r="E152" s="26"/>
      <c r="F152" s="26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6"/>
      <c r="R152" s="28"/>
      <c r="S152" s="4"/>
    </row>
    <row r="153" spans="1:20" outlineLevel="1">
      <c r="A153" s="24"/>
      <c r="B153" s="46" t="s">
        <v>6</v>
      </c>
      <c r="C153" s="26"/>
      <c r="D153" s="26"/>
      <c r="E153" s="26"/>
      <c r="F153" s="26"/>
      <c r="G153" s="5"/>
      <c r="H153" s="5">
        <f>H158+H163</f>
        <v>9669900</v>
      </c>
      <c r="I153" s="5">
        <f t="shared" ref="I153:P155" si="69">I158+I163</f>
        <v>0</v>
      </c>
      <c r="J153" s="5">
        <f t="shared" si="69"/>
        <v>0</v>
      </c>
      <c r="K153" s="5">
        <f t="shared" si="69"/>
        <v>0</v>
      </c>
      <c r="L153" s="5">
        <f t="shared" si="69"/>
        <v>0</v>
      </c>
      <c r="M153" s="5">
        <f t="shared" si="69"/>
        <v>0</v>
      </c>
      <c r="N153" s="5">
        <f t="shared" si="69"/>
        <v>0</v>
      </c>
      <c r="O153" s="5">
        <f t="shared" si="69"/>
        <v>0</v>
      </c>
      <c r="P153" s="5">
        <f t="shared" si="69"/>
        <v>9163095.8599999994</v>
      </c>
      <c r="Q153" s="5">
        <f t="shared" ref="Q153" si="70">Q158</f>
        <v>0</v>
      </c>
      <c r="R153" s="28">
        <f t="shared" si="44"/>
        <v>94.758951592053691</v>
      </c>
      <c r="S153" s="4"/>
    </row>
    <row r="154" spans="1:20" outlineLevel="1">
      <c r="A154" s="24"/>
      <c r="B154" s="46" t="s">
        <v>7</v>
      </c>
      <c r="C154" s="26"/>
      <c r="D154" s="26"/>
      <c r="E154" s="26"/>
      <c r="F154" s="26"/>
      <c r="G154" s="5"/>
      <c r="H154" s="5">
        <f>H159+H164</f>
        <v>1063870</v>
      </c>
      <c r="I154" s="5">
        <f t="shared" si="69"/>
        <v>0</v>
      </c>
      <c r="J154" s="5">
        <f t="shared" si="69"/>
        <v>0</v>
      </c>
      <c r="K154" s="5">
        <f t="shared" si="69"/>
        <v>0</v>
      </c>
      <c r="L154" s="5">
        <f t="shared" si="69"/>
        <v>0</v>
      </c>
      <c r="M154" s="5">
        <f t="shared" si="69"/>
        <v>0</v>
      </c>
      <c r="N154" s="5">
        <f t="shared" si="69"/>
        <v>0</v>
      </c>
      <c r="O154" s="5">
        <f t="shared" si="69"/>
        <v>0</v>
      </c>
      <c r="P154" s="5">
        <f t="shared" si="69"/>
        <v>689704.14</v>
      </c>
      <c r="Q154" s="6"/>
      <c r="R154" s="28">
        <f t="shared" si="44"/>
        <v>64.829738595881082</v>
      </c>
      <c r="S154" s="4"/>
    </row>
    <row r="155" spans="1:20" outlineLevel="1">
      <c r="A155" s="24"/>
      <c r="B155" s="46" t="s">
        <v>8</v>
      </c>
      <c r="C155" s="26"/>
      <c r="D155" s="26"/>
      <c r="E155" s="26"/>
      <c r="F155" s="26"/>
      <c r="G155" s="5"/>
      <c r="H155" s="5">
        <f t="shared" ref="H155" si="71">H160+H165</f>
        <v>1063700</v>
      </c>
      <c r="I155" s="5"/>
      <c r="J155" s="5"/>
      <c r="K155" s="5"/>
      <c r="L155" s="5"/>
      <c r="M155" s="5"/>
      <c r="N155" s="5"/>
      <c r="O155" s="5"/>
      <c r="P155" s="5">
        <f t="shared" si="69"/>
        <v>1063700</v>
      </c>
      <c r="Q155" s="6"/>
      <c r="R155" s="28">
        <v>0</v>
      </c>
      <c r="S155" s="4"/>
    </row>
    <row r="156" spans="1:20" ht="46.5" outlineLevel="1">
      <c r="A156" s="24"/>
      <c r="B156" s="42" t="s">
        <v>39</v>
      </c>
      <c r="C156" s="26"/>
      <c r="D156" s="26"/>
      <c r="E156" s="26"/>
      <c r="F156" s="26"/>
      <c r="G156" s="5"/>
      <c r="H156" s="5">
        <f>H158+H159+H160</f>
        <v>8616500</v>
      </c>
      <c r="I156" s="5">
        <f t="shared" ref="I156:O156" si="72">I158+I159+I160</f>
        <v>0</v>
      </c>
      <c r="J156" s="5">
        <f t="shared" si="72"/>
        <v>0</v>
      </c>
      <c r="K156" s="5">
        <f t="shared" si="72"/>
        <v>0</v>
      </c>
      <c r="L156" s="5">
        <f t="shared" si="72"/>
        <v>0</v>
      </c>
      <c r="M156" s="5">
        <f t="shared" si="72"/>
        <v>0</v>
      </c>
      <c r="N156" s="5">
        <f t="shared" si="72"/>
        <v>0</v>
      </c>
      <c r="O156" s="5">
        <f t="shared" si="72"/>
        <v>0</v>
      </c>
      <c r="P156" s="5">
        <f>P158+P159+P160</f>
        <v>8616500</v>
      </c>
      <c r="Q156" s="6">
        <v>41189.14</v>
      </c>
      <c r="R156" s="28">
        <f t="shared" si="44"/>
        <v>100</v>
      </c>
      <c r="S156" s="4"/>
    </row>
    <row r="157" spans="1:20" outlineLevel="1">
      <c r="A157" s="24"/>
      <c r="B157" s="46" t="s">
        <v>5</v>
      </c>
      <c r="C157" s="26"/>
      <c r="D157" s="26"/>
      <c r="E157" s="26"/>
      <c r="F157" s="26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6"/>
      <c r="R157" s="28"/>
      <c r="S157" s="4"/>
    </row>
    <row r="158" spans="1:20" outlineLevel="1">
      <c r="A158" s="24"/>
      <c r="B158" s="46" t="s">
        <v>6</v>
      </c>
      <c r="C158" s="26"/>
      <c r="D158" s="26"/>
      <c r="E158" s="26"/>
      <c r="F158" s="26"/>
      <c r="G158" s="5"/>
      <c r="H158" s="5">
        <v>7489100</v>
      </c>
      <c r="I158" s="5"/>
      <c r="J158" s="5"/>
      <c r="K158" s="5"/>
      <c r="L158" s="5"/>
      <c r="M158" s="5"/>
      <c r="N158" s="5"/>
      <c r="O158" s="5"/>
      <c r="P158" s="5">
        <v>7489100</v>
      </c>
      <c r="Q158" s="6"/>
      <c r="R158" s="28">
        <v>0</v>
      </c>
      <c r="S158" s="4"/>
    </row>
    <row r="159" spans="1:20" outlineLevel="1">
      <c r="A159" s="24"/>
      <c r="B159" s="46" t="s">
        <v>7</v>
      </c>
      <c r="C159" s="26"/>
      <c r="D159" s="26"/>
      <c r="E159" s="26"/>
      <c r="F159" s="26"/>
      <c r="G159" s="5"/>
      <c r="H159" s="5">
        <v>563700</v>
      </c>
      <c r="I159" s="5"/>
      <c r="J159" s="5"/>
      <c r="K159" s="5"/>
      <c r="L159" s="5"/>
      <c r="M159" s="5"/>
      <c r="N159" s="5"/>
      <c r="O159" s="5"/>
      <c r="P159" s="5">
        <v>563700</v>
      </c>
      <c r="Q159" s="6"/>
      <c r="R159" s="28">
        <v>0</v>
      </c>
      <c r="S159" s="4"/>
    </row>
    <row r="160" spans="1:20" outlineLevel="1">
      <c r="A160" s="24"/>
      <c r="B160" s="46" t="s">
        <v>8</v>
      </c>
      <c r="C160" s="26"/>
      <c r="D160" s="26"/>
      <c r="E160" s="26"/>
      <c r="F160" s="26"/>
      <c r="G160" s="5"/>
      <c r="H160" s="5">
        <v>563700</v>
      </c>
      <c r="I160" s="5"/>
      <c r="J160" s="5"/>
      <c r="K160" s="5"/>
      <c r="L160" s="5"/>
      <c r="M160" s="5"/>
      <c r="N160" s="5"/>
      <c r="O160" s="5"/>
      <c r="P160" s="5">
        <v>563700</v>
      </c>
      <c r="Q160" s="6"/>
      <c r="R160" s="28">
        <v>0</v>
      </c>
      <c r="S160" s="4"/>
    </row>
    <row r="161" spans="1:21" ht="78.75" customHeight="1" outlineLevel="1">
      <c r="A161" s="24"/>
      <c r="B161" s="42" t="s">
        <v>40</v>
      </c>
      <c r="C161" s="26"/>
      <c r="D161" s="26"/>
      <c r="E161" s="26"/>
      <c r="F161" s="26"/>
      <c r="G161" s="5"/>
      <c r="H161" s="5">
        <f>H163+H164+H165</f>
        <v>3180970</v>
      </c>
      <c r="I161" s="5">
        <f t="shared" ref="I161:Q161" si="73">I163+I164+I165</f>
        <v>0</v>
      </c>
      <c r="J161" s="5">
        <f t="shared" si="73"/>
        <v>0</v>
      </c>
      <c r="K161" s="5">
        <f t="shared" si="73"/>
        <v>0</v>
      </c>
      <c r="L161" s="5">
        <f t="shared" si="73"/>
        <v>0</v>
      </c>
      <c r="M161" s="5">
        <f t="shared" si="73"/>
        <v>0</v>
      </c>
      <c r="N161" s="5">
        <f t="shared" si="73"/>
        <v>0</v>
      </c>
      <c r="O161" s="5">
        <f t="shared" si="73"/>
        <v>0</v>
      </c>
      <c r="P161" s="5">
        <f t="shared" si="73"/>
        <v>2300000</v>
      </c>
      <c r="Q161" s="5">
        <f t="shared" si="73"/>
        <v>0</v>
      </c>
      <c r="R161" s="28">
        <f t="shared" ref="R161:R226" si="74">P161/H161*100</f>
        <v>72.304988729852852</v>
      </c>
      <c r="S161" s="4"/>
    </row>
    <row r="162" spans="1:21" outlineLevel="1">
      <c r="A162" s="24"/>
      <c r="B162" s="46" t="s">
        <v>5</v>
      </c>
      <c r="C162" s="26"/>
      <c r="D162" s="26"/>
      <c r="E162" s="26"/>
      <c r="F162" s="26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6"/>
      <c r="R162" s="28"/>
      <c r="S162" s="4"/>
    </row>
    <row r="163" spans="1:21" outlineLevel="1">
      <c r="A163" s="24"/>
      <c r="B163" s="46" t="s">
        <v>6</v>
      </c>
      <c r="C163" s="26"/>
      <c r="D163" s="26"/>
      <c r="E163" s="26"/>
      <c r="F163" s="26"/>
      <c r="G163" s="5"/>
      <c r="H163" s="5">
        <v>2180800</v>
      </c>
      <c r="I163" s="5"/>
      <c r="J163" s="5"/>
      <c r="K163" s="5"/>
      <c r="L163" s="5"/>
      <c r="M163" s="5"/>
      <c r="N163" s="5"/>
      <c r="O163" s="5"/>
      <c r="P163" s="43">
        <v>1673995.86</v>
      </c>
      <c r="Q163" s="6"/>
      <c r="R163" s="28">
        <f t="shared" si="74"/>
        <v>76.760631878209836</v>
      </c>
      <c r="S163" s="4"/>
      <c r="T163" s="3"/>
    </row>
    <row r="164" spans="1:21" outlineLevel="1">
      <c r="A164" s="24"/>
      <c r="B164" s="46" t="s">
        <v>7</v>
      </c>
      <c r="C164" s="26"/>
      <c r="D164" s="26"/>
      <c r="E164" s="26"/>
      <c r="F164" s="26"/>
      <c r="G164" s="5"/>
      <c r="H164" s="5">
        <v>500170</v>
      </c>
      <c r="I164" s="5"/>
      <c r="J164" s="5"/>
      <c r="K164" s="5"/>
      <c r="L164" s="5"/>
      <c r="M164" s="5"/>
      <c r="N164" s="5"/>
      <c r="O164" s="5"/>
      <c r="P164" s="5">
        <v>126004.14</v>
      </c>
      <c r="Q164" s="6"/>
      <c r="R164" s="28">
        <f t="shared" si="74"/>
        <v>25.19226263070556</v>
      </c>
      <c r="S164" s="4"/>
    </row>
    <row r="165" spans="1:21" outlineLevel="1">
      <c r="A165" s="24"/>
      <c r="B165" s="46" t="s">
        <v>8</v>
      </c>
      <c r="C165" s="26"/>
      <c r="D165" s="26"/>
      <c r="E165" s="26"/>
      <c r="F165" s="26"/>
      <c r="G165" s="5"/>
      <c r="H165" s="5">
        <v>500000</v>
      </c>
      <c r="I165" s="5"/>
      <c r="J165" s="5"/>
      <c r="K165" s="5"/>
      <c r="L165" s="5"/>
      <c r="M165" s="5"/>
      <c r="N165" s="5"/>
      <c r="O165" s="5"/>
      <c r="P165" s="5">
        <v>500000</v>
      </c>
      <c r="Q165" s="6"/>
      <c r="R165" s="28"/>
      <c r="S165" s="4"/>
    </row>
    <row r="166" spans="1:21" s="14" customFormat="1" ht="30">
      <c r="A166" s="30" t="s">
        <v>41</v>
      </c>
      <c r="B166" s="73" t="s">
        <v>182</v>
      </c>
      <c r="C166" s="26"/>
      <c r="D166" s="26"/>
      <c r="E166" s="26"/>
      <c r="F166" s="26"/>
      <c r="G166" s="6">
        <v>0</v>
      </c>
      <c r="H166" s="31">
        <f>H168+H169+H170</f>
        <v>692837357.71999991</v>
      </c>
      <c r="I166" s="31">
        <f t="shared" ref="I166:P166" si="75">I168+I169+I170</f>
        <v>0</v>
      </c>
      <c r="J166" s="31">
        <f t="shared" si="75"/>
        <v>0</v>
      </c>
      <c r="K166" s="31">
        <f t="shared" si="75"/>
        <v>0</v>
      </c>
      <c r="L166" s="31">
        <f t="shared" si="75"/>
        <v>0</v>
      </c>
      <c r="M166" s="31">
        <f t="shared" si="75"/>
        <v>0</v>
      </c>
      <c r="N166" s="31">
        <f t="shared" si="75"/>
        <v>0</v>
      </c>
      <c r="O166" s="31">
        <f t="shared" si="75"/>
        <v>0</v>
      </c>
      <c r="P166" s="31">
        <f t="shared" si="75"/>
        <v>513869528.68999994</v>
      </c>
      <c r="Q166" s="6">
        <v>153230817.34</v>
      </c>
      <c r="R166" s="27">
        <f t="shared" si="74"/>
        <v>74.16885405559681</v>
      </c>
      <c r="S166" s="13">
        <v>0</v>
      </c>
    </row>
    <row r="167" spans="1:21">
      <c r="A167" s="30"/>
      <c r="B167" s="46" t="s">
        <v>5</v>
      </c>
      <c r="C167" s="26"/>
      <c r="D167" s="26"/>
      <c r="E167" s="26"/>
      <c r="F167" s="2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27"/>
      <c r="S167" s="4"/>
    </row>
    <row r="168" spans="1:21">
      <c r="A168" s="30"/>
      <c r="B168" s="73" t="s">
        <v>6</v>
      </c>
      <c r="C168" s="26"/>
      <c r="D168" s="26"/>
      <c r="E168" s="26"/>
      <c r="F168" s="26"/>
      <c r="G168" s="6"/>
      <c r="H168" s="6">
        <f>H173+H238+H223</f>
        <v>200139500</v>
      </c>
      <c r="I168" s="6">
        <f t="shared" ref="I168:O168" si="76">I173+I238</f>
        <v>0</v>
      </c>
      <c r="J168" s="6">
        <f t="shared" si="76"/>
        <v>0</v>
      </c>
      <c r="K168" s="6">
        <f t="shared" si="76"/>
        <v>0</v>
      </c>
      <c r="L168" s="6">
        <f t="shared" si="76"/>
        <v>0</v>
      </c>
      <c r="M168" s="6">
        <f t="shared" si="76"/>
        <v>0</v>
      </c>
      <c r="N168" s="6">
        <f t="shared" si="76"/>
        <v>0</v>
      </c>
      <c r="O168" s="6">
        <f t="shared" si="76"/>
        <v>0</v>
      </c>
      <c r="P168" s="6">
        <f>+P223+P173+P238</f>
        <v>119688540.73</v>
      </c>
      <c r="Q168" s="6"/>
      <c r="R168" s="27">
        <f t="shared" si="74"/>
        <v>59.802558080738692</v>
      </c>
      <c r="S168" s="4"/>
      <c r="T168" s="3"/>
      <c r="U168" s="3"/>
    </row>
    <row r="169" spans="1:21">
      <c r="A169" s="30"/>
      <c r="B169" s="73" t="s">
        <v>7</v>
      </c>
      <c r="C169" s="26"/>
      <c r="D169" s="26"/>
      <c r="E169" s="26"/>
      <c r="F169" s="26"/>
      <c r="G169" s="6"/>
      <c r="H169" s="6">
        <f t="shared" ref="H169:P170" si="77">H174+H224+H239</f>
        <v>52119657.719999999</v>
      </c>
      <c r="I169" s="6">
        <f t="shared" si="77"/>
        <v>0</v>
      </c>
      <c r="J169" s="6">
        <f t="shared" si="77"/>
        <v>0</v>
      </c>
      <c r="K169" s="6">
        <f t="shared" si="77"/>
        <v>0</v>
      </c>
      <c r="L169" s="6">
        <f t="shared" si="77"/>
        <v>0</v>
      </c>
      <c r="M169" s="6">
        <f t="shared" si="77"/>
        <v>0</v>
      </c>
      <c r="N169" s="6">
        <f t="shared" si="77"/>
        <v>0</v>
      </c>
      <c r="O169" s="6">
        <f t="shared" si="77"/>
        <v>0</v>
      </c>
      <c r="P169" s="6">
        <f t="shared" si="77"/>
        <v>22174519.82</v>
      </c>
      <c r="Q169" s="6"/>
      <c r="R169" s="27">
        <f t="shared" si="74"/>
        <v>42.545405687671888</v>
      </c>
      <c r="S169" s="4"/>
    </row>
    <row r="170" spans="1:21">
      <c r="A170" s="30"/>
      <c r="B170" s="73" t="s">
        <v>8</v>
      </c>
      <c r="C170" s="26"/>
      <c r="D170" s="26"/>
      <c r="E170" s="26"/>
      <c r="F170" s="26"/>
      <c r="G170" s="6"/>
      <c r="H170" s="6">
        <f t="shared" si="77"/>
        <v>440578199.99999994</v>
      </c>
      <c r="I170" s="6">
        <f t="shared" si="77"/>
        <v>0</v>
      </c>
      <c r="J170" s="6">
        <f t="shared" si="77"/>
        <v>0</v>
      </c>
      <c r="K170" s="6">
        <f t="shared" si="77"/>
        <v>0</v>
      </c>
      <c r="L170" s="6">
        <f t="shared" si="77"/>
        <v>0</v>
      </c>
      <c r="M170" s="6">
        <f t="shared" si="77"/>
        <v>0</v>
      </c>
      <c r="N170" s="6">
        <f t="shared" si="77"/>
        <v>0</v>
      </c>
      <c r="O170" s="6">
        <f t="shared" si="77"/>
        <v>0</v>
      </c>
      <c r="P170" s="6">
        <f t="shared" si="77"/>
        <v>372006468.13999993</v>
      </c>
      <c r="Q170" s="6"/>
      <c r="R170" s="27">
        <f t="shared" si="74"/>
        <v>84.435968039272026</v>
      </c>
      <c r="S170" s="4"/>
    </row>
    <row r="171" spans="1:21" s="16" customFormat="1" outlineLevel="1">
      <c r="A171" s="24" t="s">
        <v>42</v>
      </c>
      <c r="B171" s="46" t="s">
        <v>43</v>
      </c>
      <c r="C171" s="26"/>
      <c r="D171" s="26"/>
      <c r="E171" s="26"/>
      <c r="F171" s="26"/>
      <c r="G171" s="5">
        <v>0</v>
      </c>
      <c r="H171" s="5">
        <f>H173+H174+H175</f>
        <v>398430428.63999999</v>
      </c>
      <c r="I171" s="5">
        <f t="shared" ref="I171:P171" si="78">I173+I174+I175</f>
        <v>0</v>
      </c>
      <c r="J171" s="5">
        <f t="shared" si="78"/>
        <v>0</v>
      </c>
      <c r="K171" s="5">
        <f t="shared" si="78"/>
        <v>0</v>
      </c>
      <c r="L171" s="5">
        <f t="shared" si="78"/>
        <v>0</v>
      </c>
      <c r="M171" s="5">
        <f t="shared" si="78"/>
        <v>0</v>
      </c>
      <c r="N171" s="5">
        <f t="shared" si="78"/>
        <v>0</v>
      </c>
      <c r="O171" s="5">
        <f t="shared" si="78"/>
        <v>0</v>
      </c>
      <c r="P171" s="5">
        <f t="shared" si="78"/>
        <v>366203296.42999995</v>
      </c>
      <c r="Q171" s="6">
        <v>145137055.84999999</v>
      </c>
      <c r="R171" s="28">
        <f t="shared" si="74"/>
        <v>91.911478166965324</v>
      </c>
      <c r="S171" s="38">
        <v>0</v>
      </c>
    </row>
    <row r="172" spans="1:21" outlineLevel="1">
      <c r="A172" s="24"/>
      <c r="B172" s="46" t="s">
        <v>5</v>
      </c>
      <c r="C172" s="26"/>
      <c r="D172" s="26"/>
      <c r="E172" s="26"/>
      <c r="F172" s="26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6"/>
      <c r="R172" s="28"/>
      <c r="S172" s="4"/>
    </row>
    <row r="173" spans="1:21" outlineLevel="1">
      <c r="A173" s="24"/>
      <c r="B173" s="46" t="s">
        <v>6</v>
      </c>
      <c r="C173" s="26"/>
      <c r="D173" s="26"/>
      <c r="E173" s="26"/>
      <c r="F173" s="26"/>
      <c r="G173" s="5"/>
      <c r="H173" s="5">
        <f>H178+H183+H188+H193+H198+H203+H208+H213+H218</f>
        <v>139500</v>
      </c>
      <c r="I173" s="5">
        <f t="shared" ref="I173:P175" si="79">I178+I183+I188+I193+I198+I203+I208+I213+I218</f>
        <v>0</v>
      </c>
      <c r="J173" s="5">
        <f t="shared" si="79"/>
        <v>0</v>
      </c>
      <c r="K173" s="5">
        <f t="shared" si="79"/>
        <v>0</v>
      </c>
      <c r="L173" s="5">
        <f t="shared" si="79"/>
        <v>0</v>
      </c>
      <c r="M173" s="5">
        <f t="shared" si="79"/>
        <v>0</v>
      </c>
      <c r="N173" s="5">
        <f t="shared" si="79"/>
        <v>0</v>
      </c>
      <c r="O173" s="5">
        <f t="shared" si="79"/>
        <v>0</v>
      </c>
      <c r="P173" s="5">
        <f t="shared" si="79"/>
        <v>139500</v>
      </c>
      <c r="Q173" s="6"/>
      <c r="R173" s="28">
        <f t="shared" si="74"/>
        <v>100</v>
      </c>
      <c r="S173" s="4"/>
      <c r="T173" s="3"/>
    </row>
    <row r="174" spans="1:21" outlineLevel="1">
      <c r="A174" s="24"/>
      <c r="B174" s="46" t="s">
        <v>7</v>
      </c>
      <c r="C174" s="26"/>
      <c r="D174" s="26"/>
      <c r="E174" s="26"/>
      <c r="F174" s="26"/>
      <c r="G174" s="5"/>
      <c r="H174" s="5">
        <f t="shared" ref="H174:H175" si="80">H179+H184+H189+H194+H199+H204+H209+H214+H219</f>
        <v>3025285.72</v>
      </c>
      <c r="I174" s="5"/>
      <c r="J174" s="5"/>
      <c r="K174" s="5"/>
      <c r="L174" s="5"/>
      <c r="M174" s="5"/>
      <c r="N174" s="5"/>
      <c r="O174" s="5"/>
      <c r="P174" s="5">
        <f t="shared" si="79"/>
        <v>159785.72</v>
      </c>
      <c r="Q174" s="6"/>
      <c r="R174" s="28">
        <f t="shared" si="74"/>
        <v>5.2816736926256338</v>
      </c>
      <c r="S174" s="4"/>
    </row>
    <row r="175" spans="1:21" outlineLevel="1">
      <c r="A175" s="24"/>
      <c r="B175" s="46" t="s">
        <v>8</v>
      </c>
      <c r="C175" s="26"/>
      <c r="D175" s="26"/>
      <c r="E175" s="26"/>
      <c r="F175" s="26"/>
      <c r="G175" s="5"/>
      <c r="H175" s="5">
        <f t="shared" si="80"/>
        <v>395265642.91999996</v>
      </c>
      <c r="I175" s="5"/>
      <c r="J175" s="5"/>
      <c r="K175" s="5"/>
      <c r="L175" s="5"/>
      <c r="M175" s="5"/>
      <c r="N175" s="5"/>
      <c r="O175" s="5"/>
      <c r="P175" s="5">
        <f t="shared" si="79"/>
        <v>365904010.70999992</v>
      </c>
      <c r="Q175" s="6"/>
      <c r="R175" s="28">
        <f t="shared" si="74"/>
        <v>92.571671043024935</v>
      </c>
      <c r="S175" s="4"/>
    </row>
    <row r="176" spans="1:21" outlineLevel="1">
      <c r="A176" s="24"/>
      <c r="B176" s="42" t="s">
        <v>44</v>
      </c>
      <c r="C176" s="26"/>
      <c r="D176" s="26"/>
      <c r="E176" s="26"/>
      <c r="F176" s="26"/>
      <c r="G176" s="5"/>
      <c r="H176" s="5">
        <f t="shared" ref="H176:O176" si="81">H178+H179+H180</f>
        <v>49280506.719999999</v>
      </c>
      <c r="I176" s="5">
        <f t="shared" si="81"/>
        <v>0</v>
      </c>
      <c r="J176" s="5">
        <f t="shared" si="81"/>
        <v>0</v>
      </c>
      <c r="K176" s="5">
        <f t="shared" si="81"/>
        <v>0</v>
      </c>
      <c r="L176" s="5">
        <f t="shared" si="81"/>
        <v>0</v>
      </c>
      <c r="M176" s="5">
        <f t="shared" si="81"/>
        <v>0</v>
      </c>
      <c r="N176" s="5">
        <f t="shared" si="81"/>
        <v>0</v>
      </c>
      <c r="O176" s="5">
        <f t="shared" si="81"/>
        <v>0</v>
      </c>
      <c r="P176" s="5">
        <f>P178+P179+P180</f>
        <v>47619694.719999999</v>
      </c>
      <c r="Q176" s="6">
        <v>41189.14</v>
      </c>
      <c r="R176" s="28">
        <f t="shared" si="74"/>
        <v>96.629880432365809</v>
      </c>
      <c r="S176" s="4"/>
      <c r="T176" s="3"/>
    </row>
    <row r="177" spans="1:20" outlineLevel="1">
      <c r="A177" s="24"/>
      <c r="B177" s="46" t="s">
        <v>5</v>
      </c>
      <c r="C177" s="26"/>
      <c r="D177" s="26"/>
      <c r="E177" s="26"/>
      <c r="F177" s="2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28"/>
      <c r="S177" s="4"/>
      <c r="T177" s="3"/>
    </row>
    <row r="178" spans="1:20" outlineLevel="1">
      <c r="A178" s="24"/>
      <c r="B178" s="46" t="s">
        <v>6</v>
      </c>
      <c r="C178" s="26"/>
      <c r="D178" s="26"/>
      <c r="E178" s="26"/>
      <c r="F178" s="26"/>
      <c r="G178" s="5"/>
      <c r="H178" s="5">
        <v>139500</v>
      </c>
      <c r="I178" s="5"/>
      <c r="J178" s="5"/>
      <c r="K178" s="5"/>
      <c r="L178" s="5"/>
      <c r="M178" s="5"/>
      <c r="N178" s="5"/>
      <c r="O178" s="5"/>
      <c r="P178" s="5">
        <v>139500</v>
      </c>
      <c r="Q178" s="6"/>
      <c r="R178" s="28">
        <f t="shared" si="74"/>
        <v>100</v>
      </c>
      <c r="S178" s="4"/>
    </row>
    <row r="179" spans="1:20" outlineLevel="1">
      <c r="A179" s="24"/>
      <c r="B179" s="46" t="s">
        <v>7</v>
      </c>
      <c r="C179" s="26"/>
      <c r="D179" s="26"/>
      <c r="E179" s="26"/>
      <c r="F179" s="26"/>
      <c r="G179" s="5"/>
      <c r="H179" s="5">
        <v>59785.72</v>
      </c>
      <c r="I179" s="5"/>
      <c r="J179" s="5"/>
      <c r="K179" s="5"/>
      <c r="L179" s="5"/>
      <c r="M179" s="5"/>
      <c r="N179" s="5"/>
      <c r="O179" s="5"/>
      <c r="P179" s="5">
        <v>59785.72</v>
      </c>
      <c r="Q179" s="6"/>
      <c r="R179" s="28">
        <f t="shared" si="74"/>
        <v>100</v>
      </c>
      <c r="S179" s="4"/>
    </row>
    <row r="180" spans="1:20" outlineLevel="1">
      <c r="A180" s="24"/>
      <c r="B180" s="46" t="s">
        <v>8</v>
      </c>
      <c r="C180" s="26"/>
      <c r="D180" s="26"/>
      <c r="E180" s="26"/>
      <c r="F180" s="26"/>
      <c r="G180" s="5"/>
      <c r="H180" s="5">
        <v>49081221</v>
      </c>
      <c r="I180" s="5"/>
      <c r="J180" s="5"/>
      <c r="K180" s="5"/>
      <c r="L180" s="5"/>
      <c r="M180" s="5"/>
      <c r="N180" s="5"/>
      <c r="O180" s="5"/>
      <c r="P180" s="5">
        <v>47420409</v>
      </c>
      <c r="Q180" s="6"/>
      <c r="R180" s="28">
        <f t="shared" si="74"/>
        <v>96.616196650853496</v>
      </c>
      <c r="S180" s="4"/>
      <c r="T180" s="3"/>
    </row>
    <row r="181" spans="1:20" outlineLevel="1">
      <c r="A181" s="24"/>
      <c r="B181" s="42" t="s">
        <v>45</v>
      </c>
      <c r="C181" s="26"/>
      <c r="D181" s="26"/>
      <c r="E181" s="26"/>
      <c r="F181" s="26"/>
      <c r="G181" s="5"/>
      <c r="H181" s="5">
        <f>H183+H184+H185</f>
        <v>7545202.9199999999</v>
      </c>
      <c r="I181" s="5">
        <f t="shared" ref="I181:O181" si="82">I183+I184+I185</f>
        <v>0</v>
      </c>
      <c r="J181" s="5">
        <f t="shared" si="82"/>
        <v>0</v>
      </c>
      <c r="K181" s="5">
        <f t="shared" si="82"/>
        <v>0</v>
      </c>
      <c r="L181" s="5">
        <f t="shared" si="82"/>
        <v>0</v>
      </c>
      <c r="M181" s="5">
        <f t="shared" si="82"/>
        <v>0</v>
      </c>
      <c r="N181" s="5">
        <f t="shared" si="82"/>
        <v>0</v>
      </c>
      <c r="O181" s="5">
        <f t="shared" si="82"/>
        <v>0</v>
      </c>
      <c r="P181" s="5">
        <f>P183+P184+P185</f>
        <v>6531195.9199999999</v>
      </c>
      <c r="Q181" s="6">
        <v>41189.14</v>
      </c>
      <c r="R181" s="28">
        <f t="shared" si="74"/>
        <v>86.560904845750656</v>
      </c>
      <c r="S181" s="4"/>
    </row>
    <row r="182" spans="1:20" outlineLevel="1">
      <c r="A182" s="24"/>
      <c r="B182" s="46" t="s">
        <v>5</v>
      </c>
      <c r="C182" s="26"/>
      <c r="D182" s="26"/>
      <c r="E182" s="26"/>
      <c r="F182" s="26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6"/>
      <c r="R182" s="28"/>
      <c r="S182" s="4"/>
    </row>
    <row r="183" spans="1:20" outlineLevel="1">
      <c r="A183" s="24"/>
      <c r="B183" s="46" t="s">
        <v>6</v>
      </c>
      <c r="C183" s="26"/>
      <c r="D183" s="26"/>
      <c r="E183" s="26"/>
      <c r="F183" s="26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6"/>
      <c r="R183" s="28"/>
      <c r="S183" s="4"/>
    </row>
    <row r="184" spans="1:20" outlineLevel="1">
      <c r="A184" s="24"/>
      <c r="B184" s="46" t="s">
        <v>7</v>
      </c>
      <c r="C184" s="26"/>
      <c r="D184" s="26"/>
      <c r="E184" s="26"/>
      <c r="F184" s="26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6"/>
      <c r="R184" s="28"/>
      <c r="S184" s="4"/>
    </row>
    <row r="185" spans="1:20" outlineLevel="1">
      <c r="A185" s="24"/>
      <c r="B185" s="46" t="s">
        <v>8</v>
      </c>
      <c r="C185" s="26"/>
      <c r="D185" s="26"/>
      <c r="E185" s="26"/>
      <c r="F185" s="26"/>
      <c r="G185" s="5"/>
      <c r="H185" s="5">
        <v>7545202.9199999999</v>
      </c>
      <c r="I185" s="5"/>
      <c r="J185" s="5"/>
      <c r="K185" s="5"/>
      <c r="L185" s="5"/>
      <c r="M185" s="5"/>
      <c r="N185" s="5"/>
      <c r="O185" s="5"/>
      <c r="P185" s="5">
        <v>6531195.9199999999</v>
      </c>
      <c r="Q185" s="6"/>
      <c r="R185" s="28">
        <f t="shared" si="74"/>
        <v>86.560904845750656</v>
      </c>
      <c r="S185" s="4"/>
    </row>
    <row r="186" spans="1:20" outlineLevel="1">
      <c r="A186" s="24"/>
      <c r="B186" s="42" t="s">
        <v>46</v>
      </c>
      <c r="C186" s="26"/>
      <c r="D186" s="26"/>
      <c r="E186" s="26"/>
      <c r="F186" s="26"/>
      <c r="G186" s="5"/>
      <c r="H186" s="5">
        <f>H188+H189+H190</f>
        <v>12421740</v>
      </c>
      <c r="I186" s="5">
        <f t="shared" ref="I186:O186" si="83">I188+I189+I190</f>
        <v>0</v>
      </c>
      <c r="J186" s="5">
        <f t="shared" si="83"/>
        <v>0</v>
      </c>
      <c r="K186" s="5">
        <f t="shared" si="83"/>
        <v>0</v>
      </c>
      <c r="L186" s="5">
        <f t="shared" si="83"/>
        <v>0</v>
      </c>
      <c r="M186" s="5">
        <f t="shared" si="83"/>
        <v>0</v>
      </c>
      <c r="N186" s="5">
        <f t="shared" si="83"/>
        <v>0</v>
      </c>
      <c r="O186" s="5">
        <f t="shared" si="83"/>
        <v>0</v>
      </c>
      <c r="P186" s="5">
        <f>P188+P189+P190</f>
        <v>10952382</v>
      </c>
      <c r="Q186" s="6">
        <v>41189.14</v>
      </c>
      <c r="R186" s="28">
        <f t="shared" si="74"/>
        <v>88.171077481898678</v>
      </c>
      <c r="S186" s="4"/>
    </row>
    <row r="187" spans="1:20" outlineLevel="1">
      <c r="A187" s="24"/>
      <c r="B187" s="46" t="s">
        <v>5</v>
      </c>
      <c r="C187" s="26"/>
      <c r="D187" s="26"/>
      <c r="E187" s="26"/>
      <c r="F187" s="26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6"/>
      <c r="R187" s="28"/>
      <c r="S187" s="4"/>
    </row>
    <row r="188" spans="1:20" outlineLevel="1">
      <c r="A188" s="24"/>
      <c r="B188" s="46" t="s">
        <v>6</v>
      </c>
      <c r="C188" s="26"/>
      <c r="D188" s="26"/>
      <c r="E188" s="26"/>
      <c r="F188" s="26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6"/>
      <c r="R188" s="28"/>
      <c r="S188" s="4"/>
    </row>
    <row r="189" spans="1:20" outlineLevel="1">
      <c r="A189" s="24"/>
      <c r="B189" s="46" t="s">
        <v>7</v>
      </c>
      <c r="C189" s="26"/>
      <c r="D189" s="26"/>
      <c r="E189" s="26"/>
      <c r="F189" s="26"/>
      <c r="G189" s="5"/>
      <c r="H189" s="5">
        <v>100000</v>
      </c>
      <c r="I189" s="5"/>
      <c r="J189" s="5"/>
      <c r="K189" s="5"/>
      <c r="L189" s="5"/>
      <c r="M189" s="5"/>
      <c r="N189" s="5"/>
      <c r="O189" s="5"/>
      <c r="P189" s="5">
        <v>100000</v>
      </c>
      <c r="Q189" s="6"/>
      <c r="R189" s="28"/>
      <c r="S189" s="4"/>
    </row>
    <row r="190" spans="1:20" outlineLevel="1">
      <c r="A190" s="24"/>
      <c r="B190" s="46" t="s">
        <v>8</v>
      </c>
      <c r="C190" s="26"/>
      <c r="D190" s="26"/>
      <c r="E190" s="26"/>
      <c r="F190" s="26"/>
      <c r="G190" s="5"/>
      <c r="H190" s="5">
        <v>12321740</v>
      </c>
      <c r="I190" s="5"/>
      <c r="J190" s="5"/>
      <c r="K190" s="5"/>
      <c r="L190" s="5"/>
      <c r="M190" s="5"/>
      <c r="N190" s="5"/>
      <c r="O190" s="5"/>
      <c r="P190" s="5">
        <v>10852382</v>
      </c>
      <c r="Q190" s="6"/>
      <c r="R190" s="28">
        <f t="shared" si="74"/>
        <v>88.075077058921863</v>
      </c>
      <c r="S190" s="4"/>
    </row>
    <row r="191" spans="1:20" ht="31" outlineLevel="1">
      <c r="A191" s="24"/>
      <c r="B191" s="42" t="s">
        <v>47</v>
      </c>
      <c r="C191" s="26"/>
      <c r="D191" s="26"/>
      <c r="E191" s="26"/>
      <c r="F191" s="26"/>
      <c r="G191" s="5"/>
      <c r="H191" s="5">
        <f>H193+H194+H195</f>
        <v>165325002.03999999</v>
      </c>
      <c r="I191" s="5">
        <f t="shared" ref="I191:O191" si="84">I193+I194+I195</f>
        <v>0</v>
      </c>
      <c r="J191" s="5">
        <f t="shared" si="84"/>
        <v>0</v>
      </c>
      <c r="K191" s="5">
        <f t="shared" si="84"/>
        <v>0</v>
      </c>
      <c r="L191" s="5">
        <f t="shared" si="84"/>
        <v>0</v>
      </c>
      <c r="M191" s="5">
        <f t="shared" si="84"/>
        <v>0</v>
      </c>
      <c r="N191" s="5">
        <f t="shared" si="84"/>
        <v>0</v>
      </c>
      <c r="O191" s="5">
        <f t="shared" si="84"/>
        <v>0</v>
      </c>
      <c r="P191" s="5">
        <f>P193+P194+P195</f>
        <v>153872904.91999999</v>
      </c>
      <c r="Q191" s="6">
        <v>41189.14</v>
      </c>
      <c r="R191" s="28">
        <f t="shared" si="74"/>
        <v>93.072979296120494</v>
      </c>
      <c r="S191" s="4"/>
    </row>
    <row r="192" spans="1:20" outlineLevel="1">
      <c r="A192" s="24"/>
      <c r="B192" s="46" t="s">
        <v>5</v>
      </c>
      <c r="C192" s="26"/>
      <c r="D192" s="26"/>
      <c r="E192" s="26"/>
      <c r="F192" s="26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6"/>
      <c r="R192" s="28"/>
      <c r="S192" s="4"/>
    </row>
    <row r="193" spans="1:19" outlineLevel="1">
      <c r="A193" s="24"/>
      <c r="B193" s="46" t="s">
        <v>6</v>
      </c>
      <c r="C193" s="26"/>
      <c r="D193" s="26"/>
      <c r="E193" s="26"/>
      <c r="F193" s="26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6"/>
      <c r="R193" s="28"/>
      <c r="S193" s="4"/>
    </row>
    <row r="194" spans="1:19" outlineLevel="1">
      <c r="A194" s="24"/>
      <c r="B194" s="46" t="s">
        <v>7</v>
      </c>
      <c r="C194" s="26"/>
      <c r="D194" s="26"/>
      <c r="E194" s="26"/>
      <c r="F194" s="26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6"/>
      <c r="R194" s="28"/>
      <c r="S194" s="4"/>
    </row>
    <row r="195" spans="1:19" outlineLevel="1">
      <c r="A195" s="24"/>
      <c r="B195" s="46" t="s">
        <v>8</v>
      </c>
      <c r="C195" s="26"/>
      <c r="D195" s="26"/>
      <c r="E195" s="26"/>
      <c r="F195" s="26"/>
      <c r="G195" s="5"/>
      <c r="H195" s="5">
        <v>165325002.03999999</v>
      </c>
      <c r="I195" s="5"/>
      <c r="J195" s="5"/>
      <c r="K195" s="5"/>
      <c r="L195" s="5"/>
      <c r="M195" s="5"/>
      <c r="N195" s="5"/>
      <c r="O195" s="5"/>
      <c r="P195" s="5">
        <v>153872904.91999999</v>
      </c>
      <c r="Q195" s="6"/>
      <c r="R195" s="28">
        <f t="shared" si="74"/>
        <v>93.072979296120494</v>
      </c>
      <c r="S195" s="4"/>
    </row>
    <row r="196" spans="1:19" ht="18.75" customHeight="1" outlineLevel="1">
      <c r="A196" s="24"/>
      <c r="B196" s="42" t="s">
        <v>48</v>
      </c>
      <c r="C196" s="26"/>
      <c r="D196" s="26"/>
      <c r="E196" s="26"/>
      <c r="F196" s="26"/>
      <c r="G196" s="5"/>
      <c r="H196" s="5">
        <f>H198+H199+H200</f>
        <v>68046677</v>
      </c>
      <c r="I196" s="5">
        <f t="shared" ref="I196:O196" si="85">I198+I199+I200</f>
        <v>0</v>
      </c>
      <c r="J196" s="5">
        <f t="shared" si="85"/>
        <v>0</v>
      </c>
      <c r="K196" s="5">
        <f t="shared" si="85"/>
        <v>0</v>
      </c>
      <c r="L196" s="5">
        <f t="shared" si="85"/>
        <v>0</v>
      </c>
      <c r="M196" s="5">
        <f t="shared" si="85"/>
        <v>0</v>
      </c>
      <c r="N196" s="5">
        <f t="shared" si="85"/>
        <v>0</v>
      </c>
      <c r="O196" s="5">
        <f t="shared" si="85"/>
        <v>0</v>
      </c>
      <c r="P196" s="5">
        <f>P198+P199+P200</f>
        <v>57237668.93</v>
      </c>
      <c r="Q196" s="6">
        <v>41189.14</v>
      </c>
      <c r="R196" s="28">
        <f t="shared" si="74"/>
        <v>84.115303573163459</v>
      </c>
      <c r="S196" s="4"/>
    </row>
    <row r="197" spans="1:19" outlineLevel="1">
      <c r="A197" s="24"/>
      <c r="B197" s="46" t="s">
        <v>5</v>
      </c>
      <c r="C197" s="26"/>
      <c r="D197" s="26"/>
      <c r="E197" s="26"/>
      <c r="F197" s="26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6"/>
      <c r="R197" s="28"/>
      <c r="S197" s="4"/>
    </row>
    <row r="198" spans="1:19" outlineLevel="1">
      <c r="A198" s="24"/>
      <c r="B198" s="46" t="s">
        <v>6</v>
      </c>
      <c r="C198" s="26"/>
      <c r="D198" s="26"/>
      <c r="E198" s="26"/>
      <c r="F198" s="26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6"/>
      <c r="R198" s="28"/>
      <c r="S198" s="4"/>
    </row>
    <row r="199" spans="1:19" outlineLevel="1">
      <c r="A199" s="24"/>
      <c r="B199" s="46" t="s">
        <v>7</v>
      </c>
      <c r="C199" s="26"/>
      <c r="D199" s="26"/>
      <c r="E199" s="26"/>
      <c r="F199" s="26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6"/>
      <c r="R199" s="28"/>
      <c r="S199" s="4"/>
    </row>
    <row r="200" spans="1:19" outlineLevel="1">
      <c r="A200" s="24"/>
      <c r="B200" s="46" t="s">
        <v>8</v>
      </c>
      <c r="C200" s="26"/>
      <c r="D200" s="26"/>
      <c r="E200" s="26"/>
      <c r="F200" s="26"/>
      <c r="G200" s="5"/>
      <c r="H200" s="5">
        <v>68046677</v>
      </c>
      <c r="I200" s="5"/>
      <c r="J200" s="5"/>
      <c r="K200" s="5"/>
      <c r="L200" s="5"/>
      <c r="M200" s="5"/>
      <c r="N200" s="5"/>
      <c r="O200" s="5"/>
      <c r="P200" s="5">
        <v>57237668.93</v>
      </c>
      <c r="Q200" s="6"/>
      <c r="R200" s="28">
        <f t="shared" si="74"/>
        <v>84.115303573163459</v>
      </c>
      <c r="S200" s="4"/>
    </row>
    <row r="201" spans="1:19" ht="31" outlineLevel="1">
      <c r="A201" s="24"/>
      <c r="B201" s="42" t="s">
        <v>49</v>
      </c>
      <c r="C201" s="26"/>
      <c r="D201" s="26"/>
      <c r="E201" s="26"/>
      <c r="F201" s="26"/>
      <c r="G201" s="5"/>
      <c r="H201" s="5">
        <f>H203+H204+H205</f>
        <v>42122000</v>
      </c>
      <c r="I201" s="5">
        <f t="shared" ref="I201:O201" si="86">I203+I204+I205</f>
        <v>0</v>
      </c>
      <c r="J201" s="5">
        <f t="shared" si="86"/>
        <v>0</v>
      </c>
      <c r="K201" s="5">
        <f t="shared" si="86"/>
        <v>0</v>
      </c>
      <c r="L201" s="5">
        <f t="shared" si="86"/>
        <v>0</v>
      </c>
      <c r="M201" s="5">
        <f t="shared" si="86"/>
        <v>0</v>
      </c>
      <c r="N201" s="5">
        <f t="shared" si="86"/>
        <v>0</v>
      </c>
      <c r="O201" s="5">
        <f t="shared" si="86"/>
        <v>0</v>
      </c>
      <c r="P201" s="5">
        <f>P203+P204+P205</f>
        <v>40961926.649999999</v>
      </c>
      <c r="Q201" s="6">
        <v>41189.14</v>
      </c>
      <c r="R201" s="28">
        <f t="shared" si="74"/>
        <v>97.24592054033522</v>
      </c>
      <c r="S201" s="4"/>
    </row>
    <row r="202" spans="1:19" outlineLevel="1">
      <c r="A202" s="24"/>
      <c r="B202" s="46" t="s">
        <v>5</v>
      </c>
      <c r="C202" s="26"/>
      <c r="D202" s="26"/>
      <c r="E202" s="26"/>
      <c r="F202" s="26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6"/>
      <c r="R202" s="28"/>
      <c r="S202" s="4"/>
    </row>
    <row r="203" spans="1:19" outlineLevel="1">
      <c r="A203" s="24"/>
      <c r="B203" s="46" t="s">
        <v>6</v>
      </c>
      <c r="C203" s="26"/>
      <c r="D203" s="26"/>
      <c r="E203" s="26"/>
      <c r="F203" s="26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6"/>
      <c r="R203" s="28"/>
      <c r="S203" s="4"/>
    </row>
    <row r="204" spans="1:19" outlineLevel="1">
      <c r="A204" s="24"/>
      <c r="B204" s="46" t="s">
        <v>7</v>
      </c>
      <c r="C204" s="26"/>
      <c r="D204" s="26"/>
      <c r="E204" s="26"/>
      <c r="F204" s="26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6"/>
      <c r="R204" s="28"/>
      <c r="S204" s="4"/>
    </row>
    <row r="205" spans="1:19" outlineLevel="1">
      <c r="A205" s="24"/>
      <c r="B205" s="46" t="s">
        <v>8</v>
      </c>
      <c r="C205" s="26"/>
      <c r="D205" s="26"/>
      <c r="E205" s="26"/>
      <c r="F205" s="26"/>
      <c r="G205" s="5"/>
      <c r="H205" s="5">
        <v>42122000</v>
      </c>
      <c r="I205" s="5"/>
      <c r="J205" s="5"/>
      <c r="K205" s="5"/>
      <c r="L205" s="5"/>
      <c r="M205" s="5"/>
      <c r="N205" s="5"/>
      <c r="O205" s="5"/>
      <c r="P205" s="5">
        <v>40961926.649999999</v>
      </c>
      <c r="Q205" s="6"/>
      <c r="R205" s="28">
        <f t="shared" si="74"/>
        <v>97.24592054033522</v>
      </c>
      <c r="S205" s="4"/>
    </row>
    <row r="206" spans="1:19" ht="33" customHeight="1" outlineLevel="1">
      <c r="A206" s="24"/>
      <c r="B206" s="44" t="s">
        <v>50</v>
      </c>
      <c r="C206" s="26"/>
      <c r="D206" s="26"/>
      <c r="E206" s="26"/>
      <c r="F206" s="26"/>
      <c r="G206" s="5"/>
      <c r="H206" s="5">
        <f>H208+H209+H210</f>
        <v>28707147.620000001</v>
      </c>
      <c r="I206" s="5">
        <f t="shared" ref="I206:O206" si="87">I208+I209+I210</f>
        <v>0</v>
      </c>
      <c r="J206" s="5">
        <f t="shared" si="87"/>
        <v>0</v>
      </c>
      <c r="K206" s="5">
        <f t="shared" si="87"/>
        <v>0</v>
      </c>
      <c r="L206" s="5">
        <f t="shared" si="87"/>
        <v>0</v>
      </c>
      <c r="M206" s="5">
        <f t="shared" si="87"/>
        <v>0</v>
      </c>
      <c r="N206" s="5">
        <f t="shared" si="87"/>
        <v>0</v>
      </c>
      <c r="O206" s="5">
        <f t="shared" si="87"/>
        <v>0</v>
      </c>
      <c r="P206" s="5">
        <f>P208+P209+P210</f>
        <v>28490694.949999999</v>
      </c>
      <c r="Q206" s="6">
        <v>41189.14</v>
      </c>
      <c r="R206" s="28">
        <f t="shared" si="74"/>
        <v>99.245997293547887</v>
      </c>
      <c r="S206" s="4"/>
    </row>
    <row r="207" spans="1:19" outlineLevel="1">
      <c r="A207" s="24"/>
      <c r="B207" s="46" t="s">
        <v>5</v>
      </c>
      <c r="C207" s="26"/>
      <c r="D207" s="26"/>
      <c r="E207" s="26"/>
      <c r="F207" s="26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6"/>
      <c r="R207" s="28"/>
      <c r="S207" s="4"/>
    </row>
    <row r="208" spans="1:19" outlineLevel="1">
      <c r="A208" s="24"/>
      <c r="B208" s="46" t="s">
        <v>6</v>
      </c>
      <c r="C208" s="26"/>
      <c r="D208" s="26"/>
      <c r="E208" s="26"/>
      <c r="F208" s="26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6"/>
      <c r="R208" s="28"/>
      <c r="S208" s="4"/>
    </row>
    <row r="209" spans="1:20" outlineLevel="1">
      <c r="A209" s="24"/>
      <c r="B209" s="46" t="s">
        <v>7</v>
      </c>
      <c r="C209" s="26"/>
      <c r="D209" s="26"/>
      <c r="E209" s="26"/>
      <c r="F209" s="26"/>
      <c r="G209" s="5"/>
      <c r="H209" s="5">
        <v>0</v>
      </c>
      <c r="I209" s="5"/>
      <c r="J209" s="5"/>
      <c r="K209" s="5"/>
      <c r="L209" s="5"/>
      <c r="M209" s="5"/>
      <c r="N209" s="5"/>
      <c r="O209" s="5"/>
      <c r="P209" s="5">
        <v>0</v>
      </c>
      <c r="Q209" s="6"/>
      <c r="R209" s="28" t="e">
        <f t="shared" si="74"/>
        <v>#DIV/0!</v>
      </c>
      <c r="S209" s="4"/>
      <c r="T209" s="3"/>
    </row>
    <row r="210" spans="1:20" outlineLevel="1">
      <c r="A210" s="24"/>
      <c r="B210" s="46" t="s">
        <v>8</v>
      </c>
      <c r="C210" s="26"/>
      <c r="D210" s="26"/>
      <c r="E210" s="26"/>
      <c r="F210" s="26"/>
      <c r="G210" s="5"/>
      <c r="H210" s="5">
        <v>28707147.620000001</v>
      </c>
      <c r="I210" s="5"/>
      <c r="J210" s="5"/>
      <c r="K210" s="5"/>
      <c r="L210" s="5"/>
      <c r="M210" s="5"/>
      <c r="N210" s="5"/>
      <c r="O210" s="5"/>
      <c r="P210" s="5">
        <v>28490694.949999999</v>
      </c>
      <c r="Q210" s="6"/>
      <c r="R210" s="28">
        <f t="shared" si="74"/>
        <v>99.245997293547887</v>
      </c>
      <c r="S210" s="4"/>
    </row>
    <row r="211" spans="1:20" ht="31.5" customHeight="1" outlineLevel="1">
      <c r="A211" s="24"/>
      <c r="B211" s="75" t="s">
        <v>144</v>
      </c>
      <c r="C211" s="26"/>
      <c r="D211" s="26"/>
      <c r="E211" s="26"/>
      <c r="F211" s="26"/>
      <c r="G211" s="5"/>
      <c r="H211" s="5">
        <f>H213+H214+H215</f>
        <v>22116652.34</v>
      </c>
      <c r="I211" s="5">
        <f t="shared" ref="I211:O211" si="88">I213+I214+I215</f>
        <v>0</v>
      </c>
      <c r="J211" s="5">
        <f t="shared" si="88"/>
        <v>0</v>
      </c>
      <c r="K211" s="5">
        <f t="shared" si="88"/>
        <v>0</v>
      </c>
      <c r="L211" s="5">
        <f t="shared" si="88"/>
        <v>0</v>
      </c>
      <c r="M211" s="5">
        <f t="shared" si="88"/>
        <v>0</v>
      </c>
      <c r="N211" s="5">
        <f t="shared" si="88"/>
        <v>0</v>
      </c>
      <c r="O211" s="5">
        <f t="shared" si="88"/>
        <v>0</v>
      </c>
      <c r="P211" s="5">
        <f>P213+P214+P215</f>
        <v>20536828.34</v>
      </c>
      <c r="Q211" s="6">
        <v>41189.14</v>
      </c>
      <c r="R211" s="28">
        <f t="shared" si="74"/>
        <v>92.856857467788004</v>
      </c>
      <c r="S211" s="4"/>
    </row>
    <row r="212" spans="1:20" outlineLevel="1">
      <c r="A212" s="24"/>
      <c r="B212" s="46" t="s">
        <v>5</v>
      </c>
      <c r="C212" s="26"/>
      <c r="D212" s="26"/>
      <c r="E212" s="26"/>
      <c r="F212" s="26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6"/>
      <c r="R212" s="28"/>
      <c r="S212" s="4"/>
    </row>
    <row r="213" spans="1:20" outlineLevel="1">
      <c r="A213" s="24"/>
      <c r="B213" s="46" t="s">
        <v>6</v>
      </c>
      <c r="C213" s="26"/>
      <c r="D213" s="26"/>
      <c r="E213" s="26"/>
      <c r="F213" s="26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6"/>
      <c r="R213" s="28"/>
      <c r="S213" s="4"/>
    </row>
    <row r="214" spans="1:20" outlineLevel="1">
      <c r="A214" s="24"/>
      <c r="B214" s="46" t="s">
        <v>7</v>
      </c>
      <c r="C214" s="26"/>
      <c r="D214" s="26"/>
      <c r="E214" s="26"/>
      <c r="F214" s="26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6"/>
      <c r="R214" s="28"/>
      <c r="S214" s="4"/>
    </row>
    <row r="215" spans="1:20" outlineLevel="1">
      <c r="A215" s="24"/>
      <c r="B215" s="46" t="s">
        <v>8</v>
      </c>
      <c r="C215" s="26"/>
      <c r="D215" s="26"/>
      <c r="E215" s="26"/>
      <c r="F215" s="26"/>
      <c r="G215" s="5"/>
      <c r="H215" s="5">
        <v>22116652.34</v>
      </c>
      <c r="I215" s="5"/>
      <c r="J215" s="5"/>
      <c r="K215" s="5"/>
      <c r="L215" s="5"/>
      <c r="M215" s="5"/>
      <c r="N215" s="5"/>
      <c r="O215" s="5"/>
      <c r="P215" s="5">
        <v>20536828.34</v>
      </c>
      <c r="Q215" s="6"/>
      <c r="R215" s="28">
        <f t="shared" si="74"/>
        <v>92.856857467788004</v>
      </c>
      <c r="S215" s="4"/>
    </row>
    <row r="216" spans="1:20" ht="31" outlineLevel="1">
      <c r="A216" s="24"/>
      <c r="B216" s="42" t="s">
        <v>207</v>
      </c>
      <c r="C216" s="26"/>
      <c r="D216" s="26"/>
      <c r="E216" s="26"/>
      <c r="F216" s="26"/>
      <c r="G216" s="5"/>
      <c r="H216" s="5">
        <f>H218+H219+H220</f>
        <v>2865500</v>
      </c>
      <c r="I216" s="5">
        <f t="shared" ref="I216:O216" si="89">I218+I219+I220</f>
        <v>0</v>
      </c>
      <c r="J216" s="5">
        <f t="shared" si="89"/>
        <v>0</v>
      </c>
      <c r="K216" s="5">
        <f t="shared" si="89"/>
        <v>0</v>
      </c>
      <c r="L216" s="5">
        <f t="shared" si="89"/>
        <v>0</v>
      </c>
      <c r="M216" s="5">
        <f t="shared" si="89"/>
        <v>0</v>
      </c>
      <c r="N216" s="5">
        <f t="shared" si="89"/>
        <v>0</v>
      </c>
      <c r="O216" s="5">
        <f t="shared" si="89"/>
        <v>0</v>
      </c>
      <c r="P216" s="5">
        <f>P218+P219+P220</f>
        <v>0</v>
      </c>
      <c r="Q216" s="6">
        <v>41189.14</v>
      </c>
      <c r="R216" s="28">
        <f t="shared" si="74"/>
        <v>0</v>
      </c>
      <c r="S216" s="4"/>
    </row>
    <row r="217" spans="1:20" outlineLevel="1">
      <c r="A217" s="24"/>
      <c r="B217" s="46" t="s">
        <v>5</v>
      </c>
      <c r="C217" s="26"/>
      <c r="D217" s="26"/>
      <c r="E217" s="26"/>
      <c r="F217" s="26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6"/>
      <c r="R217" s="28"/>
      <c r="S217" s="4"/>
    </row>
    <row r="218" spans="1:20" outlineLevel="1">
      <c r="A218" s="24"/>
      <c r="B218" s="46" t="s">
        <v>6</v>
      </c>
      <c r="C218" s="26"/>
      <c r="D218" s="26"/>
      <c r="E218" s="26"/>
      <c r="F218" s="26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6"/>
      <c r="R218" s="28"/>
      <c r="S218" s="4"/>
    </row>
    <row r="219" spans="1:20" outlineLevel="1">
      <c r="A219" s="24"/>
      <c r="B219" s="46" t="s">
        <v>7</v>
      </c>
      <c r="C219" s="26"/>
      <c r="D219" s="26"/>
      <c r="E219" s="26"/>
      <c r="F219" s="26"/>
      <c r="G219" s="5"/>
      <c r="H219" s="5">
        <v>2865500</v>
      </c>
      <c r="I219" s="5"/>
      <c r="J219" s="5"/>
      <c r="K219" s="5"/>
      <c r="L219" s="5"/>
      <c r="M219" s="5"/>
      <c r="N219" s="5"/>
      <c r="O219" s="5"/>
      <c r="P219" s="5"/>
      <c r="Q219" s="6"/>
      <c r="R219" s="28"/>
      <c r="S219" s="4"/>
    </row>
    <row r="220" spans="1:20" outlineLevel="1">
      <c r="A220" s="24"/>
      <c r="B220" s="46" t="s">
        <v>8</v>
      </c>
      <c r="C220" s="26"/>
      <c r="D220" s="26"/>
      <c r="E220" s="26"/>
      <c r="F220" s="26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6"/>
      <c r="R220" s="28"/>
      <c r="S220" s="4"/>
    </row>
    <row r="221" spans="1:20" outlineLevel="1">
      <c r="A221" s="24" t="s">
        <v>51</v>
      </c>
      <c r="B221" s="46" t="s">
        <v>52</v>
      </c>
      <c r="C221" s="26"/>
      <c r="D221" s="26"/>
      <c r="E221" s="26"/>
      <c r="F221" s="26"/>
      <c r="G221" s="5"/>
      <c r="H221" s="5">
        <f>H223+H224+H225</f>
        <v>292361429.07999998</v>
      </c>
      <c r="I221" s="5">
        <f t="shared" ref="I221:P221" si="90">I223+I224+I225</f>
        <v>0</v>
      </c>
      <c r="J221" s="5">
        <f t="shared" si="90"/>
        <v>0</v>
      </c>
      <c r="K221" s="5">
        <f t="shared" si="90"/>
        <v>0</v>
      </c>
      <c r="L221" s="5">
        <f t="shared" si="90"/>
        <v>0</v>
      </c>
      <c r="M221" s="5">
        <f t="shared" si="90"/>
        <v>0</v>
      </c>
      <c r="N221" s="5">
        <f t="shared" si="90"/>
        <v>0</v>
      </c>
      <c r="O221" s="5">
        <f t="shared" si="90"/>
        <v>0</v>
      </c>
      <c r="P221" s="5">
        <f t="shared" si="90"/>
        <v>146108342.44000003</v>
      </c>
      <c r="Q221" s="6"/>
      <c r="R221" s="28">
        <f t="shared" si="74"/>
        <v>49.9752456744285</v>
      </c>
      <c r="S221" s="4"/>
    </row>
    <row r="222" spans="1:20" outlineLevel="1">
      <c r="A222" s="24"/>
      <c r="B222" s="46" t="s">
        <v>5</v>
      </c>
      <c r="C222" s="26"/>
      <c r="D222" s="26"/>
      <c r="E222" s="26"/>
      <c r="F222" s="26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6"/>
      <c r="R222" s="28"/>
      <c r="S222" s="4"/>
      <c r="T222" s="3"/>
    </row>
    <row r="223" spans="1:20" outlineLevel="1">
      <c r="A223" s="24"/>
      <c r="B223" s="46" t="s">
        <v>6</v>
      </c>
      <c r="C223" s="26"/>
      <c r="D223" s="26"/>
      <c r="E223" s="26"/>
      <c r="F223" s="26"/>
      <c r="G223" s="5"/>
      <c r="H223" s="5">
        <f>H233+H228</f>
        <v>200000000</v>
      </c>
      <c r="I223" s="5">
        <f t="shared" ref="I223:P223" si="91">I233+I228</f>
        <v>0</v>
      </c>
      <c r="J223" s="5">
        <f t="shared" si="91"/>
        <v>0</v>
      </c>
      <c r="K223" s="5">
        <f t="shared" si="91"/>
        <v>0</v>
      </c>
      <c r="L223" s="5">
        <f t="shared" si="91"/>
        <v>0</v>
      </c>
      <c r="M223" s="5">
        <f t="shared" si="91"/>
        <v>0</v>
      </c>
      <c r="N223" s="5">
        <f t="shared" si="91"/>
        <v>0</v>
      </c>
      <c r="O223" s="5">
        <f t="shared" si="91"/>
        <v>0</v>
      </c>
      <c r="P223" s="5">
        <f t="shared" si="91"/>
        <v>119549040.73</v>
      </c>
      <c r="Q223" s="6"/>
      <c r="R223" s="28">
        <f t="shared" si="74"/>
        <v>59.774520365000008</v>
      </c>
      <c r="S223" s="4"/>
      <c r="T223" s="3"/>
    </row>
    <row r="224" spans="1:20" outlineLevel="1">
      <c r="A224" s="24"/>
      <c r="B224" s="46" t="s">
        <v>7</v>
      </c>
      <c r="C224" s="26"/>
      <c r="D224" s="26"/>
      <c r="E224" s="26"/>
      <c r="F224" s="26"/>
      <c r="G224" s="5"/>
      <c r="H224" s="5">
        <f t="shared" ref="H224:P225" si="92">H234+H229</f>
        <v>49094372</v>
      </c>
      <c r="I224" s="5">
        <f t="shared" si="92"/>
        <v>0</v>
      </c>
      <c r="J224" s="5">
        <f t="shared" si="92"/>
        <v>0</v>
      </c>
      <c r="K224" s="5">
        <f t="shared" si="92"/>
        <v>0</v>
      </c>
      <c r="L224" s="5">
        <f t="shared" si="92"/>
        <v>0</v>
      </c>
      <c r="M224" s="5">
        <f t="shared" si="92"/>
        <v>0</v>
      </c>
      <c r="N224" s="5">
        <f t="shared" si="92"/>
        <v>0</v>
      </c>
      <c r="O224" s="5">
        <f t="shared" si="92"/>
        <v>0</v>
      </c>
      <c r="P224" s="5">
        <f t="shared" si="92"/>
        <v>22014734.100000001</v>
      </c>
      <c r="Q224" s="6"/>
      <c r="R224" s="28">
        <f t="shared" si="74"/>
        <v>44.841665557917722</v>
      </c>
      <c r="S224" s="4"/>
    </row>
    <row r="225" spans="1:20" outlineLevel="1">
      <c r="A225" s="24"/>
      <c r="B225" s="46" t="s">
        <v>8</v>
      </c>
      <c r="C225" s="26"/>
      <c r="D225" s="26"/>
      <c r="E225" s="26"/>
      <c r="F225" s="26"/>
      <c r="G225" s="5"/>
      <c r="H225" s="5">
        <f t="shared" si="92"/>
        <v>43267057.079999998</v>
      </c>
      <c r="I225" s="5">
        <f t="shared" si="92"/>
        <v>0</v>
      </c>
      <c r="J225" s="5">
        <f t="shared" si="92"/>
        <v>0</v>
      </c>
      <c r="K225" s="5">
        <f t="shared" si="92"/>
        <v>0</v>
      </c>
      <c r="L225" s="5">
        <f t="shared" si="92"/>
        <v>0</v>
      </c>
      <c r="M225" s="5">
        <f t="shared" si="92"/>
        <v>0</v>
      </c>
      <c r="N225" s="5">
        <f t="shared" si="92"/>
        <v>0</v>
      </c>
      <c r="O225" s="5">
        <f t="shared" si="92"/>
        <v>0</v>
      </c>
      <c r="P225" s="5">
        <f t="shared" si="92"/>
        <v>4544567.6100000003</v>
      </c>
      <c r="Q225" s="6"/>
      <c r="R225" s="28">
        <f t="shared" si="74"/>
        <v>10.503528357838569</v>
      </c>
      <c r="S225" s="4"/>
    </row>
    <row r="226" spans="1:20" ht="31" outlineLevel="1">
      <c r="A226" s="24"/>
      <c r="B226" s="42" t="s">
        <v>53</v>
      </c>
      <c r="C226" s="26"/>
      <c r="D226" s="26"/>
      <c r="E226" s="26"/>
      <c r="F226" s="26"/>
      <c r="G226" s="5"/>
      <c r="H226" s="5">
        <f>H228+H229+H230</f>
        <v>4201757.08</v>
      </c>
      <c r="I226" s="5">
        <f t="shared" ref="I226:O226" si="93">I228+I229+I230</f>
        <v>0</v>
      </c>
      <c r="J226" s="5">
        <f t="shared" si="93"/>
        <v>0</v>
      </c>
      <c r="K226" s="5">
        <f t="shared" si="93"/>
        <v>0</v>
      </c>
      <c r="L226" s="5">
        <f t="shared" si="93"/>
        <v>0</v>
      </c>
      <c r="M226" s="5">
        <f t="shared" si="93"/>
        <v>0</v>
      </c>
      <c r="N226" s="5">
        <f t="shared" si="93"/>
        <v>0</v>
      </c>
      <c r="O226" s="5">
        <f t="shared" si="93"/>
        <v>0</v>
      </c>
      <c r="P226" s="5">
        <f>P228+P229+P230</f>
        <v>4000000</v>
      </c>
      <c r="Q226" s="6">
        <v>41189.14</v>
      </c>
      <c r="R226" s="28">
        <f t="shared" si="74"/>
        <v>95.198268815673657</v>
      </c>
      <c r="S226" s="4"/>
    </row>
    <row r="227" spans="1:20" outlineLevel="1">
      <c r="A227" s="24"/>
      <c r="B227" s="46" t="s">
        <v>5</v>
      </c>
      <c r="C227" s="26"/>
      <c r="D227" s="26"/>
      <c r="E227" s="26"/>
      <c r="F227" s="26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6"/>
      <c r="R227" s="28"/>
      <c r="S227" s="4"/>
    </row>
    <row r="228" spans="1:20" outlineLevel="1">
      <c r="A228" s="24"/>
      <c r="B228" s="46" t="s">
        <v>6</v>
      </c>
      <c r="C228" s="26"/>
      <c r="D228" s="26"/>
      <c r="E228" s="26"/>
      <c r="F228" s="26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6"/>
      <c r="R228" s="28"/>
      <c r="S228" s="4"/>
    </row>
    <row r="229" spans="1:20" outlineLevel="1">
      <c r="A229" s="24"/>
      <c r="B229" s="46" t="s">
        <v>7</v>
      </c>
      <c r="C229" s="26"/>
      <c r="D229" s="26"/>
      <c r="E229" s="26"/>
      <c r="F229" s="26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6"/>
      <c r="R229" s="28"/>
      <c r="S229" s="4"/>
    </row>
    <row r="230" spans="1:20" outlineLevel="1">
      <c r="A230" s="24"/>
      <c r="B230" s="46" t="s">
        <v>8</v>
      </c>
      <c r="C230" s="26"/>
      <c r="D230" s="26"/>
      <c r="E230" s="26"/>
      <c r="F230" s="26"/>
      <c r="G230" s="5"/>
      <c r="H230" s="5">
        <v>4201757.08</v>
      </c>
      <c r="I230" s="5"/>
      <c r="J230" s="5"/>
      <c r="K230" s="5"/>
      <c r="L230" s="5"/>
      <c r="M230" s="5"/>
      <c r="N230" s="5"/>
      <c r="O230" s="5"/>
      <c r="P230" s="5">
        <v>4000000</v>
      </c>
      <c r="Q230" s="6"/>
      <c r="R230" s="28">
        <f t="shared" ref="R230:R296" si="94">P230/H230*100</f>
        <v>95.198268815673657</v>
      </c>
      <c r="S230" s="4"/>
    </row>
    <row r="231" spans="1:20" ht="31" outlineLevel="1">
      <c r="A231" s="24"/>
      <c r="B231" s="42" t="s">
        <v>54</v>
      </c>
      <c r="C231" s="26"/>
      <c r="D231" s="26"/>
      <c r="E231" s="26"/>
      <c r="F231" s="26"/>
      <c r="G231" s="5"/>
      <c r="H231" s="5">
        <f>H233+H234+H235</f>
        <v>288159672</v>
      </c>
      <c r="I231" s="5">
        <f t="shared" ref="I231:O231" si="95">I233+I234+I235</f>
        <v>0</v>
      </c>
      <c r="J231" s="5">
        <f t="shared" si="95"/>
        <v>0</v>
      </c>
      <c r="K231" s="5">
        <f t="shared" si="95"/>
        <v>0</v>
      </c>
      <c r="L231" s="5">
        <f t="shared" si="95"/>
        <v>0</v>
      </c>
      <c r="M231" s="5">
        <f t="shared" si="95"/>
        <v>0</v>
      </c>
      <c r="N231" s="5">
        <f t="shared" si="95"/>
        <v>0</v>
      </c>
      <c r="O231" s="5">
        <f t="shared" si="95"/>
        <v>0</v>
      </c>
      <c r="P231" s="5">
        <f>P233+P234+P235</f>
        <v>142108342.44000003</v>
      </c>
      <c r="Q231" s="6">
        <v>41189.14</v>
      </c>
      <c r="R231" s="28">
        <f t="shared" si="94"/>
        <v>49.315832938621625</v>
      </c>
      <c r="S231" s="4"/>
      <c r="T231" s="3"/>
    </row>
    <row r="232" spans="1:20" outlineLevel="1">
      <c r="A232" s="24"/>
      <c r="B232" s="46" t="s">
        <v>5</v>
      </c>
      <c r="C232" s="26"/>
      <c r="D232" s="26"/>
      <c r="E232" s="26"/>
      <c r="F232" s="26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6"/>
      <c r="R232" s="28"/>
      <c r="S232" s="4"/>
    </row>
    <row r="233" spans="1:20" outlineLevel="1">
      <c r="A233" s="24"/>
      <c r="B233" s="46" t="s">
        <v>6</v>
      </c>
      <c r="C233" s="26"/>
      <c r="D233" s="26"/>
      <c r="E233" s="26"/>
      <c r="F233" s="26"/>
      <c r="G233" s="5"/>
      <c r="H233" s="5">
        <v>200000000</v>
      </c>
      <c r="I233" s="5"/>
      <c r="J233" s="5"/>
      <c r="K233" s="5"/>
      <c r="L233" s="5"/>
      <c r="M233" s="5"/>
      <c r="N233" s="5"/>
      <c r="O233" s="5"/>
      <c r="P233" s="5">
        <v>119549040.73</v>
      </c>
      <c r="Q233" s="6"/>
      <c r="R233" s="28">
        <f t="shared" si="94"/>
        <v>59.774520365000008</v>
      </c>
      <c r="S233" s="4"/>
      <c r="T233" s="3"/>
    </row>
    <row r="234" spans="1:20" outlineLevel="1">
      <c r="A234" s="24"/>
      <c r="B234" s="46" t="s">
        <v>7</v>
      </c>
      <c r="C234" s="26"/>
      <c r="D234" s="26"/>
      <c r="E234" s="26"/>
      <c r="F234" s="26"/>
      <c r="G234" s="5"/>
      <c r="H234" s="5">
        <v>49094372</v>
      </c>
      <c r="I234" s="5"/>
      <c r="J234" s="5"/>
      <c r="K234" s="5"/>
      <c r="L234" s="5"/>
      <c r="M234" s="5"/>
      <c r="N234" s="5"/>
      <c r="O234" s="5"/>
      <c r="P234" s="5">
        <v>22014734.100000001</v>
      </c>
      <c r="Q234" s="6"/>
      <c r="R234" s="28">
        <f t="shared" si="94"/>
        <v>44.841665557917722</v>
      </c>
      <c r="S234" s="4"/>
      <c r="T234" s="3"/>
    </row>
    <row r="235" spans="1:20" outlineLevel="1">
      <c r="A235" s="24"/>
      <c r="B235" s="46" t="s">
        <v>8</v>
      </c>
      <c r="C235" s="26"/>
      <c r="D235" s="26"/>
      <c r="E235" s="26"/>
      <c r="F235" s="26"/>
      <c r="G235" s="5"/>
      <c r="H235" s="5">
        <v>39065300</v>
      </c>
      <c r="I235" s="5"/>
      <c r="J235" s="5"/>
      <c r="K235" s="5"/>
      <c r="L235" s="5"/>
      <c r="M235" s="5"/>
      <c r="N235" s="5"/>
      <c r="O235" s="5"/>
      <c r="P235" s="5">
        <v>544567.61</v>
      </c>
      <c r="Q235" s="6"/>
      <c r="R235" s="28">
        <f t="shared" si="94"/>
        <v>1.3939931601702789</v>
      </c>
      <c r="S235" s="4"/>
    </row>
    <row r="236" spans="1:20" ht="31" outlineLevel="1">
      <c r="A236" s="24" t="s">
        <v>55</v>
      </c>
      <c r="B236" s="46" t="s">
        <v>183</v>
      </c>
      <c r="C236" s="26"/>
      <c r="D236" s="26"/>
      <c r="E236" s="26"/>
      <c r="F236" s="26"/>
      <c r="G236" s="5">
        <v>0</v>
      </c>
      <c r="H236" s="5">
        <f>H238+H239+H240</f>
        <v>2045500</v>
      </c>
      <c r="I236" s="5">
        <f t="shared" ref="I236:P236" si="96">I238+I239+I240</f>
        <v>0</v>
      </c>
      <c r="J236" s="5">
        <f t="shared" si="96"/>
        <v>0</v>
      </c>
      <c r="K236" s="5">
        <f t="shared" si="96"/>
        <v>0</v>
      </c>
      <c r="L236" s="5">
        <f t="shared" si="96"/>
        <v>0</v>
      </c>
      <c r="M236" s="5">
        <f t="shared" si="96"/>
        <v>0</v>
      </c>
      <c r="N236" s="5">
        <f t="shared" si="96"/>
        <v>0</v>
      </c>
      <c r="O236" s="5">
        <f t="shared" si="96"/>
        <v>0</v>
      </c>
      <c r="P236" s="5">
        <f t="shared" si="96"/>
        <v>1557889.82</v>
      </c>
      <c r="Q236" s="6">
        <v>8093761.4900000002</v>
      </c>
      <c r="R236" s="28">
        <f t="shared" si="94"/>
        <v>76.161809826448305</v>
      </c>
      <c r="S236" s="4">
        <v>0</v>
      </c>
    </row>
    <row r="237" spans="1:20" outlineLevel="1">
      <c r="A237" s="24"/>
      <c r="B237" s="46" t="s">
        <v>5</v>
      </c>
      <c r="C237" s="26"/>
      <c r="D237" s="26"/>
      <c r="E237" s="26"/>
      <c r="F237" s="26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6"/>
      <c r="R237" s="28"/>
      <c r="S237" s="4"/>
    </row>
    <row r="238" spans="1:20" outlineLevel="1">
      <c r="A238" s="24"/>
      <c r="B238" s="46" t="s">
        <v>6</v>
      </c>
      <c r="C238" s="26"/>
      <c r="D238" s="26"/>
      <c r="E238" s="26"/>
      <c r="F238" s="26"/>
      <c r="G238" s="5"/>
      <c r="H238" s="5">
        <f>H243</f>
        <v>0</v>
      </c>
      <c r="I238" s="5">
        <f t="shared" ref="I238:P240" si="97">I243</f>
        <v>0</v>
      </c>
      <c r="J238" s="5">
        <f t="shared" si="97"/>
        <v>0</v>
      </c>
      <c r="K238" s="5">
        <f t="shared" si="97"/>
        <v>0</v>
      </c>
      <c r="L238" s="5">
        <f t="shared" si="97"/>
        <v>0</v>
      </c>
      <c r="M238" s="5">
        <f t="shared" si="97"/>
        <v>0</v>
      </c>
      <c r="N238" s="5">
        <f t="shared" si="97"/>
        <v>0</v>
      </c>
      <c r="O238" s="5">
        <f t="shared" si="97"/>
        <v>0</v>
      </c>
      <c r="P238" s="5">
        <f t="shared" si="97"/>
        <v>0</v>
      </c>
      <c r="Q238" s="6"/>
      <c r="R238" s="28">
        <v>0</v>
      </c>
      <c r="S238" s="4"/>
    </row>
    <row r="239" spans="1:20" outlineLevel="1">
      <c r="A239" s="24"/>
      <c r="B239" s="46" t="s">
        <v>7</v>
      </c>
      <c r="C239" s="26"/>
      <c r="D239" s="26"/>
      <c r="E239" s="26"/>
      <c r="F239" s="26"/>
      <c r="G239" s="5"/>
      <c r="H239" s="5">
        <f t="shared" ref="H239" si="98">H244</f>
        <v>0</v>
      </c>
      <c r="I239" s="5"/>
      <c r="J239" s="5"/>
      <c r="K239" s="5"/>
      <c r="L239" s="5"/>
      <c r="M239" s="5"/>
      <c r="N239" s="5"/>
      <c r="O239" s="5"/>
      <c r="P239" s="5">
        <f t="shared" si="97"/>
        <v>0</v>
      </c>
      <c r="Q239" s="6"/>
      <c r="R239" s="28">
        <v>0</v>
      </c>
      <c r="S239" s="4"/>
    </row>
    <row r="240" spans="1:20" outlineLevel="1">
      <c r="A240" s="24"/>
      <c r="B240" s="46" t="s">
        <v>8</v>
      </c>
      <c r="C240" s="26"/>
      <c r="D240" s="26"/>
      <c r="E240" s="26"/>
      <c r="F240" s="26"/>
      <c r="G240" s="5"/>
      <c r="H240" s="5">
        <f>H245</f>
        <v>2045500</v>
      </c>
      <c r="I240" s="5"/>
      <c r="J240" s="5"/>
      <c r="K240" s="5"/>
      <c r="L240" s="5"/>
      <c r="M240" s="5"/>
      <c r="N240" s="5"/>
      <c r="O240" s="5"/>
      <c r="P240" s="5">
        <f t="shared" si="97"/>
        <v>1557889.82</v>
      </c>
      <c r="Q240" s="6"/>
      <c r="R240" s="28">
        <f t="shared" si="94"/>
        <v>76.161809826448305</v>
      </c>
      <c r="S240" s="4"/>
    </row>
    <row r="241" spans="1:21" outlineLevel="1">
      <c r="A241" s="24"/>
      <c r="B241" s="42" t="s">
        <v>33</v>
      </c>
      <c r="C241" s="26"/>
      <c r="D241" s="26"/>
      <c r="E241" s="26"/>
      <c r="F241" s="26"/>
      <c r="G241" s="5"/>
      <c r="H241" s="5">
        <f>H243+H244+H245</f>
        <v>2045500</v>
      </c>
      <c r="I241" s="5">
        <f t="shared" ref="I241:O241" si="99">I243+I244+I245</f>
        <v>0</v>
      </c>
      <c r="J241" s="5">
        <f t="shared" si="99"/>
        <v>0</v>
      </c>
      <c r="K241" s="5">
        <f t="shared" si="99"/>
        <v>0</v>
      </c>
      <c r="L241" s="5">
        <f t="shared" si="99"/>
        <v>0</v>
      </c>
      <c r="M241" s="5">
        <f t="shared" si="99"/>
        <v>0</v>
      </c>
      <c r="N241" s="5">
        <f t="shared" si="99"/>
        <v>0</v>
      </c>
      <c r="O241" s="5">
        <f t="shared" si="99"/>
        <v>0</v>
      </c>
      <c r="P241" s="5">
        <f>P243+P244+P245</f>
        <v>1557889.82</v>
      </c>
      <c r="Q241" s="6">
        <v>41189.14</v>
      </c>
      <c r="R241" s="28">
        <f t="shared" si="94"/>
        <v>76.161809826448305</v>
      </c>
      <c r="S241" s="4"/>
    </row>
    <row r="242" spans="1:21" outlineLevel="1">
      <c r="A242" s="24"/>
      <c r="B242" s="46" t="s">
        <v>5</v>
      </c>
      <c r="C242" s="26"/>
      <c r="D242" s="26"/>
      <c r="E242" s="26"/>
      <c r="F242" s="26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6"/>
      <c r="R242" s="28"/>
      <c r="S242" s="4"/>
    </row>
    <row r="243" spans="1:21" outlineLevel="1">
      <c r="A243" s="24"/>
      <c r="B243" s="46" t="s">
        <v>6</v>
      </c>
      <c r="C243" s="26"/>
      <c r="D243" s="26"/>
      <c r="E243" s="26"/>
      <c r="F243" s="26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6"/>
      <c r="R243" s="28"/>
      <c r="S243" s="4"/>
    </row>
    <row r="244" spans="1:21" outlineLevel="1">
      <c r="A244" s="24"/>
      <c r="B244" s="46" t="s">
        <v>7</v>
      </c>
      <c r="C244" s="26"/>
      <c r="D244" s="26"/>
      <c r="E244" s="26"/>
      <c r="F244" s="26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6"/>
      <c r="R244" s="28"/>
      <c r="S244" s="4"/>
    </row>
    <row r="245" spans="1:21" outlineLevel="1">
      <c r="A245" s="24"/>
      <c r="B245" s="46" t="s">
        <v>8</v>
      </c>
      <c r="C245" s="26"/>
      <c r="D245" s="26"/>
      <c r="E245" s="26"/>
      <c r="F245" s="26"/>
      <c r="G245" s="5"/>
      <c r="H245" s="5">
        <v>2045500</v>
      </c>
      <c r="I245" s="5"/>
      <c r="J245" s="5"/>
      <c r="K245" s="5"/>
      <c r="L245" s="5"/>
      <c r="M245" s="5"/>
      <c r="N245" s="5"/>
      <c r="O245" s="5"/>
      <c r="P245" s="5">
        <v>1557889.82</v>
      </c>
      <c r="Q245" s="6"/>
      <c r="R245" s="28">
        <f t="shared" si="94"/>
        <v>76.161809826448305</v>
      </c>
      <c r="S245" s="4"/>
    </row>
    <row r="246" spans="1:21" s="14" customFormat="1" ht="30">
      <c r="A246" s="30" t="s">
        <v>56</v>
      </c>
      <c r="B246" s="73" t="s">
        <v>145</v>
      </c>
      <c r="C246" s="26"/>
      <c r="D246" s="26"/>
      <c r="E246" s="26"/>
      <c r="F246" s="26"/>
      <c r="G246" s="6">
        <v>0</v>
      </c>
      <c r="H246" s="6">
        <f>H248+H249+H250</f>
        <v>324064600</v>
      </c>
      <c r="I246" s="6">
        <f t="shared" ref="I246:P246" si="100">I248+I249+I250</f>
        <v>0</v>
      </c>
      <c r="J246" s="6">
        <f t="shared" si="100"/>
        <v>0</v>
      </c>
      <c r="K246" s="6">
        <f t="shared" si="100"/>
        <v>0</v>
      </c>
      <c r="L246" s="6">
        <f t="shared" si="100"/>
        <v>0</v>
      </c>
      <c r="M246" s="6">
        <f t="shared" si="100"/>
        <v>0</v>
      </c>
      <c r="N246" s="6">
        <f t="shared" si="100"/>
        <v>0</v>
      </c>
      <c r="O246" s="6">
        <f t="shared" si="100"/>
        <v>0</v>
      </c>
      <c r="P246" s="6">
        <f t="shared" si="100"/>
        <v>269597783.31</v>
      </c>
      <c r="Q246" s="6">
        <v>94969526.689999998</v>
      </c>
      <c r="R246" s="27">
        <f t="shared" si="94"/>
        <v>83.192605212047226</v>
      </c>
      <c r="S246" s="13">
        <v>0</v>
      </c>
    </row>
    <row r="247" spans="1:21">
      <c r="A247" s="30"/>
      <c r="B247" s="46" t="s">
        <v>5</v>
      </c>
      <c r="C247" s="26"/>
      <c r="D247" s="26"/>
      <c r="E247" s="26"/>
      <c r="F247" s="2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27"/>
      <c r="S247" s="4"/>
    </row>
    <row r="248" spans="1:21">
      <c r="A248" s="30"/>
      <c r="B248" s="73" t="s">
        <v>6</v>
      </c>
      <c r="C248" s="26"/>
      <c r="D248" s="26"/>
      <c r="E248" s="26"/>
      <c r="F248" s="26"/>
      <c r="G248" s="6"/>
      <c r="H248" s="6">
        <f t="shared" ref="H248:P250" si="101">H253+H268+H283</f>
        <v>62137500</v>
      </c>
      <c r="I248" s="6">
        <f t="shared" si="101"/>
        <v>0</v>
      </c>
      <c r="J248" s="6">
        <f t="shared" si="101"/>
        <v>0</v>
      </c>
      <c r="K248" s="6">
        <f t="shared" si="101"/>
        <v>0</v>
      </c>
      <c r="L248" s="6">
        <f t="shared" si="101"/>
        <v>0</v>
      </c>
      <c r="M248" s="6">
        <f t="shared" si="101"/>
        <v>0</v>
      </c>
      <c r="N248" s="6">
        <f t="shared" si="101"/>
        <v>0</v>
      </c>
      <c r="O248" s="6">
        <f t="shared" si="101"/>
        <v>0</v>
      </c>
      <c r="P248" s="6">
        <f t="shared" si="101"/>
        <v>34958131.880000003</v>
      </c>
      <c r="Q248" s="6"/>
      <c r="R248" s="27">
        <f t="shared" si="94"/>
        <v>56.259315035204196</v>
      </c>
      <c r="S248" s="4"/>
      <c r="T248" s="3"/>
      <c r="U248" s="3"/>
    </row>
    <row r="249" spans="1:21">
      <c r="A249" s="30"/>
      <c r="B249" s="73" t="s">
        <v>7</v>
      </c>
      <c r="C249" s="26"/>
      <c r="D249" s="26"/>
      <c r="E249" s="26"/>
      <c r="F249" s="26"/>
      <c r="G249" s="6"/>
      <c r="H249" s="6">
        <f t="shared" si="101"/>
        <v>5850000</v>
      </c>
      <c r="I249" s="6">
        <f t="shared" si="101"/>
        <v>0</v>
      </c>
      <c r="J249" s="6">
        <f t="shared" si="101"/>
        <v>0</v>
      </c>
      <c r="K249" s="6">
        <f t="shared" si="101"/>
        <v>0</v>
      </c>
      <c r="L249" s="6">
        <f t="shared" si="101"/>
        <v>0</v>
      </c>
      <c r="M249" s="6">
        <f t="shared" si="101"/>
        <v>0</v>
      </c>
      <c r="N249" s="6">
        <f t="shared" si="101"/>
        <v>0</v>
      </c>
      <c r="O249" s="6">
        <f t="shared" si="101"/>
        <v>0</v>
      </c>
      <c r="P249" s="6">
        <f t="shared" si="101"/>
        <v>3286668.84</v>
      </c>
      <c r="Q249" s="6"/>
      <c r="R249" s="27">
        <f t="shared" si="94"/>
        <v>56.182373333333338</v>
      </c>
      <c r="S249" s="4"/>
    </row>
    <row r="250" spans="1:21">
      <c r="A250" s="30"/>
      <c r="B250" s="73" t="s">
        <v>8</v>
      </c>
      <c r="C250" s="26"/>
      <c r="D250" s="26"/>
      <c r="E250" s="26"/>
      <c r="F250" s="26"/>
      <c r="G250" s="6"/>
      <c r="H250" s="6">
        <f t="shared" si="101"/>
        <v>256077100</v>
      </c>
      <c r="I250" s="6">
        <f t="shared" si="101"/>
        <v>0</v>
      </c>
      <c r="J250" s="6">
        <f t="shared" si="101"/>
        <v>0</v>
      </c>
      <c r="K250" s="6">
        <f t="shared" si="101"/>
        <v>0</v>
      </c>
      <c r="L250" s="6">
        <f t="shared" si="101"/>
        <v>0</v>
      </c>
      <c r="M250" s="6">
        <f t="shared" si="101"/>
        <v>0</v>
      </c>
      <c r="N250" s="6">
        <f t="shared" si="101"/>
        <v>0</v>
      </c>
      <c r="O250" s="6">
        <f t="shared" si="101"/>
        <v>0</v>
      </c>
      <c r="P250" s="6">
        <f t="shared" si="101"/>
        <v>231352982.59</v>
      </c>
      <c r="Q250" s="6"/>
      <c r="R250" s="27">
        <f t="shared" si="94"/>
        <v>90.345049436283048</v>
      </c>
      <c r="S250" s="4"/>
    </row>
    <row r="251" spans="1:21" ht="19.5" customHeight="1" outlineLevel="1">
      <c r="A251" s="24" t="s">
        <v>57</v>
      </c>
      <c r="B251" s="46" t="s">
        <v>58</v>
      </c>
      <c r="C251" s="26"/>
      <c r="D251" s="26"/>
      <c r="E251" s="26"/>
      <c r="F251" s="26"/>
      <c r="G251" s="5">
        <v>0</v>
      </c>
      <c r="H251" s="5">
        <f>H253+H254+H255</f>
        <v>126488845.25</v>
      </c>
      <c r="I251" s="5">
        <f t="shared" ref="I251:P251" si="102">I253+I254+I255</f>
        <v>0</v>
      </c>
      <c r="J251" s="5">
        <f t="shared" si="102"/>
        <v>0</v>
      </c>
      <c r="K251" s="5">
        <f t="shared" si="102"/>
        <v>0</v>
      </c>
      <c r="L251" s="5">
        <f t="shared" si="102"/>
        <v>0</v>
      </c>
      <c r="M251" s="5">
        <f t="shared" si="102"/>
        <v>0</v>
      </c>
      <c r="N251" s="5">
        <f t="shared" si="102"/>
        <v>0</v>
      </c>
      <c r="O251" s="5">
        <f t="shared" si="102"/>
        <v>0</v>
      </c>
      <c r="P251" s="5">
        <f t="shared" si="102"/>
        <v>83793563.199999988</v>
      </c>
      <c r="Q251" s="6">
        <v>24988113.43</v>
      </c>
      <c r="R251" s="28">
        <f t="shared" si="94"/>
        <v>66.245812454359481</v>
      </c>
      <c r="S251" s="4">
        <v>0</v>
      </c>
    </row>
    <row r="252" spans="1:21" outlineLevel="1">
      <c r="A252" s="24"/>
      <c r="B252" s="46" t="s">
        <v>5</v>
      </c>
      <c r="C252" s="26"/>
      <c r="D252" s="26"/>
      <c r="E252" s="26"/>
      <c r="F252" s="26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6"/>
      <c r="R252" s="28"/>
      <c r="S252" s="4"/>
    </row>
    <row r="253" spans="1:21" outlineLevel="1">
      <c r="A253" s="24"/>
      <c r="B253" s="46" t="s">
        <v>6</v>
      </c>
      <c r="C253" s="26"/>
      <c r="D253" s="26"/>
      <c r="E253" s="26"/>
      <c r="F253" s="26"/>
      <c r="G253" s="5"/>
      <c r="H253" s="5">
        <f>H258+H263</f>
        <v>62137500</v>
      </c>
      <c r="I253" s="5">
        <f t="shared" ref="I253:P255" si="103">I258+I263</f>
        <v>0</v>
      </c>
      <c r="J253" s="5">
        <f t="shared" si="103"/>
        <v>0</v>
      </c>
      <c r="K253" s="5">
        <f t="shared" si="103"/>
        <v>0</v>
      </c>
      <c r="L253" s="5">
        <f t="shared" si="103"/>
        <v>0</v>
      </c>
      <c r="M253" s="5">
        <f t="shared" si="103"/>
        <v>0</v>
      </c>
      <c r="N253" s="5">
        <f t="shared" si="103"/>
        <v>0</v>
      </c>
      <c r="O253" s="5">
        <f t="shared" si="103"/>
        <v>0</v>
      </c>
      <c r="P253" s="5">
        <f t="shared" si="103"/>
        <v>34958131.880000003</v>
      </c>
      <c r="Q253" s="6"/>
      <c r="R253" s="28">
        <f t="shared" si="94"/>
        <v>56.259315035204196</v>
      </c>
      <c r="S253" s="4"/>
      <c r="T253" s="3"/>
    </row>
    <row r="254" spans="1:21" outlineLevel="1">
      <c r="A254" s="24"/>
      <c r="B254" s="46" t="s">
        <v>7</v>
      </c>
      <c r="C254" s="26"/>
      <c r="D254" s="26"/>
      <c r="E254" s="26"/>
      <c r="F254" s="26"/>
      <c r="G254" s="5"/>
      <c r="H254" s="5">
        <f t="shared" ref="H254" si="104">H259+H264</f>
        <v>5850000</v>
      </c>
      <c r="I254" s="5"/>
      <c r="J254" s="5"/>
      <c r="K254" s="5"/>
      <c r="L254" s="5"/>
      <c r="M254" s="5"/>
      <c r="N254" s="5"/>
      <c r="O254" s="5"/>
      <c r="P254" s="5">
        <f t="shared" si="103"/>
        <v>3286668.84</v>
      </c>
      <c r="Q254" s="6"/>
      <c r="R254" s="28">
        <f t="shared" si="94"/>
        <v>56.182373333333338</v>
      </c>
      <c r="S254" s="4"/>
      <c r="T254" s="3"/>
    </row>
    <row r="255" spans="1:21" outlineLevel="1">
      <c r="A255" s="24"/>
      <c r="B255" s="46" t="s">
        <v>8</v>
      </c>
      <c r="C255" s="26"/>
      <c r="D255" s="26"/>
      <c r="E255" s="26"/>
      <c r="F255" s="26"/>
      <c r="G255" s="5"/>
      <c r="H255" s="5">
        <f>H260+H265</f>
        <v>58501345.25</v>
      </c>
      <c r="I255" s="5"/>
      <c r="J255" s="5"/>
      <c r="K255" s="5"/>
      <c r="L255" s="5"/>
      <c r="M255" s="5"/>
      <c r="N255" s="5"/>
      <c r="O255" s="5"/>
      <c r="P255" s="5">
        <f t="shared" si="103"/>
        <v>45548762.479999997</v>
      </c>
      <c r="Q255" s="6"/>
      <c r="R255" s="28">
        <f t="shared" si="94"/>
        <v>77.859342012310378</v>
      </c>
      <c r="S255" s="4"/>
    </row>
    <row r="256" spans="1:21" ht="31" outlineLevel="1">
      <c r="A256" s="24"/>
      <c r="B256" s="42" t="s">
        <v>59</v>
      </c>
      <c r="C256" s="26"/>
      <c r="D256" s="26"/>
      <c r="E256" s="26"/>
      <c r="F256" s="26"/>
      <c r="G256" s="5"/>
      <c r="H256" s="5">
        <f>H258+H259+H260</f>
        <v>43802645.25</v>
      </c>
      <c r="I256" s="5">
        <f t="shared" ref="I256:O256" si="105">I258+I259+I260</f>
        <v>0</v>
      </c>
      <c r="J256" s="5">
        <f t="shared" si="105"/>
        <v>0</v>
      </c>
      <c r="K256" s="5">
        <f t="shared" si="105"/>
        <v>0</v>
      </c>
      <c r="L256" s="5">
        <f t="shared" si="105"/>
        <v>0</v>
      </c>
      <c r="M256" s="5">
        <f t="shared" si="105"/>
        <v>0</v>
      </c>
      <c r="N256" s="5">
        <f t="shared" si="105"/>
        <v>0</v>
      </c>
      <c r="O256" s="5">
        <f t="shared" si="105"/>
        <v>0</v>
      </c>
      <c r="P256" s="5">
        <f>P258+P259+P260</f>
        <v>36720485.509999998</v>
      </c>
      <c r="Q256" s="6">
        <v>41189.14</v>
      </c>
      <c r="R256" s="28">
        <f t="shared" si="94"/>
        <v>83.831661993061928</v>
      </c>
      <c r="S256" s="4"/>
    </row>
    <row r="257" spans="1:21" outlineLevel="1">
      <c r="A257" s="24"/>
      <c r="B257" s="46" t="s">
        <v>5</v>
      </c>
      <c r="C257" s="26"/>
      <c r="D257" s="26"/>
      <c r="E257" s="26"/>
      <c r="F257" s="26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6"/>
      <c r="R257" s="28"/>
      <c r="S257" s="4"/>
    </row>
    <row r="258" spans="1:21" outlineLevel="1">
      <c r="A258" s="24"/>
      <c r="B258" s="46" t="s">
        <v>6</v>
      </c>
      <c r="C258" s="26"/>
      <c r="D258" s="26"/>
      <c r="E258" s="26"/>
      <c r="F258" s="26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6"/>
      <c r="R258" s="28"/>
      <c r="S258" s="4"/>
    </row>
    <row r="259" spans="1:21" outlineLevel="1">
      <c r="A259" s="24"/>
      <c r="B259" s="46" t="s">
        <v>7</v>
      </c>
      <c r="C259" s="26"/>
      <c r="D259" s="26"/>
      <c r="E259" s="26"/>
      <c r="F259" s="26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6"/>
      <c r="R259" s="28"/>
      <c r="S259" s="4"/>
    </row>
    <row r="260" spans="1:21" outlineLevel="1">
      <c r="A260" s="24"/>
      <c r="B260" s="46" t="s">
        <v>8</v>
      </c>
      <c r="C260" s="26"/>
      <c r="D260" s="26"/>
      <c r="E260" s="26"/>
      <c r="F260" s="26"/>
      <c r="G260" s="5"/>
      <c r="H260" s="5">
        <v>43802645.25</v>
      </c>
      <c r="I260" s="5"/>
      <c r="J260" s="5"/>
      <c r="K260" s="5"/>
      <c r="L260" s="5"/>
      <c r="M260" s="5"/>
      <c r="N260" s="5"/>
      <c r="O260" s="5"/>
      <c r="P260" s="5">
        <v>36720485.509999998</v>
      </c>
      <c r="Q260" s="6"/>
      <c r="R260" s="28">
        <f t="shared" si="94"/>
        <v>83.831661993061928</v>
      </c>
      <c r="S260" s="4"/>
    </row>
    <row r="261" spans="1:21" ht="46.5" outlineLevel="1">
      <c r="A261" s="24"/>
      <c r="B261" s="42" t="s">
        <v>60</v>
      </c>
      <c r="C261" s="26"/>
      <c r="D261" s="26"/>
      <c r="E261" s="26"/>
      <c r="F261" s="26"/>
      <c r="G261" s="5"/>
      <c r="H261" s="5">
        <f>H263+H264+H265</f>
        <v>82686200</v>
      </c>
      <c r="I261" s="5">
        <f t="shared" ref="I261:O261" si="106">I263+I264+I265</f>
        <v>0</v>
      </c>
      <c r="J261" s="5">
        <f t="shared" si="106"/>
        <v>0</v>
      </c>
      <c r="K261" s="5">
        <f t="shared" si="106"/>
        <v>0</v>
      </c>
      <c r="L261" s="5">
        <f t="shared" si="106"/>
        <v>0</v>
      </c>
      <c r="M261" s="5">
        <f t="shared" si="106"/>
        <v>0</v>
      </c>
      <c r="N261" s="5">
        <f t="shared" si="106"/>
        <v>0</v>
      </c>
      <c r="O261" s="5">
        <f t="shared" si="106"/>
        <v>0</v>
      </c>
      <c r="P261" s="5">
        <f>P263+P264+P265</f>
        <v>47073077.689999998</v>
      </c>
      <c r="Q261" s="6">
        <v>41189.14</v>
      </c>
      <c r="R261" s="28">
        <f t="shared" si="94"/>
        <v>56.929787183351031</v>
      </c>
      <c r="S261" s="4"/>
      <c r="T261" s="3"/>
    </row>
    <row r="262" spans="1:21" outlineLevel="1">
      <c r="A262" s="24"/>
      <c r="B262" s="46" t="s">
        <v>5</v>
      </c>
      <c r="C262" s="26"/>
      <c r="D262" s="26"/>
      <c r="E262" s="26"/>
      <c r="F262" s="26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6"/>
      <c r="R262" s="28"/>
      <c r="S262" s="4"/>
      <c r="T262" s="3"/>
    </row>
    <row r="263" spans="1:21" outlineLevel="1">
      <c r="A263" s="24"/>
      <c r="B263" s="46" t="s">
        <v>6</v>
      </c>
      <c r="C263" s="26"/>
      <c r="D263" s="26"/>
      <c r="E263" s="26"/>
      <c r="F263" s="26"/>
      <c r="G263" s="5"/>
      <c r="H263" s="5">
        <v>62137500</v>
      </c>
      <c r="I263" s="5"/>
      <c r="J263" s="5"/>
      <c r="K263" s="5"/>
      <c r="L263" s="5"/>
      <c r="M263" s="5"/>
      <c r="N263" s="5"/>
      <c r="O263" s="5"/>
      <c r="P263" s="5">
        <v>34958131.880000003</v>
      </c>
      <c r="Q263" s="6"/>
      <c r="R263" s="28">
        <f t="shared" si="94"/>
        <v>56.259315035204196</v>
      </c>
      <c r="S263" s="4"/>
      <c r="T263" s="3"/>
      <c r="U263" s="3"/>
    </row>
    <row r="264" spans="1:21" outlineLevel="1">
      <c r="A264" s="24"/>
      <c r="B264" s="46" t="s">
        <v>7</v>
      </c>
      <c r="C264" s="26"/>
      <c r="D264" s="26"/>
      <c r="E264" s="26"/>
      <c r="F264" s="26"/>
      <c r="G264" s="5"/>
      <c r="H264" s="5">
        <v>5850000</v>
      </c>
      <c r="I264" s="5"/>
      <c r="J264" s="5"/>
      <c r="K264" s="5"/>
      <c r="L264" s="5"/>
      <c r="M264" s="5"/>
      <c r="N264" s="5"/>
      <c r="O264" s="5"/>
      <c r="P264" s="5">
        <v>3286668.84</v>
      </c>
      <c r="Q264" s="6"/>
      <c r="R264" s="28">
        <f t="shared" si="94"/>
        <v>56.182373333333338</v>
      </c>
      <c r="S264" s="4"/>
    </row>
    <row r="265" spans="1:21" outlineLevel="1">
      <c r="A265" s="24"/>
      <c r="B265" s="46" t="s">
        <v>8</v>
      </c>
      <c r="C265" s="26"/>
      <c r="D265" s="26"/>
      <c r="E265" s="26"/>
      <c r="F265" s="26"/>
      <c r="G265" s="5"/>
      <c r="H265" s="5">
        <v>14698700</v>
      </c>
      <c r="I265" s="5"/>
      <c r="J265" s="5"/>
      <c r="K265" s="5"/>
      <c r="L265" s="5"/>
      <c r="M265" s="5"/>
      <c r="N265" s="5"/>
      <c r="O265" s="5"/>
      <c r="P265" s="5">
        <v>8828276.9700000007</v>
      </c>
      <c r="Q265" s="6"/>
      <c r="R265" s="28">
        <f t="shared" si="94"/>
        <v>60.061617489982112</v>
      </c>
      <c r="S265" s="4"/>
    </row>
    <row r="266" spans="1:21" ht="31" outlineLevel="1">
      <c r="A266" s="24" t="s">
        <v>61</v>
      </c>
      <c r="B266" s="46" t="s">
        <v>62</v>
      </c>
      <c r="C266" s="26"/>
      <c r="D266" s="26"/>
      <c r="E266" s="26"/>
      <c r="F266" s="26"/>
      <c r="G266" s="5">
        <v>0</v>
      </c>
      <c r="H266" s="5">
        <f>H268+H269+H270</f>
        <v>181043200</v>
      </c>
      <c r="I266" s="5">
        <f t="shared" ref="I266:P266" si="107">I268+I269+I270</f>
        <v>0</v>
      </c>
      <c r="J266" s="5">
        <f t="shared" si="107"/>
        <v>0</v>
      </c>
      <c r="K266" s="5">
        <f t="shared" si="107"/>
        <v>0</v>
      </c>
      <c r="L266" s="5">
        <f t="shared" si="107"/>
        <v>0</v>
      </c>
      <c r="M266" s="5">
        <f t="shared" si="107"/>
        <v>0</v>
      </c>
      <c r="N266" s="5">
        <f t="shared" si="107"/>
        <v>0</v>
      </c>
      <c r="O266" s="5">
        <f t="shared" si="107"/>
        <v>0</v>
      </c>
      <c r="P266" s="5">
        <f t="shared" si="107"/>
        <v>170301342.28</v>
      </c>
      <c r="Q266" s="6">
        <v>64342984.299999997</v>
      </c>
      <c r="R266" s="28">
        <f t="shared" si="94"/>
        <v>94.066688105380365</v>
      </c>
      <c r="S266" s="4">
        <v>0</v>
      </c>
    </row>
    <row r="267" spans="1:21" outlineLevel="1">
      <c r="A267" s="24"/>
      <c r="B267" s="46" t="s">
        <v>5</v>
      </c>
      <c r="C267" s="26"/>
      <c r="D267" s="26"/>
      <c r="E267" s="26"/>
      <c r="F267" s="26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6"/>
      <c r="R267" s="28"/>
      <c r="S267" s="4"/>
    </row>
    <row r="268" spans="1:21" outlineLevel="1">
      <c r="A268" s="24"/>
      <c r="B268" s="46" t="s">
        <v>6</v>
      </c>
      <c r="C268" s="26"/>
      <c r="D268" s="26"/>
      <c r="E268" s="26"/>
      <c r="F268" s="26"/>
      <c r="G268" s="5"/>
      <c r="H268" s="5">
        <f>H273+H278</f>
        <v>0</v>
      </c>
      <c r="I268" s="5">
        <f t="shared" ref="I268:P270" si="108">I273+I278</f>
        <v>0</v>
      </c>
      <c r="J268" s="5">
        <f t="shared" si="108"/>
        <v>0</v>
      </c>
      <c r="K268" s="5">
        <f t="shared" si="108"/>
        <v>0</v>
      </c>
      <c r="L268" s="5">
        <f t="shared" si="108"/>
        <v>0</v>
      </c>
      <c r="M268" s="5">
        <f t="shared" si="108"/>
        <v>0</v>
      </c>
      <c r="N268" s="5">
        <f t="shared" si="108"/>
        <v>0</v>
      </c>
      <c r="O268" s="5">
        <f t="shared" si="108"/>
        <v>0</v>
      </c>
      <c r="P268" s="5">
        <f t="shared" si="108"/>
        <v>0</v>
      </c>
      <c r="Q268" s="6"/>
      <c r="R268" s="28">
        <v>0</v>
      </c>
      <c r="S268" s="4"/>
    </row>
    <row r="269" spans="1:21" outlineLevel="1">
      <c r="A269" s="24"/>
      <c r="B269" s="46" t="s">
        <v>7</v>
      </c>
      <c r="C269" s="26"/>
      <c r="D269" s="26"/>
      <c r="E269" s="26"/>
      <c r="F269" s="26"/>
      <c r="G269" s="5"/>
      <c r="H269" s="5">
        <f t="shared" ref="H269:H270" si="109">H274+H279</f>
        <v>0</v>
      </c>
      <c r="I269" s="5"/>
      <c r="J269" s="5"/>
      <c r="K269" s="5"/>
      <c r="L269" s="5"/>
      <c r="M269" s="5"/>
      <c r="N269" s="5"/>
      <c r="O269" s="5"/>
      <c r="P269" s="5">
        <f t="shared" si="108"/>
        <v>0</v>
      </c>
      <c r="Q269" s="6"/>
      <c r="R269" s="28">
        <v>0</v>
      </c>
      <c r="S269" s="4"/>
    </row>
    <row r="270" spans="1:21" outlineLevel="1">
      <c r="A270" s="24"/>
      <c r="B270" s="46" t="s">
        <v>8</v>
      </c>
      <c r="C270" s="26"/>
      <c r="D270" s="26"/>
      <c r="E270" s="26"/>
      <c r="F270" s="26"/>
      <c r="G270" s="5"/>
      <c r="H270" s="5">
        <f t="shared" si="109"/>
        <v>181043200</v>
      </c>
      <c r="I270" s="5"/>
      <c r="J270" s="5"/>
      <c r="K270" s="5"/>
      <c r="L270" s="5"/>
      <c r="M270" s="5"/>
      <c r="N270" s="5"/>
      <c r="O270" s="5"/>
      <c r="P270" s="5">
        <f t="shared" si="108"/>
        <v>170301342.28</v>
      </c>
      <c r="Q270" s="6"/>
      <c r="R270" s="28">
        <f t="shared" si="94"/>
        <v>94.066688105380365</v>
      </c>
      <c r="S270" s="4"/>
    </row>
    <row r="271" spans="1:21" ht="32.5" customHeight="1" outlineLevel="1">
      <c r="A271" s="24"/>
      <c r="B271" s="42" t="s">
        <v>63</v>
      </c>
      <c r="C271" s="26"/>
      <c r="D271" s="26"/>
      <c r="E271" s="26"/>
      <c r="F271" s="26"/>
      <c r="G271" s="5"/>
      <c r="H271" s="5">
        <f>H273+H274+H275</f>
        <v>180683200</v>
      </c>
      <c r="I271" s="5">
        <f t="shared" ref="I271:O271" si="110">I273+I274+I275</f>
        <v>0</v>
      </c>
      <c r="J271" s="5">
        <f t="shared" si="110"/>
        <v>0</v>
      </c>
      <c r="K271" s="5">
        <f t="shared" si="110"/>
        <v>0</v>
      </c>
      <c r="L271" s="5">
        <f t="shared" si="110"/>
        <v>0</v>
      </c>
      <c r="M271" s="5">
        <f t="shared" si="110"/>
        <v>0</v>
      </c>
      <c r="N271" s="5">
        <f t="shared" si="110"/>
        <v>0</v>
      </c>
      <c r="O271" s="5">
        <f t="shared" si="110"/>
        <v>0</v>
      </c>
      <c r="P271" s="5">
        <f>P273+P274+P275</f>
        <v>169971342.28</v>
      </c>
      <c r="Q271" s="6">
        <v>41189.14</v>
      </c>
      <c r="R271" s="28">
        <f t="shared" si="94"/>
        <v>94.071469998317497</v>
      </c>
      <c r="S271" s="4"/>
    </row>
    <row r="272" spans="1:21" outlineLevel="1">
      <c r="A272" s="24"/>
      <c r="B272" s="46" t="s">
        <v>5</v>
      </c>
      <c r="C272" s="26"/>
      <c r="D272" s="26"/>
      <c r="E272" s="26"/>
      <c r="F272" s="26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6"/>
      <c r="R272" s="28"/>
      <c r="S272" s="4"/>
    </row>
    <row r="273" spans="1:19" outlineLevel="1">
      <c r="A273" s="24"/>
      <c r="B273" s="46" t="s">
        <v>6</v>
      </c>
      <c r="C273" s="26"/>
      <c r="D273" s="26"/>
      <c r="E273" s="26"/>
      <c r="F273" s="26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6"/>
      <c r="R273" s="28"/>
      <c r="S273" s="4"/>
    </row>
    <row r="274" spans="1:19" outlineLevel="1">
      <c r="A274" s="24"/>
      <c r="B274" s="46" t="s">
        <v>7</v>
      </c>
      <c r="C274" s="26"/>
      <c r="D274" s="26"/>
      <c r="E274" s="26"/>
      <c r="F274" s="26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6"/>
      <c r="R274" s="28"/>
      <c r="S274" s="4"/>
    </row>
    <row r="275" spans="1:19" outlineLevel="1">
      <c r="A275" s="24"/>
      <c r="B275" s="46" t="s">
        <v>8</v>
      </c>
      <c r="C275" s="26"/>
      <c r="D275" s="26"/>
      <c r="E275" s="26"/>
      <c r="F275" s="26"/>
      <c r="G275" s="5"/>
      <c r="H275" s="5">
        <v>180683200</v>
      </c>
      <c r="I275" s="5"/>
      <c r="J275" s="5"/>
      <c r="K275" s="5"/>
      <c r="L275" s="5"/>
      <c r="M275" s="5"/>
      <c r="N275" s="5"/>
      <c r="O275" s="5"/>
      <c r="P275" s="5">
        <v>169971342.28</v>
      </c>
      <c r="Q275" s="6"/>
      <c r="R275" s="28">
        <f t="shared" si="94"/>
        <v>94.071469998317497</v>
      </c>
      <c r="S275" s="4"/>
    </row>
    <row r="276" spans="1:19" ht="62" outlineLevel="1">
      <c r="A276" s="24"/>
      <c r="B276" s="42" t="s">
        <v>64</v>
      </c>
      <c r="C276" s="26"/>
      <c r="D276" s="26"/>
      <c r="E276" s="26"/>
      <c r="F276" s="26"/>
      <c r="G276" s="5"/>
      <c r="H276" s="5">
        <f>H278+H279+H280</f>
        <v>360000</v>
      </c>
      <c r="I276" s="5">
        <f t="shared" ref="I276:O276" si="111">I278+I279+I280</f>
        <v>0</v>
      </c>
      <c r="J276" s="5">
        <f t="shared" si="111"/>
        <v>0</v>
      </c>
      <c r="K276" s="5">
        <f t="shared" si="111"/>
        <v>0</v>
      </c>
      <c r="L276" s="5">
        <f t="shared" si="111"/>
        <v>0</v>
      </c>
      <c r="M276" s="5">
        <f t="shared" si="111"/>
        <v>0</v>
      </c>
      <c r="N276" s="5">
        <f t="shared" si="111"/>
        <v>0</v>
      </c>
      <c r="O276" s="5">
        <f t="shared" si="111"/>
        <v>0</v>
      </c>
      <c r="P276" s="5">
        <f>P278+P279+P280</f>
        <v>330000</v>
      </c>
      <c r="Q276" s="6">
        <v>41189.14</v>
      </c>
      <c r="R276" s="28">
        <f t="shared" si="94"/>
        <v>91.666666666666657</v>
      </c>
      <c r="S276" s="4"/>
    </row>
    <row r="277" spans="1:19" outlineLevel="1">
      <c r="A277" s="24"/>
      <c r="B277" s="46" t="s">
        <v>5</v>
      </c>
      <c r="C277" s="26"/>
      <c r="D277" s="26"/>
      <c r="E277" s="26"/>
      <c r="F277" s="26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6"/>
      <c r="R277" s="28"/>
      <c r="S277" s="4"/>
    </row>
    <row r="278" spans="1:19" outlineLevel="1">
      <c r="A278" s="24"/>
      <c r="B278" s="46" t="s">
        <v>6</v>
      </c>
      <c r="C278" s="26"/>
      <c r="D278" s="26"/>
      <c r="E278" s="26"/>
      <c r="F278" s="26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6"/>
      <c r="R278" s="28"/>
      <c r="S278" s="4"/>
    </row>
    <row r="279" spans="1:19" outlineLevel="1">
      <c r="A279" s="24"/>
      <c r="B279" s="46" t="s">
        <v>7</v>
      </c>
      <c r="C279" s="26"/>
      <c r="D279" s="26"/>
      <c r="E279" s="26"/>
      <c r="F279" s="26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6"/>
      <c r="R279" s="28"/>
      <c r="S279" s="4"/>
    </row>
    <row r="280" spans="1:19" outlineLevel="1">
      <c r="A280" s="24"/>
      <c r="B280" s="46" t="s">
        <v>8</v>
      </c>
      <c r="C280" s="26"/>
      <c r="D280" s="26"/>
      <c r="E280" s="26"/>
      <c r="F280" s="26"/>
      <c r="G280" s="5"/>
      <c r="H280" s="5">
        <v>360000</v>
      </c>
      <c r="I280" s="5"/>
      <c r="J280" s="5"/>
      <c r="K280" s="5"/>
      <c r="L280" s="5"/>
      <c r="M280" s="5"/>
      <c r="N280" s="5"/>
      <c r="O280" s="5"/>
      <c r="P280" s="5">
        <v>330000</v>
      </c>
      <c r="Q280" s="6"/>
      <c r="R280" s="28">
        <f t="shared" si="94"/>
        <v>91.666666666666657</v>
      </c>
      <c r="S280" s="4"/>
    </row>
    <row r="281" spans="1:19" ht="35.25" customHeight="1" outlineLevel="1">
      <c r="A281" s="24" t="s">
        <v>65</v>
      </c>
      <c r="B281" s="46" t="s">
        <v>146</v>
      </c>
      <c r="C281" s="26"/>
      <c r="D281" s="26"/>
      <c r="E281" s="26"/>
      <c r="F281" s="26"/>
      <c r="G281" s="5">
        <v>0</v>
      </c>
      <c r="H281" s="5">
        <f>H283+H284+H285</f>
        <v>16532554.75</v>
      </c>
      <c r="I281" s="5">
        <f t="shared" ref="I281:P281" si="112">I283+I284+I285</f>
        <v>0</v>
      </c>
      <c r="J281" s="5">
        <f t="shared" si="112"/>
        <v>0</v>
      </c>
      <c r="K281" s="5">
        <f t="shared" si="112"/>
        <v>0</v>
      </c>
      <c r="L281" s="5">
        <f t="shared" si="112"/>
        <v>0</v>
      </c>
      <c r="M281" s="5">
        <f t="shared" si="112"/>
        <v>0</v>
      </c>
      <c r="N281" s="5">
        <f t="shared" si="112"/>
        <v>0</v>
      </c>
      <c r="O281" s="5">
        <f t="shared" si="112"/>
        <v>0</v>
      </c>
      <c r="P281" s="5">
        <f t="shared" si="112"/>
        <v>15502877.83</v>
      </c>
      <c r="Q281" s="6">
        <v>5638428.96</v>
      </c>
      <c r="R281" s="28">
        <f t="shared" si="94"/>
        <v>93.771822107529985</v>
      </c>
      <c r="S281" s="4">
        <v>0</v>
      </c>
    </row>
    <row r="282" spans="1:19" outlineLevel="1">
      <c r="A282" s="24"/>
      <c r="B282" s="46" t="s">
        <v>5</v>
      </c>
      <c r="C282" s="26"/>
      <c r="D282" s="26"/>
      <c r="E282" s="26"/>
      <c r="F282" s="26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6"/>
      <c r="R282" s="28"/>
      <c r="S282" s="4"/>
    </row>
    <row r="283" spans="1:19" outlineLevel="1">
      <c r="A283" s="24"/>
      <c r="B283" s="46" t="s">
        <v>6</v>
      </c>
      <c r="C283" s="26"/>
      <c r="D283" s="26"/>
      <c r="E283" s="26"/>
      <c r="F283" s="26"/>
      <c r="G283" s="5"/>
      <c r="H283" s="5">
        <f>H288</f>
        <v>0</v>
      </c>
      <c r="I283" s="5">
        <f t="shared" ref="I283:P285" si="113">I288</f>
        <v>0</v>
      </c>
      <c r="J283" s="5">
        <f t="shared" si="113"/>
        <v>0</v>
      </c>
      <c r="K283" s="5">
        <f t="shared" si="113"/>
        <v>0</v>
      </c>
      <c r="L283" s="5">
        <f t="shared" si="113"/>
        <v>0</v>
      </c>
      <c r="M283" s="5">
        <f t="shared" si="113"/>
        <v>0</v>
      </c>
      <c r="N283" s="5">
        <f t="shared" si="113"/>
        <v>0</v>
      </c>
      <c r="O283" s="5">
        <f t="shared" si="113"/>
        <v>0</v>
      </c>
      <c r="P283" s="5">
        <f t="shared" si="113"/>
        <v>0</v>
      </c>
      <c r="Q283" s="6"/>
      <c r="R283" s="28">
        <v>0</v>
      </c>
      <c r="S283" s="4"/>
    </row>
    <row r="284" spans="1:19" outlineLevel="1">
      <c r="A284" s="24"/>
      <c r="B284" s="46" t="s">
        <v>7</v>
      </c>
      <c r="C284" s="26"/>
      <c r="D284" s="26"/>
      <c r="E284" s="26"/>
      <c r="F284" s="26"/>
      <c r="G284" s="5"/>
      <c r="H284" s="5">
        <f t="shared" ref="H284" si="114">H289</f>
        <v>0</v>
      </c>
      <c r="I284" s="5"/>
      <c r="J284" s="5"/>
      <c r="K284" s="5"/>
      <c r="L284" s="5"/>
      <c r="M284" s="5"/>
      <c r="N284" s="5"/>
      <c r="O284" s="5"/>
      <c r="P284" s="5">
        <f t="shared" si="113"/>
        <v>0</v>
      </c>
      <c r="Q284" s="6"/>
      <c r="R284" s="28">
        <v>0</v>
      </c>
      <c r="S284" s="4"/>
    </row>
    <row r="285" spans="1:19" outlineLevel="1">
      <c r="A285" s="24"/>
      <c r="B285" s="46" t="s">
        <v>8</v>
      </c>
      <c r="C285" s="26"/>
      <c r="D285" s="26"/>
      <c r="E285" s="26"/>
      <c r="F285" s="26"/>
      <c r="G285" s="5"/>
      <c r="H285" s="5">
        <f>H290</f>
        <v>16532554.75</v>
      </c>
      <c r="I285" s="5"/>
      <c r="J285" s="5"/>
      <c r="K285" s="5"/>
      <c r="L285" s="5"/>
      <c r="M285" s="5"/>
      <c r="N285" s="5"/>
      <c r="O285" s="5"/>
      <c r="P285" s="5">
        <f t="shared" si="113"/>
        <v>15502877.83</v>
      </c>
      <c r="Q285" s="6"/>
      <c r="R285" s="28">
        <f t="shared" si="94"/>
        <v>93.771822107529985</v>
      </c>
      <c r="S285" s="4"/>
    </row>
    <row r="286" spans="1:19" outlineLevel="1">
      <c r="A286" s="24"/>
      <c r="B286" s="42" t="s">
        <v>33</v>
      </c>
      <c r="C286" s="26"/>
      <c r="D286" s="26"/>
      <c r="E286" s="26"/>
      <c r="F286" s="26"/>
      <c r="G286" s="5"/>
      <c r="H286" s="5">
        <f>H288+H289+H290</f>
        <v>16532554.75</v>
      </c>
      <c r="I286" s="5">
        <f t="shared" ref="I286:O286" si="115">I288+I289+I290</f>
        <v>0</v>
      </c>
      <c r="J286" s="5">
        <f t="shared" si="115"/>
        <v>0</v>
      </c>
      <c r="K286" s="5">
        <f t="shared" si="115"/>
        <v>0</v>
      </c>
      <c r="L286" s="5">
        <f t="shared" si="115"/>
        <v>0</v>
      </c>
      <c r="M286" s="5">
        <f t="shared" si="115"/>
        <v>0</v>
      </c>
      <c r="N286" s="5">
        <f t="shared" si="115"/>
        <v>0</v>
      </c>
      <c r="O286" s="5">
        <f t="shared" si="115"/>
        <v>0</v>
      </c>
      <c r="P286" s="5">
        <f>P288+P289+P290</f>
        <v>15502877.83</v>
      </c>
      <c r="Q286" s="6">
        <v>41189.14</v>
      </c>
      <c r="R286" s="28">
        <f t="shared" si="94"/>
        <v>93.771822107529985</v>
      </c>
      <c r="S286" s="4"/>
    </row>
    <row r="287" spans="1:19" outlineLevel="1">
      <c r="A287" s="24"/>
      <c r="B287" s="46" t="s">
        <v>5</v>
      </c>
      <c r="C287" s="26"/>
      <c r="D287" s="26"/>
      <c r="E287" s="26"/>
      <c r="F287" s="26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6"/>
      <c r="R287" s="28"/>
      <c r="S287" s="4"/>
    </row>
    <row r="288" spans="1:19" outlineLevel="1">
      <c r="A288" s="24"/>
      <c r="B288" s="46" t="s">
        <v>6</v>
      </c>
      <c r="C288" s="26"/>
      <c r="D288" s="26"/>
      <c r="E288" s="26"/>
      <c r="F288" s="26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6"/>
      <c r="R288" s="28"/>
      <c r="S288" s="4"/>
    </row>
    <row r="289" spans="1:21" outlineLevel="1">
      <c r="A289" s="24"/>
      <c r="B289" s="46" t="s">
        <v>7</v>
      </c>
      <c r="C289" s="26"/>
      <c r="D289" s="26"/>
      <c r="E289" s="26"/>
      <c r="F289" s="26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6"/>
      <c r="R289" s="28"/>
      <c r="S289" s="4"/>
    </row>
    <row r="290" spans="1:21" outlineLevel="1">
      <c r="A290" s="24"/>
      <c r="B290" s="46" t="s">
        <v>8</v>
      </c>
      <c r="C290" s="26"/>
      <c r="D290" s="26"/>
      <c r="E290" s="26"/>
      <c r="F290" s="26"/>
      <c r="G290" s="5"/>
      <c r="H290" s="5">
        <v>16532554.75</v>
      </c>
      <c r="I290" s="5"/>
      <c r="J290" s="5"/>
      <c r="K290" s="5"/>
      <c r="L290" s="5"/>
      <c r="M290" s="5"/>
      <c r="N290" s="5"/>
      <c r="O290" s="5"/>
      <c r="P290" s="5">
        <v>15502877.83</v>
      </c>
      <c r="Q290" s="6"/>
      <c r="R290" s="28">
        <f t="shared" si="94"/>
        <v>93.771822107529985</v>
      </c>
      <c r="S290" s="4"/>
    </row>
    <row r="291" spans="1:21" s="14" customFormat="1" ht="30">
      <c r="A291" s="30" t="s">
        <v>66</v>
      </c>
      <c r="B291" s="73" t="s">
        <v>184</v>
      </c>
      <c r="C291" s="26"/>
      <c r="D291" s="26"/>
      <c r="E291" s="26"/>
      <c r="F291" s="26"/>
      <c r="G291" s="6">
        <v>0</v>
      </c>
      <c r="H291" s="6">
        <f>H293+H294+H295</f>
        <v>647500</v>
      </c>
      <c r="I291" s="6">
        <f t="shared" ref="I291:P291" si="116">I293+I294+I295</f>
        <v>0</v>
      </c>
      <c r="J291" s="6">
        <f t="shared" si="116"/>
        <v>0</v>
      </c>
      <c r="K291" s="6">
        <f t="shared" si="116"/>
        <v>0</v>
      </c>
      <c r="L291" s="6">
        <f t="shared" si="116"/>
        <v>0</v>
      </c>
      <c r="M291" s="6">
        <f t="shared" si="116"/>
        <v>0</v>
      </c>
      <c r="N291" s="6">
        <f t="shared" si="116"/>
        <v>0</v>
      </c>
      <c r="O291" s="6">
        <f t="shared" si="116"/>
        <v>0</v>
      </c>
      <c r="P291" s="6">
        <f t="shared" si="116"/>
        <v>368422</v>
      </c>
      <c r="Q291" s="6">
        <v>85677.48</v>
      </c>
      <c r="R291" s="27">
        <f t="shared" si="94"/>
        <v>56.899150579150579</v>
      </c>
      <c r="S291" s="13">
        <v>0</v>
      </c>
    </row>
    <row r="292" spans="1:21">
      <c r="A292" s="30"/>
      <c r="B292" s="46" t="s">
        <v>5</v>
      </c>
      <c r="C292" s="26"/>
      <c r="D292" s="26"/>
      <c r="E292" s="26"/>
      <c r="F292" s="2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27"/>
      <c r="S292" s="4"/>
    </row>
    <row r="293" spans="1:21">
      <c r="A293" s="30"/>
      <c r="B293" s="73" t="s">
        <v>6</v>
      </c>
      <c r="C293" s="26"/>
      <c r="D293" s="26"/>
      <c r="E293" s="26"/>
      <c r="F293" s="26"/>
      <c r="G293" s="6"/>
      <c r="H293" s="6">
        <f>H298</f>
        <v>0</v>
      </c>
      <c r="I293" s="6">
        <f t="shared" ref="I293:P295" si="117">I298</f>
        <v>0</v>
      </c>
      <c r="J293" s="6">
        <f t="shared" si="117"/>
        <v>0</v>
      </c>
      <c r="K293" s="6">
        <f t="shared" si="117"/>
        <v>0</v>
      </c>
      <c r="L293" s="6">
        <f t="shared" si="117"/>
        <v>0</v>
      </c>
      <c r="M293" s="6">
        <f t="shared" si="117"/>
        <v>0</v>
      </c>
      <c r="N293" s="6">
        <f t="shared" si="117"/>
        <v>0</v>
      </c>
      <c r="O293" s="6">
        <f t="shared" si="117"/>
        <v>0</v>
      </c>
      <c r="P293" s="6">
        <f t="shared" si="117"/>
        <v>0</v>
      </c>
      <c r="Q293" s="6"/>
      <c r="R293" s="27">
        <v>0</v>
      </c>
      <c r="S293" s="4"/>
    </row>
    <row r="294" spans="1:21">
      <c r="A294" s="30"/>
      <c r="B294" s="73" t="s">
        <v>7</v>
      </c>
      <c r="C294" s="26"/>
      <c r="D294" s="26"/>
      <c r="E294" s="26"/>
      <c r="F294" s="26"/>
      <c r="G294" s="6"/>
      <c r="H294" s="6">
        <f>H299</f>
        <v>298500</v>
      </c>
      <c r="I294" s="6">
        <f t="shared" si="117"/>
        <v>0</v>
      </c>
      <c r="J294" s="6">
        <f t="shared" si="117"/>
        <v>0</v>
      </c>
      <c r="K294" s="6">
        <f t="shared" si="117"/>
        <v>0</v>
      </c>
      <c r="L294" s="6">
        <f t="shared" si="117"/>
        <v>0</v>
      </c>
      <c r="M294" s="6">
        <f t="shared" si="117"/>
        <v>0</v>
      </c>
      <c r="N294" s="6">
        <f t="shared" si="117"/>
        <v>0</v>
      </c>
      <c r="O294" s="6">
        <f t="shared" si="117"/>
        <v>0</v>
      </c>
      <c r="P294" s="6">
        <f t="shared" si="117"/>
        <v>269422</v>
      </c>
      <c r="Q294" s="6"/>
      <c r="R294" s="27">
        <f t="shared" si="94"/>
        <v>90.258626465661635</v>
      </c>
      <c r="S294" s="4"/>
    </row>
    <row r="295" spans="1:21">
      <c r="A295" s="30"/>
      <c r="B295" s="73" t="s">
        <v>8</v>
      </c>
      <c r="C295" s="26"/>
      <c r="D295" s="26"/>
      <c r="E295" s="26"/>
      <c r="F295" s="26"/>
      <c r="G295" s="6"/>
      <c r="H295" s="6">
        <f>H300</f>
        <v>349000</v>
      </c>
      <c r="I295" s="6">
        <f t="shared" si="117"/>
        <v>0</v>
      </c>
      <c r="J295" s="6">
        <f t="shared" si="117"/>
        <v>0</v>
      </c>
      <c r="K295" s="6">
        <f t="shared" si="117"/>
        <v>0</v>
      </c>
      <c r="L295" s="6">
        <f t="shared" si="117"/>
        <v>0</v>
      </c>
      <c r="M295" s="6">
        <f t="shared" si="117"/>
        <v>0</v>
      </c>
      <c r="N295" s="6">
        <f t="shared" si="117"/>
        <v>0</v>
      </c>
      <c r="O295" s="6">
        <f t="shared" si="117"/>
        <v>0</v>
      </c>
      <c r="P295" s="6">
        <f t="shared" si="117"/>
        <v>99000</v>
      </c>
      <c r="Q295" s="6"/>
      <c r="R295" s="27">
        <f t="shared" si="94"/>
        <v>28.366762177650429</v>
      </c>
      <c r="S295" s="4"/>
    </row>
    <row r="296" spans="1:21" ht="31" outlineLevel="1">
      <c r="A296" s="24" t="s">
        <v>67</v>
      </c>
      <c r="B296" s="46" t="s">
        <v>147</v>
      </c>
      <c r="C296" s="26"/>
      <c r="D296" s="26"/>
      <c r="E296" s="26"/>
      <c r="F296" s="26"/>
      <c r="G296" s="6">
        <v>0</v>
      </c>
      <c r="H296" s="5">
        <f>H298+H299+H300</f>
        <v>647500</v>
      </c>
      <c r="I296" s="6">
        <f t="shared" ref="I296:P296" si="118">I298+I299+I300</f>
        <v>0</v>
      </c>
      <c r="J296" s="6">
        <f t="shared" si="118"/>
        <v>0</v>
      </c>
      <c r="K296" s="6">
        <f t="shared" si="118"/>
        <v>0</v>
      </c>
      <c r="L296" s="6">
        <f t="shared" si="118"/>
        <v>0</v>
      </c>
      <c r="M296" s="6">
        <f t="shared" si="118"/>
        <v>0</v>
      </c>
      <c r="N296" s="6">
        <f t="shared" si="118"/>
        <v>0</v>
      </c>
      <c r="O296" s="6">
        <f t="shared" si="118"/>
        <v>0</v>
      </c>
      <c r="P296" s="5">
        <f t="shared" si="118"/>
        <v>368422</v>
      </c>
      <c r="Q296" s="6">
        <v>85677.48</v>
      </c>
      <c r="R296" s="28">
        <f t="shared" si="94"/>
        <v>56.899150579150579</v>
      </c>
      <c r="S296" s="4">
        <v>0</v>
      </c>
    </row>
    <row r="297" spans="1:21" outlineLevel="1">
      <c r="A297" s="24"/>
      <c r="B297" s="46" t="s">
        <v>5</v>
      </c>
      <c r="C297" s="26"/>
      <c r="D297" s="26"/>
      <c r="E297" s="26"/>
      <c r="F297" s="2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28"/>
      <c r="S297" s="4"/>
    </row>
    <row r="298" spans="1:21" outlineLevel="1">
      <c r="A298" s="24"/>
      <c r="B298" s="46" t="s">
        <v>6</v>
      </c>
      <c r="C298" s="26"/>
      <c r="D298" s="26"/>
      <c r="E298" s="26"/>
      <c r="F298" s="26"/>
      <c r="G298" s="6"/>
      <c r="H298" s="5">
        <f>H303+H308</f>
        <v>0</v>
      </c>
      <c r="I298" s="5">
        <f t="shared" ref="I298:P298" si="119">I303+I308</f>
        <v>0</v>
      </c>
      <c r="J298" s="5">
        <f t="shared" si="119"/>
        <v>0</v>
      </c>
      <c r="K298" s="5">
        <f t="shared" si="119"/>
        <v>0</v>
      </c>
      <c r="L298" s="5">
        <f t="shared" si="119"/>
        <v>0</v>
      </c>
      <c r="M298" s="5">
        <f t="shared" si="119"/>
        <v>0</v>
      </c>
      <c r="N298" s="5">
        <f t="shared" si="119"/>
        <v>0</v>
      </c>
      <c r="O298" s="5">
        <f t="shared" si="119"/>
        <v>0</v>
      </c>
      <c r="P298" s="5">
        <f t="shared" si="119"/>
        <v>0</v>
      </c>
      <c r="Q298" s="6"/>
      <c r="R298" s="28">
        <v>0</v>
      </c>
      <c r="S298" s="4"/>
    </row>
    <row r="299" spans="1:21" outlineLevel="1">
      <c r="A299" s="24"/>
      <c r="B299" s="46" t="s">
        <v>7</v>
      </c>
      <c r="C299" s="26"/>
      <c r="D299" s="26"/>
      <c r="E299" s="26"/>
      <c r="F299" s="26"/>
      <c r="G299" s="6"/>
      <c r="H299" s="5">
        <f>H304+H309</f>
        <v>298500</v>
      </c>
      <c r="I299" s="5">
        <f t="shared" ref="I299:P299" si="120">I304+I309</f>
        <v>0</v>
      </c>
      <c r="J299" s="5">
        <f t="shared" si="120"/>
        <v>0</v>
      </c>
      <c r="K299" s="5">
        <f t="shared" si="120"/>
        <v>0</v>
      </c>
      <c r="L299" s="5">
        <f t="shared" si="120"/>
        <v>0</v>
      </c>
      <c r="M299" s="5">
        <f t="shared" si="120"/>
        <v>0</v>
      </c>
      <c r="N299" s="5">
        <f t="shared" si="120"/>
        <v>0</v>
      </c>
      <c r="O299" s="5">
        <f t="shared" si="120"/>
        <v>0</v>
      </c>
      <c r="P299" s="5">
        <f t="shared" si="120"/>
        <v>269422</v>
      </c>
      <c r="Q299" s="6"/>
      <c r="R299" s="28">
        <f t="shared" ref="R299:R366" si="121">P299/H299*100</f>
        <v>90.258626465661635</v>
      </c>
      <c r="S299" s="4"/>
      <c r="U299" s="3"/>
    </row>
    <row r="300" spans="1:21" outlineLevel="1">
      <c r="A300" s="24"/>
      <c r="B300" s="46" t="s">
        <v>8</v>
      </c>
      <c r="C300" s="26"/>
      <c r="D300" s="26"/>
      <c r="E300" s="26"/>
      <c r="F300" s="26"/>
      <c r="G300" s="6"/>
      <c r="H300" s="5">
        <f>H305+H310</f>
        <v>349000</v>
      </c>
      <c r="I300" s="5">
        <f t="shared" ref="I300:P300" si="122">I305+I310</f>
        <v>0</v>
      </c>
      <c r="J300" s="5">
        <f t="shared" si="122"/>
        <v>0</v>
      </c>
      <c r="K300" s="5">
        <f t="shared" si="122"/>
        <v>0</v>
      </c>
      <c r="L300" s="5">
        <f t="shared" si="122"/>
        <v>0</v>
      </c>
      <c r="M300" s="5">
        <f t="shared" si="122"/>
        <v>0</v>
      </c>
      <c r="N300" s="5">
        <f t="shared" si="122"/>
        <v>0</v>
      </c>
      <c r="O300" s="5">
        <f t="shared" si="122"/>
        <v>0</v>
      </c>
      <c r="P300" s="5">
        <f t="shared" si="122"/>
        <v>99000</v>
      </c>
      <c r="Q300" s="6"/>
      <c r="R300" s="28">
        <f t="shared" si="121"/>
        <v>28.366762177650429</v>
      </c>
      <c r="S300" s="4"/>
    </row>
    <row r="301" spans="1:21" ht="31" outlineLevel="1">
      <c r="A301" s="24"/>
      <c r="B301" s="42" t="s">
        <v>222</v>
      </c>
      <c r="C301" s="26"/>
      <c r="D301" s="26"/>
      <c r="E301" s="26"/>
      <c r="F301" s="26"/>
      <c r="G301" s="6"/>
      <c r="H301" s="5">
        <f>H303+H304+H305</f>
        <v>150000</v>
      </c>
      <c r="I301" s="5">
        <f t="shared" ref="I301:P301" si="123">I303+I304+I305</f>
        <v>0</v>
      </c>
      <c r="J301" s="5">
        <f t="shared" si="123"/>
        <v>0</v>
      </c>
      <c r="K301" s="5">
        <f t="shared" si="123"/>
        <v>0</v>
      </c>
      <c r="L301" s="5">
        <f t="shared" si="123"/>
        <v>0</v>
      </c>
      <c r="M301" s="5">
        <f t="shared" si="123"/>
        <v>0</v>
      </c>
      <c r="N301" s="5">
        <f t="shared" si="123"/>
        <v>0</v>
      </c>
      <c r="O301" s="5">
        <f t="shared" si="123"/>
        <v>0</v>
      </c>
      <c r="P301" s="5">
        <f t="shared" si="123"/>
        <v>0</v>
      </c>
      <c r="Q301" s="6"/>
      <c r="R301" s="28"/>
      <c r="S301" s="4"/>
    </row>
    <row r="302" spans="1:21" outlineLevel="1">
      <c r="A302" s="24"/>
      <c r="B302" s="46" t="s">
        <v>5</v>
      </c>
      <c r="C302" s="26"/>
      <c r="D302" s="26"/>
      <c r="E302" s="26"/>
      <c r="F302" s="26"/>
      <c r="G302" s="6"/>
      <c r="H302" s="5"/>
      <c r="I302" s="5"/>
      <c r="J302" s="5"/>
      <c r="K302" s="5"/>
      <c r="L302" s="5"/>
      <c r="M302" s="5"/>
      <c r="N302" s="5"/>
      <c r="O302" s="5"/>
      <c r="P302" s="5"/>
      <c r="Q302" s="6"/>
      <c r="R302" s="28"/>
      <c r="S302" s="4"/>
    </row>
    <row r="303" spans="1:21" outlineLevel="1">
      <c r="A303" s="24"/>
      <c r="B303" s="46" t="s">
        <v>6</v>
      </c>
      <c r="C303" s="26"/>
      <c r="D303" s="26"/>
      <c r="E303" s="26"/>
      <c r="F303" s="26"/>
      <c r="G303" s="6"/>
      <c r="H303" s="5"/>
      <c r="I303" s="5"/>
      <c r="J303" s="5"/>
      <c r="K303" s="5"/>
      <c r="L303" s="5"/>
      <c r="M303" s="5"/>
      <c r="N303" s="5"/>
      <c r="O303" s="5"/>
      <c r="P303" s="5"/>
      <c r="Q303" s="6"/>
      <c r="R303" s="28"/>
      <c r="S303" s="4"/>
    </row>
    <row r="304" spans="1:21" outlineLevel="1">
      <c r="A304" s="24"/>
      <c r="B304" s="46" t="s">
        <v>7</v>
      </c>
      <c r="C304" s="26"/>
      <c r="D304" s="26"/>
      <c r="E304" s="26"/>
      <c r="F304" s="26"/>
      <c r="G304" s="6"/>
      <c r="H304" s="5"/>
      <c r="I304" s="5"/>
      <c r="J304" s="5"/>
      <c r="K304" s="5"/>
      <c r="L304" s="5"/>
      <c r="M304" s="5"/>
      <c r="N304" s="5"/>
      <c r="O304" s="5"/>
      <c r="P304" s="5"/>
      <c r="Q304" s="6"/>
      <c r="R304" s="28"/>
      <c r="S304" s="4"/>
    </row>
    <row r="305" spans="1:22" outlineLevel="1">
      <c r="A305" s="24"/>
      <c r="B305" s="46" t="s">
        <v>8</v>
      </c>
      <c r="C305" s="26"/>
      <c r="D305" s="26"/>
      <c r="E305" s="26"/>
      <c r="F305" s="26"/>
      <c r="G305" s="6"/>
      <c r="H305" s="5">
        <v>150000</v>
      </c>
      <c r="I305" s="5"/>
      <c r="J305" s="5"/>
      <c r="K305" s="5"/>
      <c r="L305" s="5"/>
      <c r="M305" s="5"/>
      <c r="N305" s="5"/>
      <c r="O305" s="5"/>
      <c r="P305" s="5"/>
      <c r="Q305" s="6"/>
      <c r="R305" s="28"/>
      <c r="S305" s="4"/>
    </row>
    <row r="306" spans="1:22" ht="31" outlineLevel="1">
      <c r="A306" s="24"/>
      <c r="B306" s="42" t="s">
        <v>68</v>
      </c>
      <c r="C306" s="26"/>
      <c r="D306" s="26"/>
      <c r="E306" s="26"/>
      <c r="F306" s="26"/>
      <c r="G306" s="5"/>
      <c r="H306" s="5">
        <f>H308+H309+H310</f>
        <v>497500</v>
      </c>
      <c r="I306" s="5">
        <f t="shared" ref="I306:O306" si="124">I308+I309+I310</f>
        <v>0</v>
      </c>
      <c r="J306" s="5">
        <f t="shared" si="124"/>
        <v>0</v>
      </c>
      <c r="K306" s="5">
        <f t="shared" si="124"/>
        <v>0</v>
      </c>
      <c r="L306" s="5">
        <f t="shared" si="124"/>
        <v>0</v>
      </c>
      <c r="M306" s="5">
        <f t="shared" si="124"/>
        <v>0</v>
      </c>
      <c r="N306" s="5">
        <f t="shared" si="124"/>
        <v>0</v>
      </c>
      <c r="O306" s="5">
        <f t="shared" si="124"/>
        <v>0</v>
      </c>
      <c r="P306" s="5">
        <f>P308+P309+P310</f>
        <v>368422</v>
      </c>
      <c r="Q306" s="6">
        <v>41189.14</v>
      </c>
      <c r="R306" s="28">
        <f t="shared" si="121"/>
        <v>74.054673366834166</v>
      </c>
      <c r="S306" s="4"/>
    </row>
    <row r="307" spans="1:22" outlineLevel="1">
      <c r="A307" s="24"/>
      <c r="B307" s="46" t="s">
        <v>5</v>
      </c>
      <c r="C307" s="26"/>
      <c r="D307" s="26"/>
      <c r="E307" s="26"/>
      <c r="F307" s="26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6"/>
      <c r="R307" s="28"/>
      <c r="S307" s="4"/>
    </row>
    <row r="308" spans="1:22" outlineLevel="1">
      <c r="A308" s="24"/>
      <c r="B308" s="46" t="s">
        <v>6</v>
      </c>
      <c r="C308" s="26"/>
      <c r="D308" s="26"/>
      <c r="E308" s="26"/>
      <c r="F308" s="26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6"/>
      <c r="R308" s="28"/>
      <c r="S308" s="4"/>
    </row>
    <row r="309" spans="1:22" outlineLevel="1">
      <c r="A309" s="24"/>
      <c r="B309" s="46" t="s">
        <v>7</v>
      </c>
      <c r="C309" s="26"/>
      <c r="D309" s="26"/>
      <c r="E309" s="26"/>
      <c r="F309" s="26"/>
      <c r="G309" s="5"/>
      <c r="H309" s="5">
        <v>298500</v>
      </c>
      <c r="I309" s="5"/>
      <c r="J309" s="5"/>
      <c r="K309" s="5"/>
      <c r="L309" s="5"/>
      <c r="M309" s="5"/>
      <c r="N309" s="5"/>
      <c r="O309" s="5"/>
      <c r="P309" s="5">
        <v>269422</v>
      </c>
      <c r="Q309" s="6"/>
      <c r="R309" s="28">
        <f t="shared" si="121"/>
        <v>90.258626465661635</v>
      </c>
      <c r="S309" s="4"/>
    </row>
    <row r="310" spans="1:22" outlineLevel="1">
      <c r="A310" s="24"/>
      <c r="B310" s="46" t="s">
        <v>8</v>
      </c>
      <c r="C310" s="26"/>
      <c r="D310" s="26"/>
      <c r="E310" s="26"/>
      <c r="F310" s="26"/>
      <c r="G310" s="5"/>
      <c r="H310" s="5">
        <v>199000</v>
      </c>
      <c r="I310" s="5"/>
      <c r="J310" s="5"/>
      <c r="K310" s="5"/>
      <c r="L310" s="5"/>
      <c r="M310" s="5"/>
      <c r="N310" s="5"/>
      <c r="O310" s="5"/>
      <c r="P310" s="5">
        <v>99000</v>
      </c>
      <c r="Q310" s="6"/>
      <c r="R310" s="28">
        <f t="shared" si="121"/>
        <v>49.748743718592962</v>
      </c>
      <c r="S310" s="4"/>
    </row>
    <row r="311" spans="1:22" s="14" customFormat="1" ht="29.5" customHeight="1">
      <c r="A311" s="30" t="s">
        <v>69</v>
      </c>
      <c r="B311" s="73" t="s">
        <v>174</v>
      </c>
      <c r="C311" s="26"/>
      <c r="D311" s="26"/>
      <c r="E311" s="26"/>
      <c r="F311" s="26"/>
      <c r="G311" s="6">
        <v>0</v>
      </c>
      <c r="H311" s="6">
        <f>H314+H313+H315</f>
        <v>4350991927.5299997</v>
      </c>
      <c r="I311" s="6">
        <f t="shared" ref="I311:P311" si="125">I314+I313+I315</f>
        <v>0</v>
      </c>
      <c r="J311" s="6">
        <f t="shared" si="125"/>
        <v>0</v>
      </c>
      <c r="K311" s="6">
        <f t="shared" si="125"/>
        <v>0</v>
      </c>
      <c r="L311" s="6">
        <f t="shared" si="125"/>
        <v>0</v>
      </c>
      <c r="M311" s="6">
        <f t="shared" si="125"/>
        <v>0</v>
      </c>
      <c r="N311" s="6">
        <f t="shared" si="125"/>
        <v>0</v>
      </c>
      <c r="O311" s="6">
        <f t="shared" si="125"/>
        <v>0</v>
      </c>
      <c r="P311" s="6">
        <f t="shared" si="125"/>
        <v>3875085123.3699999</v>
      </c>
      <c r="Q311" s="6">
        <v>2338181119.6599998</v>
      </c>
      <c r="R311" s="27">
        <f t="shared" si="121"/>
        <v>89.062107857548568</v>
      </c>
      <c r="S311" s="13">
        <v>0</v>
      </c>
      <c r="T311" s="15"/>
      <c r="U311" s="15"/>
      <c r="V311" s="15"/>
    </row>
    <row r="312" spans="1:22">
      <c r="A312" s="30"/>
      <c r="B312" s="46" t="s">
        <v>5</v>
      </c>
      <c r="C312" s="26"/>
      <c r="D312" s="26"/>
      <c r="E312" s="26"/>
      <c r="F312" s="2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27"/>
      <c r="S312" s="4"/>
    </row>
    <row r="313" spans="1:22">
      <c r="A313" s="30"/>
      <c r="B313" s="73" t="s">
        <v>6</v>
      </c>
      <c r="C313" s="26"/>
      <c r="D313" s="26"/>
      <c r="E313" s="26"/>
      <c r="F313" s="26"/>
      <c r="G313" s="6"/>
      <c r="H313" s="6">
        <f>H318+H358+H378+H403</f>
        <v>1421545.19</v>
      </c>
      <c r="I313" s="6">
        <f t="shared" ref="I313:P315" si="126">I318+I358+I378+I403</f>
        <v>0</v>
      </c>
      <c r="J313" s="6">
        <f t="shared" si="126"/>
        <v>0</v>
      </c>
      <c r="K313" s="6">
        <f t="shared" si="126"/>
        <v>0</v>
      </c>
      <c r="L313" s="6">
        <f t="shared" si="126"/>
        <v>0</v>
      </c>
      <c r="M313" s="6">
        <f t="shared" si="126"/>
        <v>0</v>
      </c>
      <c r="N313" s="6">
        <f t="shared" si="126"/>
        <v>0</v>
      </c>
      <c r="O313" s="6">
        <f t="shared" si="126"/>
        <v>0</v>
      </c>
      <c r="P313" s="6">
        <f t="shared" si="126"/>
        <v>1184572.6499999999</v>
      </c>
      <c r="Q313" s="6"/>
      <c r="R313" s="27">
        <f t="shared" si="121"/>
        <v>83.329932691059923</v>
      </c>
      <c r="S313" s="4"/>
      <c r="T313" s="3"/>
      <c r="U313" s="3"/>
    </row>
    <row r="314" spans="1:22">
      <c r="A314" s="30"/>
      <c r="B314" s="73" t="s">
        <v>7</v>
      </c>
      <c r="C314" s="26"/>
      <c r="D314" s="26"/>
      <c r="E314" s="26"/>
      <c r="F314" s="26"/>
      <c r="G314" s="6"/>
      <c r="H314" s="6">
        <f>H319+H359+H379+H404</f>
        <v>3276783116.3400002</v>
      </c>
      <c r="I314" s="6">
        <f t="shared" si="126"/>
        <v>0</v>
      </c>
      <c r="J314" s="6">
        <f t="shared" si="126"/>
        <v>0</v>
      </c>
      <c r="K314" s="6">
        <f t="shared" si="126"/>
        <v>0</v>
      </c>
      <c r="L314" s="6">
        <f t="shared" si="126"/>
        <v>0</v>
      </c>
      <c r="M314" s="6">
        <f t="shared" si="126"/>
        <v>0</v>
      </c>
      <c r="N314" s="6">
        <f t="shared" si="126"/>
        <v>0</v>
      </c>
      <c r="O314" s="6">
        <f t="shared" si="126"/>
        <v>0</v>
      </c>
      <c r="P314" s="6">
        <f t="shared" si="126"/>
        <v>2905578540.5999999</v>
      </c>
      <c r="Q314" s="6"/>
      <c r="R314" s="27">
        <f t="shared" si="121"/>
        <v>88.671676990492529</v>
      </c>
      <c r="S314" s="4"/>
      <c r="U314" s="3"/>
    </row>
    <row r="315" spans="1:22">
      <c r="A315" s="30"/>
      <c r="B315" s="73" t="s">
        <v>8</v>
      </c>
      <c r="C315" s="26"/>
      <c r="D315" s="26"/>
      <c r="E315" s="26"/>
      <c r="F315" s="26"/>
      <c r="G315" s="6"/>
      <c r="H315" s="6">
        <f>H320+H360+H380+H405</f>
        <v>1072787265.9999999</v>
      </c>
      <c r="I315" s="6">
        <f t="shared" si="126"/>
        <v>0</v>
      </c>
      <c r="J315" s="6">
        <f t="shared" si="126"/>
        <v>0</v>
      </c>
      <c r="K315" s="6">
        <f t="shared" si="126"/>
        <v>0</v>
      </c>
      <c r="L315" s="6">
        <f t="shared" si="126"/>
        <v>0</v>
      </c>
      <c r="M315" s="6">
        <f t="shared" si="126"/>
        <v>0</v>
      </c>
      <c r="N315" s="6">
        <f t="shared" si="126"/>
        <v>0</v>
      </c>
      <c r="O315" s="6">
        <f t="shared" si="126"/>
        <v>0</v>
      </c>
      <c r="P315" s="6">
        <f t="shared" si="126"/>
        <v>968322010.12000012</v>
      </c>
      <c r="Q315" s="6"/>
      <c r="R315" s="27">
        <f t="shared" si="121"/>
        <v>90.262258027212667</v>
      </c>
      <c r="S315" s="4"/>
      <c r="U315" s="3"/>
    </row>
    <row r="316" spans="1:22" outlineLevel="1">
      <c r="A316" s="24" t="s">
        <v>70</v>
      </c>
      <c r="B316" s="46" t="s">
        <v>71</v>
      </c>
      <c r="C316" s="26"/>
      <c r="D316" s="26"/>
      <c r="E316" s="26"/>
      <c r="F316" s="26"/>
      <c r="G316" s="5">
        <v>0</v>
      </c>
      <c r="H316" s="5">
        <f>H318+H319+H320</f>
        <v>4206045258.9400001</v>
      </c>
      <c r="I316" s="5">
        <f t="shared" ref="I316:P316" si="127">I318+I319+I320</f>
        <v>0</v>
      </c>
      <c r="J316" s="5">
        <f t="shared" si="127"/>
        <v>0</v>
      </c>
      <c r="K316" s="5">
        <f t="shared" si="127"/>
        <v>0</v>
      </c>
      <c r="L316" s="5">
        <f t="shared" si="127"/>
        <v>0</v>
      </c>
      <c r="M316" s="5">
        <f t="shared" si="127"/>
        <v>0</v>
      </c>
      <c r="N316" s="5">
        <f t="shared" si="127"/>
        <v>0</v>
      </c>
      <c r="O316" s="5">
        <f t="shared" si="127"/>
        <v>0</v>
      </c>
      <c r="P316" s="5">
        <f t="shared" si="127"/>
        <v>3763645864.4700003</v>
      </c>
      <c r="Q316" s="5">
        <v>2274881288.48</v>
      </c>
      <c r="R316" s="28">
        <f t="shared" si="121"/>
        <v>89.481820398159655</v>
      </c>
      <c r="S316" s="4">
        <v>0</v>
      </c>
      <c r="T316" s="3"/>
      <c r="U316" s="3"/>
    </row>
    <row r="317" spans="1:22" outlineLevel="1">
      <c r="A317" s="24"/>
      <c r="B317" s="46" t="s">
        <v>5</v>
      </c>
      <c r="C317" s="26"/>
      <c r="D317" s="26"/>
      <c r="E317" s="26"/>
      <c r="F317" s="26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28"/>
      <c r="S317" s="4"/>
      <c r="T317" s="3"/>
      <c r="U317" s="3"/>
    </row>
    <row r="318" spans="1:22" outlineLevel="1">
      <c r="A318" s="24"/>
      <c r="B318" s="46" t="s">
        <v>6</v>
      </c>
      <c r="C318" s="26"/>
      <c r="D318" s="26"/>
      <c r="E318" s="26"/>
      <c r="F318" s="26"/>
      <c r="G318" s="5"/>
      <c r="H318" s="5">
        <f>H323+H328+H333+H338+H348+H353+H343</f>
        <v>1421545.19</v>
      </c>
      <c r="I318" s="5">
        <f t="shared" ref="I318:P320" si="128">I323+I328+I333+I338+I348+I353+I343</f>
        <v>0</v>
      </c>
      <c r="J318" s="5">
        <f t="shared" si="128"/>
        <v>0</v>
      </c>
      <c r="K318" s="5">
        <f t="shared" si="128"/>
        <v>0</v>
      </c>
      <c r="L318" s="5">
        <f t="shared" si="128"/>
        <v>0</v>
      </c>
      <c r="M318" s="5">
        <f t="shared" si="128"/>
        <v>0</v>
      </c>
      <c r="N318" s="5">
        <f t="shared" si="128"/>
        <v>0</v>
      </c>
      <c r="O318" s="5">
        <f t="shared" si="128"/>
        <v>0</v>
      </c>
      <c r="P318" s="5">
        <f t="shared" si="128"/>
        <v>1184572.6499999999</v>
      </c>
      <c r="Q318" s="5"/>
      <c r="R318" s="28">
        <f t="shared" si="121"/>
        <v>83.329932691059923</v>
      </c>
      <c r="S318" s="4"/>
      <c r="T318" s="3"/>
      <c r="U318" s="3"/>
    </row>
    <row r="319" spans="1:22" outlineLevel="1">
      <c r="A319" s="24"/>
      <c r="B319" s="46" t="s">
        <v>7</v>
      </c>
      <c r="C319" s="26"/>
      <c r="D319" s="26"/>
      <c r="E319" s="26"/>
      <c r="F319" s="26"/>
      <c r="G319" s="5"/>
      <c r="H319" s="5">
        <f t="shared" ref="H319:H320" si="129">H324+H329+H334+H339+H349+H354+H344</f>
        <v>3221161816.3400002</v>
      </c>
      <c r="I319" s="5">
        <f t="shared" ref="I319:O320" si="130">I324+I329+I334+I339+I349+I354</f>
        <v>0</v>
      </c>
      <c r="J319" s="5">
        <f t="shared" si="130"/>
        <v>0</v>
      </c>
      <c r="K319" s="5">
        <f t="shared" si="130"/>
        <v>0</v>
      </c>
      <c r="L319" s="5">
        <f t="shared" si="130"/>
        <v>0</v>
      </c>
      <c r="M319" s="5">
        <f t="shared" si="130"/>
        <v>0</v>
      </c>
      <c r="N319" s="5">
        <f t="shared" si="130"/>
        <v>0</v>
      </c>
      <c r="O319" s="5">
        <f t="shared" si="130"/>
        <v>0</v>
      </c>
      <c r="P319" s="5">
        <f t="shared" si="128"/>
        <v>2880328279.3000002</v>
      </c>
      <c r="Q319" s="5"/>
      <c r="R319" s="28">
        <f t="shared" si="121"/>
        <v>89.418925329641866</v>
      </c>
      <c r="S319" s="4"/>
      <c r="T319" s="3"/>
      <c r="U319" s="3"/>
    </row>
    <row r="320" spans="1:22" outlineLevel="1">
      <c r="A320" s="24"/>
      <c r="B320" s="46" t="s">
        <v>8</v>
      </c>
      <c r="C320" s="26"/>
      <c r="D320" s="26"/>
      <c r="E320" s="26"/>
      <c r="F320" s="26"/>
      <c r="G320" s="5"/>
      <c r="H320" s="5">
        <f t="shared" si="129"/>
        <v>983461897.40999997</v>
      </c>
      <c r="I320" s="5">
        <f t="shared" si="130"/>
        <v>0</v>
      </c>
      <c r="J320" s="5">
        <f t="shared" si="130"/>
        <v>0</v>
      </c>
      <c r="K320" s="5">
        <f t="shared" si="130"/>
        <v>0</v>
      </c>
      <c r="L320" s="5">
        <f t="shared" si="130"/>
        <v>0</v>
      </c>
      <c r="M320" s="5">
        <f t="shared" si="130"/>
        <v>0</v>
      </c>
      <c r="N320" s="5">
        <f t="shared" si="130"/>
        <v>0</v>
      </c>
      <c r="O320" s="5">
        <f t="shared" si="130"/>
        <v>0</v>
      </c>
      <c r="P320" s="5">
        <f t="shared" si="128"/>
        <v>882133012.5200001</v>
      </c>
      <c r="Q320" s="5"/>
      <c r="R320" s="28">
        <f t="shared" si="121"/>
        <v>89.696714722059383</v>
      </c>
      <c r="S320" s="4"/>
      <c r="T320" s="3"/>
      <c r="U320" s="3"/>
    </row>
    <row r="321" spans="1:21" ht="31" outlineLevel="1">
      <c r="A321" s="24"/>
      <c r="B321" s="45" t="s">
        <v>75</v>
      </c>
      <c r="C321" s="26"/>
      <c r="D321" s="26"/>
      <c r="E321" s="26"/>
      <c r="F321" s="26"/>
      <c r="G321" s="5"/>
      <c r="H321" s="5">
        <f>H323+H324+H325</f>
        <v>727633038.96000004</v>
      </c>
      <c r="I321" s="5">
        <f t="shared" ref="I321:O321" si="131">I323+I324+I325</f>
        <v>0</v>
      </c>
      <c r="J321" s="5">
        <f t="shared" si="131"/>
        <v>0</v>
      </c>
      <c r="K321" s="5">
        <f t="shared" si="131"/>
        <v>0</v>
      </c>
      <c r="L321" s="5">
        <f t="shared" si="131"/>
        <v>0</v>
      </c>
      <c r="M321" s="5">
        <f t="shared" si="131"/>
        <v>0</v>
      </c>
      <c r="N321" s="5">
        <f t="shared" si="131"/>
        <v>0</v>
      </c>
      <c r="O321" s="5">
        <f t="shared" si="131"/>
        <v>0</v>
      </c>
      <c r="P321" s="5">
        <f>P323+P324+P325</f>
        <v>653844136.21000004</v>
      </c>
      <c r="Q321" s="6">
        <v>41189.14</v>
      </c>
      <c r="R321" s="28">
        <f t="shared" si="121"/>
        <v>89.859049988237771</v>
      </c>
      <c r="S321" s="4"/>
      <c r="T321" s="3"/>
      <c r="U321" s="3"/>
    </row>
    <row r="322" spans="1:21" outlineLevel="1">
      <c r="A322" s="24"/>
      <c r="B322" s="46" t="s">
        <v>5</v>
      </c>
      <c r="C322" s="26"/>
      <c r="D322" s="26"/>
      <c r="E322" s="26"/>
      <c r="F322" s="26"/>
      <c r="G322" s="5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28"/>
      <c r="S322" s="4"/>
      <c r="T322" s="3"/>
      <c r="U322" s="3"/>
    </row>
    <row r="323" spans="1:21" outlineLevel="1">
      <c r="A323" s="24"/>
      <c r="B323" s="46" t="s">
        <v>6</v>
      </c>
      <c r="C323" s="26"/>
      <c r="D323" s="26"/>
      <c r="E323" s="26"/>
      <c r="F323" s="26"/>
      <c r="G323" s="5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28"/>
      <c r="S323" s="4"/>
      <c r="T323" s="3"/>
      <c r="U323" s="3"/>
    </row>
    <row r="324" spans="1:21" outlineLevel="1">
      <c r="A324" s="24"/>
      <c r="B324" s="46" t="s">
        <v>7</v>
      </c>
      <c r="C324" s="26"/>
      <c r="D324" s="26"/>
      <c r="E324" s="26"/>
      <c r="F324" s="26"/>
      <c r="G324" s="5"/>
      <c r="H324" s="5">
        <v>3088600</v>
      </c>
      <c r="I324" s="6"/>
      <c r="J324" s="6"/>
      <c r="K324" s="6"/>
      <c r="L324" s="6"/>
      <c r="M324" s="6"/>
      <c r="N324" s="6"/>
      <c r="O324" s="6"/>
      <c r="P324" s="5">
        <v>1740200</v>
      </c>
      <c r="Q324" s="6"/>
      <c r="R324" s="28"/>
      <c r="S324" s="4"/>
      <c r="T324" s="3"/>
      <c r="U324" s="3"/>
    </row>
    <row r="325" spans="1:21" outlineLevel="1">
      <c r="A325" s="24"/>
      <c r="B325" s="46" t="s">
        <v>8</v>
      </c>
      <c r="C325" s="26"/>
      <c r="D325" s="26"/>
      <c r="E325" s="26"/>
      <c r="F325" s="26"/>
      <c r="G325" s="5"/>
      <c r="H325" s="5">
        <v>724544438.96000004</v>
      </c>
      <c r="I325" s="6"/>
      <c r="J325" s="6"/>
      <c r="K325" s="6"/>
      <c r="L325" s="6"/>
      <c r="M325" s="6"/>
      <c r="N325" s="6"/>
      <c r="O325" s="6"/>
      <c r="P325" s="5">
        <v>652103936.21000004</v>
      </c>
      <c r="Q325" s="6"/>
      <c r="R325" s="28">
        <f t="shared" si="121"/>
        <v>90.00192412573341</v>
      </c>
      <c r="S325" s="4"/>
      <c r="T325" s="3"/>
      <c r="U325" s="3"/>
    </row>
    <row r="326" spans="1:21" ht="46.5" outlineLevel="1">
      <c r="A326" s="24"/>
      <c r="B326" s="45" t="s">
        <v>76</v>
      </c>
      <c r="C326" s="26"/>
      <c r="D326" s="26"/>
      <c r="E326" s="26"/>
      <c r="F326" s="26"/>
      <c r="G326" s="5"/>
      <c r="H326" s="5">
        <f>H328+H329+H330</f>
        <v>3196798900</v>
      </c>
      <c r="I326" s="5">
        <f t="shared" ref="I326:O326" si="132">I328+I329+I330</f>
        <v>0</v>
      </c>
      <c r="J326" s="5">
        <f t="shared" si="132"/>
        <v>0</v>
      </c>
      <c r="K326" s="5">
        <f t="shared" si="132"/>
        <v>0</v>
      </c>
      <c r="L326" s="5">
        <f t="shared" si="132"/>
        <v>0</v>
      </c>
      <c r="M326" s="5">
        <f t="shared" si="132"/>
        <v>0</v>
      </c>
      <c r="N326" s="5">
        <f t="shared" si="132"/>
        <v>0</v>
      </c>
      <c r="O326" s="5">
        <f t="shared" si="132"/>
        <v>0</v>
      </c>
      <c r="P326" s="5">
        <f>P328+P329+P330</f>
        <v>2861996004.0099998</v>
      </c>
      <c r="Q326" s="6">
        <v>41189.14</v>
      </c>
      <c r="R326" s="28">
        <f t="shared" si="121"/>
        <v>89.526932833028681</v>
      </c>
      <c r="S326" s="4"/>
      <c r="T326" s="3"/>
      <c r="U326" s="3"/>
    </row>
    <row r="327" spans="1:21" outlineLevel="1">
      <c r="A327" s="24"/>
      <c r="B327" s="46" t="s">
        <v>5</v>
      </c>
      <c r="C327" s="26"/>
      <c r="D327" s="26"/>
      <c r="E327" s="26"/>
      <c r="F327" s="26"/>
      <c r="G327" s="5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28"/>
      <c r="S327" s="4"/>
      <c r="T327" s="3"/>
      <c r="U327" s="3"/>
    </row>
    <row r="328" spans="1:21" outlineLevel="1">
      <c r="A328" s="24"/>
      <c r="B328" s="46" t="s">
        <v>6</v>
      </c>
      <c r="C328" s="26"/>
      <c r="D328" s="26"/>
      <c r="E328" s="26"/>
      <c r="F328" s="26"/>
      <c r="G328" s="5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28"/>
      <c r="S328" s="4"/>
      <c r="T328" s="3"/>
      <c r="U328" s="3"/>
    </row>
    <row r="329" spans="1:21" outlineLevel="1">
      <c r="A329" s="24"/>
      <c r="B329" s="46" t="s">
        <v>7</v>
      </c>
      <c r="C329" s="26"/>
      <c r="D329" s="26"/>
      <c r="E329" s="26"/>
      <c r="F329" s="26"/>
      <c r="G329" s="5"/>
      <c r="H329" s="8">
        <v>3195036500</v>
      </c>
      <c r="I329" s="8"/>
      <c r="J329" s="8"/>
      <c r="K329" s="8"/>
      <c r="L329" s="8"/>
      <c r="M329" s="8"/>
      <c r="N329" s="8"/>
      <c r="O329" s="8"/>
      <c r="P329" s="8">
        <v>2861590189.8099999</v>
      </c>
      <c r="Q329" s="6"/>
      <c r="R329" s="28">
        <f t="shared" si="121"/>
        <v>89.563614995008663</v>
      </c>
      <c r="S329" s="4"/>
      <c r="T329" s="3"/>
      <c r="U329" s="3"/>
    </row>
    <row r="330" spans="1:21" outlineLevel="1">
      <c r="A330" s="24"/>
      <c r="B330" s="46" t="s">
        <v>8</v>
      </c>
      <c r="C330" s="26"/>
      <c r="D330" s="26"/>
      <c r="E330" s="26"/>
      <c r="F330" s="26"/>
      <c r="G330" s="5"/>
      <c r="H330" s="5">
        <v>1762400</v>
      </c>
      <c r="I330" s="6"/>
      <c r="J330" s="6"/>
      <c r="K330" s="6"/>
      <c r="L330" s="6"/>
      <c r="M330" s="6"/>
      <c r="N330" s="6"/>
      <c r="O330" s="6"/>
      <c r="P330" s="5">
        <v>405814.2</v>
      </c>
      <c r="Q330" s="6"/>
      <c r="R330" s="28">
        <f t="shared" si="121"/>
        <v>23.026225601452566</v>
      </c>
      <c r="S330" s="4"/>
      <c r="T330" s="3"/>
      <c r="U330" s="3"/>
    </row>
    <row r="331" spans="1:21" ht="31" outlineLevel="1">
      <c r="A331" s="24"/>
      <c r="B331" s="45" t="s">
        <v>77</v>
      </c>
      <c r="C331" s="26"/>
      <c r="D331" s="26"/>
      <c r="E331" s="26"/>
      <c r="F331" s="26"/>
      <c r="G331" s="5"/>
      <c r="H331" s="5">
        <f>H333+H334+H335</f>
        <v>195041652.56999999</v>
      </c>
      <c r="I331" s="5">
        <f t="shared" ref="I331:O331" si="133">I333+I334+I335</f>
        <v>0</v>
      </c>
      <c r="J331" s="5">
        <f t="shared" si="133"/>
        <v>0</v>
      </c>
      <c r="K331" s="5">
        <f t="shared" si="133"/>
        <v>0</v>
      </c>
      <c r="L331" s="5">
        <f t="shared" si="133"/>
        <v>0</v>
      </c>
      <c r="M331" s="5">
        <f t="shared" si="133"/>
        <v>0</v>
      </c>
      <c r="N331" s="5">
        <f t="shared" si="133"/>
        <v>0</v>
      </c>
      <c r="O331" s="5">
        <f t="shared" si="133"/>
        <v>0</v>
      </c>
      <c r="P331" s="5">
        <f>P333+P334+P335</f>
        <v>172789503.74000001</v>
      </c>
      <c r="Q331" s="6">
        <v>41189.14</v>
      </c>
      <c r="R331" s="28">
        <f t="shared" si="121"/>
        <v>88.591078604600256</v>
      </c>
      <c r="S331" s="4"/>
      <c r="T331" s="3"/>
      <c r="U331" s="3"/>
    </row>
    <row r="332" spans="1:21" outlineLevel="1">
      <c r="A332" s="24"/>
      <c r="B332" s="46" t="s">
        <v>5</v>
      </c>
      <c r="C332" s="26"/>
      <c r="D332" s="26"/>
      <c r="E332" s="26"/>
      <c r="F332" s="26"/>
      <c r="G332" s="5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28"/>
      <c r="S332" s="4"/>
      <c r="T332" s="3"/>
      <c r="U332" s="3"/>
    </row>
    <row r="333" spans="1:21" outlineLevel="1">
      <c r="A333" s="24"/>
      <c r="B333" s="46" t="s">
        <v>6</v>
      </c>
      <c r="C333" s="26"/>
      <c r="D333" s="26"/>
      <c r="E333" s="26"/>
      <c r="F333" s="26"/>
      <c r="G333" s="5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28"/>
      <c r="S333" s="4"/>
      <c r="T333" s="3"/>
      <c r="U333" s="3"/>
    </row>
    <row r="334" spans="1:21" outlineLevel="1">
      <c r="A334" s="24"/>
      <c r="B334" s="46" t="s">
        <v>7</v>
      </c>
      <c r="C334" s="26"/>
      <c r="D334" s="26"/>
      <c r="E334" s="26"/>
      <c r="F334" s="26"/>
      <c r="G334" s="5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28"/>
      <c r="S334" s="4"/>
      <c r="T334" s="3"/>
      <c r="U334" s="3"/>
    </row>
    <row r="335" spans="1:21" s="16" customFormat="1" outlineLevel="1">
      <c r="A335" s="24"/>
      <c r="B335" s="46" t="s">
        <v>8</v>
      </c>
      <c r="C335" s="26"/>
      <c r="D335" s="26"/>
      <c r="E335" s="26"/>
      <c r="F335" s="26"/>
      <c r="G335" s="5"/>
      <c r="H335" s="5">
        <v>195041652.56999999</v>
      </c>
      <c r="I335" s="6"/>
      <c r="J335" s="6"/>
      <c r="K335" s="6"/>
      <c r="L335" s="6"/>
      <c r="M335" s="6"/>
      <c r="N335" s="6"/>
      <c r="O335" s="6"/>
      <c r="P335" s="5">
        <v>172789503.74000001</v>
      </c>
      <c r="Q335" s="6"/>
      <c r="R335" s="28">
        <f t="shared" si="121"/>
        <v>88.591078604600256</v>
      </c>
      <c r="S335" s="38"/>
      <c r="T335" s="39"/>
      <c r="U335" s="39"/>
    </row>
    <row r="336" spans="1:21" ht="30" customHeight="1" outlineLevel="1">
      <c r="A336" s="24"/>
      <c r="B336" s="45" t="s">
        <v>78</v>
      </c>
      <c r="C336" s="26"/>
      <c r="D336" s="26"/>
      <c r="E336" s="26"/>
      <c r="F336" s="26"/>
      <c r="G336" s="5"/>
      <c r="H336" s="5">
        <f>H338+H339+H340</f>
        <v>8569000</v>
      </c>
      <c r="I336" s="5">
        <f t="shared" ref="I336:O336" si="134">I338+I339+I340</f>
        <v>0</v>
      </c>
      <c r="J336" s="5">
        <f t="shared" si="134"/>
        <v>0</v>
      </c>
      <c r="K336" s="5">
        <f t="shared" si="134"/>
        <v>0</v>
      </c>
      <c r="L336" s="5">
        <f t="shared" si="134"/>
        <v>0</v>
      </c>
      <c r="M336" s="5">
        <f t="shared" si="134"/>
        <v>0</v>
      </c>
      <c r="N336" s="5">
        <f t="shared" si="134"/>
        <v>0</v>
      </c>
      <c r="O336" s="5">
        <f t="shared" si="134"/>
        <v>0</v>
      </c>
      <c r="P336" s="5">
        <f>P338+P339+P340</f>
        <v>8525000</v>
      </c>
      <c r="Q336" s="6">
        <v>41189.14</v>
      </c>
      <c r="R336" s="28">
        <f t="shared" si="121"/>
        <v>99.48652118100128</v>
      </c>
      <c r="S336" s="4"/>
      <c r="T336" s="3"/>
      <c r="U336" s="3"/>
    </row>
    <row r="337" spans="1:21" outlineLevel="1">
      <c r="A337" s="24"/>
      <c r="B337" s="46" t="s">
        <v>5</v>
      </c>
      <c r="C337" s="26"/>
      <c r="D337" s="26"/>
      <c r="E337" s="26"/>
      <c r="F337" s="26"/>
      <c r="G337" s="5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28"/>
      <c r="S337" s="4"/>
      <c r="T337" s="3"/>
      <c r="U337" s="3"/>
    </row>
    <row r="338" spans="1:21" outlineLevel="1">
      <c r="A338" s="24"/>
      <c r="B338" s="46" t="s">
        <v>6</v>
      </c>
      <c r="C338" s="26"/>
      <c r="D338" s="26"/>
      <c r="E338" s="26"/>
      <c r="F338" s="26"/>
      <c r="G338" s="5"/>
      <c r="H338" s="5"/>
      <c r="I338" s="6"/>
      <c r="J338" s="6"/>
      <c r="K338" s="6"/>
      <c r="L338" s="6"/>
      <c r="M338" s="6"/>
      <c r="N338" s="6"/>
      <c r="O338" s="6"/>
      <c r="P338" s="5"/>
      <c r="Q338" s="6"/>
      <c r="R338" s="28"/>
      <c r="S338" s="4"/>
      <c r="T338" s="3"/>
      <c r="U338" s="3"/>
    </row>
    <row r="339" spans="1:21" outlineLevel="1">
      <c r="A339" s="24"/>
      <c r="B339" s="46" t="s">
        <v>7</v>
      </c>
      <c r="C339" s="26"/>
      <c r="D339" s="26"/>
      <c r="E339" s="26"/>
      <c r="F339" s="26"/>
      <c r="G339" s="5"/>
      <c r="H339" s="5">
        <v>4545000</v>
      </c>
      <c r="I339" s="6"/>
      <c r="J339" s="6"/>
      <c r="K339" s="6"/>
      <c r="L339" s="6"/>
      <c r="M339" s="6"/>
      <c r="N339" s="6"/>
      <c r="O339" s="6"/>
      <c r="P339" s="5">
        <v>4545000</v>
      </c>
      <c r="Q339" s="6"/>
      <c r="R339" s="28"/>
      <c r="S339" s="4"/>
      <c r="T339" s="3"/>
      <c r="U339" s="3"/>
    </row>
    <row r="340" spans="1:21" outlineLevel="1">
      <c r="A340" s="24"/>
      <c r="B340" s="46" t="s">
        <v>8</v>
      </c>
      <c r="C340" s="26"/>
      <c r="D340" s="26"/>
      <c r="E340" s="26"/>
      <c r="F340" s="26"/>
      <c r="G340" s="5"/>
      <c r="H340" s="5">
        <v>4024000</v>
      </c>
      <c r="I340" s="6"/>
      <c r="J340" s="6"/>
      <c r="K340" s="6"/>
      <c r="L340" s="6"/>
      <c r="M340" s="6"/>
      <c r="N340" s="6"/>
      <c r="O340" s="6"/>
      <c r="P340" s="5">
        <v>3980000</v>
      </c>
      <c r="Q340" s="6"/>
      <c r="R340" s="28">
        <f t="shared" si="121"/>
        <v>98.906560636182903</v>
      </c>
      <c r="S340" s="4"/>
      <c r="T340" s="3"/>
      <c r="U340" s="3"/>
    </row>
    <row r="341" spans="1:21" ht="31" outlineLevel="1">
      <c r="A341" s="24"/>
      <c r="B341" s="42" t="s">
        <v>79</v>
      </c>
      <c r="C341" s="26"/>
      <c r="D341" s="26"/>
      <c r="E341" s="26"/>
      <c r="F341" s="26"/>
      <c r="G341" s="5"/>
      <c r="H341" s="5">
        <f>H343+H344+H345</f>
        <v>1072816.3400000001</v>
      </c>
      <c r="I341" s="5">
        <f t="shared" ref="I341:O341" si="135">I343+I344+I345</f>
        <v>0</v>
      </c>
      <c r="J341" s="5">
        <f t="shared" si="135"/>
        <v>0</v>
      </c>
      <c r="K341" s="5">
        <f t="shared" si="135"/>
        <v>0</v>
      </c>
      <c r="L341" s="5">
        <f t="shared" si="135"/>
        <v>0</v>
      </c>
      <c r="M341" s="5">
        <f t="shared" si="135"/>
        <v>0</v>
      </c>
      <c r="N341" s="5">
        <f t="shared" si="135"/>
        <v>0</v>
      </c>
      <c r="O341" s="5">
        <f t="shared" si="135"/>
        <v>0</v>
      </c>
      <c r="P341" s="5">
        <f>P343+P344+P345</f>
        <v>1072816.3400000001</v>
      </c>
      <c r="Q341" s="6">
        <v>41189.14</v>
      </c>
      <c r="R341" s="28">
        <f t="shared" si="121"/>
        <v>100</v>
      </c>
      <c r="S341" s="4"/>
      <c r="T341" s="3"/>
      <c r="U341" s="3"/>
    </row>
    <row r="342" spans="1:21" outlineLevel="1">
      <c r="A342" s="24"/>
      <c r="B342" s="46" t="s">
        <v>5</v>
      </c>
      <c r="C342" s="26"/>
      <c r="D342" s="26"/>
      <c r="E342" s="26"/>
      <c r="F342" s="26"/>
      <c r="G342" s="5"/>
      <c r="H342" s="5"/>
      <c r="I342" s="6"/>
      <c r="J342" s="6"/>
      <c r="K342" s="6"/>
      <c r="L342" s="6"/>
      <c r="M342" s="6"/>
      <c r="N342" s="6"/>
      <c r="O342" s="6"/>
      <c r="P342" s="5"/>
      <c r="Q342" s="6"/>
      <c r="R342" s="28"/>
      <c r="S342" s="4"/>
      <c r="T342" s="3"/>
      <c r="U342" s="3"/>
    </row>
    <row r="343" spans="1:21" outlineLevel="1">
      <c r="A343" s="24"/>
      <c r="B343" s="46" t="s">
        <v>6</v>
      </c>
      <c r="C343" s="26"/>
      <c r="D343" s="26"/>
      <c r="E343" s="26"/>
      <c r="F343" s="26"/>
      <c r="G343" s="5"/>
      <c r="H343" s="5"/>
      <c r="I343" s="6"/>
      <c r="J343" s="6"/>
      <c r="K343" s="6"/>
      <c r="L343" s="6"/>
      <c r="M343" s="6"/>
      <c r="N343" s="6"/>
      <c r="O343" s="6"/>
      <c r="P343" s="5"/>
      <c r="Q343" s="6"/>
      <c r="R343" s="28"/>
      <c r="S343" s="4"/>
      <c r="T343" s="3"/>
      <c r="U343" s="3"/>
    </row>
    <row r="344" spans="1:21" outlineLevel="1">
      <c r="A344" s="24"/>
      <c r="B344" s="46" t="s">
        <v>7</v>
      </c>
      <c r="C344" s="26"/>
      <c r="D344" s="26"/>
      <c r="E344" s="26"/>
      <c r="F344" s="26"/>
      <c r="G344" s="5"/>
      <c r="H344" s="5">
        <v>1072816.3400000001</v>
      </c>
      <c r="I344" s="6"/>
      <c r="J344" s="6"/>
      <c r="K344" s="6"/>
      <c r="L344" s="6"/>
      <c r="M344" s="6"/>
      <c r="N344" s="6"/>
      <c r="O344" s="6"/>
      <c r="P344" s="5">
        <v>1072816.3400000001</v>
      </c>
      <c r="Q344" s="6"/>
      <c r="R344" s="28"/>
      <c r="S344" s="4"/>
      <c r="T344" s="3"/>
      <c r="U344" s="3"/>
    </row>
    <row r="345" spans="1:21" outlineLevel="1">
      <c r="A345" s="24"/>
      <c r="B345" s="46" t="s">
        <v>8</v>
      </c>
      <c r="C345" s="26"/>
      <c r="D345" s="26"/>
      <c r="E345" s="26"/>
      <c r="F345" s="26"/>
      <c r="G345" s="5"/>
      <c r="H345" s="5"/>
      <c r="I345" s="6"/>
      <c r="J345" s="6"/>
      <c r="K345" s="6"/>
      <c r="L345" s="6"/>
      <c r="M345" s="6"/>
      <c r="N345" s="6"/>
      <c r="O345" s="6"/>
      <c r="P345" s="5"/>
      <c r="Q345" s="6"/>
      <c r="R345" s="28"/>
      <c r="S345" s="4"/>
      <c r="T345" s="3"/>
      <c r="U345" s="3"/>
    </row>
    <row r="346" spans="1:21" outlineLevel="1">
      <c r="A346" s="24"/>
      <c r="B346" s="45" t="s">
        <v>72</v>
      </c>
      <c r="C346" s="26"/>
      <c r="D346" s="26"/>
      <c r="E346" s="26"/>
      <c r="F346" s="26"/>
      <c r="G346" s="5"/>
      <c r="H346" s="5">
        <f>H348+H349+H350</f>
        <v>76719851.070000008</v>
      </c>
      <c r="I346" s="5">
        <f t="shared" ref="I346:O346" si="136">I348+I349+I350</f>
        <v>0</v>
      </c>
      <c r="J346" s="5">
        <f t="shared" si="136"/>
        <v>0</v>
      </c>
      <c r="K346" s="5">
        <f t="shared" si="136"/>
        <v>0</v>
      </c>
      <c r="L346" s="5">
        <f t="shared" si="136"/>
        <v>0</v>
      </c>
      <c r="M346" s="5">
        <f t="shared" si="136"/>
        <v>0</v>
      </c>
      <c r="N346" s="5">
        <f t="shared" si="136"/>
        <v>0</v>
      </c>
      <c r="O346" s="5">
        <f t="shared" si="136"/>
        <v>0</v>
      </c>
      <c r="P346" s="5">
        <f>P348+P349+P350</f>
        <v>65418404.170000002</v>
      </c>
      <c r="Q346" s="6">
        <v>41189.14</v>
      </c>
      <c r="R346" s="28">
        <f t="shared" si="121"/>
        <v>85.269201201018447</v>
      </c>
      <c r="S346" s="4"/>
      <c r="T346" s="3"/>
      <c r="U346" s="3"/>
    </row>
    <row r="347" spans="1:21" outlineLevel="1">
      <c r="A347" s="24"/>
      <c r="B347" s="46" t="s">
        <v>5</v>
      </c>
      <c r="C347" s="26"/>
      <c r="D347" s="26"/>
      <c r="E347" s="26"/>
      <c r="F347" s="26"/>
      <c r="G347" s="5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28"/>
      <c r="S347" s="4"/>
      <c r="T347" s="3"/>
      <c r="U347" s="3"/>
    </row>
    <row r="348" spans="1:21" outlineLevel="1">
      <c r="A348" s="24"/>
      <c r="B348" s="46" t="s">
        <v>6</v>
      </c>
      <c r="C348" s="26"/>
      <c r="D348" s="26"/>
      <c r="E348" s="26"/>
      <c r="F348" s="26"/>
      <c r="G348" s="5"/>
      <c r="H348" s="5">
        <v>1421545.19</v>
      </c>
      <c r="I348" s="6"/>
      <c r="J348" s="6"/>
      <c r="K348" s="6"/>
      <c r="L348" s="6"/>
      <c r="M348" s="6"/>
      <c r="N348" s="6"/>
      <c r="O348" s="6"/>
      <c r="P348" s="5">
        <v>1184572.6499999999</v>
      </c>
      <c r="Q348" s="6"/>
      <c r="R348" s="28">
        <f t="shared" si="121"/>
        <v>83.329932691059923</v>
      </c>
      <c r="S348" s="4"/>
      <c r="T348" s="3"/>
      <c r="U348" s="3"/>
    </row>
    <row r="349" spans="1:21" outlineLevel="1">
      <c r="A349" s="24"/>
      <c r="B349" s="46" t="s">
        <v>7</v>
      </c>
      <c r="C349" s="26"/>
      <c r="D349" s="26"/>
      <c r="E349" s="26"/>
      <c r="F349" s="26"/>
      <c r="G349" s="5"/>
      <c r="H349" s="5">
        <v>17418900</v>
      </c>
      <c r="I349" s="6"/>
      <c r="J349" s="6"/>
      <c r="K349" s="6"/>
      <c r="L349" s="6"/>
      <c r="M349" s="6"/>
      <c r="N349" s="6"/>
      <c r="O349" s="6"/>
      <c r="P349" s="43">
        <v>11380073.15</v>
      </c>
      <c r="Q349" s="6"/>
      <c r="R349" s="28">
        <f t="shared" si="121"/>
        <v>65.331755449540438</v>
      </c>
      <c r="S349" s="4"/>
      <c r="T349" s="3"/>
      <c r="U349" s="3"/>
    </row>
    <row r="350" spans="1:21" outlineLevel="1">
      <c r="A350" s="24"/>
      <c r="B350" s="46" t="s">
        <v>8</v>
      </c>
      <c r="C350" s="26"/>
      <c r="D350" s="26"/>
      <c r="E350" s="26"/>
      <c r="F350" s="26"/>
      <c r="G350" s="5"/>
      <c r="H350" s="5">
        <v>57879405.880000003</v>
      </c>
      <c r="I350" s="6"/>
      <c r="J350" s="6"/>
      <c r="K350" s="6"/>
      <c r="L350" s="6"/>
      <c r="M350" s="6"/>
      <c r="N350" s="6"/>
      <c r="O350" s="6"/>
      <c r="P350" s="5">
        <v>52853758.369999997</v>
      </c>
      <c r="Q350" s="6"/>
      <c r="R350" s="28">
        <f t="shared" si="121"/>
        <v>91.317036805077862</v>
      </c>
      <c r="S350" s="4"/>
      <c r="T350" s="3"/>
      <c r="U350" s="3"/>
    </row>
    <row r="351" spans="1:21" ht="46.5" outlineLevel="1">
      <c r="A351" s="24"/>
      <c r="B351" s="76" t="s">
        <v>80</v>
      </c>
      <c r="C351" s="26"/>
      <c r="D351" s="26"/>
      <c r="E351" s="26"/>
      <c r="F351" s="26"/>
      <c r="G351" s="5"/>
      <c r="H351" s="5">
        <f>H353+H354+H355</f>
        <v>210000</v>
      </c>
      <c r="I351" s="5">
        <f t="shared" ref="I351:O351" si="137">I353+I354+I355</f>
        <v>0</v>
      </c>
      <c r="J351" s="5">
        <f t="shared" si="137"/>
        <v>0</v>
      </c>
      <c r="K351" s="5">
        <f t="shared" si="137"/>
        <v>0</v>
      </c>
      <c r="L351" s="5">
        <f t="shared" si="137"/>
        <v>0</v>
      </c>
      <c r="M351" s="5">
        <f t="shared" si="137"/>
        <v>0</v>
      </c>
      <c r="N351" s="5">
        <f t="shared" si="137"/>
        <v>0</v>
      </c>
      <c r="O351" s="5">
        <f t="shared" si="137"/>
        <v>0</v>
      </c>
      <c r="P351" s="5">
        <f>P353+P354+P355</f>
        <v>0</v>
      </c>
      <c r="Q351" s="6">
        <v>41189.14</v>
      </c>
      <c r="R351" s="28">
        <f t="shared" si="121"/>
        <v>0</v>
      </c>
      <c r="S351" s="4"/>
      <c r="T351" s="3"/>
      <c r="U351" s="3"/>
    </row>
    <row r="352" spans="1:21" outlineLevel="1">
      <c r="A352" s="24"/>
      <c r="B352" s="46" t="s">
        <v>5</v>
      </c>
      <c r="C352" s="26"/>
      <c r="D352" s="26"/>
      <c r="E352" s="26"/>
      <c r="F352" s="26"/>
      <c r="G352" s="5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28"/>
      <c r="S352" s="4"/>
      <c r="T352" s="3"/>
      <c r="U352" s="3"/>
    </row>
    <row r="353" spans="1:21" outlineLevel="1">
      <c r="A353" s="24"/>
      <c r="B353" s="46" t="s">
        <v>6</v>
      </c>
      <c r="C353" s="26"/>
      <c r="D353" s="26"/>
      <c r="E353" s="26"/>
      <c r="F353" s="26"/>
      <c r="G353" s="5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28"/>
      <c r="S353" s="4"/>
      <c r="T353" s="3"/>
      <c r="U353" s="3"/>
    </row>
    <row r="354" spans="1:21" outlineLevel="1">
      <c r="A354" s="24"/>
      <c r="B354" s="46" t="s">
        <v>7</v>
      </c>
      <c r="C354" s="26"/>
      <c r="D354" s="26"/>
      <c r="E354" s="26"/>
      <c r="F354" s="26"/>
      <c r="G354" s="5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28"/>
      <c r="S354" s="4"/>
      <c r="T354" s="3"/>
      <c r="U354" s="3"/>
    </row>
    <row r="355" spans="1:21" outlineLevel="1">
      <c r="A355" s="24"/>
      <c r="B355" s="46" t="s">
        <v>8</v>
      </c>
      <c r="C355" s="26"/>
      <c r="D355" s="26"/>
      <c r="E355" s="26"/>
      <c r="F355" s="26"/>
      <c r="G355" s="5"/>
      <c r="H355" s="5">
        <v>210000</v>
      </c>
      <c r="I355" s="6"/>
      <c r="J355" s="6"/>
      <c r="K355" s="6"/>
      <c r="L355" s="6"/>
      <c r="M355" s="6"/>
      <c r="N355" s="6"/>
      <c r="O355" s="6"/>
      <c r="P355" s="5">
        <v>0</v>
      </c>
      <c r="Q355" s="6"/>
      <c r="R355" s="28">
        <f t="shared" si="121"/>
        <v>0</v>
      </c>
      <c r="S355" s="4"/>
      <c r="T355" s="3"/>
      <c r="U355" s="3"/>
    </row>
    <row r="356" spans="1:21" ht="31" outlineLevel="1">
      <c r="A356" s="24" t="s">
        <v>148</v>
      </c>
      <c r="B356" s="46" t="s">
        <v>82</v>
      </c>
      <c r="C356" s="26"/>
      <c r="D356" s="26"/>
      <c r="E356" s="26"/>
      <c r="F356" s="26"/>
      <c r="G356" s="5">
        <v>0</v>
      </c>
      <c r="H356" s="5">
        <f>H358+H359+H360</f>
        <v>38828540.799999997</v>
      </c>
      <c r="I356" s="5">
        <f t="shared" ref="I356:P356" si="138">I358+I359+I360</f>
        <v>0</v>
      </c>
      <c r="J356" s="5">
        <f t="shared" si="138"/>
        <v>0</v>
      </c>
      <c r="K356" s="5">
        <f t="shared" si="138"/>
        <v>0</v>
      </c>
      <c r="L356" s="5">
        <f t="shared" si="138"/>
        <v>0</v>
      </c>
      <c r="M356" s="5">
        <f t="shared" si="138"/>
        <v>0</v>
      </c>
      <c r="N356" s="5">
        <f t="shared" si="138"/>
        <v>0</v>
      </c>
      <c r="O356" s="5">
        <f t="shared" si="138"/>
        <v>0</v>
      </c>
      <c r="P356" s="5">
        <f t="shared" si="138"/>
        <v>38782011.339999996</v>
      </c>
      <c r="Q356" s="5">
        <v>6680221.0999999996</v>
      </c>
      <c r="R356" s="28">
        <f t="shared" si="121"/>
        <v>99.880166859116173</v>
      </c>
      <c r="S356" s="4">
        <v>0</v>
      </c>
    </row>
    <row r="357" spans="1:21" outlineLevel="1">
      <c r="A357" s="24"/>
      <c r="B357" s="46" t="s">
        <v>5</v>
      </c>
      <c r="C357" s="26"/>
      <c r="D357" s="26"/>
      <c r="E357" s="26"/>
      <c r="F357" s="26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28"/>
      <c r="S357" s="4"/>
    </row>
    <row r="358" spans="1:21" outlineLevel="1">
      <c r="A358" s="24"/>
      <c r="B358" s="46" t="s">
        <v>6</v>
      </c>
      <c r="C358" s="26"/>
      <c r="D358" s="26"/>
      <c r="E358" s="26"/>
      <c r="F358" s="26"/>
      <c r="G358" s="5"/>
      <c r="H358" s="5">
        <f>H363+H368+H373</f>
        <v>0</v>
      </c>
      <c r="I358" s="5">
        <f t="shared" ref="I358:O358" si="139">I363+I368+I373</f>
        <v>0</v>
      </c>
      <c r="J358" s="5">
        <f t="shared" si="139"/>
        <v>0</v>
      </c>
      <c r="K358" s="5">
        <f t="shared" si="139"/>
        <v>0</v>
      </c>
      <c r="L358" s="5">
        <f t="shared" si="139"/>
        <v>0</v>
      </c>
      <c r="M358" s="5">
        <f t="shared" si="139"/>
        <v>0</v>
      </c>
      <c r="N358" s="5">
        <f t="shared" si="139"/>
        <v>0</v>
      </c>
      <c r="O358" s="5">
        <f t="shared" si="139"/>
        <v>0</v>
      </c>
      <c r="P358" s="5">
        <f>P363+P368+P373</f>
        <v>0</v>
      </c>
      <c r="Q358" s="5"/>
      <c r="R358" s="28">
        <v>0</v>
      </c>
      <c r="S358" s="4"/>
    </row>
    <row r="359" spans="1:21" outlineLevel="1">
      <c r="A359" s="24"/>
      <c r="B359" s="46" t="s">
        <v>7</v>
      </c>
      <c r="C359" s="26"/>
      <c r="D359" s="26"/>
      <c r="E359" s="26"/>
      <c r="F359" s="26"/>
      <c r="G359" s="5"/>
      <c r="H359" s="5">
        <f>H364+H369+H374</f>
        <v>0</v>
      </c>
      <c r="I359" s="5"/>
      <c r="J359" s="5"/>
      <c r="K359" s="5"/>
      <c r="L359" s="5"/>
      <c r="M359" s="5"/>
      <c r="N359" s="5"/>
      <c r="O359" s="5"/>
      <c r="P359" s="5">
        <f>P364+P369+P374</f>
        <v>0</v>
      </c>
      <c r="Q359" s="5"/>
      <c r="R359" s="28">
        <v>0</v>
      </c>
      <c r="S359" s="4"/>
    </row>
    <row r="360" spans="1:21" outlineLevel="1">
      <c r="A360" s="24"/>
      <c r="B360" s="46" t="s">
        <v>8</v>
      </c>
      <c r="C360" s="26"/>
      <c r="D360" s="26"/>
      <c r="E360" s="26"/>
      <c r="F360" s="26"/>
      <c r="G360" s="5"/>
      <c r="H360" s="5">
        <f t="shared" ref="H360" si="140">H365+H370+H375</f>
        <v>38828540.799999997</v>
      </c>
      <c r="I360" s="5"/>
      <c r="J360" s="5"/>
      <c r="K360" s="5"/>
      <c r="L360" s="5"/>
      <c r="M360" s="5"/>
      <c r="N360" s="5"/>
      <c r="O360" s="5"/>
      <c r="P360" s="5">
        <f t="shared" ref="P360" si="141">P365+P370+P375</f>
        <v>38782011.339999996</v>
      </c>
      <c r="Q360" s="5"/>
      <c r="R360" s="28">
        <f t="shared" si="121"/>
        <v>99.880166859116173</v>
      </c>
      <c r="S360" s="4"/>
    </row>
    <row r="361" spans="1:21" ht="30" customHeight="1" outlineLevel="1">
      <c r="A361" s="24"/>
      <c r="B361" s="45" t="s">
        <v>83</v>
      </c>
      <c r="C361" s="26"/>
      <c r="D361" s="26"/>
      <c r="E361" s="26"/>
      <c r="F361" s="26"/>
      <c r="G361" s="5"/>
      <c r="H361" s="5">
        <f>H363+H364+H365</f>
        <v>598800</v>
      </c>
      <c r="I361" s="5">
        <f t="shared" ref="I361:O361" si="142">I363+I364+I365</f>
        <v>0</v>
      </c>
      <c r="J361" s="5">
        <f t="shared" si="142"/>
        <v>0</v>
      </c>
      <c r="K361" s="5">
        <f t="shared" si="142"/>
        <v>0</v>
      </c>
      <c r="L361" s="5">
        <f t="shared" si="142"/>
        <v>0</v>
      </c>
      <c r="M361" s="5">
        <f t="shared" si="142"/>
        <v>0</v>
      </c>
      <c r="N361" s="5">
        <f t="shared" si="142"/>
        <v>0</v>
      </c>
      <c r="O361" s="5">
        <f t="shared" si="142"/>
        <v>0</v>
      </c>
      <c r="P361" s="5">
        <f>P363+P364+P365</f>
        <v>552270.54</v>
      </c>
      <c r="Q361" s="6">
        <v>41189.14</v>
      </c>
      <c r="R361" s="28">
        <f t="shared" si="121"/>
        <v>92.229549098196401</v>
      </c>
      <c r="S361" s="4"/>
    </row>
    <row r="362" spans="1:21" outlineLevel="1">
      <c r="A362" s="24"/>
      <c r="B362" s="46" t="s">
        <v>5</v>
      </c>
      <c r="C362" s="26"/>
      <c r="D362" s="26"/>
      <c r="E362" s="26"/>
      <c r="F362" s="26"/>
      <c r="G362" s="5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28"/>
      <c r="S362" s="4"/>
    </row>
    <row r="363" spans="1:21" outlineLevel="1">
      <c r="A363" s="24"/>
      <c r="B363" s="46" t="s">
        <v>6</v>
      </c>
      <c r="C363" s="26"/>
      <c r="D363" s="26"/>
      <c r="E363" s="26"/>
      <c r="F363" s="26"/>
      <c r="G363" s="5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28"/>
      <c r="S363" s="4"/>
    </row>
    <row r="364" spans="1:21" outlineLevel="1">
      <c r="A364" s="24"/>
      <c r="B364" s="46" t="s">
        <v>7</v>
      </c>
      <c r="C364" s="26"/>
      <c r="D364" s="26"/>
      <c r="E364" s="26"/>
      <c r="F364" s="26"/>
      <c r="G364" s="5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28"/>
      <c r="S364" s="4"/>
    </row>
    <row r="365" spans="1:21" outlineLevel="1">
      <c r="A365" s="24"/>
      <c r="B365" s="46" t="s">
        <v>8</v>
      </c>
      <c r="C365" s="26"/>
      <c r="D365" s="26"/>
      <c r="E365" s="26"/>
      <c r="F365" s="26"/>
      <c r="G365" s="5"/>
      <c r="H365" s="5">
        <v>598800</v>
      </c>
      <c r="I365" s="6"/>
      <c r="J365" s="6"/>
      <c r="K365" s="6"/>
      <c r="L365" s="6"/>
      <c r="M365" s="6"/>
      <c r="N365" s="6"/>
      <c r="O365" s="6"/>
      <c r="P365" s="5">
        <v>552270.54</v>
      </c>
      <c r="Q365" s="6"/>
      <c r="R365" s="28">
        <f t="shared" si="121"/>
        <v>92.229549098196401</v>
      </c>
      <c r="S365" s="4"/>
    </row>
    <row r="366" spans="1:21" ht="32.25" customHeight="1" outlineLevel="1">
      <c r="A366" s="24"/>
      <c r="B366" s="45" t="s">
        <v>84</v>
      </c>
      <c r="C366" s="26"/>
      <c r="D366" s="26"/>
      <c r="E366" s="26"/>
      <c r="F366" s="26"/>
      <c r="G366" s="5"/>
      <c r="H366" s="5">
        <f>H368+H369+H370</f>
        <v>250000</v>
      </c>
      <c r="I366" s="5">
        <f t="shared" ref="I366:O366" si="143">I368+I369+I370</f>
        <v>0</v>
      </c>
      <c r="J366" s="5">
        <f t="shared" si="143"/>
        <v>0</v>
      </c>
      <c r="K366" s="5">
        <f t="shared" si="143"/>
        <v>0</v>
      </c>
      <c r="L366" s="5">
        <f t="shared" si="143"/>
        <v>0</v>
      </c>
      <c r="M366" s="5">
        <f t="shared" si="143"/>
        <v>0</v>
      </c>
      <c r="N366" s="5">
        <f t="shared" si="143"/>
        <v>0</v>
      </c>
      <c r="O366" s="5">
        <f t="shared" si="143"/>
        <v>0</v>
      </c>
      <c r="P366" s="5">
        <f>P368+P369+P370</f>
        <v>250000</v>
      </c>
      <c r="Q366" s="6">
        <v>41189.14</v>
      </c>
      <c r="R366" s="28">
        <f t="shared" si="121"/>
        <v>100</v>
      </c>
      <c r="S366" s="4"/>
    </row>
    <row r="367" spans="1:21" outlineLevel="1">
      <c r="A367" s="24"/>
      <c r="B367" s="46" t="s">
        <v>5</v>
      </c>
      <c r="C367" s="26"/>
      <c r="D367" s="26"/>
      <c r="E367" s="26"/>
      <c r="F367" s="26"/>
      <c r="G367" s="5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28"/>
      <c r="S367" s="4"/>
    </row>
    <row r="368" spans="1:21" outlineLevel="1">
      <c r="A368" s="24"/>
      <c r="B368" s="46" t="s">
        <v>6</v>
      </c>
      <c r="C368" s="26"/>
      <c r="D368" s="26"/>
      <c r="E368" s="26"/>
      <c r="F368" s="26"/>
      <c r="G368" s="5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28"/>
      <c r="S368" s="4"/>
    </row>
    <row r="369" spans="1:19" outlineLevel="1">
      <c r="A369" s="24"/>
      <c r="B369" s="46" t="s">
        <v>7</v>
      </c>
      <c r="C369" s="26"/>
      <c r="D369" s="26"/>
      <c r="E369" s="26"/>
      <c r="F369" s="26"/>
      <c r="G369" s="5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28"/>
      <c r="S369" s="4"/>
    </row>
    <row r="370" spans="1:19" outlineLevel="1">
      <c r="A370" s="24"/>
      <c r="B370" s="46" t="s">
        <v>8</v>
      </c>
      <c r="C370" s="26"/>
      <c r="D370" s="26"/>
      <c r="E370" s="26"/>
      <c r="F370" s="26"/>
      <c r="G370" s="5"/>
      <c r="H370" s="5">
        <v>250000</v>
      </c>
      <c r="I370" s="6"/>
      <c r="J370" s="6"/>
      <c r="K370" s="6"/>
      <c r="L370" s="6"/>
      <c r="M370" s="6"/>
      <c r="N370" s="6"/>
      <c r="O370" s="6"/>
      <c r="P370" s="5">
        <v>250000</v>
      </c>
      <c r="Q370" s="6"/>
      <c r="R370" s="28">
        <f t="shared" ref="R370:R441" si="144">P370/H370*100</f>
        <v>100</v>
      </c>
      <c r="S370" s="4"/>
    </row>
    <row r="371" spans="1:19" ht="19.5" customHeight="1" outlineLevel="1">
      <c r="A371" s="24"/>
      <c r="B371" s="45" t="s">
        <v>85</v>
      </c>
      <c r="C371" s="26"/>
      <c r="D371" s="26"/>
      <c r="E371" s="26"/>
      <c r="F371" s="26"/>
      <c r="G371" s="5"/>
      <c r="H371" s="5">
        <f>H373+H374+H375</f>
        <v>37979740.799999997</v>
      </c>
      <c r="I371" s="5">
        <f t="shared" ref="I371:O371" si="145">I373+I374+I375</f>
        <v>0</v>
      </c>
      <c r="J371" s="5">
        <f t="shared" si="145"/>
        <v>0</v>
      </c>
      <c r="K371" s="5">
        <f t="shared" si="145"/>
        <v>0</v>
      </c>
      <c r="L371" s="5">
        <f t="shared" si="145"/>
        <v>0</v>
      </c>
      <c r="M371" s="5">
        <f t="shared" si="145"/>
        <v>0</v>
      </c>
      <c r="N371" s="5">
        <f t="shared" si="145"/>
        <v>0</v>
      </c>
      <c r="O371" s="5">
        <f t="shared" si="145"/>
        <v>0</v>
      </c>
      <c r="P371" s="5">
        <f>P373+P374+P375</f>
        <v>37979740.799999997</v>
      </c>
      <c r="Q371" s="6">
        <v>41189.14</v>
      </c>
      <c r="R371" s="28">
        <f t="shared" si="144"/>
        <v>100</v>
      </c>
      <c r="S371" s="4"/>
    </row>
    <row r="372" spans="1:19" outlineLevel="1">
      <c r="A372" s="24"/>
      <c r="B372" s="46" t="s">
        <v>5</v>
      </c>
      <c r="C372" s="26"/>
      <c r="D372" s="26"/>
      <c r="E372" s="26"/>
      <c r="F372" s="26"/>
      <c r="G372" s="5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28"/>
      <c r="S372" s="4"/>
    </row>
    <row r="373" spans="1:19" outlineLevel="1">
      <c r="A373" s="24"/>
      <c r="B373" s="46" t="s">
        <v>6</v>
      </c>
      <c r="C373" s="26"/>
      <c r="D373" s="26"/>
      <c r="E373" s="26"/>
      <c r="F373" s="26"/>
      <c r="G373" s="5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28"/>
      <c r="S373" s="4"/>
    </row>
    <row r="374" spans="1:19" outlineLevel="1">
      <c r="A374" s="24"/>
      <c r="B374" s="46" t="s">
        <v>7</v>
      </c>
      <c r="C374" s="26"/>
      <c r="D374" s="26"/>
      <c r="E374" s="26"/>
      <c r="F374" s="26"/>
      <c r="G374" s="5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28"/>
      <c r="S374" s="4"/>
    </row>
    <row r="375" spans="1:19" outlineLevel="1">
      <c r="A375" s="24"/>
      <c r="B375" s="46" t="s">
        <v>8</v>
      </c>
      <c r="C375" s="26"/>
      <c r="D375" s="26"/>
      <c r="E375" s="26"/>
      <c r="F375" s="26"/>
      <c r="G375" s="5"/>
      <c r="H375" s="5">
        <v>37979740.799999997</v>
      </c>
      <c r="I375" s="6"/>
      <c r="J375" s="6"/>
      <c r="K375" s="6"/>
      <c r="L375" s="6"/>
      <c r="M375" s="6"/>
      <c r="N375" s="6"/>
      <c r="O375" s="6"/>
      <c r="P375" s="5">
        <v>37979740.799999997</v>
      </c>
      <c r="Q375" s="6"/>
      <c r="R375" s="28">
        <f t="shared" si="144"/>
        <v>100</v>
      </c>
      <c r="S375" s="4"/>
    </row>
    <row r="376" spans="1:19" ht="62" outlineLevel="1">
      <c r="A376" s="24" t="s">
        <v>177</v>
      </c>
      <c r="B376" s="46" t="s">
        <v>204</v>
      </c>
      <c r="C376" s="26"/>
      <c r="D376" s="26"/>
      <c r="E376" s="26"/>
      <c r="F376" s="26"/>
      <c r="G376" s="5"/>
      <c r="H376" s="5">
        <f>H378+H379+H380</f>
        <v>85339861.789999992</v>
      </c>
      <c r="I376" s="5">
        <f t="shared" ref="I376:O376" si="146">I378+I379+I380</f>
        <v>0</v>
      </c>
      <c r="J376" s="5">
        <f t="shared" si="146"/>
        <v>0</v>
      </c>
      <c r="K376" s="5">
        <f t="shared" si="146"/>
        <v>0</v>
      </c>
      <c r="L376" s="5">
        <f t="shared" si="146"/>
        <v>0</v>
      </c>
      <c r="M376" s="5">
        <f t="shared" si="146"/>
        <v>0</v>
      </c>
      <c r="N376" s="5">
        <f t="shared" si="146"/>
        <v>0</v>
      </c>
      <c r="O376" s="5">
        <f t="shared" si="146"/>
        <v>0</v>
      </c>
      <c r="P376" s="5">
        <f>P378+P379+P380</f>
        <v>55610458.340000004</v>
      </c>
      <c r="Q376" s="6"/>
      <c r="R376" s="28">
        <f t="shared" si="144"/>
        <v>65.163520509141904</v>
      </c>
      <c r="S376" s="4"/>
    </row>
    <row r="377" spans="1:19" outlineLevel="1">
      <c r="A377" s="24"/>
      <c r="B377" s="46" t="s">
        <v>5</v>
      </c>
      <c r="C377" s="26"/>
      <c r="D377" s="26"/>
      <c r="E377" s="26"/>
      <c r="F377" s="26"/>
      <c r="G377" s="5"/>
      <c r="H377" s="5"/>
      <c r="I377" s="6"/>
      <c r="J377" s="6"/>
      <c r="K377" s="6"/>
      <c r="L377" s="6"/>
      <c r="M377" s="6"/>
      <c r="N377" s="6"/>
      <c r="O377" s="6"/>
      <c r="P377" s="5"/>
      <c r="Q377" s="6"/>
      <c r="R377" s="28"/>
      <c r="S377" s="4"/>
    </row>
    <row r="378" spans="1:19" outlineLevel="1">
      <c r="A378" s="24"/>
      <c r="B378" s="46" t="s">
        <v>6</v>
      </c>
      <c r="C378" s="26"/>
      <c r="D378" s="26"/>
      <c r="E378" s="26"/>
      <c r="F378" s="26"/>
      <c r="G378" s="5"/>
      <c r="H378" s="5">
        <f>H383+H388+H393+H398</f>
        <v>0</v>
      </c>
      <c r="I378" s="5">
        <f t="shared" ref="I378:P380" si="147">I383+I388+I393+I398</f>
        <v>0</v>
      </c>
      <c r="J378" s="5">
        <f t="shared" si="147"/>
        <v>0</v>
      </c>
      <c r="K378" s="5">
        <f t="shared" si="147"/>
        <v>0</v>
      </c>
      <c r="L378" s="5">
        <f t="shared" si="147"/>
        <v>0</v>
      </c>
      <c r="M378" s="5">
        <f t="shared" si="147"/>
        <v>0</v>
      </c>
      <c r="N378" s="5">
        <f t="shared" si="147"/>
        <v>0</v>
      </c>
      <c r="O378" s="5">
        <f t="shared" si="147"/>
        <v>0</v>
      </c>
      <c r="P378" s="5">
        <f t="shared" si="147"/>
        <v>0</v>
      </c>
      <c r="Q378" s="6"/>
      <c r="R378" s="28">
        <v>0</v>
      </c>
      <c r="S378" s="4"/>
    </row>
    <row r="379" spans="1:19" outlineLevel="1">
      <c r="A379" s="24"/>
      <c r="B379" s="46" t="s">
        <v>7</v>
      </c>
      <c r="C379" s="26"/>
      <c r="D379" s="26"/>
      <c r="E379" s="26"/>
      <c r="F379" s="26"/>
      <c r="G379" s="5"/>
      <c r="H379" s="5">
        <f t="shared" ref="H379:H380" si="148">H384+H389+H394+H399</f>
        <v>43798900</v>
      </c>
      <c r="I379" s="6"/>
      <c r="J379" s="6"/>
      <c r="K379" s="6"/>
      <c r="L379" s="6"/>
      <c r="M379" s="6"/>
      <c r="N379" s="6"/>
      <c r="O379" s="6"/>
      <c r="P379" s="5">
        <f t="shared" si="147"/>
        <v>15321594.199999999</v>
      </c>
      <c r="Q379" s="6"/>
      <c r="R379" s="28">
        <f t="shared" si="144"/>
        <v>34.981687211322658</v>
      </c>
      <c r="S379" s="4"/>
    </row>
    <row r="380" spans="1:19" outlineLevel="1">
      <c r="A380" s="24"/>
      <c r="B380" s="46" t="s">
        <v>8</v>
      </c>
      <c r="C380" s="26"/>
      <c r="D380" s="26"/>
      <c r="E380" s="26"/>
      <c r="F380" s="26"/>
      <c r="G380" s="5"/>
      <c r="H380" s="5">
        <f t="shared" si="148"/>
        <v>41540961.789999999</v>
      </c>
      <c r="I380" s="6"/>
      <c r="J380" s="6"/>
      <c r="K380" s="6"/>
      <c r="L380" s="6"/>
      <c r="M380" s="6"/>
      <c r="N380" s="6"/>
      <c r="O380" s="6"/>
      <c r="P380" s="5">
        <f t="shared" si="147"/>
        <v>40288864.140000001</v>
      </c>
      <c r="Q380" s="6"/>
      <c r="R380" s="28">
        <f t="shared" si="144"/>
        <v>96.985872266680616</v>
      </c>
      <c r="S380" s="4"/>
    </row>
    <row r="381" spans="1:19" ht="46.5" outlineLevel="1">
      <c r="A381" s="24"/>
      <c r="B381" s="42" t="s">
        <v>208</v>
      </c>
      <c r="C381" s="26"/>
      <c r="D381" s="26"/>
      <c r="E381" s="26"/>
      <c r="F381" s="26"/>
      <c r="G381" s="5"/>
      <c r="H381" s="5">
        <f>H383+H384+H385</f>
        <v>6944161.79</v>
      </c>
      <c r="I381" s="5">
        <f t="shared" ref="I381:P381" si="149">I383+I384+I385</f>
        <v>0</v>
      </c>
      <c r="J381" s="5">
        <f t="shared" si="149"/>
        <v>0</v>
      </c>
      <c r="K381" s="5">
        <f t="shared" si="149"/>
        <v>0</v>
      </c>
      <c r="L381" s="5">
        <f t="shared" si="149"/>
        <v>0</v>
      </c>
      <c r="M381" s="5">
        <f t="shared" si="149"/>
        <v>0</v>
      </c>
      <c r="N381" s="5">
        <f t="shared" si="149"/>
        <v>0</v>
      </c>
      <c r="O381" s="5">
        <f t="shared" si="149"/>
        <v>0</v>
      </c>
      <c r="P381" s="5">
        <f t="shared" si="149"/>
        <v>299869.2</v>
      </c>
      <c r="Q381" s="6"/>
      <c r="R381" s="28">
        <f t="shared" si="144"/>
        <v>4.3182922441673126</v>
      </c>
      <c r="S381" s="4"/>
    </row>
    <row r="382" spans="1:19" outlineLevel="1">
      <c r="A382" s="24"/>
      <c r="B382" s="46" t="s">
        <v>5</v>
      </c>
      <c r="C382" s="26"/>
      <c r="D382" s="26"/>
      <c r="E382" s="26"/>
      <c r="F382" s="26"/>
      <c r="G382" s="5"/>
      <c r="H382" s="5"/>
      <c r="I382" s="6"/>
      <c r="J382" s="6"/>
      <c r="K382" s="6"/>
      <c r="L382" s="6"/>
      <c r="M382" s="6"/>
      <c r="N382" s="6"/>
      <c r="O382" s="6"/>
      <c r="P382" s="5"/>
      <c r="Q382" s="6"/>
      <c r="R382" s="28"/>
      <c r="S382" s="4"/>
    </row>
    <row r="383" spans="1:19" outlineLevel="1">
      <c r="A383" s="24"/>
      <c r="B383" s="46" t="s">
        <v>6</v>
      </c>
      <c r="C383" s="26"/>
      <c r="D383" s="26"/>
      <c r="E383" s="26"/>
      <c r="F383" s="26"/>
      <c r="G383" s="5"/>
      <c r="H383" s="5"/>
      <c r="I383" s="6"/>
      <c r="J383" s="6"/>
      <c r="K383" s="6"/>
      <c r="L383" s="6"/>
      <c r="M383" s="6"/>
      <c r="N383" s="6"/>
      <c r="O383" s="6"/>
      <c r="P383" s="5"/>
      <c r="Q383" s="6"/>
      <c r="R383" s="28"/>
      <c r="S383" s="4"/>
    </row>
    <row r="384" spans="1:19" outlineLevel="1">
      <c r="A384" s="24"/>
      <c r="B384" s="46" t="s">
        <v>7</v>
      </c>
      <c r="C384" s="26"/>
      <c r="D384" s="26"/>
      <c r="E384" s="26"/>
      <c r="F384" s="26"/>
      <c r="G384" s="5"/>
      <c r="H384" s="5">
        <v>6418900</v>
      </c>
      <c r="I384" s="6"/>
      <c r="J384" s="6"/>
      <c r="K384" s="6"/>
      <c r="L384" s="6"/>
      <c r="M384" s="6"/>
      <c r="N384" s="6"/>
      <c r="O384" s="6"/>
      <c r="P384" s="5"/>
      <c r="Q384" s="6"/>
      <c r="R384" s="28"/>
      <c r="S384" s="4"/>
    </row>
    <row r="385" spans="1:19" outlineLevel="1">
      <c r="A385" s="24"/>
      <c r="B385" s="46" t="s">
        <v>8</v>
      </c>
      <c r="C385" s="26"/>
      <c r="D385" s="26"/>
      <c r="E385" s="26"/>
      <c r="F385" s="26"/>
      <c r="G385" s="5"/>
      <c r="H385" s="5">
        <v>525261.79</v>
      </c>
      <c r="I385" s="6"/>
      <c r="J385" s="6"/>
      <c r="K385" s="6"/>
      <c r="L385" s="6"/>
      <c r="M385" s="6"/>
      <c r="N385" s="6"/>
      <c r="O385" s="6"/>
      <c r="P385" s="5">
        <v>299869.2</v>
      </c>
      <c r="Q385" s="6"/>
      <c r="R385" s="28"/>
      <c r="S385" s="4"/>
    </row>
    <row r="386" spans="1:19" ht="50.5" customHeight="1" outlineLevel="1">
      <c r="A386" s="24"/>
      <c r="B386" s="42" t="s">
        <v>195</v>
      </c>
      <c r="C386" s="26"/>
      <c r="D386" s="26"/>
      <c r="E386" s="26"/>
      <c r="F386" s="26"/>
      <c r="G386" s="5"/>
      <c r="H386" s="43">
        <f>H388+H389+H390</f>
        <v>37515700</v>
      </c>
      <c r="I386" s="5">
        <f t="shared" ref="I386:P386" si="150">I388+I389+I390</f>
        <v>0</v>
      </c>
      <c r="J386" s="5">
        <f t="shared" si="150"/>
        <v>0</v>
      </c>
      <c r="K386" s="5">
        <f t="shared" si="150"/>
        <v>0</v>
      </c>
      <c r="L386" s="5">
        <f t="shared" si="150"/>
        <v>0</v>
      </c>
      <c r="M386" s="5">
        <f t="shared" si="150"/>
        <v>0</v>
      </c>
      <c r="N386" s="5">
        <f t="shared" si="150"/>
        <v>0</v>
      </c>
      <c r="O386" s="5">
        <f t="shared" si="150"/>
        <v>0</v>
      </c>
      <c r="P386" s="5">
        <f t="shared" si="150"/>
        <v>31497880.460000001</v>
      </c>
      <c r="Q386" s="6"/>
      <c r="R386" s="28">
        <f t="shared" si="144"/>
        <v>83.959196976199308</v>
      </c>
      <c r="S386" s="4"/>
    </row>
    <row r="387" spans="1:19" outlineLevel="1">
      <c r="A387" s="24"/>
      <c r="B387" s="46" t="s">
        <v>5</v>
      </c>
      <c r="C387" s="26"/>
      <c r="D387" s="26"/>
      <c r="E387" s="26"/>
      <c r="F387" s="26"/>
      <c r="G387" s="5"/>
      <c r="H387" s="5"/>
      <c r="I387" s="6"/>
      <c r="J387" s="6"/>
      <c r="K387" s="6"/>
      <c r="L387" s="6"/>
      <c r="M387" s="6"/>
      <c r="N387" s="6"/>
      <c r="O387" s="6"/>
      <c r="P387" s="5"/>
      <c r="Q387" s="6"/>
      <c r="R387" s="28"/>
      <c r="S387" s="4"/>
    </row>
    <row r="388" spans="1:19" outlineLevel="1">
      <c r="A388" s="24"/>
      <c r="B388" s="46" t="s">
        <v>6</v>
      </c>
      <c r="C388" s="26"/>
      <c r="D388" s="26"/>
      <c r="E388" s="26"/>
      <c r="F388" s="26"/>
      <c r="G388" s="5"/>
      <c r="H388" s="5"/>
      <c r="I388" s="6"/>
      <c r="J388" s="6"/>
      <c r="K388" s="6"/>
      <c r="L388" s="6"/>
      <c r="M388" s="6"/>
      <c r="N388" s="6"/>
      <c r="O388" s="6"/>
      <c r="P388" s="5"/>
      <c r="Q388" s="6"/>
      <c r="R388" s="28"/>
      <c r="S388" s="4"/>
    </row>
    <row r="389" spans="1:19" outlineLevel="1">
      <c r="A389" s="24"/>
      <c r="B389" s="46" t="s">
        <v>7</v>
      </c>
      <c r="C389" s="26"/>
      <c r="D389" s="26"/>
      <c r="E389" s="26"/>
      <c r="F389" s="26"/>
      <c r="G389" s="5"/>
      <c r="H389" s="5">
        <v>5000000</v>
      </c>
      <c r="I389" s="40"/>
      <c r="J389" s="40"/>
      <c r="K389" s="40"/>
      <c r="L389" s="40"/>
      <c r="M389" s="40"/>
      <c r="N389" s="40"/>
      <c r="O389" s="40"/>
      <c r="P389" s="5">
        <v>0</v>
      </c>
      <c r="Q389" s="6"/>
      <c r="R389" s="28">
        <f t="shared" si="144"/>
        <v>0</v>
      </c>
      <c r="S389" s="4"/>
    </row>
    <row r="390" spans="1:19" outlineLevel="1">
      <c r="A390" s="24"/>
      <c r="B390" s="46" t="s">
        <v>8</v>
      </c>
      <c r="C390" s="26"/>
      <c r="D390" s="26"/>
      <c r="E390" s="26"/>
      <c r="F390" s="26"/>
      <c r="G390" s="5"/>
      <c r="H390" s="5">
        <v>32515700</v>
      </c>
      <c r="I390" s="40"/>
      <c r="J390" s="40"/>
      <c r="K390" s="40"/>
      <c r="L390" s="40"/>
      <c r="M390" s="40"/>
      <c r="N390" s="40"/>
      <c r="O390" s="40"/>
      <c r="P390" s="5">
        <v>31497880.460000001</v>
      </c>
      <c r="Q390" s="6"/>
      <c r="R390" s="28">
        <f t="shared" si="144"/>
        <v>96.86975971607562</v>
      </c>
      <c r="S390" s="4"/>
    </row>
    <row r="391" spans="1:19" ht="46.5" outlineLevel="1">
      <c r="A391" s="24"/>
      <c r="B391" s="42" t="s">
        <v>196</v>
      </c>
      <c r="C391" s="26"/>
      <c r="D391" s="26"/>
      <c r="E391" s="26"/>
      <c r="F391" s="26"/>
      <c r="G391" s="5"/>
      <c r="H391" s="5">
        <f>H393+H394+H395</f>
        <v>17000000</v>
      </c>
      <c r="I391" s="5">
        <f t="shared" ref="I391:Q391" si="151">I393+I394+I395</f>
        <v>0</v>
      </c>
      <c r="J391" s="5">
        <f t="shared" si="151"/>
        <v>0</v>
      </c>
      <c r="K391" s="5">
        <f t="shared" si="151"/>
        <v>0</v>
      </c>
      <c r="L391" s="5">
        <f t="shared" si="151"/>
        <v>0</v>
      </c>
      <c r="M391" s="5">
        <f t="shared" si="151"/>
        <v>0</v>
      </c>
      <c r="N391" s="5">
        <f t="shared" si="151"/>
        <v>0</v>
      </c>
      <c r="O391" s="5">
        <f t="shared" si="151"/>
        <v>0</v>
      </c>
      <c r="P391" s="5">
        <f t="shared" si="151"/>
        <v>8491114.4800000004</v>
      </c>
      <c r="Q391" s="5">
        <f t="shared" si="151"/>
        <v>0</v>
      </c>
      <c r="R391" s="28">
        <f t="shared" si="144"/>
        <v>49.947732235294119</v>
      </c>
      <c r="S391" s="4"/>
    </row>
    <row r="392" spans="1:19" outlineLevel="1">
      <c r="A392" s="24"/>
      <c r="B392" s="46" t="s">
        <v>5</v>
      </c>
      <c r="C392" s="26"/>
      <c r="D392" s="26"/>
      <c r="E392" s="26"/>
      <c r="F392" s="26"/>
      <c r="G392" s="5"/>
      <c r="H392" s="5"/>
      <c r="I392" s="6"/>
      <c r="J392" s="6"/>
      <c r="K392" s="6"/>
      <c r="L392" s="6"/>
      <c r="M392" s="6"/>
      <c r="N392" s="6"/>
      <c r="O392" s="6"/>
      <c r="P392" s="5"/>
      <c r="Q392" s="6"/>
      <c r="R392" s="28"/>
      <c r="S392" s="4"/>
    </row>
    <row r="393" spans="1:19" outlineLevel="1">
      <c r="A393" s="24"/>
      <c r="B393" s="46" t="s">
        <v>6</v>
      </c>
      <c r="C393" s="26"/>
      <c r="D393" s="26"/>
      <c r="E393" s="26"/>
      <c r="F393" s="26"/>
      <c r="G393" s="5"/>
      <c r="H393" s="5"/>
      <c r="I393" s="6"/>
      <c r="J393" s="6"/>
      <c r="K393" s="6"/>
      <c r="L393" s="6"/>
      <c r="M393" s="6"/>
      <c r="N393" s="6"/>
      <c r="O393" s="6"/>
      <c r="P393" s="5"/>
      <c r="Q393" s="6"/>
      <c r="R393" s="28"/>
      <c r="S393" s="4"/>
    </row>
    <row r="394" spans="1:19" outlineLevel="1">
      <c r="A394" s="24"/>
      <c r="B394" s="46" t="s">
        <v>7</v>
      </c>
      <c r="C394" s="26"/>
      <c r="D394" s="26"/>
      <c r="E394" s="26"/>
      <c r="F394" s="26"/>
      <c r="G394" s="5"/>
      <c r="H394" s="5">
        <v>8500000</v>
      </c>
      <c r="I394" s="6"/>
      <c r="J394" s="6"/>
      <c r="K394" s="6"/>
      <c r="L394" s="6"/>
      <c r="M394" s="6"/>
      <c r="N394" s="6"/>
      <c r="O394" s="6"/>
      <c r="P394" s="5">
        <v>0</v>
      </c>
      <c r="Q394" s="6"/>
      <c r="R394" s="28">
        <v>0</v>
      </c>
      <c r="S394" s="4"/>
    </row>
    <row r="395" spans="1:19" outlineLevel="1">
      <c r="A395" s="24"/>
      <c r="B395" s="46" t="s">
        <v>8</v>
      </c>
      <c r="C395" s="26"/>
      <c r="D395" s="26"/>
      <c r="E395" s="26"/>
      <c r="F395" s="26"/>
      <c r="G395" s="5"/>
      <c r="H395" s="5">
        <v>8500000</v>
      </c>
      <c r="I395" s="6"/>
      <c r="J395" s="6"/>
      <c r="K395" s="6"/>
      <c r="L395" s="6"/>
      <c r="M395" s="6"/>
      <c r="N395" s="6"/>
      <c r="O395" s="6"/>
      <c r="P395" s="5">
        <v>8491114.4800000004</v>
      </c>
      <c r="Q395" s="6"/>
      <c r="R395" s="28">
        <v>0</v>
      </c>
      <c r="S395" s="4"/>
    </row>
    <row r="396" spans="1:19" ht="124" outlineLevel="1">
      <c r="A396" s="24"/>
      <c r="B396" s="42" t="s">
        <v>209</v>
      </c>
      <c r="C396" s="26"/>
      <c r="D396" s="26"/>
      <c r="E396" s="26"/>
      <c r="F396" s="26"/>
      <c r="G396" s="5"/>
      <c r="H396" s="5">
        <f>H398+H399+H400</f>
        <v>23880000</v>
      </c>
      <c r="I396" s="5">
        <f t="shared" ref="I396:Q396" si="152">I398+I399+I400</f>
        <v>0</v>
      </c>
      <c r="J396" s="5">
        <f t="shared" si="152"/>
        <v>0</v>
      </c>
      <c r="K396" s="5">
        <f t="shared" si="152"/>
        <v>0</v>
      </c>
      <c r="L396" s="5">
        <f t="shared" si="152"/>
        <v>0</v>
      </c>
      <c r="M396" s="5">
        <f t="shared" si="152"/>
        <v>0</v>
      </c>
      <c r="N396" s="5">
        <f t="shared" si="152"/>
        <v>0</v>
      </c>
      <c r="O396" s="5">
        <f t="shared" si="152"/>
        <v>0</v>
      </c>
      <c r="P396" s="5">
        <f t="shared" si="152"/>
        <v>15321594.199999999</v>
      </c>
      <c r="Q396" s="5">
        <f t="shared" si="152"/>
        <v>0</v>
      </c>
      <c r="R396" s="28">
        <f t="shared" ref="R396" si="153">P396/H396*100</f>
        <v>64.160779731993301</v>
      </c>
      <c r="S396" s="4"/>
    </row>
    <row r="397" spans="1:19" outlineLevel="1">
      <c r="A397" s="24"/>
      <c r="B397" s="46" t="s">
        <v>5</v>
      </c>
      <c r="C397" s="26"/>
      <c r="D397" s="26"/>
      <c r="E397" s="26"/>
      <c r="F397" s="26"/>
      <c r="G397" s="5"/>
      <c r="H397" s="5"/>
      <c r="I397" s="6"/>
      <c r="J397" s="6"/>
      <c r="K397" s="6"/>
      <c r="L397" s="6"/>
      <c r="M397" s="6"/>
      <c r="N397" s="6"/>
      <c r="O397" s="6"/>
      <c r="P397" s="5"/>
      <c r="Q397" s="6"/>
      <c r="R397" s="28"/>
      <c r="S397" s="4"/>
    </row>
    <row r="398" spans="1:19" outlineLevel="1">
      <c r="A398" s="24"/>
      <c r="B398" s="46" t="s">
        <v>6</v>
      </c>
      <c r="C398" s="26"/>
      <c r="D398" s="26"/>
      <c r="E398" s="26"/>
      <c r="F398" s="26"/>
      <c r="G398" s="5"/>
      <c r="H398" s="5"/>
      <c r="I398" s="6"/>
      <c r="J398" s="6"/>
      <c r="K398" s="6"/>
      <c r="L398" s="6"/>
      <c r="M398" s="6"/>
      <c r="N398" s="6"/>
      <c r="O398" s="6"/>
      <c r="P398" s="5"/>
      <c r="Q398" s="6"/>
      <c r="R398" s="28"/>
      <c r="S398" s="4"/>
    </row>
    <row r="399" spans="1:19" outlineLevel="1">
      <c r="A399" s="24"/>
      <c r="B399" s="46" t="s">
        <v>7</v>
      </c>
      <c r="C399" s="26"/>
      <c r="D399" s="26"/>
      <c r="E399" s="26"/>
      <c r="F399" s="26"/>
      <c r="G399" s="5"/>
      <c r="H399" s="5">
        <v>23880000</v>
      </c>
      <c r="I399" s="6"/>
      <c r="J399" s="6"/>
      <c r="K399" s="6"/>
      <c r="L399" s="6"/>
      <c r="M399" s="6"/>
      <c r="N399" s="6"/>
      <c r="O399" s="6"/>
      <c r="P399" s="5">
        <v>15321594.199999999</v>
      </c>
      <c r="Q399" s="6"/>
      <c r="R399" s="28"/>
      <c r="S399" s="4"/>
    </row>
    <row r="400" spans="1:19" outlineLevel="1">
      <c r="A400" s="24"/>
      <c r="B400" s="46" t="s">
        <v>8</v>
      </c>
      <c r="C400" s="26"/>
      <c r="D400" s="26"/>
      <c r="E400" s="26"/>
      <c r="F400" s="26"/>
      <c r="G400" s="5"/>
      <c r="H400" s="5"/>
      <c r="I400" s="6"/>
      <c r="J400" s="6"/>
      <c r="K400" s="6"/>
      <c r="L400" s="6"/>
      <c r="M400" s="6"/>
      <c r="N400" s="6"/>
      <c r="O400" s="6"/>
      <c r="P400" s="5"/>
      <c r="Q400" s="6"/>
      <c r="R400" s="28"/>
      <c r="S400" s="4"/>
    </row>
    <row r="401" spans="1:20" ht="31" outlineLevel="1">
      <c r="A401" s="24" t="s">
        <v>176</v>
      </c>
      <c r="B401" s="46" t="s">
        <v>175</v>
      </c>
      <c r="C401" s="26"/>
      <c r="D401" s="26"/>
      <c r="E401" s="26"/>
      <c r="F401" s="26"/>
      <c r="G401" s="5">
        <v>0</v>
      </c>
      <c r="H401" s="5">
        <f>H403+H404+H405</f>
        <v>20778266</v>
      </c>
      <c r="I401" s="5">
        <f t="shared" ref="I401:O401" si="154">I403+I404+I405</f>
        <v>0</v>
      </c>
      <c r="J401" s="5">
        <f t="shared" si="154"/>
        <v>0</v>
      </c>
      <c r="K401" s="5">
        <f t="shared" si="154"/>
        <v>0</v>
      </c>
      <c r="L401" s="5">
        <f t="shared" si="154"/>
        <v>0</v>
      </c>
      <c r="M401" s="5">
        <f t="shared" si="154"/>
        <v>0</v>
      </c>
      <c r="N401" s="5">
        <f t="shared" si="154"/>
        <v>0</v>
      </c>
      <c r="O401" s="5">
        <f t="shared" si="154"/>
        <v>0</v>
      </c>
      <c r="P401" s="5">
        <f>P403+P404+P405</f>
        <v>17046789.219999999</v>
      </c>
      <c r="Q401" s="5">
        <v>56619610.079999998</v>
      </c>
      <c r="R401" s="28">
        <f t="shared" si="144"/>
        <v>82.041442822995904</v>
      </c>
      <c r="S401" s="4">
        <v>0</v>
      </c>
    </row>
    <row r="402" spans="1:20" outlineLevel="1">
      <c r="A402" s="24"/>
      <c r="B402" s="46" t="s">
        <v>5</v>
      </c>
      <c r="C402" s="26"/>
      <c r="D402" s="26"/>
      <c r="E402" s="26"/>
      <c r="F402" s="26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28"/>
      <c r="S402" s="4"/>
    </row>
    <row r="403" spans="1:20" outlineLevel="1">
      <c r="A403" s="24"/>
      <c r="B403" s="46" t="s">
        <v>6</v>
      </c>
      <c r="C403" s="26"/>
      <c r="D403" s="26"/>
      <c r="E403" s="26"/>
      <c r="F403" s="26"/>
      <c r="G403" s="5"/>
      <c r="H403" s="5">
        <f>H408</f>
        <v>0</v>
      </c>
      <c r="I403" s="5">
        <f t="shared" ref="I403:P405" si="155">I408</f>
        <v>0</v>
      </c>
      <c r="J403" s="5">
        <f t="shared" si="155"/>
        <v>0</v>
      </c>
      <c r="K403" s="5">
        <f t="shared" si="155"/>
        <v>0</v>
      </c>
      <c r="L403" s="5">
        <f t="shared" si="155"/>
        <v>0</v>
      </c>
      <c r="M403" s="5">
        <f t="shared" si="155"/>
        <v>0</v>
      </c>
      <c r="N403" s="5">
        <f t="shared" si="155"/>
        <v>0</v>
      </c>
      <c r="O403" s="5">
        <f t="shared" si="155"/>
        <v>0</v>
      </c>
      <c r="P403" s="5">
        <f>P408</f>
        <v>0</v>
      </c>
      <c r="Q403" s="5"/>
      <c r="R403" s="28">
        <v>0</v>
      </c>
      <c r="S403" s="4"/>
    </row>
    <row r="404" spans="1:20" outlineLevel="1">
      <c r="A404" s="24"/>
      <c r="B404" s="46" t="s">
        <v>7</v>
      </c>
      <c r="C404" s="26"/>
      <c r="D404" s="26"/>
      <c r="E404" s="26"/>
      <c r="F404" s="26"/>
      <c r="G404" s="5"/>
      <c r="H404" s="5">
        <f>H409</f>
        <v>11822400</v>
      </c>
      <c r="I404" s="5"/>
      <c r="J404" s="5"/>
      <c r="K404" s="5"/>
      <c r="L404" s="5"/>
      <c r="M404" s="5"/>
      <c r="N404" s="5"/>
      <c r="O404" s="5"/>
      <c r="P404" s="5">
        <f>P409</f>
        <v>9928667.0999999996</v>
      </c>
      <c r="Q404" s="5"/>
      <c r="R404" s="28">
        <f t="shared" si="144"/>
        <v>83.981823487616722</v>
      </c>
      <c r="S404" s="4"/>
    </row>
    <row r="405" spans="1:20" outlineLevel="1">
      <c r="A405" s="24"/>
      <c r="B405" s="46" t="s">
        <v>8</v>
      </c>
      <c r="C405" s="26"/>
      <c r="D405" s="26"/>
      <c r="E405" s="26"/>
      <c r="F405" s="26"/>
      <c r="G405" s="5"/>
      <c r="H405" s="5">
        <f>H410</f>
        <v>8955866</v>
      </c>
      <c r="I405" s="5"/>
      <c r="J405" s="5"/>
      <c r="K405" s="5"/>
      <c r="L405" s="5"/>
      <c r="M405" s="5"/>
      <c r="N405" s="5"/>
      <c r="O405" s="5"/>
      <c r="P405" s="5">
        <f t="shared" si="155"/>
        <v>7118122.1200000001</v>
      </c>
      <c r="Q405" s="5"/>
      <c r="R405" s="28">
        <f t="shared" si="144"/>
        <v>79.479998025874892</v>
      </c>
      <c r="S405" s="4"/>
    </row>
    <row r="406" spans="1:20" outlineLevel="1">
      <c r="A406" s="24"/>
      <c r="B406" s="74" t="s">
        <v>33</v>
      </c>
      <c r="C406" s="26"/>
      <c r="D406" s="26"/>
      <c r="E406" s="26"/>
      <c r="F406" s="26"/>
      <c r="G406" s="5"/>
      <c r="H406" s="5">
        <f>H408+H409+H410</f>
        <v>20778266</v>
      </c>
      <c r="I406" s="5">
        <f t="shared" ref="I406:O406" si="156">I408+I409+I410</f>
        <v>0</v>
      </c>
      <c r="J406" s="5">
        <f t="shared" si="156"/>
        <v>0</v>
      </c>
      <c r="K406" s="5">
        <f t="shared" si="156"/>
        <v>0</v>
      </c>
      <c r="L406" s="5">
        <f t="shared" si="156"/>
        <v>0</v>
      </c>
      <c r="M406" s="5">
        <f t="shared" si="156"/>
        <v>0</v>
      </c>
      <c r="N406" s="5">
        <f t="shared" si="156"/>
        <v>0</v>
      </c>
      <c r="O406" s="5">
        <f t="shared" si="156"/>
        <v>0</v>
      </c>
      <c r="P406" s="5">
        <f>P408+P409+P410</f>
        <v>17046789.219999999</v>
      </c>
      <c r="Q406" s="6">
        <v>41189.14</v>
      </c>
      <c r="R406" s="28">
        <f t="shared" si="144"/>
        <v>82.041442822995904</v>
      </c>
      <c r="S406" s="4"/>
      <c r="T406" s="3"/>
    </row>
    <row r="407" spans="1:20" outlineLevel="1">
      <c r="A407" s="24"/>
      <c r="B407" s="46" t="s">
        <v>5</v>
      </c>
      <c r="C407" s="26"/>
      <c r="D407" s="26"/>
      <c r="E407" s="26"/>
      <c r="F407" s="26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28"/>
      <c r="S407" s="4"/>
    </row>
    <row r="408" spans="1:20" outlineLevel="1">
      <c r="A408" s="24"/>
      <c r="B408" s="46" t="s">
        <v>6</v>
      </c>
      <c r="C408" s="26"/>
      <c r="D408" s="26"/>
      <c r="E408" s="26"/>
      <c r="F408" s="26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28"/>
      <c r="S408" s="4"/>
    </row>
    <row r="409" spans="1:20" outlineLevel="1">
      <c r="A409" s="24"/>
      <c r="B409" s="46" t="s">
        <v>7</v>
      </c>
      <c r="C409" s="26"/>
      <c r="D409" s="26"/>
      <c r="E409" s="26"/>
      <c r="F409" s="26"/>
      <c r="G409" s="5"/>
      <c r="H409" s="5">
        <v>11822400</v>
      </c>
      <c r="I409" s="5"/>
      <c r="J409" s="5"/>
      <c r="K409" s="5"/>
      <c r="L409" s="5"/>
      <c r="M409" s="5"/>
      <c r="N409" s="5"/>
      <c r="O409" s="5"/>
      <c r="P409" s="5">
        <v>9928667.0999999996</v>
      </c>
      <c r="Q409" s="5"/>
      <c r="R409" s="28">
        <f t="shared" si="144"/>
        <v>83.981823487616722</v>
      </c>
      <c r="S409" s="4"/>
      <c r="T409" s="3"/>
    </row>
    <row r="410" spans="1:20" outlineLevel="1">
      <c r="A410" s="24"/>
      <c r="B410" s="46" t="s">
        <v>8</v>
      </c>
      <c r="C410" s="26"/>
      <c r="D410" s="26"/>
      <c r="E410" s="26"/>
      <c r="F410" s="26"/>
      <c r="G410" s="5"/>
      <c r="H410" s="5">
        <v>8955866</v>
      </c>
      <c r="I410" s="5"/>
      <c r="J410" s="5"/>
      <c r="K410" s="5"/>
      <c r="L410" s="5"/>
      <c r="M410" s="5"/>
      <c r="N410" s="5"/>
      <c r="O410" s="5"/>
      <c r="P410" s="5">
        <v>7118122.1200000001</v>
      </c>
      <c r="Q410" s="5"/>
      <c r="R410" s="28">
        <f t="shared" si="144"/>
        <v>79.479998025874892</v>
      </c>
      <c r="S410" s="4"/>
    </row>
    <row r="411" spans="1:20" s="14" customFormat="1" ht="45">
      <c r="A411" s="30" t="s">
        <v>73</v>
      </c>
      <c r="B411" s="73" t="s">
        <v>205</v>
      </c>
      <c r="C411" s="26"/>
      <c r="D411" s="26"/>
      <c r="E411" s="26"/>
      <c r="F411" s="26"/>
      <c r="G411" s="6">
        <v>0</v>
      </c>
      <c r="H411" s="6">
        <f>H413+H414+H415</f>
        <v>75967561.789999992</v>
      </c>
      <c r="I411" s="6">
        <f t="shared" ref="I411:P411" si="157">I413+I414+I415</f>
        <v>0</v>
      </c>
      <c r="J411" s="6">
        <f t="shared" si="157"/>
        <v>0</v>
      </c>
      <c r="K411" s="6">
        <f t="shared" si="157"/>
        <v>0</v>
      </c>
      <c r="L411" s="6">
        <f t="shared" si="157"/>
        <v>0</v>
      </c>
      <c r="M411" s="6">
        <f t="shared" si="157"/>
        <v>0</v>
      </c>
      <c r="N411" s="6">
        <f t="shared" si="157"/>
        <v>0</v>
      </c>
      <c r="O411" s="6">
        <f t="shared" si="157"/>
        <v>0</v>
      </c>
      <c r="P411" s="6">
        <f t="shared" si="157"/>
        <v>64436495.069999993</v>
      </c>
      <c r="Q411" s="6">
        <v>11190442.060000001</v>
      </c>
      <c r="R411" s="27">
        <f t="shared" si="144"/>
        <v>84.821065138465585</v>
      </c>
      <c r="S411" s="13">
        <v>0</v>
      </c>
    </row>
    <row r="412" spans="1:20">
      <c r="A412" s="30"/>
      <c r="B412" s="46" t="s">
        <v>5</v>
      </c>
      <c r="C412" s="26"/>
      <c r="D412" s="26"/>
      <c r="E412" s="26"/>
      <c r="F412" s="2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27"/>
      <c r="S412" s="4"/>
    </row>
    <row r="413" spans="1:20">
      <c r="A413" s="30"/>
      <c r="B413" s="73" t="s">
        <v>6</v>
      </c>
      <c r="C413" s="26"/>
      <c r="D413" s="26"/>
      <c r="E413" s="26"/>
      <c r="F413" s="26"/>
      <c r="G413" s="6"/>
      <c r="H413" s="6">
        <f>H418+H433+H458+H468</f>
        <v>0</v>
      </c>
      <c r="I413" s="6">
        <f t="shared" ref="I413:P415" si="158">I418+I433+I458+I468</f>
        <v>0</v>
      </c>
      <c r="J413" s="6">
        <f t="shared" si="158"/>
        <v>0</v>
      </c>
      <c r="K413" s="6">
        <f t="shared" si="158"/>
        <v>0</v>
      </c>
      <c r="L413" s="6">
        <f t="shared" si="158"/>
        <v>0</v>
      </c>
      <c r="M413" s="6">
        <f t="shared" si="158"/>
        <v>0</v>
      </c>
      <c r="N413" s="6">
        <f t="shared" si="158"/>
        <v>0</v>
      </c>
      <c r="O413" s="6">
        <f t="shared" si="158"/>
        <v>0</v>
      </c>
      <c r="P413" s="6">
        <f t="shared" si="158"/>
        <v>0</v>
      </c>
      <c r="Q413" s="6"/>
      <c r="R413" s="27">
        <v>0</v>
      </c>
      <c r="S413" s="4"/>
    </row>
    <row r="414" spans="1:20">
      <c r="A414" s="30"/>
      <c r="B414" s="73" t="s">
        <v>7</v>
      </c>
      <c r="C414" s="26"/>
      <c r="D414" s="26"/>
      <c r="E414" s="26"/>
      <c r="F414" s="26"/>
      <c r="G414" s="6"/>
      <c r="H414" s="6">
        <f>H419+H434+H459+H469</f>
        <v>0</v>
      </c>
      <c r="I414" s="6">
        <f t="shared" si="158"/>
        <v>0</v>
      </c>
      <c r="J414" s="6">
        <f t="shared" si="158"/>
        <v>0</v>
      </c>
      <c r="K414" s="6">
        <f t="shared" si="158"/>
        <v>0</v>
      </c>
      <c r="L414" s="6">
        <f t="shared" si="158"/>
        <v>0</v>
      </c>
      <c r="M414" s="6">
        <f t="shared" si="158"/>
        <v>0</v>
      </c>
      <c r="N414" s="6">
        <f t="shared" si="158"/>
        <v>0</v>
      </c>
      <c r="O414" s="6">
        <f t="shared" si="158"/>
        <v>0</v>
      </c>
      <c r="P414" s="6">
        <f t="shared" si="158"/>
        <v>0</v>
      </c>
      <c r="Q414" s="6"/>
      <c r="R414" s="27">
        <v>0</v>
      </c>
      <c r="S414" s="4"/>
    </row>
    <row r="415" spans="1:20">
      <c r="A415" s="30"/>
      <c r="B415" s="73" t="s">
        <v>8</v>
      </c>
      <c r="C415" s="26"/>
      <c r="D415" s="26"/>
      <c r="E415" s="26"/>
      <c r="F415" s="26"/>
      <c r="G415" s="6"/>
      <c r="H415" s="6">
        <f>H420+H435+H460+H470</f>
        <v>75967561.789999992</v>
      </c>
      <c r="I415" s="6">
        <f t="shared" si="158"/>
        <v>0</v>
      </c>
      <c r="J415" s="6">
        <f t="shared" si="158"/>
        <v>0</v>
      </c>
      <c r="K415" s="6">
        <f t="shared" si="158"/>
        <v>0</v>
      </c>
      <c r="L415" s="6">
        <f t="shared" si="158"/>
        <v>0</v>
      </c>
      <c r="M415" s="6">
        <f t="shared" si="158"/>
        <v>0</v>
      </c>
      <c r="N415" s="6">
        <f t="shared" si="158"/>
        <v>0</v>
      </c>
      <c r="O415" s="6">
        <f t="shared" si="158"/>
        <v>0</v>
      </c>
      <c r="P415" s="6">
        <f t="shared" si="158"/>
        <v>64436495.069999993</v>
      </c>
      <c r="Q415" s="6"/>
      <c r="R415" s="27">
        <f t="shared" si="144"/>
        <v>84.821065138465585</v>
      </c>
      <c r="S415" s="4"/>
    </row>
    <row r="416" spans="1:20" ht="77.5" outlineLevel="1">
      <c r="A416" s="24" t="s">
        <v>74</v>
      </c>
      <c r="B416" s="46" t="s">
        <v>197</v>
      </c>
      <c r="C416" s="26"/>
      <c r="D416" s="26"/>
      <c r="E416" s="26"/>
      <c r="F416" s="26"/>
      <c r="G416" s="5">
        <v>0</v>
      </c>
      <c r="H416" s="5">
        <f>H418+H419+H420</f>
        <v>28148607</v>
      </c>
      <c r="I416" s="5">
        <f t="shared" ref="I416:P416" si="159">I418+I419+I420</f>
        <v>0</v>
      </c>
      <c r="J416" s="5">
        <f t="shared" si="159"/>
        <v>0</v>
      </c>
      <c r="K416" s="5">
        <f t="shared" si="159"/>
        <v>0</v>
      </c>
      <c r="L416" s="5">
        <f t="shared" si="159"/>
        <v>0</v>
      </c>
      <c r="M416" s="5">
        <f t="shared" si="159"/>
        <v>0</v>
      </c>
      <c r="N416" s="5">
        <f t="shared" si="159"/>
        <v>0</v>
      </c>
      <c r="O416" s="5">
        <f t="shared" si="159"/>
        <v>0</v>
      </c>
      <c r="P416" s="5">
        <f t="shared" si="159"/>
        <v>22446823.48</v>
      </c>
      <c r="Q416" s="5">
        <v>28470.400000000001</v>
      </c>
      <c r="R416" s="28">
        <f t="shared" si="144"/>
        <v>79.743994010076591</v>
      </c>
      <c r="S416" s="4">
        <v>0</v>
      </c>
    </row>
    <row r="417" spans="1:19" outlineLevel="1">
      <c r="A417" s="24"/>
      <c r="B417" s="46" t="s">
        <v>5</v>
      </c>
      <c r="C417" s="26"/>
      <c r="D417" s="26"/>
      <c r="E417" s="26"/>
      <c r="F417" s="26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28"/>
      <c r="S417" s="4"/>
    </row>
    <row r="418" spans="1:19" outlineLevel="1">
      <c r="A418" s="24"/>
      <c r="B418" s="46" t="s">
        <v>6</v>
      </c>
      <c r="C418" s="26"/>
      <c r="D418" s="26"/>
      <c r="E418" s="26"/>
      <c r="F418" s="26"/>
      <c r="G418" s="5"/>
      <c r="H418" s="5">
        <f>H423+H433</f>
        <v>0</v>
      </c>
      <c r="I418" s="5">
        <f t="shared" ref="I418:P419" si="160">I423+I433</f>
        <v>0</v>
      </c>
      <c r="J418" s="5">
        <f t="shared" si="160"/>
        <v>0</v>
      </c>
      <c r="K418" s="5">
        <f t="shared" si="160"/>
        <v>0</v>
      </c>
      <c r="L418" s="5">
        <f t="shared" si="160"/>
        <v>0</v>
      </c>
      <c r="M418" s="5">
        <f t="shared" si="160"/>
        <v>0</v>
      </c>
      <c r="N418" s="5">
        <f t="shared" si="160"/>
        <v>0</v>
      </c>
      <c r="O418" s="5">
        <f t="shared" si="160"/>
        <v>0</v>
      </c>
      <c r="P418" s="5">
        <f t="shared" si="160"/>
        <v>0</v>
      </c>
      <c r="Q418" s="5"/>
      <c r="R418" s="28">
        <v>0</v>
      </c>
      <c r="S418" s="4"/>
    </row>
    <row r="419" spans="1:19" outlineLevel="1">
      <c r="A419" s="24"/>
      <c r="B419" s="46" t="s">
        <v>7</v>
      </c>
      <c r="C419" s="26"/>
      <c r="D419" s="26"/>
      <c r="E419" s="26"/>
      <c r="F419" s="26"/>
      <c r="G419" s="5"/>
      <c r="H419" s="5">
        <f t="shared" ref="H419" si="161">H424+H434</f>
        <v>0</v>
      </c>
      <c r="I419" s="5"/>
      <c r="J419" s="5"/>
      <c r="K419" s="5"/>
      <c r="L419" s="5"/>
      <c r="M419" s="5"/>
      <c r="N419" s="5"/>
      <c r="O419" s="5"/>
      <c r="P419" s="5">
        <f t="shared" si="160"/>
        <v>0</v>
      </c>
      <c r="Q419" s="5"/>
      <c r="R419" s="28">
        <v>0</v>
      </c>
      <c r="S419" s="4"/>
    </row>
    <row r="420" spans="1:19" outlineLevel="1">
      <c r="A420" s="24"/>
      <c r="B420" s="46" t="s">
        <v>8</v>
      </c>
      <c r="C420" s="26"/>
      <c r="D420" s="26"/>
      <c r="E420" s="26"/>
      <c r="F420" s="26"/>
      <c r="G420" s="5"/>
      <c r="H420" s="5">
        <f>H425+H430</f>
        <v>28148607</v>
      </c>
      <c r="I420" s="5">
        <f t="shared" ref="I420:P420" si="162">I425+I430</f>
        <v>0</v>
      </c>
      <c r="J420" s="5">
        <f t="shared" si="162"/>
        <v>0</v>
      </c>
      <c r="K420" s="5">
        <f t="shared" si="162"/>
        <v>0</v>
      </c>
      <c r="L420" s="5">
        <f t="shared" si="162"/>
        <v>0</v>
      </c>
      <c r="M420" s="5">
        <f t="shared" si="162"/>
        <v>0</v>
      </c>
      <c r="N420" s="5">
        <f t="shared" si="162"/>
        <v>0</v>
      </c>
      <c r="O420" s="5">
        <f t="shared" si="162"/>
        <v>0</v>
      </c>
      <c r="P420" s="5">
        <f t="shared" si="162"/>
        <v>22446823.48</v>
      </c>
      <c r="Q420" s="5"/>
      <c r="R420" s="28">
        <f t="shared" si="144"/>
        <v>79.743994010076591</v>
      </c>
      <c r="S420" s="4"/>
    </row>
    <row r="421" spans="1:19" ht="93" outlineLevel="1">
      <c r="A421" s="24"/>
      <c r="B421" s="45" t="s">
        <v>88</v>
      </c>
      <c r="C421" s="26"/>
      <c r="D421" s="26"/>
      <c r="E421" s="26"/>
      <c r="F421" s="26"/>
      <c r="G421" s="5"/>
      <c r="H421" s="5">
        <f>H423+H424+H425</f>
        <v>267294</v>
      </c>
      <c r="I421" s="5">
        <f t="shared" ref="I421:O421" si="163">I423+I424+I425</f>
        <v>0</v>
      </c>
      <c r="J421" s="5">
        <f t="shared" si="163"/>
        <v>0</v>
      </c>
      <c r="K421" s="5">
        <f t="shared" si="163"/>
        <v>0</v>
      </c>
      <c r="L421" s="5">
        <f t="shared" si="163"/>
        <v>0</v>
      </c>
      <c r="M421" s="5">
        <f t="shared" si="163"/>
        <v>0</v>
      </c>
      <c r="N421" s="5">
        <f t="shared" si="163"/>
        <v>0</v>
      </c>
      <c r="O421" s="5">
        <f t="shared" si="163"/>
        <v>0</v>
      </c>
      <c r="P421" s="5">
        <f>P423+P424+P425</f>
        <v>63823.48</v>
      </c>
      <c r="Q421" s="6">
        <v>41189.14</v>
      </c>
      <c r="R421" s="28">
        <f t="shared" si="144"/>
        <v>23.877632868676439</v>
      </c>
      <c r="S421" s="4"/>
    </row>
    <row r="422" spans="1:19" outlineLevel="1">
      <c r="A422" s="24"/>
      <c r="B422" s="46" t="s">
        <v>5</v>
      </c>
      <c r="C422" s="26"/>
      <c r="D422" s="26"/>
      <c r="E422" s="26"/>
      <c r="F422" s="26"/>
      <c r="G422" s="5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28"/>
      <c r="S422" s="4"/>
    </row>
    <row r="423" spans="1:19" outlineLevel="1">
      <c r="A423" s="24"/>
      <c r="B423" s="46" t="s">
        <v>6</v>
      </c>
      <c r="C423" s="26"/>
      <c r="D423" s="26"/>
      <c r="E423" s="26"/>
      <c r="F423" s="26"/>
      <c r="G423" s="5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28"/>
      <c r="S423" s="4"/>
    </row>
    <row r="424" spans="1:19" outlineLevel="1">
      <c r="A424" s="24"/>
      <c r="B424" s="46" t="s">
        <v>7</v>
      </c>
      <c r="C424" s="26"/>
      <c r="D424" s="26"/>
      <c r="E424" s="26"/>
      <c r="F424" s="26"/>
      <c r="G424" s="5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28"/>
      <c r="S424" s="4"/>
    </row>
    <row r="425" spans="1:19" outlineLevel="1">
      <c r="A425" s="24"/>
      <c r="B425" s="46" t="s">
        <v>8</v>
      </c>
      <c r="C425" s="26"/>
      <c r="D425" s="26"/>
      <c r="E425" s="26"/>
      <c r="F425" s="26"/>
      <c r="G425" s="5"/>
      <c r="H425" s="5">
        <v>267294</v>
      </c>
      <c r="I425" s="6"/>
      <c r="J425" s="6"/>
      <c r="K425" s="6"/>
      <c r="L425" s="6"/>
      <c r="M425" s="6"/>
      <c r="N425" s="6"/>
      <c r="O425" s="6"/>
      <c r="P425" s="5">
        <v>63823.48</v>
      </c>
      <c r="Q425" s="6"/>
      <c r="R425" s="28">
        <f t="shared" si="144"/>
        <v>23.877632868676439</v>
      </c>
      <c r="S425" s="4"/>
    </row>
    <row r="426" spans="1:19" ht="31" outlineLevel="1">
      <c r="A426" s="24"/>
      <c r="B426" s="42" t="s">
        <v>149</v>
      </c>
      <c r="C426" s="26"/>
      <c r="D426" s="26"/>
      <c r="E426" s="26"/>
      <c r="F426" s="26"/>
      <c r="G426" s="5"/>
      <c r="H426" s="5">
        <f>H428+H429+H430</f>
        <v>27881313</v>
      </c>
      <c r="I426" s="5">
        <f t="shared" ref="I426:O426" si="164">I428+I429+I430</f>
        <v>0</v>
      </c>
      <c r="J426" s="5">
        <f t="shared" si="164"/>
        <v>0</v>
      </c>
      <c r="K426" s="5">
        <f t="shared" si="164"/>
        <v>0</v>
      </c>
      <c r="L426" s="5">
        <f t="shared" si="164"/>
        <v>0</v>
      </c>
      <c r="M426" s="5">
        <f t="shared" si="164"/>
        <v>0</v>
      </c>
      <c r="N426" s="5">
        <f t="shared" si="164"/>
        <v>0</v>
      </c>
      <c r="O426" s="5">
        <f t="shared" si="164"/>
        <v>0</v>
      </c>
      <c r="P426" s="5">
        <f>P428+P429+P430</f>
        <v>22383000</v>
      </c>
      <c r="Q426" s="6">
        <v>41189.14</v>
      </c>
      <c r="R426" s="28">
        <f t="shared" si="144"/>
        <v>80.279576503445156</v>
      </c>
      <c r="S426" s="4"/>
    </row>
    <row r="427" spans="1:19" outlineLevel="1">
      <c r="A427" s="24"/>
      <c r="B427" s="46" t="s">
        <v>5</v>
      </c>
      <c r="C427" s="26"/>
      <c r="D427" s="26"/>
      <c r="E427" s="26"/>
      <c r="F427" s="26"/>
      <c r="G427" s="5"/>
      <c r="H427" s="5"/>
      <c r="I427" s="6"/>
      <c r="J427" s="6"/>
      <c r="K427" s="6"/>
      <c r="L427" s="6"/>
      <c r="M427" s="6"/>
      <c r="N427" s="6"/>
      <c r="O427" s="6"/>
      <c r="P427" s="5"/>
      <c r="Q427" s="6"/>
      <c r="R427" s="28"/>
      <c r="S427" s="4"/>
    </row>
    <row r="428" spans="1:19" outlineLevel="1">
      <c r="A428" s="24"/>
      <c r="B428" s="46" t="s">
        <v>6</v>
      </c>
      <c r="C428" s="26"/>
      <c r="D428" s="26"/>
      <c r="E428" s="26"/>
      <c r="F428" s="26"/>
      <c r="G428" s="5"/>
      <c r="H428" s="5"/>
      <c r="I428" s="6"/>
      <c r="J428" s="6"/>
      <c r="K428" s="6"/>
      <c r="L428" s="6"/>
      <c r="M428" s="6"/>
      <c r="N428" s="6"/>
      <c r="O428" s="6"/>
      <c r="P428" s="5"/>
      <c r="Q428" s="6"/>
      <c r="R428" s="28"/>
      <c r="S428" s="4"/>
    </row>
    <row r="429" spans="1:19" outlineLevel="1">
      <c r="A429" s="24"/>
      <c r="B429" s="46" t="s">
        <v>7</v>
      </c>
      <c r="C429" s="26"/>
      <c r="D429" s="26"/>
      <c r="E429" s="26"/>
      <c r="F429" s="26"/>
      <c r="G429" s="5"/>
      <c r="H429" s="5"/>
      <c r="I429" s="6"/>
      <c r="J429" s="6"/>
      <c r="K429" s="6"/>
      <c r="L429" s="6"/>
      <c r="M429" s="6"/>
      <c r="N429" s="6"/>
      <c r="O429" s="6"/>
      <c r="P429" s="5"/>
      <c r="Q429" s="6"/>
      <c r="R429" s="28"/>
      <c r="S429" s="4"/>
    </row>
    <row r="430" spans="1:19" outlineLevel="1">
      <c r="A430" s="24"/>
      <c r="B430" s="46" t="s">
        <v>8</v>
      </c>
      <c r="C430" s="26"/>
      <c r="D430" s="26"/>
      <c r="E430" s="26"/>
      <c r="F430" s="26"/>
      <c r="G430" s="5"/>
      <c r="H430" s="5">
        <v>27881313</v>
      </c>
      <c r="I430" s="6"/>
      <c r="J430" s="6"/>
      <c r="K430" s="6"/>
      <c r="L430" s="6"/>
      <c r="M430" s="6"/>
      <c r="N430" s="6"/>
      <c r="O430" s="6"/>
      <c r="P430" s="5">
        <v>22383000</v>
      </c>
      <c r="Q430" s="6"/>
      <c r="R430" s="28">
        <f t="shared" si="144"/>
        <v>80.279576503445156</v>
      </c>
      <c r="S430" s="4"/>
    </row>
    <row r="431" spans="1:19" ht="18" customHeight="1" outlineLevel="1">
      <c r="A431" s="24" t="s">
        <v>81</v>
      </c>
      <c r="B431" s="46" t="s">
        <v>150</v>
      </c>
      <c r="C431" s="26"/>
      <c r="D431" s="26"/>
      <c r="E431" s="26"/>
      <c r="F431" s="26"/>
      <c r="G431" s="5">
        <v>0</v>
      </c>
      <c r="H431" s="5">
        <f>H433+H434+H435</f>
        <v>30074000</v>
      </c>
      <c r="I431" s="5">
        <f t="shared" ref="I431:P431" si="165">I433+I434+I435</f>
        <v>0</v>
      </c>
      <c r="J431" s="5">
        <f t="shared" si="165"/>
        <v>0</v>
      </c>
      <c r="K431" s="5">
        <f t="shared" si="165"/>
        <v>0</v>
      </c>
      <c r="L431" s="5">
        <f t="shared" si="165"/>
        <v>0</v>
      </c>
      <c r="M431" s="5">
        <f t="shared" si="165"/>
        <v>0</v>
      </c>
      <c r="N431" s="5">
        <f t="shared" si="165"/>
        <v>0</v>
      </c>
      <c r="O431" s="5">
        <f t="shared" si="165"/>
        <v>0</v>
      </c>
      <c r="P431" s="5">
        <f t="shared" si="165"/>
        <v>27027040.68</v>
      </c>
      <c r="Q431" s="5">
        <v>4196500</v>
      </c>
      <c r="R431" s="28">
        <f t="shared" si="144"/>
        <v>89.86846006517257</v>
      </c>
      <c r="S431" s="4">
        <v>0</v>
      </c>
    </row>
    <row r="432" spans="1:19" outlineLevel="1">
      <c r="A432" s="24"/>
      <c r="B432" s="46" t="s">
        <v>5</v>
      </c>
      <c r="C432" s="26"/>
      <c r="D432" s="26"/>
      <c r="E432" s="26"/>
      <c r="F432" s="26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28"/>
      <c r="S432" s="4"/>
    </row>
    <row r="433" spans="1:19" outlineLevel="1">
      <c r="A433" s="24"/>
      <c r="B433" s="46" t="s">
        <v>6</v>
      </c>
      <c r="C433" s="26"/>
      <c r="D433" s="26"/>
      <c r="E433" s="26"/>
      <c r="F433" s="26"/>
      <c r="G433" s="5"/>
      <c r="H433" s="5">
        <f>H438+H443+H448+H453</f>
        <v>0</v>
      </c>
      <c r="I433" s="5">
        <f t="shared" ref="I433:P434" si="166">I438+I443+I448+I453</f>
        <v>0</v>
      </c>
      <c r="J433" s="5">
        <f t="shared" si="166"/>
        <v>0</v>
      </c>
      <c r="K433" s="5">
        <f t="shared" si="166"/>
        <v>0</v>
      </c>
      <c r="L433" s="5">
        <f t="shared" si="166"/>
        <v>0</v>
      </c>
      <c r="M433" s="5">
        <f t="shared" si="166"/>
        <v>0</v>
      </c>
      <c r="N433" s="5">
        <f t="shared" si="166"/>
        <v>0</v>
      </c>
      <c r="O433" s="5">
        <f t="shared" si="166"/>
        <v>0</v>
      </c>
      <c r="P433" s="5">
        <f t="shared" si="166"/>
        <v>0</v>
      </c>
      <c r="Q433" s="5"/>
      <c r="R433" s="28">
        <v>0</v>
      </c>
      <c r="S433" s="4"/>
    </row>
    <row r="434" spans="1:19" outlineLevel="1">
      <c r="A434" s="24"/>
      <c r="B434" s="46" t="s">
        <v>7</v>
      </c>
      <c r="C434" s="26"/>
      <c r="D434" s="26"/>
      <c r="E434" s="26"/>
      <c r="F434" s="26"/>
      <c r="G434" s="5"/>
      <c r="H434" s="5">
        <f t="shared" ref="H434:P435" si="167">H439+H444+H449+H454</f>
        <v>0</v>
      </c>
      <c r="I434" s="5"/>
      <c r="J434" s="5"/>
      <c r="K434" s="5"/>
      <c r="L434" s="5"/>
      <c r="M434" s="5"/>
      <c r="N434" s="5"/>
      <c r="O434" s="5"/>
      <c r="P434" s="5">
        <f t="shared" si="166"/>
        <v>0</v>
      </c>
      <c r="Q434" s="5"/>
      <c r="R434" s="28">
        <v>0</v>
      </c>
      <c r="S434" s="4"/>
    </row>
    <row r="435" spans="1:19" outlineLevel="1">
      <c r="A435" s="24"/>
      <c r="B435" s="46" t="s">
        <v>8</v>
      </c>
      <c r="C435" s="26"/>
      <c r="D435" s="26"/>
      <c r="E435" s="26"/>
      <c r="F435" s="26"/>
      <c r="G435" s="5"/>
      <c r="H435" s="5">
        <f>H440+H445+H450+H455</f>
        <v>30074000</v>
      </c>
      <c r="I435" s="5">
        <f t="shared" si="167"/>
        <v>0</v>
      </c>
      <c r="J435" s="5">
        <f t="shared" si="167"/>
        <v>0</v>
      </c>
      <c r="K435" s="5">
        <f t="shared" si="167"/>
        <v>0</v>
      </c>
      <c r="L435" s="5">
        <f t="shared" si="167"/>
        <v>0</v>
      </c>
      <c r="M435" s="5">
        <f t="shared" si="167"/>
        <v>0</v>
      </c>
      <c r="N435" s="5">
        <f t="shared" si="167"/>
        <v>0</v>
      </c>
      <c r="O435" s="5">
        <f t="shared" si="167"/>
        <v>0</v>
      </c>
      <c r="P435" s="5">
        <f t="shared" si="167"/>
        <v>27027040.68</v>
      </c>
      <c r="Q435" s="5"/>
      <c r="R435" s="28">
        <f t="shared" si="144"/>
        <v>89.86846006517257</v>
      </c>
      <c r="S435" s="4"/>
    </row>
    <row r="436" spans="1:19" ht="31" outlineLevel="1">
      <c r="A436" s="24"/>
      <c r="B436" s="45" t="s">
        <v>89</v>
      </c>
      <c r="C436" s="26"/>
      <c r="D436" s="26"/>
      <c r="E436" s="26"/>
      <c r="F436" s="26"/>
      <c r="G436" s="5"/>
      <c r="H436" s="5">
        <f>H438+H439+H440</f>
        <v>29472000</v>
      </c>
      <c r="I436" s="5">
        <f t="shared" ref="I436:O436" si="168">I438+I439+I440</f>
        <v>0</v>
      </c>
      <c r="J436" s="5">
        <f t="shared" si="168"/>
        <v>0</v>
      </c>
      <c r="K436" s="5">
        <f t="shared" si="168"/>
        <v>0</v>
      </c>
      <c r="L436" s="5">
        <f t="shared" si="168"/>
        <v>0</v>
      </c>
      <c r="M436" s="5">
        <f t="shared" si="168"/>
        <v>0</v>
      </c>
      <c r="N436" s="5">
        <f t="shared" si="168"/>
        <v>0</v>
      </c>
      <c r="O436" s="5">
        <f t="shared" si="168"/>
        <v>0</v>
      </c>
      <c r="P436" s="5">
        <f>P438+P439+P440</f>
        <v>26808376.23</v>
      </c>
      <c r="Q436" s="6">
        <v>41189.14</v>
      </c>
      <c r="R436" s="28">
        <f t="shared" si="144"/>
        <v>90.962188619706836</v>
      </c>
      <c r="S436" s="4"/>
    </row>
    <row r="437" spans="1:19" outlineLevel="1">
      <c r="A437" s="24"/>
      <c r="B437" s="46" t="s">
        <v>5</v>
      </c>
      <c r="C437" s="26"/>
      <c r="D437" s="26"/>
      <c r="E437" s="26"/>
      <c r="F437" s="26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28"/>
      <c r="S437" s="4"/>
    </row>
    <row r="438" spans="1:19" outlineLevel="1">
      <c r="A438" s="24"/>
      <c r="B438" s="46" t="s">
        <v>6</v>
      </c>
      <c r="C438" s="26"/>
      <c r="D438" s="26"/>
      <c r="E438" s="26"/>
      <c r="F438" s="26"/>
      <c r="G438" s="5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28"/>
      <c r="S438" s="4"/>
    </row>
    <row r="439" spans="1:19" outlineLevel="1">
      <c r="A439" s="24"/>
      <c r="B439" s="46" t="s">
        <v>7</v>
      </c>
      <c r="C439" s="26"/>
      <c r="D439" s="26"/>
      <c r="E439" s="26"/>
      <c r="F439" s="26"/>
      <c r="G439" s="5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28"/>
      <c r="S439" s="4"/>
    </row>
    <row r="440" spans="1:19" outlineLevel="1">
      <c r="A440" s="24"/>
      <c r="B440" s="46" t="s">
        <v>8</v>
      </c>
      <c r="C440" s="26"/>
      <c r="D440" s="26"/>
      <c r="E440" s="26"/>
      <c r="F440" s="26"/>
      <c r="G440" s="5"/>
      <c r="H440" s="5">
        <v>29472000</v>
      </c>
      <c r="I440" s="6"/>
      <c r="J440" s="6"/>
      <c r="K440" s="6"/>
      <c r="L440" s="6"/>
      <c r="M440" s="6"/>
      <c r="N440" s="6"/>
      <c r="O440" s="6"/>
      <c r="P440" s="5">
        <v>26808376.23</v>
      </c>
      <c r="Q440" s="6"/>
      <c r="R440" s="28">
        <f t="shared" si="144"/>
        <v>90.962188619706836</v>
      </c>
      <c r="S440" s="4"/>
    </row>
    <row r="441" spans="1:19" ht="38.25" customHeight="1" outlineLevel="1">
      <c r="A441" s="24"/>
      <c r="B441" s="42" t="s">
        <v>151</v>
      </c>
      <c r="C441" s="26"/>
      <c r="D441" s="26"/>
      <c r="E441" s="26"/>
      <c r="F441" s="26"/>
      <c r="G441" s="5"/>
      <c r="H441" s="5">
        <f>H443+H444+H445</f>
        <v>77500</v>
      </c>
      <c r="I441" s="5">
        <f t="shared" ref="I441:O441" si="169">I443+I444+I445</f>
        <v>0</v>
      </c>
      <c r="J441" s="5">
        <f t="shared" si="169"/>
        <v>0</v>
      </c>
      <c r="K441" s="5">
        <f t="shared" si="169"/>
        <v>0</v>
      </c>
      <c r="L441" s="5">
        <f t="shared" si="169"/>
        <v>0</v>
      </c>
      <c r="M441" s="5">
        <f t="shared" si="169"/>
        <v>0</v>
      </c>
      <c r="N441" s="5">
        <f t="shared" si="169"/>
        <v>0</v>
      </c>
      <c r="O441" s="5">
        <f t="shared" si="169"/>
        <v>0</v>
      </c>
      <c r="P441" s="5">
        <f>P443+P444+P445</f>
        <v>68000</v>
      </c>
      <c r="Q441" s="6">
        <v>41189.14</v>
      </c>
      <c r="R441" s="28">
        <f t="shared" si="144"/>
        <v>87.741935483870975</v>
      </c>
      <c r="S441" s="4"/>
    </row>
    <row r="442" spans="1:19" outlineLevel="1">
      <c r="A442" s="24"/>
      <c r="B442" s="46" t="s">
        <v>5</v>
      </c>
      <c r="C442" s="26"/>
      <c r="D442" s="26"/>
      <c r="E442" s="26"/>
      <c r="F442" s="26"/>
      <c r="G442" s="5"/>
      <c r="H442" s="5"/>
      <c r="I442" s="6"/>
      <c r="J442" s="6"/>
      <c r="K442" s="6"/>
      <c r="L442" s="6"/>
      <c r="M442" s="6"/>
      <c r="N442" s="6"/>
      <c r="O442" s="6"/>
      <c r="P442" s="5"/>
      <c r="Q442" s="6"/>
      <c r="R442" s="28"/>
      <c r="S442" s="4"/>
    </row>
    <row r="443" spans="1:19" outlineLevel="1">
      <c r="A443" s="24"/>
      <c r="B443" s="46" t="s">
        <v>6</v>
      </c>
      <c r="C443" s="26"/>
      <c r="D443" s="26"/>
      <c r="E443" s="26"/>
      <c r="F443" s="26"/>
      <c r="G443" s="5"/>
      <c r="H443" s="5"/>
      <c r="I443" s="6"/>
      <c r="J443" s="6"/>
      <c r="K443" s="6"/>
      <c r="L443" s="6"/>
      <c r="M443" s="6"/>
      <c r="N443" s="6"/>
      <c r="O443" s="6"/>
      <c r="P443" s="5"/>
      <c r="Q443" s="6"/>
      <c r="R443" s="28"/>
      <c r="S443" s="4"/>
    </row>
    <row r="444" spans="1:19" outlineLevel="1">
      <c r="A444" s="24"/>
      <c r="B444" s="46" t="s">
        <v>7</v>
      </c>
      <c r="C444" s="26"/>
      <c r="D444" s="26"/>
      <c r="E444" s="26"/>
      <c r="F444" s="26"/>
      <c r="G444" s="5"/>
      <c r="H444" s="5"/>
      <c r="I444" s="6"/>
      <c r="J444" s="6"/>
      <c r="K444" s="6"/>
      <c r="L444" s="6"/>
      <c r="M444" s="6"/>
      <c r="N444" s="6"/>
      <c r="O444" s="6"/>
      <c r="P444" s="5"/>
      <c r="Q444" s="6"/>
      <c r="R444" s="28"/>
      <c r="S444" s="4"/>
    </row>
    <row r="445" spans="1:19" outlineLevel="1">
      <c r="A445" s="24"/>
      <c r="B445" s="46" t="s">
        <v>8</v>
      </c>
      <c r="C445" s="26"/>
      <c r="D445" s="26"/>
      <c r="E445" s="26"/>
      <c r="F445" s="26"/>
      <c r="G445" s="5"/>
      <c r="H445" s="5">
        <v>77500</v>
      </c>
      <c r="I445" s="6"/>
      <c r="J445" s="6"/>
      <c r="K445" s="6"/>
      <c r="L445" s="6"/>
      <c r="M445" s="6"/>
      <c r="N445" s="6"/>
      <c r="O445" s="6"/>
      <c r="P445" s="5">
        <v>68000</v>
      </c>
      <c r="Q445" s="6"/>
      <c r="R445" s="28">
        <f t="shared" ref="R445:R526" si="170">P445/H445*100</f>
        <v>87.741935483870975</v>
      </c>
      <c r="S445" s="4"/>
    </row>
    <row r="446" spans="1:19" ht="62" outlineLevel="1">
      <c r="A446" s="24"/>
      <c r="B446" s="76" t="s">
        <v>90</v>
      </c>
      <c r="C446" s="26"/>
      <c r="D446" s="26"/>
      <c r="E446" s="26"/>
      <c r="F446" s="26"/>
      <c r="G446" s="5"/>
      <c r="H446" s="5">
        <f>H448+H449+H450</f>
        <v>143500</v>
      </c>
      <c r="I446" s="5">
        <f t="shared" ref="I446:O446" si="171">I448+I449+I450</f>
        <v>0</v>
      </c>
      <c r="J446" s="5">
        <f t="shared" si="171"/>
        <v>0</v>
      </c>
      <c r="K446" s="5">
        <f t="shared" si="171"/>
        <v>0</v>
      </c>
      <c r="L446" s="5">
        <f t="shared" si="171"/>
        <v>0</v>
      </c>
      <c r="M446" s="5">
        <f t="shared" si="171"/>
        <v>0</v>
      </c>
      <c r="N446" s="5">
        <f t="shared" si="171"/>
        <v>0</v>
      </c>
      <c r="O446" s="5">
        <f t="shared" si="171"/>
        <v>0</v>
      </c>
      <c r="P446" s="5">
        <f>P448+P449+P450</f>
        <v>28320</v>
      </c>
      <c r="Q446" s="6">
        <v>41189.14</v>
      </c>
      <c r="R446" s="28">
        <f t="shared" si="170"/>
        <v>19.73519163763066</v>
      </c>
      <c r="S446" s="4"/>
    </row>
    <row r="447" spans="1:19" outlineLevel="1">
      <c r="A447" s="24"/>
      <c r="B447" s="46" t="s">
        <v>5</v>
      </c>
      <c r="C447" s="26"/>
      <c r="D447" s="26"/>
      <c r="E447" s="26"/>
      <c r="F447" s="26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28"/>
      <c r="S447" s="4"/>
    </row>
    <row r="448" spans="1:19" outlineLevel="1">
      <c r="A448" s="24"/>
      <c r="B448" s="46" t="s">
        <v>6</v>
      </c>
      <c r="C448" s="26"/>
      <c r="D448" s="26"/>
      <c r="E448" s="26"/>
      <c r="F448" s="26"/>
      <c r="G448" s="5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28"/>
      <c r="S448" s="4"/>
    </row>
    <row r="449" spans="1:19" outlineLevel="1">
      <c r="A449" s="24"/>
      <c r="B449" s="46" t="s">
        <v>7</v>
      </c>
      <c r="C449" s="26"/>
      <c r="D449" s="26"/>
      <c r="E449" s="26"/>
      <c r="F449" s="26"/>
      <c r="G449" s="5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28"/>
      <c r="S449" s="4"/>
    </row>
    <row r="450" spans="1:19" outlineLevel="1">
      <c r="A450" s="24"/>
      <c r="B450" s="46" t="s">
        <v>8</v>
      </c>
      <c r="C450" s="26"/>
      <c r="D450" s="26"/>
      <c r="E450" s="26"/>
      <c r="F450" s="26"/>
      <c r="G450" s="5"/>
      <c r="H450" s="5">
        <v>143500</v>
      </c>
      <c r="I450" s="6"/>
      <c r="J450" s="6"/>
      <c r="K450" s="6"/>
      <c r="L450" s="6"/>
      <c r="M450" s="6"/>
      <c r="N450" s="6"/>
      <c r="O450" s="6"/>
      <c r="P450" s="5">
        <v>28320</v>
      </c>
      <c r="Q450" s="6"/>
      <c r="R450" s="28">
        <f t="shared" si="170"/>
        <v>19.73519163763066</v>
      </c>
      <c r="S450" s="4"/>
    </row>
    <row r="451" spans="1:19" ht="46.5" outlineLevel="1">
      <c r="A451" s="24"/>
      <c r="B451" s="45" t="s">
        <v>178</v>
      </c>
      <c r="C451" s="26"/>
      <c r="D451" s="26"/>
      <c r="E451" s="26"/>
      <c r="F451" s="26"/>
      <c r="G451" s="5"/>
      <c r="H451" s="5">
        <f>H453+H454+H455</f>
        <v>381000</v>
      </c>
      <c r="I451" s="5">
        <f t="shared" ref="I451:O451" si="172">I453+I454+I455</f>
        <v>0</v>
      </c>
      <c r="J451" s="5">
        <f t="shared" si="172"/>
        <v>0</v>
      </c>
      <c r="K451" s="5">
        <f t="shared" si="172"/>
        <v>0</v>
      </c>
      <c r="L451" s="5">
        <f t="shared" si="172"/>
        <v>0</v>
      </c>
      <c r="M451" s="5">
        <f t="shared" si="172"/>
        <v>0</v>
      </c>
      <c r="N451" s="5">
        <f t="shared" si="172"/>
        <v>0</v>
      </c>
      <c r="O451" s="5">
        <f t="shared" si="172"/>
        <v>0</v>
      </c>
      <c r="P451" s="5">
        <f>P453+P454+P455</f>
        <v>122344.45</v>
      </c>
      <c r="Q451" s="6">
        <v>41189.14</v>
      </c>
      <c r="R451" s="28">
        <f t="shared" si="170"/>
        <v>32.111404199475061</v>
      </c>
      <c r="S451" s="4"/>
    </row>
    <row r="452" spans="1:19" outlineLevel="1">
      <c r="A452" s="24"/>
      <c r="B452" s="46" t="s">
        <v>5</v>
      </c>
      <c r="C452" s="26"/>
      <c r="D452" s="26"/>
      <c r="E452" s="26"/>
      <c r="F452" s="26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28"/>
      <c r="S452" s="4"/>
    </row>
    <row r="453" spans="1:19" outlineLevel="1">
      <c r="A453" s="24"/>
      <c r="B453" s="46" t="s">
        <v>6</v>
      </c>
      <c r="C453" s="26"/>
      <c r="D453" s="26"/>
      <c r="E453" s="26"/>
      <c r="F453" s="26"/>
      <c r="G453" s="5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28"/>
      <c r="S453" s="4"/>
    </row>
    <row r="454" spans="1:19" outlineLevel="1">
      <c r="A454" s="24"/>
      <c r="B454" s="46" t="s">
        <v>7</v>
      </c>
      <c r="C454" s="26"/>
      <c r="D454" s="26"/>
      <c r="E454" s="26"/>
      <c r="F454" s="26"/>
      <c r="G454" s="5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28"/>
      <c r="S454" s="4"/>
    </row>
    <row r="455" spans="1:19" outlineLevel="1">
      <c r="A455" s="24"/>
      <c r="B455" s="46" t="s">
        <v>8</v>
      </c>
      <c r="C455" s="26"/>
      <c r="D455" s="26"/>
      <c r="E455" s="26"/>
      <c r="F455" s="26"/>
      <c r="G455" s="5"/>
      <c r="H455" s="5">
        <v>381000</v>
      </c>
      <c r="I455" s="6"/>
      <c r="J455" s="6"/>
      <c r="K455" s="6"/>
      <c r="L455" s="6"/>
      <c r="M455" s="6"/>
      <c r="N455" s="6"/>
      <c r="O455" s="6"/>
      <c r="P455" s="5">
        <v>122344.45</v>
      </c>
      <c r="Q455" s="6"/>
      <c r="R455" s="28">
        <f t="shared" si="170"/>
        <v>32.111404199475061</v>
      </c>
      <c r="S455" s="4"/>
    </row>
    <row r="456" spans="1:19" ht="33.75" customHeight="1" outlineLevel="1">
      <c r="A456" s="24" t="s">
        <v>152</v>
      </c>
      <c r="B456" s="46" t="s">
        <v>91</v>
      </c>
      <c r="C456" s="26"/>
      <c r="D456" s="26"/>
      <c r="E456" s="26"/>
      <c r="F456" s="26"/>
      <c r="G456" s="5">
        <v>0</v>
      </c>
      <c r="H456" s="5">
        <f>H458+H459+H460</f>
        <v>1020000</v>
      </c>
      <c r="I456" s="5">
        <f t="shared" ref="I456:P456" si="173">I458+I459+I460</f>
        <v>0</v>
      </c>
      <c r="J456" s="5">
        <f t="shared" si="173"/>
        <v>0</v>
      </c>
      <c r="K456" s="5">
        <f t="shared" si="173"/>
        <v>0</v>
      </c>
      <c r="L456" s="5">
        <f t="shared" si="173"/>
        <v>0</v>
      </c>
      <c r="M456" s="5">
        <f t="shared" si="173"/>
        <v>0</v>
      </c>
      <c r="N456" s="5">
        <f t="shared" si="173"/>
        <v>0</v>
      </c>
      <c r="O456" s="5">
        <f t="shared" si="173"/>
        <v>0</v>
      </c>
      <c r="P456" s="5">
        <f t="shared" si="173"/>
        <v>840050</v>
      </c>
      <c r="Q456" s="5">
        <v>4196500</v>
      </c>
      <c r="R456" s="28">
        <f t="shared" si="170"/>
        <v>82.357843137254903</v>
      </c>
      <c r="S456" s="4"/>
    </row>
    <row r="457" spans="1:19" outlineLevel="1">
      <c r="A457" s="24"/>
      <c r="B457" s="46" t="s">
        <v>5</v>
      </c>
      <c r="C457" s="26"/>
      <c r="D457" s="26"/>
      <c r="E457" s="26"/>
      <c r="F457" s="26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28"/>
      <c r="S457" s="4"/>
    </row>
    <row r="458" spans="1:19" outlineLevel="1">
      <c r="A458" s="24"/>
      <c r="B458" s="46" t="s">
        <v>6</v>
      </c>
      <c r="C458" s="26"/>
      <c r="D458" s="26"/>
      <c r="E458" s="26"/>
      <c r="F458" s="26"/>
      <c r="G458" s="5"/>
      <c r="H458" s="5">
        <f>H463</f>
        <v>0</v>
      </c>
      <c r="I458" s="5">
        <f t="shared" ref="I458:P459" si="174">I463</f>
        <v>0</v>
      </c>
      <c r="J458" s="5">
        <f t="shared" si="174"/>
        <v>0</v>
      </c>
      <c r="K458" s="5">
        <f t="shared" si="174"/>
        <v>0</v>
      </c>
      <c r="L458" s="5">
        <f t="shared" si="174"/>
        <v>0</v>
      </c>
      <c r="M458" s="5">
        <f t="shared" si="174"/>
        <v>0</v>
      </c>
      <c r="N458" s="5">
        <f t="shared" si="174"/>
        <v>0</v>
      </c>
      <c r="O458" s="5">
        <f t="shared" si="174"/>
        <v>0</v>
      </c>
      <c r="P458" s="5">
        <f t="shared" si="174"/>
        <v>0</v>
      </c>
      <c r="Q458" s="5"/>
      <c r="R458" s="28">
        <v>0</v>
      </c>
      <c r="S458" s="4"/>
    </row>
    <row r="459" spans="1:19" outlineLevel="1">
      <c r="A459" s="24"/>
      <c r="B459" s="46" t="s">
        <v>7</v>
      </c>
      <c r="C459" s="26"/>
      <c r="D459" s="26"/>
      <c r="E459" s="26"/>
      <c r="F459" s="26"/>
      <c r="G459" s="5"/>
      <c r="H459" s="5">
        <f t="shared" ref="H459" si="175">H464</f>
        <v>0</v>
      </c>
      <c r="I459" s="5"/>
      <c r="J459" s="5"/>
      <c r="K459" s="5"/>
      <c r="L459" s="5"/>
      <c r="M459" s="5"/>
      <c r="N459" s="5"/>
      <c r="O459" s="5"/>
      <c r="P459" s="5">
        <f t="shared" si="174"/>
        <v>0</v>
      </c>
      <c r="Q459" s="5"/>
      <c r="R459" s="28">
        <v>0</v>
      </c>
      <c r="S459" s="4"/>
    </row>
    <row r="460" spans="1:19" outlineLevel="1">
      <c r="A460" s="24"/>
      <c r="B460" s="46" t="s">
        <v>8</v>
      </c>
      <c r="C460" s="26"/>
      <c r="D460" s="26"/>
      <c r="E460" s="26"/>
      <c r="F460" s="26"/>
      <c r="G460" s="5"/>
      <c r="H460" s="5">
        <f>H465</f>
        <v>1020000</v>
      </c>
      <c r="I460" s="5">
        <f t="shared" ref="I460:P460" si="176">I465</f>
        <v>0</v>
      </c>
      <c r="J460" s="5">
        <f t="shared" si="176"/>
        <v>0</v>
      </c>
      <c r="K460" s="5">
        <f t="shared" si="176"/>
        <v>0</v>
      </c>
      <c r="L460" s="5">
        <f t="shared" si="176"/>
        <v>0</v>
      </c>
      <c r="M460" s="5">
        <f t="shared" si="176"/>
        <v>0</v>
      </c>
      <c r="N460" s="5">
        <f t="shared" si="176"/>
        <v>0</v>
      </c>
      <c r="O460" s="5">
        <f t="shared" si="176"/>
        <v>0</v>
      </c>
      <c r="P460" s="5">
        <f t="shared" si="176"/>
        <v>840050</v>
      </c>
      <c r="Q460" s="5"/>
      <c r="R460" s="28">
        <f t="shared" si="170"/>
        <v>82.357843137254903</v>
      </c>
      <c r="S460" s="4"/>
    </row>
    <row r="461" spans="1:19" ht="46.5" outlineLevel="1">
      <c r="A461" s="24"/>
      <c r="B461" s="76" t="s">
        <v>92</v>
      </c>
      <c r="C461" s="26"/>
      <c r="D461" s="26"/>
      <c r="E461" s="26"/>
      <c r="F461" s="26"/>
      <c r="G461" s="5"/>
      <c r="H461" s="5">
        <f>H463+H464+H465</f>
        <v>1020000</v>
      </c>
      <c r="I461" s="5">
        <f t="shared" ref="I461:O461" si="177">I463+I464+I465</f>
        <v>0</v>
      </c>
      <c r="J461" s="5">
        <f t="shared" si="177"/>
        <v>0</v>
      </c>
      <c r="K461" s="5">
        <f t="shared" si="177"/>
        <v>0</v>
      </c>
      <c r="L461" s="5">
        <f t="shared" si="177"/>
        <v>0</v>
      </c>
      <c r="M461" s="5">
        <f t="shared" si="177"/>
        <v>0</v>
      </c>
      <c r="N461" s="5">
        <f t="shared" si="177"/>
        <v>0</v>
      </c>
      <c r="O461" s="5">
        <f t="shared" si="177"/>
        <v>0</v>
      </c>
      <c r="P461" s="5">
        <f>P463+P464+P465</f>
        <v>840050</v>
      </c>
      <c r="Q461" s="6">
        <v>41189.14</v>
      </c>
      <c r="R461" s="28">
        <f t="shared" si="170"/>
        <v>82.357843137254903</v>
      </c>
      <c r="S461" s="4"/>
    </row>
    <row r="462" spans="1:19" outlineLevel="1">
      <c r="A462" s="24"/>
      <c r="B462" s="46" t="s">
        <v>5</v>
      </c>
      <c r="C462" s="26"/>
      <c r="D462" s="26"/>
      <c r="E462" s="26"/>
      <c r="F462" s="26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28"/>
      <c r="S462" s="4"/>
    </row>
    <row r="463" spans="1:19" outlineLevel="1">
      <c r="A463" s="24"/>
      <c r="B463" s="46" t="s">
        <v>6</v>
      </c>
      <c r="C463" s="26"/>
      <c r="D463" s="26"/>
      <c r="E463" s="26"/>
      <c r="F463" s="26"/>
      <c r="G463" s="5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28"/>
      <c r="S463" s="4"/>
    </row>
    <row r="464" spans="1:19" outlineLevel="1">
      <c r="A464" s="24"/>
      <c r="B464" s="46" t="s">
        <v>7</v>
      </c>
      <c r="C464" s="26"/>
      <c r="D464" s="26"/>
      <c r="E464" s="26"/>
      <c r="F464" s="26"/>
      <c r="G464" s="5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28"/>
      <c r="S464" s="4"/>
    </row>
    <row r="465" spans="1:19" outlineLevel="1">
      <c r="A465" s="24"/>
      <c r="B465" s="46" t="s">
        <v>8</v>
      </c>
      <c r="C465" s="26"/>
      <c r="D465" s="26"/>
      <c r="E465" s="26"/>
      <c r="F465" s="26"/>
      <c r="G465" s="5"/>
      <c r="H465" s="5">
        <v>1020000</v>
      </c>
      <c r="I465" s="6"/>
      <c r="J465" s="6"/>
      <c r="K465" s="6"/>
      <c r="L465" s="6"/>
      <c r="M465" s="6"/>
      <c r="N465" s="6"/>
      <c r="O465" s="6"/>
      <c r="P465" s="5">
        <v>840050</v>
      </c>
      <c r="Q465" s="6"/>
      <c r="R465" s="28">
        <f t="shared" si="170"/>
        <v>82.357843137254903</v>
      </c>
      <c r="S465" s="4"/>
    </row>
    <row r="466" spans="1:19" ht="46.5" outlineLevel="1">
      <c r="A466" s="24" t="s">
        <v>153</v>
      </c>
      <c r="B466" s="46" t="s">
        <v>154</v>
      </c>
      <c r="C466" s="26"/>
      <c r="D466" s="26"/>
      <c r="E466" s="26"/>
      <c r="F466" s="26"/>
      <c r="G466" s="5">
        <v>0</v>
      </c>
      <c r="H466" s="5">
        <f>H468+H469+H470</f>
        <v>16724954.789999999</v>
      </c>
      <c r="I466" s="5">
        <f t="shared" ref="I466:P466" si="178">I468+I469+I470</f>
        <v>0</v>
      </c>
      <c r="J466" s="5">
        <f t="shared" si="178"/>
        <v>0</v>
      </c>
      <c r="K466" s="5">
        <f t="shared" si="178"/>
        <v>0</v>
      </c>
      <c r="L466" s="5">
        <f t="shared" si="178"/>
        <v>0</v>
      </c>
      <c r="M466" s="5">
        <f t="shared" si="178"/>
        <v>0</v>
      </c>
      <c r="N466" s="5">
        <f t="shared" si="178"/>
        <v>0</v>
      </c>
      <c r="O466" s="5">
        <f t="shared" si="178"/>
        <v>0</v>
      </c>
      <c r="P466" s="5">
        <f t="shared" si="178"/>
        <v>14122580.91</v>
      </c>
      <c r="Q466" s="5">
        <v>6965471.6600000001</v>
      </c>
      <c r="R466" s="28">
        <f t="shared" si="170"/>
        <v>84.440173903752608</v>
      </c>
      <c r="S466" s="4">
        <v>0</v>
      </c>
    </row>
    <row r="467" spans="1:19" outlineLevel="1">
      <c r="A467" s="24"/>
      <c r="B467" s="46" t="s">
        <v>5</v>
      </c>
      <c r="C467" s="26"/>
      <c r="D467" s="26"/>
      <c r="E467" s="26"/>
      <c r="F467" s="26"/>
      <c r="G467" s="5"/>
      <c r="H467" s="5" t="s">
        <v>93</v>
      </c>
      <c r="I467" s="5"/>
      <c r="J467" s="5"/>
      <c r="K467" s="5"/>
      <c r="L467" s="5"/>
      <c r="M467" s="5"/>
      <c r="N467" s="5"/>
      <c r="O467" s="5"/>
      <c r="P467" s="5"/>
      <c r="Q467" s="5"/>
      <c r="R467" s="28"/>
      <c r="S467" s="4"/>
    </row>
    <row r="468" spans="1:19" outlineLevel="1">
      <c r="A468" s="24"/>
      <c r="B468" s="46" t="s">
        <v>6</v>
      </c>
      <c r="C468" s="26"/>
      <c r="D468" s="26"/>
      <c r="E468" s="26"/>
      <c r="F468" s="26"/>
      <c r="G468" s="5"/>
      <c r="H468" s="5">
        <f>H473</f>
        <v>0</v>
      </c>
      <c r="I468" s="5">
        <f t="shared" ref="I468:P470" si="179">I473</f>
        <v>0</v>
      </c>
      <c r="J468" s="5">
        <f t="shared" si="179"/>
        <v>0</v>
      </c>
      <c r="K468" s="5">
        <f t="shared" si="179"/>
        <v>0</v>
      </c>
      <c r="L468" s="5">
        <f t="shared" si="179"/>
        <v>0</v>
      </c>
      <c r="M468" s="5">
        <f t="shared" si="179"/>
        <v>0</v>
      </c>
      <c r="N468" s="5">
        <f t="shared" si="179"/>
        <v>0</v>
      </c>
      <c r="O468" s="5">
        <f t="shared" si="179"/>
        <v>0</v>
      </c>
      <c r="P468" s="5">
        <f t="shared" si="179"/>
        <v>0</v>
      </c>
      <c r="Q468" s="5"/>
      <c r="R468" s="28">
        <v>0</v>
      </c>
      <c r="S468" s="4"/>
    </row>
    <row r="469" spans="1:19" outlineLevel="1">
      <c r="A469" s="24"/>
      <c r="B469" s="46" t="s">
        <v>7</v>
      </c>
      <c r="C469" s="26"/>
      <c r="D469" s="26"/>
      <c r="E469" s="26"/>
      <c r="F469" s="26"/>
      <c r="G469" s="5"/>
      <c r="H469" s="5">
        <f t="shared" ref="H469" si="180">H474</f>
        <v>0</v>
      </c>
      <c r="I469" s="5"/>
      <c r="J469" s="5"/>
      <c r="K469" s="5"/>
      <c r="L469" s="5"/>
      <c r="M469" s="5"/>
      <c r="N469" s="5"/>
      <c r="O469" s="5"/>
      <c r="P469" s="5">
        <f t="shared" si="179"/>
        <v>0</v>
      </c>
      <c r="Q469" s="5"/>
      <c r="R469" s="28">
        <v>0</v>
      </c>
      <c r="S469" s="4"/>
    </row>
    <row r="470" spans="1:19" outlineLevel="1">
      <c r="A470" s="24"/>
      <c r="B470" s="46" t="s">
        <v>8</v>
      </c>
      <c r="C470" s="26"/>
      <c r="D470" s="26"/>
      <c r="E470" s="26"/>
      <c r="F470" s="26"/>
      <c r="G470" s="5"/>
      <c r="H470" s="5">
        <f>H475</f>
        <v>16724954.789999999</v>
      </c>
      <c r="I470" s="5"/>
      <c r="J470" s="5"/>
      <c r="K470" s="5"/>
      <c r="L470" s="5"/>
      <c r="M470" s="5"/>
      <c r="N470" s="5"/>
      <c r="O470" s="5"/>
      <c r="P470" s="5">
        <f t="shared" si="179"/>
        <v>14122580.91</v>
      </c>
      <c r="Q470" s="5"/>
      <c r="R470" s="28">
        <f t="shared" si="170"/>
        <v>84.440173903752608</v>
      </c>
      <c r="S470" s="4"/>
    </row>
    <row r="471" spans="1:19" outlineLevel="1">
      <c r="A471" s="24"/>
      <c r="B471" s="45" t="s">
        <v>33</v>
      </c>
      <c r="C471" s="26"/>
      <c r="D471" s="26"/>
      <c r="E471" s="26"/>
      <c r="F471" s="26"/>
      <c r="G471" s="5"/>
      <c r="H471" s="5">
        <f>H473+H474+H475</f>
        <v>16724954.789999999</v>
      </c>
      <c r="I471" s="5">
        <f t="shared" ref="I471:O471" si="181">I473+I474+I475</f>
        <v>0</v>
      </c>
      <c r="J471" s="5">
        <f t="shared" si="181"/>
        <v>0</v>
      </c>
      <c r="K471" s="5">
        <f t="shared" si="181"/>
        <v>0</v>
      </c>
      <c r="L471" s="5">
        <f t="shared" si="181"/>
        <v>0</v>
      </c>
      <c r="M471" s="5">
        <f t="shared" si="181"/>
        <v>0</v>
      </c>
      <c r="N471" s="5">
        <f t="shared" si="181"/>
        <v>0</v>
      </c>
      <c r="O471" s="5">
        <f t="shared" si="181"/>
        <v>0</v>
      </c>
      <c r="P471" s="5">
        <f>P473+P474+P475</f>
        <v>14122580.91</v>
      </c>
      <c r="Q471" s="6">
        <v>41189.14</v>
      </c>
      <c r="R471" s="28">
        <f t="shared" si="170"/>
        <v>84.440173903752608</v>
      </c>
      <c r="S471" s="4"/>
    </row>
    <row r="472" spans="1:19" outlineLevel="1">
      <c r="A472" s="24"/>
      <c r="B472" s="46" t="s">
        <v>5</v>
      </c>
      <c r="C472" s="26"/>
      <c r="D472" s="26"/>
      <c r="E472" s="26"/>
      <c r="F472" s="26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28"/>
      <c r="S472" s="4"/>
    </row>
    <row r="473" spans="1:19" outlineLevel="1">
      <c r="A473" s="24"/>
      <c r="B473" s="46" t="s">
        <v>6</v>
      </c>
      <c r="C473" s="26"/>
      <c r="D473" s="26"/>
      <c r="E473" s="26"/>
      <c r="F473" s="26"/>
      <c r="G473" s="5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28"/>
      <c r="S473" s="4"/>
    </row>
    <row r="474" spans="1:19" outlineLevel="1">
      <c r="A474" s="24"/>
      <c r="B474" s="46" t="s">
        <v>7</v>
      </c>
      <c r="C474" s="26"/>
      <c r="D474" s="26"/>
      <c r="E474" s="26"/>
      <c r="F474" s="26"/>
      <c r="G474" s="5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28"/>
      <c r="S474" s="4"/>
    </row>
    <row r="475" spans="1:19" outlineLevel="1">
      <c r="A475" s="24"/>
      <c r="B475" s="46" t="s">
        <v>8</v>
      </c>
      <c r="C475" s="26"/>
      <c r="D475" s="26"/>
      <c r="E475" s="26"/>
      <c r="F475" s="26"/>
      <c r="G475" s="5"/>
      <c r="H475" s="5">
        <v>16724954.789999999</v>
      </c>
      <c r="I475" s="5"/>
      <c r="J475" s="5"/>
      <c r="K475" s="5"/>
      <c r="L475" s="5"/>
      <c r="M475" s="5"/>
      <c r="N475" s="5"/>
      <c r="O475" s="5"/>
      <c r="P475" s="5">
        <v>14122580.91</v>
      </c>
      <c r="Q475" s="6"/>
      <c r="R475" s="28">
        <f t="shared" si="170"/>
        <v>84.440173903752608</v>
      </c>
      <c r="S475" s="4"/>
    </row>
    <row r="476" spans="1:19" ht="60" outlineLevel="1">
      <c r="A476" s="30" t="s">
        <v>86</v>
      </c>
      <c r="B476" s="73" t="s">
        <v>155</v>
      </c>
      <c r="C476" s="26"/>
      <c r="D476" s="26"/>
      <c r="E476" s="26"/>
      <c r="F476" s="26"/>
      <c r="G476" s="5"/>
      <c r="H476" s="6">
        <f>H478+H479+H480</f>
        <v>1632700</v>
      </c>
      <c r="I476" s="6" t="e">
        <f t="shared" ref="I476:O476" si="182">I478+I479+I480</f>
        <v>#REF!</v>
      </c>
      <c r="J476" s="6" t="e">
        <f t="shared" si="182"/>
        <v>#REF!</v>
      </c>
      <c r="K476" s="6" t="e">
        <f t="shared" si="182"/>
        <v>#REF!</v>
      </c>
      <c r="L476" s="6" t="e">
        <f t="shared" si="182"/>
        <v>#REF!</v>
      </c>
      <c r="M476" s="6" t="e">
        <f t="shared" si="182"/>
        <v>#REF!</v>
      </c>
      <c r="N476" s="6" t="e">
        <f t="shared" si="182"/>
        <v>#REF!</v>
      </c>
      <c r="O476" s="6" t="e">
        <f t="shared" si="182"/>
        <v>#REF!</v>
      </c>
      <c r="P476" s="6">
        <f>P478+P479+P480</f>
        <v>1612500</v>
      </c>
      <c r="Q476" s="6"/>
      <c r="R476" s="27">
        <f t="shared" si="170"/>
        <v>98.762785569914868</v>
      </c>
      <c r="S476" s="4"/>
    </row>
    <row r="477" spans="1:19" outlineLevel="1">
      <c r="A477" s="24"/>
      <c r="B477" s="46" t="s">
        <v>5</v>
      </c>
      <c r="C477" s="26"/>
      <c r="D477" s="26"/>
      <c r="E477" s="26"/>
      <c r="F477" s="26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27"/>
      <c r="S477" s="4"/>
    </row>
    <row r="478" spans="1:19" outlineLevel="1">
      <c r="A478" s="24"/>
      <c r="B478" s="73" t="s">
        <v>6</v>
      </c>
      <c r="C478" s="26"/>
      <c r="D478" s="26"/>
      <c r="E478" s="26"/>
      <c r="F478" s="26"/>
      <c r="G478" s="5"/>
      <c r="H478" s="6">
        <f>H483</f>
        <v>0</v>
      </c>
      <c r="I478" s="6" t="e">
        <f>I483+#REF!</f>
        <v>#REF!</v>
      </c>
      <c r="J478" s="6" t="e">
        <f>J483+#REF!</f>
        <v>#REF!</v>
      </c>
      <c r="K478" s="6" t="e">
        <f>K483+#REF!</f>
        <v>#REF!</v>
      </c>
      <c r="L478" s="6" t="e">
        <f>L483+#REF!</f>
        <v>#REF!</v>
      </c>
      <c r="M478" s="6" t="e">
        <f>M483+#REF!</f>
        <v>#REF!</v>
      </c>
      <c r="N478" s="6" t="e">
        <f>N483+#REF!</f>
        <v>#REF!</v>
      </c>
      <c r="O478" s="6" t="e">
        <f>O483+#REF!</f>
        <v>#REF!</v>
      </c>
      <c r="P478" s="6">
        <f>P483</f>
        <v>0</v>
      </c>
      <c r="Q478" s="6"/>
      <c r="R478" s="27">
        <v>0</v>
      </c>
      <c r="S478" s="4"/>
    </row>
    <row r="479" spans="1:19" outlineLevel="1">
      <c r="A479" s="24"/>
      <c r="B479" s="73" t="s">
        <v>7</v>
      </c>
      <c r="C479" s="26"/>
      <c r="D479" s="26"/>
      <c r="E479" s="26"/>
      <c r="F479" s="26"/>
      <c r="G479" s="5"/>
      <c r="H479" s="6">
        <f>H484</f>
        <v>141800</v>
      </c>
      <c r="I479" s="6">
        <f t="shared" ref="I479:P480" si="183">I484</f>
        <v>0</v>
      </c>
      <c r="J479" s="6">
        <f t="shared" si="183"/>
        <v>0</v>
      </c>
      <c r="K479" s="6">
        <f t="shared" si="183"/>
        <v>0</v>
      </c>
      <c r="L479" s="6">
        <f t="shared" si="183"/>
        <v>0</v>
      </c>
      <c r="M479" s="6">
        <f t="shared" si="183"/>
        <v>0</v>
      </c>
      <c r="N479" s="6">
        <f t="shared" si="183"/>
        <v>0</v>
      </c>
      <c r="O479" s="6">
        <f t="shared" si="183"/>
        <v>0</v>
      </c>
      <c r="P479" s="6">
        <f>P484</f>
        <v>141800</v>
      </c>
      <c r="Q479" s="6"/>
      <c r="R479" s="27">
        <f t="shared" si="170"/>
        <v>100</v>
      </c>
      <c r="S479" s="4"/>
    </row>
    <row r="480" spans="1:19" outlineLevel="1">
      <c r="A480" s="24"/>
      <c r="B480" s="73" t="s">
        <v>8</v>
      </c>
      <c r="C480" s="26"/>
      <c r="D480" s="26"/>
      <c r="E480" s="26"/>
      <c r="F480" s="26"/>
      <c r="G480" s="5"/>
      <c r="H480" s="6">
        <f>H485</f>
        <v>1490900</v>
      </c>
      <c r="I480" s="6">
        <f t="shared" si="183"/>
        <v>0</v>
      </c>
      <c r="J480" s="6">
        <f t="shared" si="183"/>
        <v>0</v>
      </c>
      <c r="K480" s="6">
        <f t="shared" si="183"/>
        <v>0</v>
      </c>
      <c r="L480" s="6">
        <f t="shared" si="183"/>
        <v>0</v>
      </c>
      <c r="M480" s="6">
        <f t="shared" si="183"/>
        <v>0</v>
      </c>
      <c r="N480" s="6">
        <f t="shared" si="183"/>
        <v>0</v>
      </c>
      <c r="O480" s="6">
        <f t="shared" si="183"/>
        <v>0</v>
      </c>
      <c r="P480" s="6">
        <f t="shared" si="183"/>
        <v>1470700</v>
      </c>
      <c r="Q480" s="6"/>
      <c r="R480" s="27">
        <f t="shared" si="170"/>
        <v>98.645113689717618</v>
      </c>
      <c r="S480" s="4"/>
    </row>
    <row r="481" spans="1:21" outlineLevel="1">
      <c r="A481" s="24" t="s">
        <v>87</v>
      </c>
      <c r="B481" s="46" t="s">
        <v>140</v>
      </c>
      <c r="C481" s="26"/>
      <c r="D481" s="26"/>
      <c r="E481" s="26"/>
      <c r="F481" s="26"/>
      <c r="G481" s="5"/>
      <c r="H481" s="5">
        <f>H483+H484+H485</f>
        <v>1632700</v>
      </c>
      <c r="I481" s="5">
        <f t="shared" ref="I481:P481" si="184">I483+I484+I485</f>
        <v>0</v>
      </c>
      <c r="J481" s="5">
        <f t="shared" si="184"/>
        <v>0</v>
      </c>
      <c r="K481" s="5">
        <f t="shared" si="184"/>
        <v>0</v>
      </c>
      <c r="L481" s="5">
        <f t="shared" si="184"/>
        <v>0</v>
      </c>
      <c r="M481" s="5">
        <f t="shared" si="184"/>
        <v>0</v>
      </c>
      <c r="N481" s="5">
        <f t="shared" si="184"/>
        <v>0</v>
      </c>
      <c r="O481" s="5">
        <f t="shared" si="184"/>
        <v>0</v>
      </c>
      <c r="P481" s="5">
        <f t="shared" si="184"/>
        <v>1612500</v>
      </c>
      <c r="Q481" s="5"/>
      <c r="R481" s="28">
        <f t="shared" si="170"/>
        <v>98.762785569914868</v>
      </c>
      <c r="S481" s="4"/>
    </row>
    <row r="482" spans="1:21" outlineLevel="1">
      <c r="A482" s="24"/>
      <c r="B482" s="46" t="s">
        <v>5</v>
      </c>
      <c r="C482" s="26"/>
      <c r="D482" s="26"/>
      <c r="E482" s="26"/>
      <c r="F482" s="26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28"/>
      <c r="S482" s="4"/>
    </row>
    <row r="483" spans="1:21" outlineLevel="1">
      <c r="A483" s="24"/>
      <c r="B483" s="46" t="s">
        <v>6</v>
      </c>
      <c r="C483" s="26"/>
      <c r="D483" s="26"/>
      <c r="E483" s="26"/>
      <c r="F483" s="26"/>
      <c r="G483" s="5"/>
      <c r="H483" s="5">
        <f>H488</f>
        <v>0</v>
      </c>
      <c r="I483" s="5">
        <f t="shared" ref="I483:P485" si="185">I488</f>
        <v>0</v>
      </c>
      <c r="J483" s="5">
        <f t="shared" si="185"/>
        <v>0</v>
      </c>
      <c r="K483" s="5">
        <f t="shared" si="185"/>
        <v>0</v>
      </c>
      <c r="L483" s="5">
        <f t="shared" si="185"/>
        <v>0</v>
      </c>
      <c r="M483" s="5">
        <f t="shared" si="185"/>
        <v>0</v>
      </c>
      <c r="N483" s="5">
        <f t="shared" si="185"/>
        <v>0</v>
      </c>
      <c r="O483" s="5">
        <f t="shared" si="185"/>
        <v>0</v>
      </c>
      <c r="P483" s="5">
        <f t="shared" si="185"/>
        <v>0</v>
      </c>
      <c r="Q483" s="5"/>
      <c r="R483" s="28">
        <v>0</v>
      </c>
      <c r="S483" s="4"/>
    </row>
    <row r="484" spans="1:21" outlineLevel="1">
      <c r="A484" s="24"/>
      <c r="B484" s="46" t="s">
        <v>7</v>
      </c>
      <c r="C484" s="26"/>
      <c r="D484" s="26"/>
      <c r="E484" s="26"/>
      <c r="F484" s="26"/>
      <c r="G484" s="5"/>
      <c r="H484" s="5">
        <f t="shared" ref="H484" si="186">H489</f>
        <v>141800</v>
      </c>
      <c r="I484" s="5"/>
      <c r="J484" s="5"/>
      <c r="K484" s="5"/>
      <c r="L484" s="5"/>
      <c r="M484" s="5"/>
      <c r="N484" s="5"/>
      <c r="O484" s="5"/>
      <c r="P484" s="5">
        <f t="shared" si="185"/>
        <v>141800</v>
      </c>
      <c r="Q484" s="5"/>
      <c r="R484" s="28">
        <f t="shared" si="170"/>
        <v>100</v>
      </c>
      <c r="S484" s="4"/>
      <c r="T484" s="3"/>
    </row>
    <row r="485" spans="1:21" outlineLevel="1">
      <c r="A485" s="24"/>
      <c r="B485" s="46" t="s">
        <v>8</v>
      </c>
      <c r="C485" s="26"/>
      <c r="D485" s="26"/>
      <c r="E485" s="26"/>
      <c r="F485" s="26"/>
      <c r="G485" s="5"/>
      <c r="H485" s="5">
        <f>H490</f>
        <v>1490900</v>
      </c>
      <c r="I485" s="5"/>
      <c r="J485" s="5"/>
      <c r="K485" s="5"/>
      <c r="L485" s="5"/>
      <c r="M485" s="5"/>
      <c r="N485" s="5"/>
      <c r="O485" s="5"/>
      <c r="P485" s="5">
        <f t="shared" si="185"/>
        <v>1470700</v>
      </c>
      <c r="Q485" s="5"/>
      <c r="R485" s="28">
        <f t="shared" si="170"/>
        <v>98.645113689717618</v>
      </c>
      <c r="S485" s="4"/>
    </row>
    <row r="486" spans="1:21" ht="30" customHeight="1" outlineLevel="1">
      <c r="A486" s="24"/>
      <c r="B486" s="45" t="s">
        <v>96</v>
      </c>
      <c r="C486" s="26"/>
      <c r="D486" s="26"/>
      <c r="E486" s="26"/>
      <c r="F486" s="26"/>
      <c r="G486" s="5"/>
      <c r="H486" s="5">
        <f>H488+H489+H490</f>
        <v>1632700</v>
      </c>
      <c r="I486" s="5">
        <f t="shared" ref="I486:O486" si="187">I488+I489+I490</f>
        <v>0</v>
      </c>
      <c r="J486" s="5">
        <f t="shared" si="187"/>
        <v>0</v>
      </c>
      <c r="K486" s="5">
        <f t="shared" si="187"/>
        <v>0</v>
      </c>
      <c r="L486" s="5">
        <f t="shared" si="187"/>
        <v>0</v>
      </c>
      <c r="M486" s="5">
        <f t="shared" si="187"/>
        <v>0</v>
      </c>
      <c r="N486" s="5">
        <f t="shared" si="187"/>
        <v>0</v>
      </c>
      <c r="O486" s="5">
        <f t="shared" si="187"/>
        <v>0</v>
      </c>
      <c r="P486" s="5">
        <f>P488+P489+P490</f>
        <v>1612500</v>
      </c>
      <c r="Q486" s="6">
        <v>41189.14</v>
      </c>
      <c r="R486" s="28">
        <f t="shared" si="170"/>
        <v>98.762785569914868</v>
      </c>
      <c r="S486" s="4"/>
      <c r="T486" s="3"/>
    </row>
    <row r="487" spans="1:21" outlineLevel="1">
      <c r="A487" s="24"/>
      <c r="B487" s="46" t="s">
        <v>5</v>
      </c>
      <c r="C487" s="26"/>
      <c r="D487" s="26"/>
      <c r="E487" s="26"/>
      <c r="F487" s="26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28"/>
      <c r="S487" s="4"/>
    </row>
    <row r="488" spans="1:21" outlineLevel="1">
      <c r="A488" s="24"/>
      <c r="B488" s="46" t="s">
        <v>6</v>
      </c>
      <c r="C488" s="26"/>
      <c r="D488" s="26"/>
      <c r="E488" s="26"/>
      <c r="F488" s="26"/>
      <c r="G488" s="5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28"/>
      <c r="S488" s="4"/>
    </row>
    <row r="489" spans="1:21" outlineLevel="1">
      <c r="A489" s="24"/>
      <c r="B489" s="46" t="s">
        <v>7</v>
      </c>
      <c r="C489" s="26"/>
      <c r="D489" s="26"/>
      <c r="E489" s="26"/>
      <c r="F489" s="26"/>
      <c r="G489" s="5"/>
      <c r="H489" s="5">
        <v>141800</v>
      </c>
      <c r="I489" s="6"/>
      <c r="J489" s="6"/>
      <c r="K489" s="6"/>
      <c r="L489" s="6"/>
      <c r="M489" s="6"/>
      <c r="N489" s="6"/>
      <c r="O489" s="6"/>
      <c r="P489" s="5">
        <v>141800</v>
      </c>
      <c r="Q489" s="6"/>
      <c r="R489" s="28">
        <f t="shared" si="170"/>
        <v>100</v>
      </c>
      <c r="S489" s="4"/>
    </row>
    <row r="490" spans="1:21" outlineLevel="1">
      <c r="A490" s="24"/>
      <c r="B490" s="46" t="s">
        <v>8</v>
      </c>
      <c r="C490" s="26"/>
      <c r="D490" s="26"/>
      <c r="E490" s="26"/>
      <c r="F490" s="26"/>
      <c r="G490" s="5"/>
      <c r="H490" s="5">
        <v>1490900</v>
      </c>
      <c r="I490" s="6"/>
      <c r="J490" s="6"/>
      <c r="K490" s="6"/>
      <c r="L490" s="6"/>
      <c r="M490" s="6"/>
      <c r="N490" s="6"/>
      <c r="O490" s="6"/>
      <c r="P490" s="5">
        <v>1470700</v>
      </c>
      <c r="Q490" s="6"/>
      <c r="R490" s="28">
        <f t="shared" si="170"/>
        <v>98.645113689717618</v>
      </c>
      <c r="S490" s="4"/>
      <c r="T490" s="3"/>
    </row>
    <row r="491" spans="1:21" s="14" customFormat="1" ht="34.5" customHeight="1">
      <c r="A491" s="30" t="s">
        <v>94</v>
      </c>
      <c r="B491" s="73" t="s">
        <v>156</v>
      </c>
      <c r="C491" s="26"/>
      <c r="D491" s="26"/>
      <c r="E491" s="26"/>
      <c r="F491" s="26"/>
      <c r="G491" s="6">
        <v>0</v>
      </c>
      <c r="H491" s="6">
        <f>H493+H494+H495</f>
        <v>113915500</v>
      </c>
      <c r="I491" s="6" t="e">
        <f t="shared" ref="I491:P491" si="188">I493+I494+I495</f>
        <v>#REF!</v>
      </c>
      <c r="J491" s="6" t="e">
        <f t="shared" si="188"/>
        <v>#REF!</v>
      </c>
      <c r="K491" s="6" t="e">
        <f t="shared" si="188"/>
        <v>#REF!</v>
      </c>
      <c r="L491" s="6" t="e">
        <f t="shared" si="188"/>
        <v>#REF!</v>
      </c>
      <c r="M491" s="6" t="e">
        <f t="shared" si="188"/>
        <v>#REF!</v>
      </c>
      <c r="N491" s="6" t="e">
        <f t="shared" si="188"/>
        <v>#REF!</v>
      </c>
      <c r="O491" s="6" t="e">
        <f t="shared" si="188"/>
        <v>#REF!</v>
      </c>
      <c r="P491" s="6">
        <f t="shared" si="188"/>
        <v>92735969.689999998</v>
      </c>
      <c r="Q491" s="6">
        <v>28666014.620000001</v>
      </c>
      <c r="R491" s="27">
        <f t="shared" si="170"/>
        <v>81.407683493466649</v>
      </c>
      <c r="S491" s="13">
        <v>0</v>
      </c>
    </row>
    <row r="492" spans="1:21">
      <c r="A492" s="30"/>
      <c r="B492" s="46" t="s">
        <v>5</v>
      </c>
      <c r="C492" s="26"/>
      <c r="D492" s="26"/>
      <c r="E492" s="26"/>
      <c r="F492" s="2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27"/>
      <c r="S492" s="4"/>
    </row>
    <row r="493" spans="1:21">
      <c r="A493" s="30"/>
      <c r="B493" s="73" t="s">
        <v>6</v>
      </c>
      <c r="C493" s="26"/>
      <c r="D493" s="26"/>
      <c r="E493" s="26"/>
      <c r="F493" s="26"/>
      <c r="G493" s="6"/>
      <c r="H493" s="6">
        <f>H498+H503+H508+H518</f>
        <v>18159600</v>
      </c>
      <c r="I493" s="6">
        <f t="shared" ref="I493:P493" si="189">I508+I518</f>
        <v>0</v>
      </c>
      <c r="J493" s="6">
        <f t="shared" si="189"/>
        <v>0</v>
      </c>
      <c r="K493" s="6">
        <f t="shared" si="189"/>
        <v>0</v>
      </c>
      <c r="L493" s="6">
        <f t="shared" si="189"/>
        <v>0</v>
      </c>
      <c r="M493" s="6">
        <f t="shared" si="189"/>
        <v>0</v>
      </c>
      <c r="N493" s="6">
        <f t="shared" si="189"/>
        <v>0</v>
      </c>
      <c r="O493" s="6">
        <f t="shared" si="189"/>
        <v>0</v>
      </c>
      <c r="P493" s="6">
        <f t="shared" si="189"/>
        <v>16961805</v>
      </c>
      <c r="Q493" s="6"/>
      <c r="R493" s="27">
        <v>0</v>
      </c>
      <c r="S493" s="4"/>
      <c r="T493" s="3"/>
      <c r="U493" s="3"/>
    </row>
    <row r="494" spans="1:21">
      <c r="A494" s="30"/>
      <c r="B494" s="73" t="s">
        <v>7</v>
      </c>
      <c r="C494" s="26"/>
      <c r="D494" s="26"/>
      <c r="E494" s="26"/>
      <c r="F494" s="26"/>
      <c r="G494" s="6"/>
      <c r="H494" s="6">
        <f>H504+H509+H519</f>
        <v>12000000</v>
      </c>
      <c r="I494" s="6">
        <f t="shared" ref="I494:P494" si="190">I504+I509+I519</f>
        <v>0</v>
      </c>
      <c r="J494" s="6">
        <f t="shared" si="190"/>
        <v>0</v>
      </c>
      <c r="K494" s="6">
        <f t="shared" si="190"/>
        <v>0</v>
      </c>
      <c r="L494" s="6">
        <f t="shared" si="190"/>
        <v>0</v>
      </c>
      <c r="M494" s="6">
        <f t="shared" si="190"/>
        <v>0</v>
      </c>
      <c r="N494" s="6">
        <f t="shared" si="190"/>
        <v>0</v>
      </c>
      <c r="O494" s="6">
        <f t="shared" si="190"/>
        <v>0</v>
      </c>
      <c r="P494" s="6">
        <f t="shared" si="190"/>
        <v>0</v>
      </c>
      <c r="Q494" s="6"/>
      <c r="R494" s="27">
        <v>0</v>
      </c>
      <c r="S494" s="4"/>
    </row>
    <row r="495" spans="1:21">
      <c r="A495" s="30"/>
      <c r="B495" s="73" t="s">
        <v>8</v>
      </c>
      <c r="C495" s="26"/>
      <c r="D495" s="26"/>
      <c r="E495" s="26"/>
      <c r="F495" s="26"/>
      <c r="G495" s="6"/>
      <c r="H495" s="6">
        <f>H510+H520</f>
        <v>83755900</v>
      </c>
      <c r="I495" s="6" t="e">
        <f>I520+#REF!</f>
        <v>#REF!</v>
      </c>
      <c r="J495" s="6" t="e">
        <f>J520+#REF!</f>
        <v>#REF!</v>
      </c>
      <c r="K495" s="6" t="e">
        <f>K520+#REF!</f>
        <v>#REF!</v>
      </c>
      <c r="L495" s="6" t="e">
        <f>L520+#REF!</f>
        <v>#REF!</v>
      </c>
      <c r="M495" s="6" t="e">
        <f>M520+#REF!</f>
        <v>#REF!</v>
      </c>
      <c r="N495" s="6" t="e">
        <f>N520+#REF!</f>
        <v>#REF!</v>
      </c>
      <c r="O495" s="6" t="e">
        <f>O520+#REF!</f>
        <v>#REF!</v>
      </c>
      <c r="P495" s="6">
        <f>P510+P520</f>
        <v>75774164.689999998</v>
      </c>
      <c r="Q495" s="6" t="e">
        <f>Q520+#REF!</f>
        <v>#REF!</v>
      </c>
      <c r="R495" s="27">
        <f t="shared" si="170"/>
        <v>90.470241129281632</v>
      </c>
      <c r="S495" s="4"/>
    </row>
    <row r="496" spans="1:21" ht="31">
      <c r="A496" s="24" t="s">
        <v>95</v>
      </c>
      <c r="B496" s="46" t="s">
        <v>210</v>
      </c>
      <c r="C496" s="26"/>
      <c r="D496" s="26"/>
      <c r="E496" s="26"/>
      <c r="F496" s="26"/>
      <c r="G496" s="6"/>
      <c r="H496" s="5">
        <f>H498+H499+H500</f>
        <v>0</v>
      </c>
      <c r="I496" s="5">
        <f t="shared" ref="I496:P496" si="191">I498+I499+I500</f>
        <v>0</v>
      </c>
      <c r="J496" s="5">
        <f t="shared" si="191"/>
        <v>0</v>
      </c>
      <c r="K496" s="5">
        <f t="shared" si="191"/>
        <v>0</v>
      </c>
      <c r="L496" s="5">
        <f t="shared" si="191"/>
        <v>0</v>
      </c>
      <c r="M496" s="5">
        <f t="shared" si="191"/>
        <v>0</v>
      </c>
      <c r="N496" s="5">
        <f t="shared" si="191"/>
        <v>0</v>
      </c>
      <c r="O496" s="5">
        <f t="shared" si="191"/>
        <v>0</v>
      </c>
      <c r="P496" s="5">
        <f t="shared" si="191"/>
        <v>0</v>
      </c>
      <c r="Q496" s="6"/>
      <c r="R496" s="28" t="e">
        <f t="shared" si="170"/>
        <v>#DIV/0!</v>
      </c>
      <c r="S496" s="4"/>
    </row>
    <row r="497" spans="1:19">
      <c r="A497" s="30"/>
      <c r="B497" s="46" t="s">
        <v>5</v>
      </c>
      <c r="C497" s="26"/>
      <c r="D497" s="26"/>
      <c r="E497" s="26"/>
      <c r="F497" s="2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27"/>
      <c r="S497" s="4"/>
    </row>
    <row r="498" spans="1:19">
      <c r="A498" s="30"/>
      <c r="B498" s="46" t="s">
        <v>6</v>
      </c>
      <c r="C498" s="26"/>
      <c r="D498" s="26"/>
      <c r="E498" s="26"/>
      <c r="F498" s="2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27"/>
      <c r="S498" s="4"/>
    </row>
    <row r="499" spans="1:19">
      <c r="A499" s="30"/>
      <c r="B499" s="46" t="s">
        <v>7</v>
      </c>
      <c r="C499" s="26"/>
      <c r="D499" s="26"/>
      <c r="E499" s="26"/>
      <c r="F499" s="2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27"/>
      <c r="S499" s="4"/>
    </row>
    <row r="500" spans="1:19">
      <c r="A500" s="30"/>
      <c r="B500" s="46" t="s">
        <v>8</v>
      </c>
      <c r="C500" s="26"/>
      <c r="D500" s="26"/>
      <c r="E500" s="26"/>
      <c r="F500" s="2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27"/>
      <c r="S500" s="4"/>
    </row>
    <row r="501" spans="1:19" ht="46.5">
      <c r="A501" s="30"/>
      <c r="B501" s="42" t="s">
        <v>203</v>
      </c>
      <c r="C501" s="26"/>
      <c r="D501" s="26"/>
      <c r="E501" s="26"/>
      <c r="F501" s="26"/>
      <c r="G501" s="6"/>
      <c r="H501" s="5">
        <f>H503+H504+H505</f>
        <v>12000000</v>
      </c>
      <c r="I501" s="5">
        <f t="shared" ref="I501:O501" si="192">I503+I504+I505</f>
        <v>0</v>
      </c>
      <c r="J501" s="5">
        <f t="shared" si="192"/>
        <v>0</v>
      </c>
      <c r="K501" s="5">
        <f t="shared" si="192"/>
        <v>0</v>
      </c>
      <c r="L501" s="5">
        <f t="shared" si="192"/>
        <v>0</v>
      </c>
      <c r="M501" s="5">
        <f t="shared" si="192"/>
        <v>0</v>
      </c>
      <c r="N501" s="5">
        <f t="shared" si="192"/>
        <v>0</v>
      </c>
      <c r="O501" s="5">
        <f t="shared" si="192"/>
        <v>0</v>
      </c>
      <c r="P501" s="5">
        <f>P503+P504+P505</f>
        <v>0</v>
      </c>
      <c r="Q501" s="6">
        <v>41189.14</v>
      </c>
      <c r="R501" s="28">
        <f t="shared" si="170"/>
        <v>0</v>
      </c>
      <c r="S501" s="4"/>
    </row>
    <row r="502" spans="1:19">
      <c r="A502" s="30"/>
      <c r="B502" s="46" t="s">
        <v>5</v>
      </c>
      <c r="C502" s="26"/>
      <c r="D502" s="26"/>
      <c r="E502" s="26"/>
      <c r="F502" s="26"/>
      <c r="G502" s="6"/>
      <c r="H502" s="5"/>
      <c r="I502" s="6"/>
      <c r="J502" s="6"/>
      <c r="K502" s="6"/>
      <c r="L502" s="6"/>
      <c r="M502" s="6"/>
      <c r="N502" s="6"/>
      <c r="O502" s="6"/>
      <c r="P502" s="5"/>
      <c r="Q502" s="5"/>
      <c r="R502" s="28"/>
      <c r="S502" s="4"/>
    </row>
    <row r="503" spans="1:19">
      <c r="A503" s="30"/>
      <c r="B503" s="46" t="s">
        <v>6</v>
      </c>
      <c r="C503" s="26"/>
      <c r="D503" s="26"/>
      <c r="E503" s="26"/>
      <c r="F503" s="26"/>
      <c r="G503" s="6"/>
      <c r="H503" s="5"/>
      <c r="I503" s="6"/>
      <c r="J503" s="6"/>
      <c r="K503" s="6"/>
      <c r="L503" s="6"/>
      <c r="M503" s="6"/>
      <c r="N503" s="6"/>
      <c r="O503" s="6"/>
      <c r="P503" s="5"/>
      <c r="Q503" s="5"/>
      <c r="R503" s="28"/>
      <c r="S503" s="4"/>
    </row>
    <row r="504" spans="1:19">
      <c r="A504" s="30"/>
      <c r="B504" s="46" t="s">
        <v>7</v>
      </c>
      <c r="C504" s="26"/>
      <c r="D504" s="26"/>
      <c r="E504" s="26"/>
      <c r="F504" s="26"/>
      <c r="G504" s="6"/>
      <c r="H504" s="5">
        <v>12000000</v>
      </c>
      <c r="I504" s="6"/>
      <c r="J504" s="6"/>
      <c r="K504" s="6"/>
      <c r="L504" s="6"/>
      <c r="M504" s="6"/>
      <c r="N504" s="6"/>
      <c r="O504" s="6"/>
      <c r="P504" s="5"/>
      <c r="Q504" s="5"/>
      <c r="R504" s="28"/>
      <c r="S504" s="4"/>
    </row>
    <row r="505" spans="1:19">
      <c r="A505" s="30"/>
      <c r="B505" s="46" t="s">
        <v>8</v>
      </c>
      <c r="C505" s="26"/>
      <c r="D505" s="26"/>
      <c r="E505" s="26"/>
      <c r="F505" s="26"/>
      <c r="G505" s="6"/>
      <c r="H505" s="5"/>
      <c r="I505" s="6"/>
      <c r="J505" s="6"/>
      <c r="K505" s="6"/>
      <c r="L505" s="6"/>
      <c r="M505" s="6"/>
      <c r="N505" s="6"/>
      <c r="O505" s="6"/>
      <c r="P505" s="5"/>
      <c r="Q505" s="5"/>
      <c r="R505" s="28"/>
      <c r="S505" s="4"/>
    </row>
    <row r="506" spans="1:19" ht="31">
      <c r="A506" s="24" t="s">
        <v>199</v>
      </c>
      <c r="B506" s="46" t="s">
        <v>198</v>
      </c>
      <c r="C506" s="26"/>
      <c r="D506" s="26"/>
      <c r="E506" s="26"/>
      <c r="F506" s="26"/>
      <c r="G506" s="6"/>
      <c r="H506" s="5">
        <f>H508+H509+H510</f>
        <v>18872900</v>
      </c>
      <c r="I506" s="5">
        <f t="shared" ref="I506:P506" si="193">I508+I509+I510</f>
        <v>0</v>
      </c>
      <c r="J506" s="5">
        <f t="shared" si="193"/>
        <v>0</v>
      </c>
      <c r="K506" s="5">
        <f t="shared" si="193"/>
        <v>0</v>
      </c>
      <c r="L506" s="5">
        <f t="shared" si="193"/>
        <v>0</v>
      </c>
      <c r="M506" s="5">
        <f t="shared" si="193"/>
        <v>0</v>
      </c>
      <c r="N506" s="5">
        <f t="shared" si="193"/>
        <v>0</v>
      </c>
      <c r="O506" s="5">
        <f t="shared" si="193"/>
        <v>0</v>
      </c>
      <c r="P506" s="5">
        <f t="shared" si="193"/>
        <v>17377264.690000001</v>
      </c>
      <c r="Q506" s="6">
        <v>28666014.620000001</v>
      </c>
      <c r="R506" s="28">
        <f t="shared" si="170"/>
        <v>92.075222620794904</v>
      </c>
      <c r="S506" s="4"/>
    </row>
    <row r="507" spans="1:19">
      <c r="A507" s="30"/>
      <c r="B507" s="46" t="s">
        <v>5</v>
      </c>
      <c r="C507" s="26"/>
      <c r="D507" s="26"/>
      <c r="E507" s="26"/>
      <c r="F507" s="2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27"/>
      <c r="S507" s="4"/>
    </row>
    <row r="508" spans="1:19">
      <c r="A508" s="30"/>
      <c r="B508" s="46" t="s">
        <v>6</v>
      </c>
      <c r="C508" s="26"/>
      <c r="D508" s="26"/>
      <c r="E508" s="26"/>
      <c r="F508" s="26"/>
      <c r="G508" s="6"/>
      <c r="H508" s="5">
        <f>H513</f>
        <v>18159600</v>
      </c>
      <c r="I508" s="5">
        <f t="shared" ref="I508:P510" si="194">I513</f>
        <v>0</v>
      </c>
      <c r="J508" s="5">
        <f t="shared" si="194"/>
        <v>0</v>
      </c>
      <c r="K508" s="5">
        <f t="shared" si="194"/>
        <v>0</v>
      </c>
      <c r="L508" s="5">
        <f t="shared" si="194"/>
        <v>0</v>
      </c>
      <c r="M508" s="5">
        <f t="shared" si="194"/>
        <v>0</v>
      </c>
      <c r="N508" s="5">
        <f t="shared" si="194"/>
        <v>0</v>
      </c>
      <c r="O508" s="5">
        <f t="shared" si="194"/>
        <v>0</v>
      </c>
      <c r="P508" s="5">
        <f t="shared" si="194"/>
        <v>16961805</v>
      </c>
      <c r="Q508" s="6"/>
      <c r="R508" s="28">
        <v>0</v>
      </c>
      <c r="S508" s="4"/>
    </row>
    <row r="509" spans="1:19">
      <c r="A509" s="30"/>
      <c r="B509" s="46" t="s">
        <v>7</v>
      </c>
      <c r="C509" s="26"/>
      <c r="D509" s="26"/>
      <c r="E509" s="26"/>
      <c r="F509" s="26"/>
      <c r="G509" s="6"/>
      <c r="H509" s="5">
        <f t="shared" ref="H509:H510" si="195">H514</f>
        <v>0</v>
      </c>
      <c r="I509" s="5"/>
      <c r="J509" s="5"/>
      <c r="K509" s="5"/>
      <c r="L509" s="5"/>
      <c r="M509" s="5"/>
      <c r="N509" s="5"/>
      <c r="O509" s="5"/>
      <c r="P509" s="5">
        <f t="shared" si="194"/>
        <v>0</v>
      </c>
      <c r="Q509" s="6"/>
      <c r="R509" s="28">
        <v>0</v>
      </c>
      <c r="S509" s="4"/>
    </row>
    <row r="510" spans="1:19">
      <c r="A510" s="30"/>
      <c r="B510" s="46" t="s">
        <v>8</v>
      </c>
      <c r="C510" s="26"/>
      <c r="D510" s="26"/>
      <c r="E510" s="26"/>
      <c r="F510" s="26"/>
      <c r="G510" s="6"/>
      <c r="H510" s="5">
        <f t="shared" si="195"/>
        <v>713300</v>
      </c>
      <c r="I510" s="5"/>
      <c r="J510" s="5"/>
      <c r="K510" s="5"/>
      <c r="L510" s="5"/>
      <c r="M510" s="5"/>
      <c r="N510" s="5"/>
      <c r="O510" s="5"/>
      <c r="P510" s="5">
        <f t="shared" si="194"/>
        <v>415459.69</v>
      </c>
      <c r="Q510" s="6"/>
      <c r="R510" s="28">
        <f t="shared" si="170"/>
        <v>58.244734333380066</v>
      </c>
      <c r="S510" s="4"/>
    </row>
    <row r="511" spans="1:19" ht="46.5">
      <c r="A511" s="30"/>
      <c r="B511" s="42" t="s">
        <v>97</v>
      </c>
      <c r="C511" s="26"/>
      <c r="D511" s="26"/>
      <c r="E511" s="26"/>
      <c r="F511" s="26"/>
      <c r="G511" s="6"/>
      <c r="H511" s="5">
        <f>H513+H514+H515</f>
        <v>18872900</v>
      </c>
      <c r="I511" s="5">
        <f t="shared" ref="I511:O511" si="196">I513+I514+I515</f>
        <v>0</v>
      </c>
      <c r="J511" s="5">
        <f t="shared" si="196"/>
        <v>0</v>
      </c>
      <c r="K511" s="5">
        <f t="shared" si="196"/>
        <v>0</v>
      </c>
      <c r="L511" s="5">
        <f t="shared" si="196"/>
        <v>0</v>
      </c>
      <c r="M511" s="5">
        <f t="shared" si="196"/>
        <v>0</v>
      </c>
      <c r="N511" s="5">
        <f t="shared" si="196"/>
        <v>0</v>
      </c>
      <c r="O511" s="5">
        <f t="shared" si="196"/>
        <v>0</v>
      </c>
      <c r="P511" s="5">
        <f>P513+P514+P515</f>
        <v>17377264.690000001</v>
      </c>
      <c r="Q511" s="6">
        <v>41189.14</v>
      </c>
      <c r="R511" s="28">
        <f t="shared" si="170"/>
        <v>92.075222620794904</v>
      </c>
      <c r="S511" s="4"/>
    </row>
    <row r="512" spans="1:19">
      <c r="A512" s="30"/>
      <c r="B512" s="46" t="s">
        <v>5</v>
      </c>
      <c r="C512" s="26"/>
      <c r="D512" s="26"/>
      <c r="E512" s="26"/>
      <c r="F512" s="2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27"/>
      <c r="S512" s="4"/>
    </row>
    <row r="513" spans="1:21">
      <c r="A513" s="30"/>
      <c r="B513" s="46" t="s">
        <v>6</v>
      </c>
      <c r="C513" s="26"/>
      <c r="D513" s="26"/>
      <c r="E513" s="26"/>
      <c r="F513" s="26"/>
      <c r="G513" s="6"/>
      <c r="H513" s="5">
        <v>18159600</v>
      </c>
      <c r="I513" s="6"/>
      <c r="J513" s="6"/>
      <c r="K513" s="6"/>
      <c r="L513" s="6"/>
      <c r="M513" s="6"/>
      <c r="N513" s="6"/>
      <c r="O513" s="6"/>
      <c r="P513" s="5">
        <v>16961805</v>
      </c>
      <c r="Q513" s="6"/>
      <c r="R513" s="27"/>
      <c r="S513" s="4"/>
    </row>
    <row r="514" spans="1:21">
      <c r="A514" s="30"/>
      <c r="B514" s="46" t="s">
        <v>7</v>
      </c>
      <c r="C514" s="26"/>
      <c r="D514" s="26"/>
      <c r="E514" s="26"/>
      <c r="F514" s="26"/>
      <c r="G514" s="6"/>
      <c r="H514" s="5"/>
      <c r="I514" s="6"/>
      <c r="J514" s="6"/>
      <c r="K514" s="6"/>
      <c r="L514" s="6"/>
      <c r="M514" s="6"/>
      <c r="N514" s="6"/>
      <c r="O514" s="6"/>
      <c r="P514" s="6"/>
      <c r="Q514" s="6"/>
      <c r="R514" s="27"/>
      <c r="S514" s="4"/>
    </row>
    <row r="515" spans="1:21">
      <c r="A515" s="30"/>
      <c r="B515" s="46" t="s">
        <v>8</v>
      </c>
      <c r="C515" s="26"/>
      <c r="D515" s="26"/>
      <c r="E515" s="26"/>
      <c r="F515" s="26"/>
      <c r="G515" s="6"/>
      <c r="H515" s="5">
        <v>713300</v>
      </c>
      <c r="I515" s="6"/>
      <c r="J515" s="6"/>
      <c r="K515" s="6"/>
      <c r="L515" s="6"/>
      <c r="M515" s="6"/>
      <c r="N515" s="6"/>
      <c r="O515" s="6"/>
      <c r="P515" s="5">
        <v>415459.69</v>
      </c>
      <c r="Q515" s="5"/>
      <c r="R515" s="28">
        <v>0</v>
      </c>
      <c r="S515" s="4"/>
    </row>
    <row r="516" spans="1:21" ht="47.25" customHeight="1" outlineLevel="1">
      <c r="A516" s="24" t="s">
        <v>211</v>
      </c>
      <c r="B516" s="46" t="s">
        <v>185</v>
      </c>
      <c r="C516" s="26"/>
      <c r="D516" s="26"/>
      <c r="E516" s="26"/>
      <c r="F516" s="26"/>
      <c r="G516" s="5">
        <v>0</v>
      </c>
      <c r="H516" s="5">
        <f>H518+H519+H520</f>
        <v>83042600</v>
      </c>
      <c r="I516" s="5">
        <f t="shared" ref="I516:P516" si="197">I518+I519+I520</f>
        <v>0</v>
      </c>
      <c r="J516" s="5">
        <f t="shared" si="197"/>
        <v>0</v>
      </c>
      <c r="K516" s="5">
        <f t="shared" si="197"/>
        <v>0</v>
      </c>
      <c r="L516" s="5">
        <f t="shared" si="197"/>
        <v>0</v>
      </c>
      <c r="M516" s="5">
        <f t="shared" si="197"/>
        <v>0</v>
      </c>
      <c r="N516" s="5">
        <f t="shared" si="197"/>
        <v>0</v>
      </c>
      <c r="O516" s="5">
        <f t="shared" si="197"/>
        <v>0</v>
      </c>
      <c r="P516" s="5">
        <f t="shared" si="197"/>
        <v>75358705</v>
      </c>
      <c r="Q516" s="6">
        <v>28666014.620000001</v>
      </c>
      <c r="R516" s="28">
        <f t="shared" si="170"/>
        <v>90.747044288112363</v>
      </c>
      <c r="S516" s="4">
        <v>0</v>
      </c>
    </row>
    <row r="517" spans="1:21" outlineLevel="1">
      <c r="A517" s="24"/>
      <c r="B517" s="46" t="s">
        <v>5</v>
      </c>
      <c r="C517" s="26"/>
      <c r="D517" s="26"/>
      <c r="E517" s="26"/>
      <c r="F517" s="26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6"/>
      <c r="R517" s="28"/>
      <c r="S517" s="4"/>
    </row>
    <row r="518" spans="1:21" outlineLevel="1">
      <c r="A518" s="24"/>
      <c r="B518" s="46" t="s">
        <v>6</v>
      </c>
      <c r="C518" s="26"/>
      <c r="D518" s="26"/>
      <c r="E518" s="26"/>
      <c r="F518" s="26"/>
      <c r="G518" s="5"/>
      <c r="H518" s="5">
        <f>H523</f>
        <v>0</v>
      </c>
      <c r="I518" s="5">
        <f t="shared" ref="I518:P520" si="198">I523</f>
        <v>0</v>
      </c>
      <c r="J518" s="5">
        <f t="shared" si="198"/>
        <v>0</v>
      </c>
      <c r="K518" s="5">
        <f t="shared" si="198"/>
        <v>0</v>
      </c>
      <c r="L518" s="5">
        <f t="shared" si="198"/>
        <v>0</v>
      </c>
      <c r="M518" s="5">
        <f t="shared" si="198"/>
        <v>0</v>
      </c>
      <c r="N518" s="5">
        <f t="shared" si="198"/>
        <v>0</v>
      </c>
      <c r="O518" s="5">
        <f t="shared" si="198"/>
        <v>0</v>
      </c>
      <c r="P518" s="5">
        <f t="shared" si="198"/>
        <v>0</v>
      </c>
      <c r="Q518" s="5"/>
      <c r="R518" s="28">
        <v>0</v>
      </c>
      <c r="S518" s="4"/>
      <c r="T518" s="3"/>
      <c r="U518" s="3"/>
    </row>
    <row r="519" spans="1:21" outlineLevel="1">
      <c r="A519" s="24"/>
      <c r="B519" s="46" t="s">
        <v>7</v>
      </c>
      <c r="C519" s="26"/>
      <c r="D519" s="26"/>
      <c r="E519" s="26"/>
      <c r="F519" s="26"/>
      <c r="G519" s="5"/>
      <c r="H519" s="5">
        <f t="shared" ref="H519" si="199">H524</f>
        <v>0</v>
      </c>
      <c r="I519" s="5"/>
      <c r="J519" s="5"/>
      <c r="K519" s="5"/>
      <c r="L519" s="5"/>
      <c r="M519" s="5"/>
      <c r="N519" s="5"/>
      <c r="O519" s="5"/>
      <c r="P519" s="5">
        <f t="shared" si="198"/>
        <v>0</v>
      </c>
      <c r="Q519" s="5"/>
      <c r="R519" s="28">
        <v>0</v>
      </c>
      <c r="S519" s="4"/>
    </row>
    <row r="520" spans="1:21" outlineLevel="1">
      <c r="A520" s="24"/>
      <c r="B520" s="46" t="s">
        <v>8</v>
      </c>
      <c r="C520" s="26"/>
      <c r="D520" s="26"/>
      <c r="E520" s="26"/>
      <c r="F520" s="26"/>
      <c r="G520" s="5"/>
      <c r="H520" s="5">
        <f>H525</f>
        <v>83042600</v>
      </c>
      <c r="I520" s="5"/>
      <c r="J520" s="5"/>
      <c r="K520" s="5"/>
      <c r="L520" s="5"/>
      <c r="M520" s="5"/>
      <c r="N520" s="5"/>
      <c r="O520" s="5"/>
      <c r="P520" s="5">
        <f t="shared" si="198"/>
        <v>75358705</v>
      </c>
      <c r="Q520" s="5"/>
      <c r="R520" s="28">
        <f t="shared" si="170"/>
        <v>90.747044288112363</v>
      </c>
      <c r="S520" s="4"/>
    </row>
    <row r="521" spans="1:21" ht="31.5" customHeight="1" outlineLevel="1">
      <c r="A521" s="24"/>
      <c r="B521" s="45" t="s">
        <v>98</v>
      </c>
      <c r="C521" s="26"/>
      <c r="D521" s="26"/>
      <c r="E521" s="26"/>
      <c r="F521" s="26"/>
      <c r="G521" s="5"/>
      <c r="H521" s="5">
        <f>H523+H524+H525</f>
        <v>83042600</v>
      </c>
      <c r="I521" s="5">
        <f t="shared" ref="I521:O521" si="200">I523+I524+I525</f>
        <v>0</v>
      </c>
      <c r="J521" s="5">
        <f t="shared" si="200"/>
        <v>0</v>
      </c>
      <c r="K521" s="5">
        <f t="shared" si="200"/>
        <v>0</v>
      </c>
      <c r="L521" s="5">
        <f t="shared" si="200"/>
        <v>0</v>
      </c>
      <c r="M521" s="5">
        <f t="shared" si="200"/>
        <v>0</v>
      </c>
      <c r="N521" s="5">
        <f t="shared" si="200"/>
        <v>0</v>
      </c>
      <c r="O521" s="5">
        <f t="shared" si="200"/>
        <v>0</v>
      </c>
      <c r="P521" s="5">
        <f>P523+P524+P525</f>
        <v>75358705</v>
      </c>
      <c r="Q521" s="6">
        <v>41189.14</v>
      </c>
      <c r="R521" s="28">
        <f t="shared" si="170"/>
        <v>90.747044288112363</v>
      </c>
      <c r="S521" s="4"/>
    </row>
    <row r="522" spans="1:21" outlineLevel="1">
      <c r="A522" s="24"/>
      <c r="B522" s="46" t="s">
        <v>5</v>
      </c>
      <c r="C522" s="26"/>
      <c r="D522" s="26"/>
      <c r="E522" s="26"/>
      <c r="F522" s="26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28"/>
      <c r="S522" s="4"/>
    </row>
    <row r="523" spans="1:21" outlineLevel="1">
      <c r="A523" s="24"/>
      <c r="B523" s="46" t="s">
        <v>6</v>
      </c>
      <c r="C523" s="26"/>
      <c r="D523" s="26"/>
      <c r="E523" s="26"/>
      <c r="F523" s="26"/>
      <c r="G523" s="5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28"/>
      <c r="S523" s="4"/>
    </row>
    <row r="524" spans="1:21" outlineLevel="1">
      <c r="A524" s="24"/>
      <c r="B524" s="46" t="s">
        <v>7</v>
      </c>
      <c r="C524" s="26"/>
      <c r="D524" s="26"/>
      <c r="E524" s="26"/>
      <c r="F524" s="26"/>
      <c r="G524" s="5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28"/>
      <c r="S524" s="4"/>
    </row>
    <row r="525" spans="1:21" outlineLevel="1">
      <c r="A525" s="24"/>
      <c r="B525" s="46" t="s">
        <v>8</v>
      </c>
      <c r="C525" s="26"/>
      <c r="D525" s="26"/>
      <c r="E525" s="26"/>
      <c r="F525" s="26"/>
      <c r="G525" s="5"/>
      <c r="H525" s="5">
        <v>83042600</v>
      </c>
      <c r="I525" s="5"/>
      <c r="J525" s="5"/>
      <c r="K525" s="5"/>
      <c r="L525" s="5"/>
      <c r="M525" s="5"/>
      <c r="N525" s="5"/>
      <c r="O525" s="5"/>
      <c r="P525" s="5">
        <v>75358705</v>
      </c>
      <c r="Q525" s="6"/>
      <c r="R525" s="28">
        <f t="shared" si="170"/>
        <v>90.747044288112363</v>
      </c>
      <c r="S525" s="4"/>
    </row>
    <row r="526" spans="1:21" s="14" customFormat="1" ht="30">
      <c r="A526" s="30" t="s">
        <v>157</v>
      </c>
      <c r="B526" s="73" t="s">
        <v>158</v>
      </c>
      <c r="C526" s="26"/>
      <c r="D526" s="26"/>
      <c r="E526" s="26"/>
      <c r="F526" s="26"/>
      <c r="G526" s="6">
        <v>0</v>
      </c>
      <c r="H526" s="6">
        <f>H528+H529+H530</f>
        <v>2014415313.26</v>
      </c>
      <c r="I526" s="6">
        <f t="shared" ref="I526:P526" si="201">I528+I529+I530</f>
        <v>0</v>
      </c>
      <c r="J526" s="6">
        <f t="shared" si="201"/>
        <v>0</v>
      </c>
      <c r="K526" s="6">
        <f t="shared" si="201"/>
        <v>0</v>
      </c>
      <c r="L526" s="6">
        <f t="shared" si="201"/>
        <v>0</v>
      </c>
      <c r="M526" s="6">
        <f t="shared" si="201"/>
        <v>0</v>
      </c>
      <c r="N526" s="6">
        <f t="shared" si="201"/>
        <v>0</v>
      </c>
      <c r="O526" s="6">
        <f t="shared" si="201"/>
        <v>0</v>
      </c>
      <c r="P526" s="6">
        <f t="shared" si="201"/>
        <v>1647387866.71</v>
      </c>
      <c r="Q526" s="6">
        <v>333547070.06</v>
      </c>
      <c r="R526" s="27">
        <f t="shared" si="170"/>
        <v>81.779951525684822</v>
      </c>
      <c r="S526" s="13">
        <v>0</v>
      </c>
    </row>
    <row r="527" spans="1:21">
      <c r="A527" s="30"/>
      <c r="B527" s="46" t="s">
        <v>5</v>
      </c>
      <c r="C527" s="26"/>
      <c r="D527" s="26"/>
      <c r="E527" s="26"/>
      <c r="F527" s="2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27"/>
      <c r="S527" s="4"/>
      <c r="T527" s="3"/>
    </row>
    <row r="528" spans="1:21">
      <c r="A528" s="30"/>
      <c r="B528" s="73" t="s">
        <v>6</v>
      </c>
      <c r="C528" s="26"/>
      <c r="D528" s="26"/>
      <c r="E528" s="26"/>
      <c r="F528" s="26"/>
      <c r="G528" s="6"/>
      <c r="H528" s="6">
        <f t="shared" ref="H528:P530" si="202">H533+H548+H563</f>
        <v>672286000</v>
      </c>
      <c r="I528" s="6">
        <f t="shared" si="202"/>
        <v>0</v>
      </c>
      <c r="J528" s="6">
        <f t="shared" si="202"/>
        <v>0</v>
      </c>
      <c r="K528" s="6">
        <f t="shared" si="202"/>
        <v>0</v>
      </c>
      <c r="L528" s="6">
        <f t="shared" si="202"/>
        <v>0</v>
      </c>
      <c r="M528" s="6">
        <f t="shared" si="202"/>
        <v>0</v>
      </c>
      <c r="N528" s="6">
        <f t="shared" si="202"/>
        <v>0</v>
      </c>
      <c r="O528" s="6">
        <f t="shared" si="202"/>
        <v>0</v>
      </c>
      <c r="P528" s="6">
        <f t="shared" si="202"/>
        <v>672286000</v>
      </c>
      <c r="Q528" s="6"/>
      <c r="R528" s="27">
        <v>0</v>
      </c>
      <c r="S528" s="4"/>
      <c r="T528" s="3"/>
      <c r="U528" s="3"/>
    </row>
    <row r="529" spans="1:21">
      <c r="A529" s="30"/>
      <c r="B529" s="73" t="s">
        <v>7</v>
      </c>
      <c r="C529" s="26"/>
      <c r="D529" s="26"/>
      <c r="E529" s="26"/>
      <c r="F529" s="26"/>
      <c r="G529" s="6"/>
      <c r="H529" s="6">
        <f t="shared" si="202"/>
        <v>587305087</v>
      </c>
      <c r="I529" s="6">
        <f t="shared" si="202"/>
        <v>0</v>
      </c>
      <c r="J529" s="6">
        <f t="shared" si="202"/>
        <v>0</v>
      </c>
      <c r="K529" s="6">
        <f t="shared" si="202"/>
        <v>0</v>
      </c>
      <c r="L529" s="6">
        <f t="shared" si="202"/>
        <v>0</v>
      </c>
      <c r="M529" s="6">
        <f t="shared" si="202"/>
        <v>0</v>
      </c>
      <c r="N529" s="6">
        <f t="shared" si="202"/>
        <v>0</v>
      </c>
      <c r="O529" s="6">
        <f t="shared" si="202"/>
        <v>0</v>
      </c>
      <c r="P529" s="6">
        <f t="shared" si="202"/>
        <v>286814002</v>
      </c>
      <c r="Q529" s="6"/>
      <c r="R529" s="27">
        <v>0</v>
      </c>
      <c r="S529" s="4"/>
    </row>
    <row r="530" spans="1:21">
      <c r="A530" s="30"/>
      <c r="B530" s="73" t="s">
        <v>8</v>
      </c>
      <c r="C530" s="26"/>
      <c r="D530" s="26"/>
      <c r="E530" s="26"/>
      <c r="F530" s="26"/>
      <c r="G530" s="6"/>
      <c r="H530" s="6">
        <f t="shared" si="202"/>
        <v>754824226.25999999</v>
      </c>
      <c r="I530" s="6">
        <f t="shared" si="202"/>
        <v>0</v>
      </c>
      <c r="J530" s="6">
        <f t="shared" si="202"/>
        <v>0</v>
      </c>
      <c r="K530" s="6">
        <f t="shared" si="202"/>
        <v>0</v>
      </c>
      <c r="L530" s="6">
        <f t="shared" si="202"/>
        <v>0</v>
      </c>
      <c r="M530" s="6">
        <f t="shared" si="202"/>
        <v>0</v>
      </c>
      <c r="N530" s="6">
        <f t="shared" si="202"/>
        <v>0</v>
      </c>
      <c r="O530" s="6">
        <f t="shared" si="202"/>
        <v>0</v>
      </c>
      <c r="P530" s="6">
        <f t="shared" si="202"/>
        <v>688287864.70999992</v>
      </c>
      <c r="Q530" s="6"/>
      <c r="R530" s="27">
        <f t="shared" ref="R530:R591" si="203">P530/H530*100</f>
        <v>91.185184678070797</v>
      </c>
      <c r="S530" s="4"/>
    </row>
    <row r="531" spans="1:21" outlineLevel="1">
      <c r="A531" s="24" t="s">
        <v>159</v>
      </c>
      <c r="B531" s="46" t="s">
        <v>101</v>
      </c>
      <c r="C531" s="26"/>
      <c r="D531" s="26"/>
      <c r="E531" s="26"/>
      <c r="F531" s="26"/>
      <c r="G531" s="5">
        <v>0</v>
      </c>
      <c r="H531" s="5">
        <f>H533+H534+H535</f>
        <v>1258399498.6599998</v>
      </c>
      <c r="I531" s="5">
        <f t="shared" ref="I531:P531" si="204">I533+I534+I535</f>
        <v>0</v>
      </c>
      <c r="J531" s="5">
        <f t="shared" si="204"/>
        <v>0</v>
      </c>
      <c r="K531" s="5">
        <f t="shared" si="204"/>
        <v>0</v>
      </c>
      <c r="L531" s="5">
        <f t="shared" si="204"/>
        <v>0</v>
      </c>
      <c r="M531" s="5">
        <f t="shared" si="204"/>
        <v>0</v>
      </c>
      <c r="N531" s="5">
        <f t="shared" si="204"/>
        <v>0</v>
      </c>
      <c r="O531" s="5">
        <f t="shared" si="204"/>
        <v>0</v>
      </c>
      <c r="P531" s="5">
        <f t="shared" si="204"/>
        <v>973944964.25999999</v>
      </c>
      <c r="Q531" s="6">
        <v>314707023.25</v>
      </c>
      <c r="R531" s="28">
        <f t="shared" si="203"/>
        <v>77.39553021890903</v>
      </c>
      <c r="S531" s="4">
        <v>0</v>
      </c>
    </row>
    <row r="532" spans="1:21" outlineLevel="1">
      <c r="A532" s="24"/>
      <c r="B532" s="46" t="s">
        <v>5</v>
      </c>
      <c r="C532" s="26"/>
      <c r="D532" s="26"/>
      <c r="E532" s="26"/>
      <c r="F532" s="26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6"/>
      <c r="R532" s="28"/>
      <c r="S532" s="4"/>
    </row>
    <row r="533" spans="1:21" outlineLevel="1">
      <c r="A533" s="24"/>
      <c r="B533" s="46" t="s">
        <v>6</v>
      </c>
      <c r="C533" s="26"/>
      <c r="D533" s="26"/>
      <c r="E533" s="26"/>
      <c r="F533" s="26"/>
      <c r="G533" s="5"/>
      <c r="H533" s="5">
        <f>H538+H543</f>
        <v>340000000</v>
      </c>
      <c r="I533" s="5">
        <f t="shared" ref="I533:P535" si="205">I538+I543</f>
        <v>0</v>
      </c>
      <c r="J533" s="5">
        <f t="shared" si="205"/>
        <v>0</v>
      </c>
      <c r="K533" s="5">
        <f t="shared" si="205"/>
        <v>0</v>
      </c>
      <c r="L533" s="5">
        <f t="shared" si="205"/>
        <v>0</v>
      </c>
      <c r="M533" s="5">
        <f t="shared" si="205"/>
        <v>0</v>
      </c>
      <c r="N533" s="5">
        <f t="shared" si="205"/>
        <v>0</v>
      </c>
      <c r="O533" s="5">
        <f t="shared" si="205"/>
        <v>0</v>
      </c>
      <c r="P533" s="5">
        <f t="shared" si="205"/>
        <v>340000000</v>
      </c>
      <c r="Q533" s="6"/>
      <c r="R533" s="28">
        <v>0</v>
      </c>
      <c r="S533" s="4"/>
      <c r="T533" s="3"/>
      <c r="U533" s="3"/>
    </row>
    <row r="534" spans="1:21" outlineLevel="1">
      <c r="A534" s="24"/>
      <c r="B534" s="46" t="s">
        <v>7</v>
      </c>
      <c r="C534" s="26"/>
      <c r="D534" s="26"/>
      <c r="E534" s="26"/>
      <c r="F534" s="26"/>
      <c r="G534" s="5"/>
      <c r="H534" s="5">
        <f t="shared" ref="H534:H535" si="206">H539+H544</f>
        <v>321476287</v>
      </c>
      <c r="I534" s="5">
        <f t="shared" ref="I534:O535" si="207">I544</f>
        <v>0</v>
      </c>
      <c r="J534" s="5">
        <f t="shared" si="207"/>
        <v>0</v>
      </c>
      <c r="K534" s="5">
        <f t="shared" si="207"/>
        <v>0</v>
      </c>
      <c r="L534" s="5">
        <f t="shared" si="207"/>
        <v>0</v>
      </c>
      <c r="M534" s="5">
        <f t="shared" si="207"/>
        <v>0</v>
      </c>
      <c r="N534" s="5">
        <f t="shared" si="207"/>
        <v>0</v>
      </c>
      <c r="O534" s="5">
        <f t="shared" si="207"/>
        <v>0</v>
      </c>
      <c r="P534" s="5">
        <f t="shared" si="205"/>
        <v>94493376</v>
      </c>
      <c r="Q534" s="6"/>
      <c r="R534" s="28">
        <v>0</v>
      </c>
      <c r="S534" s="4"/>
      <c r="U534" s="3"/>
    </row>
    <row r="535" spans="1:21" outlineLevel="1">
      <c r="A535" s="24"/>
      <c r="B535" s="46" t="s">
        <v>8</v>
      </c>
      <c r="C535" s="26"/>
      <c r="D535" s="26"/>
      <c r="E535" s="26"/>
      <c r="F535" s="26"/>
      <c r="G535" s="5"/>
      <c r="H535" s="5">
        <f t="shared" si="206"/>
        <v>596923211.65999997</v>
      </c>
      <c r="I535" s="5">
        <f t="shared" si="207"/>
        <v>0</v>
      </c>
      <c r="J535" s="5">
        <f t="shared" si="207"/>
        <v>0</v>
      </c>
      <c r="K535" s="5">
        <f t="shared" si="207"/>
        <v>0</v>
      </c>
      <c r="L535" s="5">
        <f t="shared" si="207"/>
        <v>0</v>
      </c>
      <c r="M535" s="5">
        <f t="shared" si="207"/>
        <v>0</v>
      </c>
      <c r="N535" s="5">
        <f t="shared" si="207"/>
        <v>0</v>
      </c>
      <c r="O535" s="5">
        <f t="shared" si="207"/>
        <v>0</v>
      </c>
      <c r="P535" s="5">
        <f t="shared" si="205"/>
        <v>539451588.25999999</v>
      </c>
      <c r="Q535" s="6"/>
      <c r="R535" s="28">
        <f t="shared" si="203"/>
        <v>90.372024026310598</v>
      </c>
      <c r="S535" s="4"/>
    </row>
    <row r="536" spans="1:21" ht="46.5" outlineLevel="1">
      <c r="A536" s="24"/>
      <c r="B536" s="42" t="s">
        <v>102</v>
      </c>
      <c r="C536" s="26"/>
      <c r="D536" s="26"/>
      <c r="E536" s="26"/>
      <c r="F536" s="26"/>
      <c r="G536" s="5"/>
      <c r="H536" s="5">
        <f>H538+H539+H540</f>
        <v>340000000</v>
      </c>
      <c r="I536" s="5">
        <f t="shared" ref="I536:O536" si="208">I538+I539+I540</f>
        <v>0</v>
      </c>
      <c r="J536" s="5">
        <f t="shared" si="208"/>
        <v>0</v>
      </c>
      <c r="K536" s="5">
        <f t="shared" si="208"/>
        <v>0</v>
      </c>
      <c r="L536" s="5">
        <f t="shared" si="208"/>
        <v>0</v>
      </c>
      <c r="M536" s="5">
        <f t="shared" si="208"/>
        <v>0</v>
      </c>
      <c r="N536" s="5">
        <f t="shared" si="208"/>
        <v>0</v>
      </c>
      <c r="O536" s="5">
        <f t="shared" si="208"/>
        <v>0</v>
      </c>
      <c r="P536" s="5">
        <f>P538+P539+P540</f>
        <v>340000000</v>
      </c>
      <c r="Q536" s="6">
        <v>41189.14</v>
      </c>
      <c r="R536" s="28">
        <f t="shared" si="203"/>
        <v>100</v>
      </c>
      <c r="S536" s="4"/>
    </row>
    <row r="537" spans="1:21" outlineLevel="1">
      <c r="A537" s="24"/>
      <c r="B537" s="46" t="s">
        <v>5</v>
      </c>
      <c r="C537" s="26"/>
      <c r="D537" s="26"/>
      <c r="E537" s="26"/>
      <c r="F537" s="26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6"/>
      <c r="R537" s="28"/>
      <c r="S537" s="4"/>
    </row>
    <row r="538" spans="1:21" outlineLevel="1">
      <c r="A538" s="24"/>
      <c r="B538" s="46" t="s">
        <v>6</v>
      </c>
      <c r="C538" s="26"/>
      <c r="D538" s="26"/>
      <c r="E538" s="26"/>
      <c r="F538" s="26"/>
      <c r="G538" s="5"/>
      <c r="H538" s="5">
        <v>340000000</v>
      </c>
      <c r="I538" s="5"/>
      <c r="J538" s="5"/>
      <c r="K538" s="5"/>
      <c r="L538" s="5"/>
      <c r="M538" s="5"/>
      <c r="N538" s="5"/>
      <c r="O538" s="5"/>
      <c r="P538" s="5">
        <v>340000000</v>
      </c>
      <c r="Q538" s="6"/>
      <c r="R538" s="28">
        <v>0</v>
      </c>
      <c r="S538" s="4"/>
    </row>
    <row r="539" spans="1:21" outlineLevel="1">
      <c r="A539" s="24"/>
      <c r="B539" s="46" t="s">
        <v>7</v>
      </c>
      <c r="C539" s="26"/>
      <c r="D539" s="26"/>
      <c r="E539" s="26"/>
      <c r="F539" s="26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6"/>
      <c r="R539" s="28"/>
      <c r="S539" s="4"/>
    </row>
    <row r="540" spans="1:21" outlineLevel="1">
      <c r="A540" s="24"/>
      <c r="B540" s="46" t="s">
        <v>8</v>
      </c>
      <c r="C540" s="26"/>
      <c r="D540" s="26"/>
      <c r="E540" s="26"/>
      <c r="F540" s="26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6"/>
      <c r="R540" s="28"/>
      <c r="S540" s="4"/>
    </row>
    <row r="541" spans="1:21" ht="29" customHeight="1" outlineLevel="1">
      <c r="A541" s="24"/>
      <c r="B541" s="45" t="s">
        <v>103</v>
      </c>
      <c r="C541" s="26"/>
      <c r="D541" s="26"/>
      <c r="E541" s="26"/>
      <c r="F541" s="26"/>
      <c r="G541" s="5"/>
      <c r="H541" s="5">
        <f>H543+H544+H545</f>
        <v>918399498.65999997</v>
      </c>
      <c r="I541" s="5">
        <f t="shared" ref="I541:O541" si="209">I543+I544+I545</f>
        <v>0</v>
      </c>
      <c r="J541" s="5">
        <f t="shared" si="209"/>
        <v>0</v>
      </c>
      <c r="K541" s="5">
        <f t="shared" si="209"/>
        <v>0</v>
      </c>
      <c r="L541" s="5">
        <f t="shared" si="209"/>
        <v>0</v>
      </c>
      <c r="M541" s="5">
        <f t="shared" si="209"/>
        <v>0</v>
      </c>
      <c r="N541" s="5">
        <f t="shared" si="209"/>
        <v>0</v>
      </c>
      <c r="O541" s="5">
        <f t="shared" si="209"/>
        <v>0</v>
      </c>
      <c r="P541" s="5">
        <f>P543+P544+P545</f>
        <v>633944964.25999999</v>
      </c>
      <c r="Q541" s="6">
        <v>41189.14</v>
      </c>
      <c r="R541" s="28">
        <f t="shared" si="203"/>
        <v>69.027146158612211</v>
      </c>
      <c r="S541" s="4"/>
      <c r="T541" s="3"/>
    </row>
    <row r="542" spans="1:21" outlineLevel="1">
      <c r="A542" s="24"/>
      <c r="B542" s="46" t="s">
        <v>5</v>
      </c>
      <c r="C542" s="26"/>
      <c r="D542" s="26"/>
      <c r="E542" s="26"/>
      <c r="F542" s="26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6"/>
      <c r="R542" s="28"/>
      <c r="S542" s="4"/>
      <c r="T542" s="3"/>
    </row>
    <row r="543" spans="1:21" outlineLevel="1">
      <c r="A543" s="24"/>
      <c r="B543" s="46" t="s">
        <v>6</v>
      </c>
      <c r="C543" s="26"/>
      <c r="D543" s="26"/>
      <c r="E543" s="26"/>
      <c r="F543" s="26"/>
      <c r="G543" s="5"/>
      <c r="H543" s="5"/>
      <c r="I543" s="6"/>
      <c r="J543" s="6"/>
      <c r="K543" s="6"/>
      <c r="L543" s="6"/>
      <c r="M543" s="6"/>
      <c r="N543" s="6"/>
      <c r="O543" s="6"/>
      <c r="P543" s="5"/>
      <c r="Q543" s="6"/>
      <c r="R543" s="28"/>
      <c r="S543" s="4"/>
      <c r="T543" s="3"/>
    </row>
    <row r="544" spans="1:21" outlineLevel="1">
      <c r="A544" s="24"/>
      <c r="B544" s="46" t="s">
        <v>7</v>
      </c>
      <c r="C544" s="26"/>
      <c r="D544" s="26"/>
      <c r="E544" s="26"/>
      <c r="F544" s="26"/>
      <c r="G544" s="5"/>
      <c r="H544" s="5">
        <v>321476287</v>
      </c>
      <c r="I544" s="6"/>
      <c r="J544" s="6"/>
      <c r="K544" s="6"/>
      <c r="L544" s="6"/>
      <c r="M544" s="6"/>
      <c r="N544" s="6"/>
      <c r="O544" s="6"/>
      <c r="P544" s="5">
        <v>94493376</v>
      </c>
      <c r="Q544" s="6"/>
      <c r="R544" s="28">
        <v>0</v>
      </c>
      <c r="S544" s="4"/>
      <c r="T544" s="3"/>
    </row>
    <row r="545" spans="1:19" outlineLevel="1">
      <c r="A545" s="24"/>
      <c r="B545" s="46" t="s">
        <v>8</v>
      </c>
      <c r="C545" s="26"/>
      <c r="D545" s="26"/>
      <c r="E545" s="26"/>
      <c r="F545" s="26"/>
      <c r="G545" s="5"/>
      <c r="H545" s="5">
        <v>596923211.65999997</v>
      </c>
      <c r="I545" s="6"/>
      <c r="J545" s="6"/>
      <c r="K545" s="6"/>
      <c r="L545" s="6"/>
      <c r="M545" s="6"/>
      <c r="N545" s="6"/>
      <c r="O545" s="6"/>
      <c r="P545" s="5">
        <v>539451588.25999999</v>
      </c>
      <c r="Q545" s="6"/>
      <c r="R545" s="28">
        <f t="shared" si="203"/>
        <v>90.372024026310598</v>
      </c>
      <c r="S545" s="4"/>
    </row>
    <row r="546" spans="1:19" ht="15" customHeight="1" outlineLevel="1">
      <c r="A546" s="24" t="s">
        <v>160</v>
      </c>
      <c r="B546" s="46" t="s">
        <v>105</v>
      </c>
      <c r="C546" s="26"/>
      <c r="D546" s="26"/>
      <c r="E546" s="26"/>
      <c r="F546" s="26"/>
      <c r="G546" s="5">
        <v>0</v>
      </c>
      <c r="H546" s="5">
        <f>H548+H549+H550</f>
        <v>81808400</v>
      </c>
      <c r="I546" s="5">
        <f t="shared" ref="I546:O546" si="210">I548+I549+I550</f>
        <v>0</v>
      </c>
      <c r="J546" s="5">
        <f t="shared" si="210"/>
        <v>0</v>
      </c>
      <c r="K546" s="5">
        <f t="shared" si="210"/>
        <v>0</v>
      </c>
      <c r="L546" s="5">
        <f t="shared" si="210"/>
        <v>0</v>
      </c>
      <c r="M546" s="5">
        <f t="shared" si="210"/>
        <v>0</v>
      </c>
      <c r="N546" s="5">
        <f t="shared" si="210"/>
        <v>0</v>
      </c>
      <c r="O546" s="5">
        <f t="shared" si="210"/>
        <v>0</v>
      </c>
      <c r="P546" s="5">
        <f>P548+P549+P550</f>
        <v>81213894.290000007</v>
      </c>
      <c r="Q546" s="6">
        <v>7738156.4900000002</v>
      </c>
      <c r="R546" s="28">
        <f t="shared" si="203"/>
        <v>99.273295028383401</v>
      </c>
      <c r="S546" s="4">
        <v>0</v>
      </c>
    </row>
    <row r="547" spans="1:19" outlineLevel="1">
      <c r="A547" s="24"/>
      <c r="B547" s="46" t="s">
        <v>5</v>
      </c>
      <c r="C547" s="26"/>
      <c r="D547" s="26"/>
      <c r="E547" s="26"/>
      <c r="F547" s="26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6"/>
      <c r="R547" s="28"/>
      <c r="S547" s="4"/>
    </row>
    <row r="548" spans="1:19" outlineLevel="1">
      <c r="A548" s="24"/>
      <c r="B548" s="46" t="s">
        <v>6</v>
      </c>
      <c r="C548" s="26"/>
      <c r="D548" s="26"/>
      <c r="E548" s="26"/>
      <c r="F548" s="26"/>
      <c r="G548" s="5"/>
      <c r="H548" s="5">
        <f>H553+H558</f>
        <v>0</v>
      </c>
      <c r="I548" s="5">
        <f t="shared" ref="I548:P549" si="211">I553+I558</f>
        <v>0</v>
      </c>
      <c r="J548" s="5">
        <f t="shared" si="211"/>
        <v>0</v>
      </c>
      <c r="K548" s="5">
        <f t="shared" si="211"/>
        <v>0</v>
      </c>
      <c r="L548" s="5">
        <f t="shared" si="211"/>
        <v>0</v>
      </c>
      <c r="M548" s="5">
        <f t="shared" si="211"/>
        <v>0</v>
      </c>
      <c r="N548" s="5">
        <f t="shared" si="211"/>
        <v>0</v>
      </c>
      <c r="O548" s="5">
        <f t="shared" si="211"/>
        <v>0</v>
      </c>
      <c r="P548" s="5">
        <f t="shared" si="211"/>
        <v>0</v>
      </c>
      <c r="Q548" s="6"/>
      <c r="R548" s="28">
        <v>0</v>
      </c>
      <c r="S548" s="4"/>
    </row>
    <row r="549" spans="1:19" outlineLevel="1">
      <c r="A549" s="24"/>
      <c r="B549" s="46" t="s">
        <v>7</v>
      </c>
      <c r="C549" s="26"/>
      <c r="D549" s="26"/>
      <c r="E549" s="26"/>
      <c r="F549" s="26"/>
      <c r="G549" s="5"/>
      <c r="H549" s="5">
        <f>H554+H559</f>
        <v>0</v>
      </c>
      <c r="I549" s="5"/>
      <c r="J549" s="5"/>
      <c r="K549" s="5"/>
      <c r="L549" s="5"/>
      <c r="M549" s="5"/>
      <c r="N549" s="5"/>
      <c r="O549" s="5"/>
      <c r="P549" s="5">
        <f t="shared" si="211"/>
        <v>0</v>
      </c>
      <c r="Q549" s="6"/>
      <c r="R549" s="28">
        <v>0</v>
      </c>
      <c r="S549" s="4"/>
    </row>
    <row r="550" spans="1:19" outlineLevel="1">
      <c r="A550" s="24"/>
      <c r="B550" s="46" t="s">
        <v>8</v>
      </c>
      <c r="C550" s="26"/>
      <c r="D550" s="26"/>
      <c r="E550" s="26"/>
      <c r="F550" s="26"/>
      <c r="G550" s="5"/>
      <c r="H550" s="5">
        <f>H555+H560</f>
        <v>81808400</v>
      </c>
      <c r="I550" s="5">
        <f t="shared" ref="I550:P550" si="212">I555+I560</f>
        <v>0</v>
      </c>
      <c r="J550" s="5">
        <f t="shared" si="212"/>
        <v>0</v>
      </c>
      <c r="K550" s="5">
        <f t="shared" si="212"/>
        <v>0</v>
      </c>
      <c r="L550" s="5">
        <f t="shared" si="212"/>
        <v>0</v>
      </c>
      <c r="M550" s="5">
        <f t="shared" si="212"/>
        <v>0</v>
      </c>
      <c r="N550" s="5">
        <f t="shared" si="212"/>
        <v>0</v>
      </c>
      <c r="O550" s="5">
        <f t="shared" si="212"/>
        <v>0</v>
      </c>
      <c r="P550" s="5">
        <f t="shared" si="212"/>
        <v>81213894.290000007</v>
      </c>
      <c r="Q550" s="6"/>
      <c r="R550" s="28">
        <f t="shared" si="203"/>
        <v>99.273295028383401</v>
      </c>
      <c r="S550" s="4"/>
    </row>
    <row r="551" spans="1:19" ht="31.5" customHeight="1" outlineLevel="1">
      <c r="A551" s="24"/>
      <c r="B551" s="45" t="s">
        <v>106</v>
      </c>
      <c r="C551" s="26"/>
      <c r="D551" s="26"/>
      <c r="E551" s="26"/>
      <c r="F551" s="26"/>
      <c r="G551" s="5"/>
      <c r="H551" s="5">
        <f>H553+H554+H555</f>
        <v>80103400</v>
      </c>
      <c r="I551" s="5">
        <f t="shared" ref="I551:O551" si="213">I553+I554+I555</f>
        <v>0</v>
      </c>
      <c r="J551" s="5">
        <f t="shared" si="213"/>
        <v>0</v>
      </c>
      <c r="K551" s="5">
        <f t="shared" si="213"/>
        <v>0</v>
      </c>
      <c r="L551" s="5">
        <f t="shared" si="213"/>
        <v>0</v>
      </c>
      <c r="M551" s="5">
        <f t="shared" si="213"/>
        <v>0</v>
      </c>
      <c r="N551" s="5">
        <f t="shared" si="213"/>
        <v>0</v>
      </c>
      <c r="O551" s="5">
        <f t="shared" si="213"/>
        <v>0</v>
      </c>
      <c r="P551" s="5">
        <f>P553+P554+P555</f>
        <v>79508894.290000007</v>
      </c>
      <c r="Q551" s="6">
        <v>41189.14</v>
      </c>
      <c r="R551" s="28">
        <f t="shared" si="203"/>
        <v>99.257827120946189</v>
      </c>
      <c r="S551" s="4"/>
    </row>
    <row r="552" spans="1:19" outlineLevel="1">
      <c r="A552" s="24"/>
      <c r="B552" s="46" t="s">
        <v>5</v>
      </c>
      <c r="C552" s="26"/>
      <c r="D552" s="26"/>
      <c r="E552" s="26"/>
      <c r="F552" s="26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6"/>
      <c r="R552" s="28"/>
      <c r="S552" s="4"/>
    </row>
    <row r="553" spans="1:19" outlineLevel="1">
      <c r="A553" s="24"/>
      <c r="B553" s="46" t="s">
        <v>6</v>
      </c>
      <c r="C553" s="26"/>
      <c r="D553" s="26"/>
      <c r="E553" s="26"/>
      <c r="F553" s="26"/>
      <c r="G553" s="5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28"/>
      <c r="S553" s="4"/>
    </row>
    <row r="554" spans="1:19" outlineLevel="1">
      <c r="A554" s="24"/>
      <c r="B554" s="46" t="s">
        <v>7</v>
      </c>
      <c r="C554" s="26"/>
      <c r="D554" s="26"/>
      <c r="E554" s="26"/>
      <c r="F554" s="26"/>
      <c r="G554" s="5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28"/>
      <c r="S554" s="4"/>
    </row>
    <row r="555" spans="1:19" outlineLevel="1">
      <c r="A555" s="24"/>
      <c r="B555" s="46" t="s">
        <v>8</v>
      </c>
      <c r="C555" s="26"/>
      <c r="D555" s="26"/>
      <c r="E555" s="26"/>
      <c r="F555" s="26"/>
      <c r="G555" s="5"/>
      <c r="H555" s="5">
        <v>80103400</v>
      </c>
      <c r="I555" s="6"/>
      <c r="J555" s="6"/>
      <c r="K555" s="6"/>
      <c r="L555" s="6"/>
      <c r="M555" s="6"/>
      <c r="N555" s="6"/>
      <c r="O555" s="6"/>
      <c r="P555" s="5">
        <v>79508894.290000007</v>
      </c>
      <c r="Q555" s="6"/>
      <c r="R555" s="28">
        <f t="shared" si="203"/>
        <v>99.257827120946189</v>
      </c>
      <c r="S555" s="4"/>
    </row>
    <row r="556" spans="1:19" outlineLevel="1">
      <c r="A556" s="24"/>
      <c r="B556" s="45" t="s">
        <v>107</v>
      </c>
      <c r="C556" s="26"/>
      <c r="D556" s="26"/>
      <c r="E556" s="26"/>
      <c r="F556" s="26"/>
      <c r="G556" s="5"/>
      <c r="H556" s="5">
        <f>H558+H559+H560</f>
        <v>1705000</v>
      </c>
      <c r="I556" s="5">
        <f t="shared" ref="I556:O556" si="214">I558+I559+I560</f>
        <v>0</v>
      </c>
      <c r="J556" s="5">
        <f t="shared" si="214"/>
        <v>0</v>
      </c>
      <c r="K556" s="5">
        <f t="shared" si="214"/>
        <v>0</v>
      </c>
      <c r="L556" s="5">
        <f t="shared" si="214"/>
        <v>0</v>
      </c>
      <c r="M556" s="5">
        <f t="shared" si="214"/>
        <v>0</v>
      </c>
      <c r="N556" s="5">
        <f t="shared" si="214"/>
        <v>0</v>
      </c>
      <c r="O556" s="5">
        <f t="shared" si="214"/>
        <v>0</v>
      </c>
      <c r="P556" s="5">
        <f>P558+P559+P560</f>
        <v>1705000</v>
      </c>
      <c r="Q556" s="6">
        <v>41189.14</v>
      </c>
      <c r="R556" s="28">
        <f t="shared" si="203"/>
        <v>100</v>
      </c>
      <c r="S556" s="4"/>
    </row>
    <row r="557" spans="1:19" outlineLevel="1">
      <c r="A557" s="24"/>
      <c r="B557" s="46" t="s">
        <v>5</v>
      </c>
      <c r="C557" s="26"/>
      <c r="D557" s="26"/>
      <c r="E557" s="26"/>
      <c r="F557" s="26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6"/>
      <c r="R557" s="28"/>
      <c r="S557" s="4"/>
    </row>
    <row r="558" spans="1:19" outlineLevel="1">
      <c r="A558" s="24"/>
      <c r="B558" s="46" t="s">
        <v>6</v>
      </c>
      <c r="C558" s="26"/>
      <c r="D558" s="26"/>
      <c r="E558" s="26"/>
      <c r="F558" s="26"/>
      <c r="G558" s="5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28"/>
      <c r="S558" s="4"/>
    </row>
    <row r="559" spans="1:19" outlineLevel="1">
      <c r="A559" s="24"/>
      <c r="B559" s="46" t="s">
        <v>7</v>
      </c>
      <c r="C559" s="26"/>
      <c r="D559" s="26"/>
      <c r="E559" s="26"/>
      <c r="F559" s="26"/>
      <c r="G559" s="5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28"/>
      <c r="S559" s="4"/>
    </row>
    <row r="560" spans="1:19" outlineLevel="1">
      <c r="A560" s="24"/>
      <c r="B560" s="46" t="s">
        <v>8</v>
      </c>
      <c r="C560" s="26"/>
      <c r="D560" s="26"/>
      <c r="E560" s="26"/>
      <c r="F560" s="26"/>
      <c r="G560" s="5"/>
      <c r="H560" s="5">
        <v>1705000</v>
      </c>
      <c r="I560" s="6"/>
      <c r="J560" s="6"/>
      <c r="K560" s="6"/>
      <c r="L560" s="6"/>
      <c r="M560" s="6"/>
      <c r="N560" s="6"/>
      <c r="O560" s="6"/>
      <c r="P560" s="5">
        <v>1705000</v>
      </c>
      <c r="Q560" s="6"/>
      <c r="R560" s="28">
        <f t="shared" si="203"/>
        <v>100</v>
      </c>
      <c r="S560" s="4"/>
    </row>
    <row r="561" spans="1:19" outlineLevel="1">
      <c r="A561" s="24" t="s">
        <v>161</v>
      </c>
      <c r="B561" s="46" t="s">
        <v>108</v>
      </c>
      <c r="C561" s="26"/>
      <c r="D561" s="26"/>
      <c r="E561" s="26"/>
      <c r="F561" s="26"/>
      <c r="G561" s="5">
        <v>0</v>
      </c>
      <c r="H561" s="5">
        <f>H563+H564+H565</f>
        <v>674207414.60000002</v>
      </c>
      <c r="I561" s="5">
        <f t="shared" ref="I561:O561" si="215">I563+I564+I565</f>
        <v>0</v>
      </c>
      <c r="J561" s="5">
        <f t="shared" si="215"/>
        <v>0</v>
      </c>
      <c r="K561" s="5">
        <f t="shared" si="215"/>
        <v>0</v>
      </c>
      <c r="L561" s="5">
        <f t="shared" si="215"/>
        <v>0</v>
      </c>
      <c r="M561" s="5">
        <f t="shared" si="215"/>
        <v>0</v>
      </c>
      <c r="N561" s="5">
        <f t="shared" si="215"/>
        <v>0</v>
      </c>
      <c r="O561" s="5">
        <f t="shared" si="215"/>
        <v>0</v>
      </c>
      <c r="P561" s="5">
        <f>P563+P564+P565</f>
        <v>592229008.15999997</v>
      </c>
      <c r="Q561" s="6">
        <v>11101890.32</v>
      </c>
      <c r="R561" s="28">
        <f t="shared" si="203"/>
        <v>87.840773526847528</v>
      </c>
      <c r="S561" s="4">
        <v>0</v>
      </c>
    </row>
    <row r="562" spans="1:19" outlineLevel="1">
      <c r="A562" s="24"/>
      <c r="B562" s="46" t="s">
        <v>5</v>
      </c>
      <c r="C562" s="26"/>
      <c r="D562" s="26"/>
      <c r="E562" s="26"/>
      <c r="F562" s="26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6"/>
      <c r="R562" s="28"/>
      <c r="S562" s="4"/>
    </row>
    <row r="563" spans="1:19" outlineLevel="1">
      <c r="A563" s="24"/>
      <c r="B563" s="46" t="s">
        <v>6</v>
      </c>
      <c r="C563" s="26"/>
      <c r="D563" s="26"/>
      <c r="E563" s="26"/>
      <c r="F563" s="26"/>
      <c r="G563" s="5"/>
      <c r="H563" s="5">
        <f>H568+H573</f>
        <v>332286000</v>
      </c>
      <c r="I563" s="5">
        <f t="shared" ref="I563:P565" si="216">I568+I573</f>
        <v>0</v>
      </c>
      <c r="J563" s="5">
        <f t="shared" si="216"/>
        <v>0</v>
      </c>
      <c r="K563" s="5">
        <f t="shared" si="216"/>
        <v>0</v>
      </c>
      <c r="L563" s="5">
        <f t="shared" si="216"/>
        <v>0</v>
      </c>
      <c r="M563" s="5">
        <f t="shared" si="216"/>
        <v>0</v>
      </c>
      <c r="N563" s="5">
        <f t="shared" si="216"/>
        <v>0</v>
      </c>
      <c r="O563" s="5">
        <f t="shared" si="216"/>
        <v>0</v>
      </c>
      <c r="P563" s="5">
        <f t="shared" si="216"/>
        <v>332286000</v>
      </c>
      <c r="Q563" s="6"/>
      <c r="R563" s="28">
        <v>0</v>
      </c>
      <c r="S563" s="4"/>
    </row>
    <row r="564" spans="1:19" outlineLevel="1">
      <c r="A564" s="24"/>
      <c r="B564" s="46" t="s">
        <v>7</v>
      </c>
      <c r="C564" s="26"/>
      <c r="D564" s="26"/>
      <c r="E564" s="26"/>
      <c r="F564" s="26"/>
      <c r="G564" s="5"/>
      <c r="H564" s="5">
        <f>H569+H574</f>
        <v>265828800</v>
      </c>
      <c r="I564" s="5">
        <f t="shared" si="216"/>
        <v>0</v>
      </c>
      <c r="J564" s="5">
        <f t="shared" si="216"/>
        <v>0</v>
      </c>
      <c r="K564" s="5">
        <f t="shared" si="216"/>
        <v>0</v>
      </c>
      <c r="L564" s="5">
        <f t="shared" si="216"/>
        <v>0</v>
      </c>
      <c r="M564" s="5">
        <f t="shared" si="216"/>
        <v>0</v>
      </c>
      <c r="N564" s="5">
        <f t="shared" si="216"/>
        <v>0</v>
      </c>
      <c r="O564" s="5">
        <f t="shared" si="216"/>
        <v>0</v>
      </c>
      <c r="P564" s="5">
        <f t="shared" si="216"/>
        <v>192320626</v>
      </c>
      <c r="Q564" s="6"/>
      <c r="R564" s="28">
        <v>0</v>
      </c>
      <c r="S564" s="4"/>
    </row>
    <row r="565" spans="1:19" outlineLevel="1">
      <c r="A565" s="24"/>
      <c r="B565" s="46" t="s">
        <v>8</v>
      </c>
      <c r="C565" s="26"/>
      <c r="D565" s="26"/>
      <c r="E565" s="26"/>
      <c r="F565" s="26"/>
      <c r="G565" s="5"/>
      <c r="H565" s="5">
        <f>H570+H575</f>
        <v>76092614.599999994</v>
      </c>
      <c r="I565" s="5">
        <f t="shared" si="216"/>
        <v>0</v>
      </c>
      <c r="J565" s="5">
        <f t="shared" si="216"/>
        <v>0</v>
      </c>
      <c r="K565" s="5">
        <f t="shared" si="216"/>
        <v>0</v>
      </c>
      <c r="L565" s="5">
        <f t="shared" si="216"/>
        <v>0</v>
      </c>
      <c r="M565" s="5">
        <f t="shared" si="216"/>
        <v>0</v>
      </c>
      <c r="N565" s="5">
        <f t="shared" si="216"/>
        <v>0</v>
      </c>
      <c r="O565" s="5">
        <f t="shared" si="216"/>
        <v>0</v>
      </c>
      <c r="P565" s="5">
        <f t="shared" si="216"/>
        <v>67622382.159999996</v>
      </c>
      <c r="Q565" s="6"/>
      <c r="R565" s="28">
        <f t="shared" si="203"/>
        <v>88.868522281004658</v>
      </c>
      <c r="S565" s="4"/>
    </row>
    <row r="566" spans="1:19" ht="31" outlineLevel="1">
      <c r="A566" s="24"/>
      <c r="B566" s="45" t="s">
        <v>109</v>
      </c>
      <c r="C566" s="26"/>
      <c r="D566" s="26"/>
      <c r="E566" s="26"/>
      <c r="F566" s="26"/>
      <c r="G566" s="5"/>
      <c r="H566" s="5">
        <f>H568+H569+H570</f>
        <v>1535414.6</v>
      </c>
      <c r="I566" s="5">
        <f t="shared" ref="I566:O566" si="217">I568+I569+I570</f>
        <v>0</v>
      </c>
      <c r="J566" s="5">
        <f t="shared" si="217"/>
        <v>0</v>
      </c>
      <c r="K566" s="5">
        <f t="shared" si="217"/>
        <v>0</v>
      </c>
      <c r="L566" s="5">
        <f t="shared" si="217"/>
        <v>0</v>
      </c>
      <c r="M566" s="5">
        <f t="shared" si="217"/>
        <v>0</v>
      </c>
      <c r="N566" s="5">
        <f t="shared" si="217"/>
        <v>0</v>
      </c>
      <c r="O566" s="5">
        <f t="shared" si="217"/>
        <v>0</v>
      </c>
      <c r="P566" s="5">
        <f>P568+P569+P570</f>
        <v>1165182.1599999999</v>
      </c>
      <c r="Q566" s="6">
        <v>41189.14</v>
      </c>
      <c r="R566" s="28">
        <f t="shared" si="203"/>
        <v>75.887135630988524</v>
      </c>
      <c r="S566" s="4"/>
    </row>
    <row r="567" spans="1:19" outlineLevel="1">
      <c r="A567" s="24"/>
      <c r="B567" s="46" t="s">
        <v>5</v>
      </c>
      <c r="C567" s="26"/>
      <c r="D567" s="26"/>
      <c r="E567" s="26"/>
      <c r="F567" s="26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6"/>
      <c r="R567" s="28"/>
      <c r="S567" s="4"/>
    </row>
    <row r="568" spans="1:19" outlineLevel="1">
      <c r="A568" s="24"/>
      <c r="B568" s="46" t="s">
        <v>6</v>
      </c>
      <c r="C568" s="26"/>
      <c r="D568" s="26"/>
      <c r="E568" s="26"/>
      <c r="F568" s="26"/>
      <c r="G568" s="5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28"/>
      <c r="S568" s="4"/>
    </row>
    <row r="569" spans="1:19" outlineLevel="1">
      <c r="A569" s="24"/>
      <c r="B569" s="46" t="s">
        <v>7</v>
      </c>
      <c r="C569" s="26"/>
      <c r="D569" s="26"/>
      <c r="E569" s="26"/>
      <c r="F569" s="26"/>
      <c r="G569" s="5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28"/>
      <c r="S569" s="4"/>
    </row>
    <row r="570" spans="1:19" outlineLevel="1">
      <c r="A570" s="24"/>
      <c r="B570" s="46" t="s">
        <v>8</v>
      </c>
      <c r="C570" s="26"/>
      <c r="D570" s="26"/>
      <c r="E570" s="26"/>
      <c r="F570" s="26"/>
      <c r="G570" s="5"/>
      <c r="H570" s="5">
        <v>1535414.6</v>
      </c>
      <c r="I570" s="5"/>
      <c r="J570" s="5"/>
      <c r="K570" s="5"/>
      <c r="L570" s="5"/>
      <c r="M570" s="5"/>
      <c r="N570" s="5"/>
      <c r="O570" s="5"/>
      <c r="P570" s="5">
        <v>1165182.1599999999</v>
      </c>
      <c r="Q570" s="6"/>
      <c r="R570" s="28">
        <f t="shared" si="203"/>
        <v>75.887135630988524</v>
      </c>
      <c r="S570" s="4"/>
    </row>
    <row r="571" spans="1:19" ht="46.5" outlineLevel="1">
      <c r="A571" s="24"/>
      <c r="B571" s="45" t="s">
        <v>219</v>
      </c>
      <c r="C571" s="26"/>
      <c r="D571" s="26"/>
      <c r="E571" s="26"/>
      <c r="F571" s="26"/>
      <c r="G571" s="5"/>
      <c r="H571" s="5">
        <f>H573+H574+H575</f>
        <v>672672000</v>
      </c>
      <c r="I571" s="5">
        <f t="shared" ref="I571:P571" si="218">I573+I574+I575</f>
        <v>0</v>
      </c>
      <c r="J571" s="5">
        <f t="shared" si="218"/>
        <v>0</v>
      </c>
      <c r="K571" s="5">
        <f t="shared" si="218"/>
        <v>0</v>
      </c>
      <c r="L571" s="5">
        <f t="shared" si="218"/>
        <v>0</v>
      </c>
      <c r="M571" s="5">
        <f t="shared" si="218"/>
        <v>0</v>
      </c>
      <c r="N571" s="5">
        <f t="shared" si="218"/>
        <v>0</v>
      </c>
      <c r="O571" s="5">
        <f t="shared" si="218"/>
        <v>0</v>
      </c>
      <c r="P571" s="5">
        <f t="shared" si="218"/>
        <v>591063826</v>
      </c>
      <c r="Q571" s="6"/>
      <c r="R571" s="28"/>
      <c r="S571" s="4"/>
    </row>
    <row r="572" spans="1:19" outlineLevel="1">
      <c r="A572" s="24"/>
      <c r="B572" s="46" t="s">
        <v>5</v>
      </c>
      <c r="C572" s="26"/>
      <c r="D572" s="26"/>
      <c r="E572" s="26"/>
      <c r="F572" s="26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6"/>
      <c r="R572" s="28"/>
      <c r="S572" s="4"/>
    </row>
    <row r="573" spans="1:19" outlineLevel="1">
      <c r="A573" s="24"/>
      <c r="B573" s="46" t="s">
        <v>6</v>
      </c>
      <c r="C573" s="26"/>
      <c r="D573" s="26"/>
      <c r="E573" s="26"/>
      <c r="F573" s="26"/>
      <c r="G573" s="5"/>
      <c r="H573" s="5">
        <v>332286000</v>
      </c>
      <c r="I573" s="5"/>
      <c r="J573" s="5"/>
      <c r="K573" s="5"/>
      <c r="L573" s="5"/>
      <c r="M573" s="5"/>
      <c r="N573" s="5"/>
      <c r="O573" s="5"/>
      <c r="P573" s="5">
        <v>332286000</v>
      </c>
      <c r="Q573" s="6"/>
      <c r="R573" s="28"/>
      <c r="S573" s="4"/>
    </row>
    <row r="574" spans="1:19" outlineLevel="1">
      <c r="A574" s="24"/>
      <c r="B574" s="46" t="s">
        <v>7</v>
      </c>
      <c r="C574" s="26"/>
      <c r="D574" s="26"/>
      <c r="E574" s="26"/>
      <c r="F574" s="26"/>
      <c r="G574" s="5"/>
      <c r="H574" s="5">
        <v>265828800</v>
      </c>
      <c r="I574" s="5"/>
      <c r="J574" s="5"/>
      <c r="K574" s="5"/>
      <c r="L574" s="5"/>
      <c r="M574" s="5"/>
      <c r="N574" s="5"/>
      <c r="O574" s="5"/>
      <c r="P574" s="5">
        <v>192320626</v>
      </c>
      <c r="Q574" s="6"/>
      <c r="R574" s="28"/>
      <c r="S574" s="4"/>
    </row>
    <row r="575" spans="1:19" outlineLevel="1">
      <c r="A575" s="24"/>
      <c r="B575" s="46" t="s">
        <v>8</v>
      </c>
      <c r="C575" s="26"/>
      <c r="D575" s="26"/>
      <c r="E575" s="26"/>
      <c r="F575" s="26"/>
      <c r="G575" s="5"/>
      <c r="H575" s="5">
        <v>74557200</v>
      </c>
      <c r="I575" s="5"/>
      <c r="J575" s="5"/>
      <c r="K575" s="5"/>
      <c r="L575" s="5"/>
      <c r="M575" s="5"/>
      <c r="N575" s="5"/>
      <c r="O575" s="5"/>
      <c r="P575" s="5">
        <v>66457200</v>
      </c>
      <c r="Q575" s="6"/>
      <c r="R575" s="28"/>
      <c r="S575" s="4"/>
    </row>
    <row r="576" spans="1:19" s="14" customFormat="1" ht="45">
      <c r="A576" s="30" t="s">
        <v>99</v>
      </c>
      <c r="B576" s="73" t="s">
        <v>162</v>
      </c>
      <c r="C576" s="26"/>
      <c r="D576" s="26"/>
      <c r="E576" s="26"/>
      <c r="F576" s="26"/>
      <c r="G576" s="6">
        <v>0</v>
      </c>
      <c r="H576" s="6">
        <f>H578+H579+H580</f>
        <v>153585324.53999999</v>
      </c>
      <c r="I576" s="6">
        <f t="shared" ref="I576:P576" si="219">I578+I579+I580</f>
        <v>7585800</v>
      </c>
      <c r="J576" s="6">
        <f t="shared" si="219"/>
        <v>7585800</v>
      </c>
      <c r="K576" s="6">
        <f t="shared" si="219"/>
        <v>7585800</v>
      </c>
      <c r="L576" s="6">
        <f t="shared" si="219"/>
        <v>7585800</v>
      </c>
      <c r="M576" s="6">
        <f t="shared" si="219"/>
        <v>7585800</v>
      </c>
      <c r="N576" s="6">
        <f t="shared" si="219"/>
        <v>7585800</v>
      </c>
      <c r="O576" s="6">
        <f t="shared" si="219"/>
        <v>7585800</v>
      </c>
      <c r="P576" s="6">
        <f t="shared" si="219"/>
        <v>48022418</v>
      </c>
      <c r="Q576" s="6">
        <v>5843741.7000000002</v>
      </c>
      <c r="R576" s="27">
        <f t="shared" si="203"/>
        <v>31.267582461951282</v>
      </c>
      <c r="S576" s="13">
        <v>0</v>
      </c>
    </row>
    <row r="577" spans="1:20">
      <c r="A577" s="30"/>
      <c r="B577" s="46" t="s">
        <v>5</v>
      </c>
      <c r="C577" s="26"/>
      <c r="D577" s="26"/>
      <c r="E577" s="26"/>
      <c r="F577" s="2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27"/>
      <c r="S577" s="4"/>
    </row>
    <row r="578" spans="1:20">
      <c r="A578" s="30"/>
      <c r="B578" s="73" t="s">
        <v>6</v>
      </c>
      <c r="C578" s="26"/>
      <c r="D578" s="26"/>
      <c r="E578" s="26"/>
      <c r="F578" s="26"/>
      <c r="G578" s="6"/>
      <c r="H578" s="6">
        <f t="shared" ref="H578:P578" si="220">H583+H603+H613+H623</f>
        <v>113943600</v>
      </c>
      <c r="I578" s="6">
        <f t="shared" si="220"/>
        <v>0</v>
      </c>
      <c r="J578" s="6">
        <f t="shared" si="220"/>
        <v>0</v>
      </c>
      <c r="K578" s="6">
        <f t="shared" si="220"/>
        <v>0</v>
      </c>
      <c r="L578" s="6">
        <f t="shared" si="220"/>
        <v>0</v>
      </c>
      <c r="M578" s="6">
        <f t="shared" si="220"/>
        <v>0</v>
      </c>
      <c r="N578" s="6">
        <f t="shared" si="220"/>
        <v>0</v>
      </c>
      <c r="O578" s="6">
        <f t="shared" si="220"/>
        <v>0</v>
      </c>
      <c r="P578" s="6">
        <f t="shared" si="220"/>
        <v>26039000</v>
      </c>
      <c r="Q578" s="6"/>
      <c r="R578" s="27">
        <f t="shared" si="203"/>
        <v>22.852534060710738</v>
      </c>
      <c r="S578" s="4"/>
      <c r="T578" s="3"/>
    </row>
    <row r="579" spans="1:20">
      <c r="A579" s="30"/>
      <c r="B579" s="73" t="s">
        <v>7</v>
      </c>
      <c r="C579" s="26"/>
      <c r="D579" s="26"/>
      <c r="E579" s="26"/>
      <c r="F579" s="26"/>
      <c r="G579" s="6"/>
      <c r="H579" s="6">
        <f>H584+H604+H614+H624</f>
        <v>8576400</v>
      </c>
      <c r="I579" s="6">
        <f t="shared" ref="I579:O580" si="221">I584+I604+I614</f>
        <v>7585800</v>
      </c>
      <c r="J579" s="6">
        <f t="shared" si="221"/>
        <v>7585800</v>
      </c>
      <c r="K579" s="6">
        <f t="shared" si="221"/>
        <v>7585800</v>
      </c>
      <c r="L579" s="6">
        <f t="shared" si="221"/>
        <v>7585800</v>
      </c>
      <c r="M579" s="6">
        <f t="shared" si="221"/>
        <v>7585800</v>
      </c>
      <c r="N579" s="6">
        <f t="shared" si="221"/>
        <v>7585800</v>
      </c>
      <c r="O579" s="6">
        <f t="shared" si="221"/>
        <v>7585800</v>
      </c>
      <c r="P579" s="6">
        <f>P584+P604+P614+P624</f>
        <v>1960019</v>
      </c>
      <c r="Q579" s="6"/>
      <c r="R579" s="27">
        <f t="shared" si="203"/>
        <v>22.853633226062218</v>
      </c>
      <c r="S579" s="4"/>
    </row>
    <row r="580" spans="1:20">
      <c r="A580" s="30"/>
      <c r="B580" s="73" t="s">
        <v>8</v>
      </c>
      <c r="C580" s="26"/>
      <c r="D580" s="26"/>
      <c r="E580" s="26"/>
      <c r="F580" s="26"/>
      <c r="G580" s="6"/>
      <c r="H580" s="6">
        <f>H585+H605+H615+H625</f>
        <v>31065324.539999999</v>
      </c>
      <c r="I580" s="6">
        <f t="shared" si="221"/>
        <v>0</v>
      </c>
      <c r="J580" s="6">
        <f t="shared" si="221"/>
        <v>0</v>
      </c>
      <c r="K580" s="6">
        <f t="shared" si="221"/>
        <v>0</v>
      </c>
      <c r="L580" s="6">
        <f t="shared" si="221"/>
        <v>0</v>
      </c>
      <c r="M580" s="6">
        <f t="shared" si="221"/>
        <v>0</v>
      </c>
      <c r="N580" s="6">
        <f t="shared" si="221"/>
        <v>0</v>
      </c>
      <c r="O580" s="6">
        <f t="shared" si="221"/>
        <v>0</v>
      </c>
      <c r="P580" s="6">
        <f>P585+P605+P615+P625</f>
        <v>20023399</v>
      </c>
      <c r="Q580" s="6"/>
      <c r="R580" s="27">
        <f t="shared" si="203"/>
        <v>64.455785659723873</v>
      </c>
      <c r="S580" s="4"/>
    </row>
    <row r="581" spans="1:20" ht="31" outlineLevel="1">
      <c r="A581" s="24" t="s">
        <v>100</v>
      </c>
      <c r="B581" s="46" t="s">
        <v>179</v>
      </c>
      <c r="C581" s="26"/>
      <c r="D581" s="26"/>
      <c r="E581" s="26"/>
      <c r="F581" s="26"/>
      <c r="G581" s="5">
        <v>0</v>
      </c>
      <c r="H581" s="5">
        <f>H583+H584+H585</f>
        <v>13208800</v>
      </c>
      <c r="I581" s="5">
        <f t="shared" ref="I581:P581" si="222">I583+I584+I585</f>
        <v>3792900</v>
      </c>
      <c r="J581" s="5">
        <f t="shared" si="222"/>
        <v>3792900</v>
      </c>
      <c r="K581" s="5">
        <f t="shared" si="222"/>
        <v>3792900</v>
      </c>
      <c r="L581" s="5">
        <f t="shared" si="222"/>
        <v>3792900</v>
      </c>
      <c r="M581" s="5">
        <f t="shared" si="222"/>
        <v>3792900</v>
      </c>
      <c r="N581" s="5">
        <f t="shared" si="222"/>
        <v>3792900</v>
      </c>
      <c r="O581" s="5">
        <f t="shared" si="222"/>
        <v>3792900</v>
      </c>
      <c r="P581" s="5">
        <f t="shared" si="222"/>
        <v>12403360</v>
      </c>
      <c r="Q581" s="6">
        <v>2416250.0299999998</v>
      </c>
      <c r="R581" s="28">
        <f t="shared" si="203"/>
        <v>93.90224698685725</v>
      </c>
      <c r="S581" s="4">
        <v>0</v>
      </c>
    </row>
    <row r="582" spans="1:20" outlineLevel="1">
      <c r="A582" s="24"/>
      <c r="B582" s="46" t="s">
        <v>5</v>
      </c>
      <c r="C582" s="26"/>
      <c r="D582" s="26"/>
      <c r="E582" s="26"/>
      <c r="F582" s="26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6"/>
      <c r="R582" s="28"/>
      <c r="S582" s="4"/>
    </row>
    <row r="583" spans="1:20" outlineLevel="1">
      <c r="A583" s="24"/>
      <c r="B583" s="46" t="s">
        <v>6</v>
      </c>
      <c r="C583" s="26"/>
      <c r="D583" s="26"/>
      <c r="E583" s="26"/>
      <c r="F583" s="26"/>
      <c r="G583" s="5"/>
      <c r="H583" s="5">
        <f>H588+H593+H598</f>
        <v>0</v>
      </c>
      <c r="I583" s="5">
        <f t="shared" ref="I583:P585" si="223">I588+I593+I598</f>
        <v>0</v>
      </c>
      <c r="J583" s="5">
        <f t="shared" si="223"/>
        <v>0</v>
      </c>
      <c r="K583" s="5">
        <f t="shared" si="223"/>
        <v>0</v>
      </c>
      <c r="L583" s="5">
        <f t="shared" si="223"/>
        <v>0</v>
      </c>
      <c r="M583" s="5">
        <f t="shared" si="223"/>
        <v>0</v>
      </c>
      <c r="N583" s="5">
        <f t="shared" si="223"/>
        <v>0</v>
      </c>
      <c r="O583" s="5">
        <f t="shared" si="223"/>
        <v>0</v>
      </c>
      <c r="P583" s="5">
        <f t="shared" si="223"/>
        <v>0</v>
      </c>
      <c r="Q583" s="6"/>
      <c r="R583" s="28">
        <v>0</v>
      </c>
      <c r="S583" s="4"/>
    </row>
    <row r="584" spans="1:20" outlineLevel="1">
      <c r="A584" s="24"/>
      <c r="B584" s="46" t="s">
        <v>7</v>
      </c>
      <c r="C584" s="26"/>
      <c r="D584" s="26"/>
      <c r="E584" s="26"/>
      <c r="F584" s="26"/>
      <c r="G584" s="5"/>
      <c r="H584" s="5">
        <f t="shared" ref="H584:H585" si="224">H589+H594+H599</f>
        <v>0</v>
      </c>
      <c r="I584" s="5">
        <v>3792900</v>
      </c>
      <c r="J584" s="5">
        <v>3792900</v>
      </c>
      <c r="K584" s="5">
        <v>3792900</v>
      </c>
      <c r="L584" s="5">
        <v>3792900</v>
      </c>
      <c r="M584" s="5">
        <v>3792900</v>
      </c>
      <c r="N584" s="5">
        <v>3792900</v>
      </c>
      <c r="O584" s="5">
        <v>3792900</v>
      </c>
      <c r="P584" s="5">
        <f t="shared" si="223"/>
        <v>0</v>
      </c>
      <c r="Q584" s="6"/>
      <c r="R584" s="28">
        <v>0</v>
      </c>
      <c r="S584" s="4"/>
    </row>
    <row r="585" spans="1:20" outlineLevel="1">
      <c r="A585" s="24"/>
      <c r="B585" s="46" t="s">
        <v>8</v>
      </c>
      <c r="C585" s="26"/>
      <c r="D585" s="26"/>
      <c r="E585" s="26"/>
      <c r="F585" s="26"/>
      <c r="G585" s="5"/>
      <c r="H585" s="5">
        <f t="shared" si="224"/>
        <v>13208800</v>
      </c>
      <c r="I585" s="5"/>
      <c r="J585" s="5"/>
      <c r="K585" s="5"/>
      <c r="L585" s="5"/>
      <c r="M585" s="5"/>
      <c r="N585" s="5"/>
      <c r="O585" s="5"/>
      <c r="P585" s="5">
        <f t="shared" si="223"/>
        <v>12403360</v>
      </c>
      <c r="Q585" s="6"/>
      <c r="R585" s="28">
        <f t="shared" si="203"/>
        <v>93.90224698685725</v>
      </c>
      <c r="S585" s="4"/>
    </row>
    <row r="586" spans="1:20" ht="45.75" customHeight="1" outlineLevel="1">
      <c r="A586" s="24"/>
      <c r="B586" s="45" t="s">
        <v>112</v>
      </c>
      <c r="C586" s="26"/>
      <c r="D586" s="26"/>
      <c r="E586" s="26"/>
      <c r="F586" s="26"/>
      <c r="G586" s="5"/>
      <c r="H586" s="5">
        <f>H588+H589+H590</f>
        <v>200000</v>
      </c>
      <c r="I586" s="5">
        <f t="shared" ref="I586:O586" si="225">I588+I589+I590</f>
        <v>0</v>
      </c>
      <c r="J586" s="5">
        <f t="shared" si="225"/>
        <v>0</v>
      </c>
      <c r="K586" s="5">
        <f t="shared" si="225"/>
        <v>0</v>
      </c>
      <c r="L586" s="5">
        <f t="shared" si="225"/>
        <v>0</v>
      </c>
      <c r="M586" s="5">
        <f t="shared" si="225"/>
        <v>0</v>
      </c>
      <c r="N586" s="5">
        <f t="shared" si="225"/>
        <v>0</v>
      </c>
      <c r="O586" s="5">
        <f t="shared" si="225"/>
        <v>0</v>
      </c>
      <c r="P586" s="5">
        <f>P588+P589+P590</f>
        <v>200000</v>
      </c>
      <c r="Q586" s="6">
        <v>41189.14</v>
      </c>
      <c r="R586" s="28">
        <f t="shared" si="203"/>
        <v>100</v>
      </c>
      <c r="S586" s="4"/>
    </row>
    <row r="587" spans="1:20" outlineLevel="1">
      <c r="A587" s="24"/>
      <c r="B587" s="46" t="s">
        <v>5</v>
      </c>
      <c r="C587" s="26"/>
      <c r="D587" s="26"/>
      <c r="E587" s="26"/>
      <c r="F587" s="26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6"/>
      <c r="R587" s="28"/>
      <c r="S587" s="4"/>
    </row>
    <row r="588" spans="1:20" outlineLevel="1">
      <c r="A588" s="24"/>
      <c r="B588" s="46" t="s">
        <v>6</v>
      </c>
      <c r="C588" s="26"/>
      <c r="D588" s="26"/>
      <c r="E588" s="26"/>
      <c r="F588" s="26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6"/>
      <c r="R588" s="28"/>
      <c r="S588" s="4"/>
    </row>
    <row r="589" spans="1:20" outlineLevel="1">
      <c r="A589" s="24"/>
      <c r="B589" s="46" t="s">
        <v>7</v>
      </c>
      <c r="C589" s="26"/>
      <c r="D589" s="26"/>
      <c r="E589" s="26"/>
      <c r="F589" s="26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6"/>
      <c r="R589" s="28"/>
      <c r="S589" s="4"/>
    </row>
    <row r="590" spans="1:20" outlineLevel="1">
      <c r="A590" s="24"/>
      <c r="B590" s="46" t="s">
        <v>8</v>
      </c>
      <c r="C590" s="26"/>
      <c r="D590" s="26"/>
      <c r="E590" s="26"/>
      <c r="F590" s="26"/>
      <c r="G590" s="5"/>
      <c r="H590" s="5">
        <v>200000</v>
      </c>
      <c r="I590" s="5"/>
      <c r="J590" s="5"/>
      <c r="K590" s="5"/>
      <c r="L590" s="5"/>
      <c r="M590" s="5"/>
      <c r="N590" s="5"/>
      <c r="O590" s="5"/>
      <c r="P590" s="5">
        <v>200000</v>
      </c>
      <c r="Q590" s="6"/>
      <c r="R590" s="28">
        <f t="shared" si="203"/>
        <v>100</v>
      </c>
      <c r="S590" s="4"/>
    </row>
    <row r="591" spans="1:20" ht="32.25" customHeight="1" outlineLevel="1">
      <c r="A591" s="24"/>
      <c r="B591" s="45" t="s">
        <v>113</v>
      </c>
      <c r="C591" s="26"/>
      <c r="D591" s="26"/>
      <c r="E591" s="26"/>
      <c r="F591" s="26"/>
      <c r="G591" s="5"/>
      <c r="H591" s="5">
        <f>H593+H594+H595</f>
        <v>12833800</v>
      </c>
      <c r="I591" s="5">
        <f t="shared" ref="I591:O591" si="226">I593+I594+I595</f>
        <v>0</v>
      </c>
      <c r="J591" s="5">
        <f t="shared" si="226"/>
        <v>0</v>
      </c>
      <c r="K591" s="5">
        <f t="shared" si="226"/>
        <v>0</v>
      </c>
      <c r="L591" s="5">
        <f t="shared" si="226"/>
        <v>0</v>
      </c>
      <c r="M591" s="5">
        <f t="shared" si="226"/>
        <v>0</v>
      </c>
      <c r="N591" s="5">
        <f t="shared" si="226"/>
        <v>0</v>
      </c>
      <c r="O591" s="5">
        <f t="shared" si="226"/>
        <v>0</v>
      </c>
      <c r="P591" s="5">
        <f>P593+P594+P595</f>
        <v>12035861</v>
      </c>
      <c r="Q591" s="6">
        <v>41189.14</v>
      </c>
      <c r="R591" s="28">
        <f t="shared" si="203"/>
        <v>93.782519596689994</v>
      </c>
      <c r="S591" s="4"/>
    </row>
    <row r="592" spans="1:20" outlineLevel="1">
      <c r="A592" s="24"/>
      <c r="B592" s="46" t="s">
        <v>5</v>
      </c>
      <c r="C592" s="26"/>
      <c r="D592" s="26"/>
      <c r="E592" s="26"/>
      <c r="F592" s="26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6"/>
      <c r="R592" s="28"/>
      <c r="S592" s="4"/>
    </row>
    <row r="593" spans="1:19" outlineLevel="1">
      <c r="A593" s="24"/>
      <c r="B593" s="46" t="s">
        <v>6</v>
      </c>
      <c r="C593" s="26"/>
      <c r="D593" s="26"/>
      <c r="E593" s="26"/>
      <c r="F593" s="26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6"/>
      <c r="R593" s="28"/>
      <c r="S593" s="4"/>
    </row>
    <row r="594" spans="1:19" outlineLevel="1">
      <c r="A594" s="24"/>
      <c r="B594" s="46" t="s">
        <v>7</v>
      </c>
      <c r="C594" s="26"/>
      <c r="D594" s="26"/>
      <c r="E594" s="26"/>
      <c r="F594" s="26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6"/>
      <c r="R594" s="28"/>
      <c r="S594" s="4"/>
    </row>
    <row r="595" spans="1:19" outlineLevel="1">
      <c r="A595" s="24"/>
      <c r="B595" s="46" t="s">
        <v>8</v>
      </c>
      <c r="C595" s="26"/>
      <c r="D595" s="26"/>
      <c r="E595" s="26"/>
      <c r="F595" s="26"/>
      <c r="G595" s="5"/>
      <c r="H595" s="5">
        <v>12833800</v>
      </c>
      <c r="I595" s="5"/>
      <c r="J595" s="5"/>
      <c r="K595" s="5"/>
      <c r="L595" s="5"/>
      <c r="M595" s="5"/>
      <c r="N595" s="5"/>
      <c r="O595" s="5"/>
      <c r="P595" s="5">
        <v>12035861</v>
      </c>
      <c r="Q595" s="6"/>
      <c r="R595" s="28">
        <f t="shared" ref="R595:R666" si="227">P595/H595*100</f>
        <v>93.782519596689994</v>
      </c>
      <c r="S595" s="4"/>
    </row>
    <row r="596" spans="1:19" ht="31" outlineLevel="1">
      <c r="A596" s="24"/>
      <c r="B596" s="45" t="s">
        <v>114</v>
      </c>
      <c r="C596" s="26"/>
      <c r="D596" s="26"/>
      <c r="E596" s="26"/>
      <c r="F596" s="26"/>
      <c r="G596" s="5"/>
      <c r="H596" s="5">
        <f>H598+H599+H600</f>
        <v>175000</v>
      </c>
      <c r="I596" s="5">
        <f t="shared" ref="I596:O596" si="228">I598+I599+I600</f>
        <v>0</v>
      </c>
      <c r="J596" s="5">
        <f t="shared" si="228"/>
        <v>0</v>
      </c>
      <c r="K596" s="5">
        <f t="shared" si="228"/>
        <v>0</v>
      </c>
      <c r="L596" s="5">
        <f t="shared" si="228"/>
        <v>0</v>
      </c>
      <c r="M596" s="5">
        <f t="shared" si="228"/>
        <v>0</v>
      </c>
      <c r="N596" s="5">
        <f t="shared" si="228"/>
        <v>0</v>
      </c>
      <c r="O596" s="5">
        <f t="shared" si="228"/>
        <v>0</v>
      </c>
      <c r="P596" s="5">
        <f>P598+P599+P600</f>
        <v>167499</v>
      </c>
      <c r="Q596" s="6">
        <v>41189.14</v>
      </c>
      <c r="R596" s="28">
        <f t="shared" si="227"/>
        <v>95.713714285714289</v>
      </c>
      <c r="S596" s="4"/>
    </row>
    <row r="597" spans="1:19" outlineLevel="1">
      <c r="A597" s="24"/>
      <c r="B597" s="46" t="s">
        <v>5</v>
      </c>
      <c r="C597" s="26"/>
      <c r="D597" s="26"/>
      <c r="E597" s="26"/>
      <c r="F597" s="26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6"/>
      <c r="R597" s="28"/>
      <c r="S597" s="4"/>
    </row>
    <row r="598" spans="1:19" outlineLevel="1">
      <c r="A598" s="24"/>
      <c r="B598" s="46" t="s">
        <v>6</v>
      </c>
      <c r="C598" s="26"/>
      <c r="D598" s="26"/>
      <c r="E598" s="26"/>
      <c r="F598" s="26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6"/>
      <c r="R598" s="28"/>
      <c r="S598" s="4"/>
    </row>
    <row r="599" spans="1:19" outlineLevel="1">
      <c r="A599" s="24"/>
      <c r="B599" s="46" t="s">
        <v>7</v>
      </c>
      <c r="C599" s="26"/>
      <c r="D599" s="26"/>
      <c r="E599" s="26"/>
      <c r="F599" s="26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6"/>
      <c r="R599" s="28"/>
      <c r="S599" s="4"/>
    </row>
    <row r="600" spans="1:19" outlineLevel="1">
      <c r="A600" s="24"/>
      <c r="B600" s="46" t="s">
        <v>8</v>
      </c>
      <c r="C600" s="26"/>
      <c r="D600" s="26"/>
      <c r="E600" s="26"/>
      <c r="F600" s="26"/>
      <c r="G600" s="5"/>
      <c r="H600" s="5">
        <v>175000</v>
      </c>
      <c r="I600" s="5"/>
      <c r="J600" s="5"/>
      <c r="K600" s="5"/>
      <c r="L600" s="5"/>
      <c r="M600" s="5"/>
      <c r="N600" s="5"/>
      <c r="O600" s="5"/>
      <c r="P600" s="5">
        <v>167499</v>
      </c>
      <c r="Q600" s="6"/>
      <c r="R600" s="28">
        <f t="shared" si="227"/>
        <v>95.713714285714289</v>
      </c>
      <c r="S600" s="4"/>
    </row>
    <row r="601" spans="1:19" ht="31" outlineLevel="1">
      <c r="A601" s="24" t="s">
        <v>104</v>
      </c>
      <c r="B601" s="46" t="s">
        <v>115</v>
      </c>
      <c r="C601" s="26"/>
      <c r="D601" s="26"/>
      <c r="E601" s="26"/>
      <c r="F601" s="26"/>
      <c r="G601" s="5">
        <v>0</v>
      </c>
      <c r="H601" s="5">
        <f>H603+H604+H605</f>
        <v>10300924.539999999</v>
      </c>
      <c r="I601" s="5">
        <f t="shared" ref="I601:P601" si="229">I603+I604+I605</f>
        <v>3792900</v>
      </c>
      <c r="J601" s="5">
        <f t="shared" si="229"/>
        <v>3792900</v>
      </c>
      <c r="K601" s="5">
        <f t="shared" si="229"/>
        <v>3792900</v>
      </c>
      <c r="L601" s="5">
        <f t="shared" si="229"/>
        <v>3792900</v>
      </c>
      <c r="M601" s="5">
        <f t="shared" si="229"/>
        <v>3792900</v>
      </c>
      <c r="N601" s="5">
        <f t="shared" si="229"/>
        <v>3792900</v>
      </c>
      <c r="O601" s="5">
        <f t="shared" si="229"/>
        <v>3792900</v>
      </c>
      <c r="P601" s="5">
        <f t="shared" si="229"/>
        <v>820000</v>
      </c>
      <c r="Q601" s="6">
        <v>300666.68</v>
      </c>
      <c r="R601" s="28">
        <f t="shared" si="227"/>
        <v>7.96045050923167</v>
      </c>
      <c r="S601" s="4">
        <v>0</v>
      </c>
    </row>
    <row r="602" spans="1:19" outlineLevel="1">
      <c r="A602" s="24"/>
      <c r="B602" s="46" t="s">
        <v>5</v>
      </c>
      <c r="C602" s="26"/>
      <c r="D602" s="26"/>
      <c r="E602" s="26"/>
      <c r="F602" s="26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6"/>
      <c r="R602" s="28"/>
      <c r="S602" s="4"/>
    </row>
    <row r="603" spans="1:19" outlineLevel="1">
      <c r="A603" s="24"/>
      <c r="B603" s="46" t="s">
        <v>6</v>
      </c>
      <c r="C603" s="26"/>
      <c r="D603" s="26"/>
      <c r="E603" s="26"/>
      <c r="F603" s="26"/>
      <c r="G603" s="5"/>
      <c r="H603" s="5">
        <f>H608</f>
        <v>0</v>
      </c>
      <c r="I603" s="5">
        <f t="shared" ref="I603:P605" si="230">I608</f>
        <v>0</v>
      </c>
      <c r="J603" s="5">
        <f t="shared" si="230"/>
        <v>0</v>
      </c>
      <c r="K603" s="5">
        <f t="shared" si="230"/>
        <v>0</v>
      </c>
      <c r="L603" s="5">
        <f t="shared" si="230"/>
        <v>0</v>
      </c>
      <c r="M603" s="5">
        <f t="shared" si="230"/>
        <v>0</v>
      </c>
      <c r="N603" s="5">
        <f t="shared" si="230"/>
        <v>0</v>
      </c>
      <c r="O603" s="5">
        <f t="shared" si="230"/>
        <v>0</v>
      </c>
      <c r="P603" s="5">
        <f t="shared" si="230"/>
        <v>0</v>
      </c>
      <c r="Q603" s="6"/>
      <c r="R603" s="28">
        <v>0</v>
      </c>
      <c r="S603" s="4"/>
    </row>
    <row r="604" spans="1:19" outlineLevel="1">
      <c r="A604" s="24"/>
      <c r="B604" s="46" t="s">
        <v>7</v>
      </c>
      <c r="C604" s="26"/>
      <c r="D604" s="26"/>
      <c r="E604" s="26"/>
      <c r="F604" s="26"/>
      <c r="G604" s="5"/>
      <c r="H604" s="5">
        <f>H609</f>
        <v>0</v>
      </c>
      <c r="I604" s="5">
        <v>3792900</v>
      </c>
      <c r="J604" s="5">
        <v>3792900</v>
      </c>
      <c r="K604" s="5">
        <v>3792900</v>
      </c>
      <c r="L604" s="5">
        <v>3792900</v>
      </c>
      <c r="M604" s="5">
        <v>3792900</v>
      </c>
      <c r="N604" s="5">
        <v>3792900</v>
      </c>
      <c r="O604" s="5">
        <v>3792900</v>
      </c>
      <c r="P604" s="5">
        <f t="shared" si="230"/>
        <v>0</v>
      </c>
      <c r="Q604" s="6"/>
      <c r="R604" s="28">
        <v>0</v>
      </c>
      <c r="S604" s="4"/>
    </row>
    <row r="605" spans="1:19" outlineLevel="1">
      <c r="A605" s="24"/>
      <c r="B605" s="46" t="s">
        <v>8</v>
      </c>
      <c r="C605" s="26"/>
      <c r="D605" s="26"/>
      <c r="E605" s="26"/>
      <c r="F605" s="26"/>
      <c r="G605" s="5"/>
      <c r="H605" s="5">
        <f>H610</f>
        <v>10300924.539999999</v>
      </c>
      <c r="I605" s="5"/>
      <c r="J605" s="5"/>
      <c r="K605" s="5"/>
      <c r="L605" s="5"/>
      <c r="M605" s="5"/>
      <c r="N605" s="5"/>
      <c r="O605" s="5"/>
      <c r="P605" s="5">
        <f t="shared" si="230"/>
        <v>820000</v>
      </c>
      <c r="Q605" s="6"/>
      <c r="R605" s="28">
        <f t="shared" si="227"/>
        <v>7.96045050923167</v>
      </c>
      <c r="S605" s="4"/>
    </row>
    <row r="606" spans="1:19" ht="50.5" customHeight="1" outlineLevel="1">
      <c r="A606" s="24"/>
      <c r="B606" s="45" t="s">
        <v>116</v>
      </c>
      <c r="C606" s="26"/>
      <c r="D606" s="26"/>
      <c r="E606" s="26"/>
      <c r="F606" s="26"/>
      <c r="G606" s="5"/>
      <c r="H606" s="5">
        <f>H608+H609+H610</f>
        <v>10300924.539999999</v>
      </c>
      <c r="I606" s="5">
        <f t="shared" ref="I606:O606" si="231">I608+I609+I610</f>
        <v>0</v>
      </c>
      <c r="J606" s="5">
        <f t="shared" si="231"/>
        <v>0</v>
      </c>
      <c r="K606" s="5">
        <f t="shared" si="231"/>
        <v>0</v>
      </c>
      <c r="L606" s="5">
        <f t="shared" si="231"/>
        <v>0</v>
      </c>
      <c r="M606" s="5">
        <f t="shared" si="231"/>
        <v>0</v>
      </c>
      <c r="N606" s="5">
        <f t="shared" si="231"/>
        <v>0</v>
      </c>
      <c r="O606" s="5">
        <f t="shared" si="231"/>
        <v>0</v>
      </c>
      <c r="P606" s="5">
        <f>P608+P609+P610</f>
        <v>820000</v>
      </c>
      <c r="Q606" s="6">
        <v>41189.14</v>
      </c>
      <c r="R606" s="28">
        <f t="shared" si="227"/>
        <v>7.96045050923167</v>
      </c>
      <c r="S606" s="4"/>
    </row>
    <row r="607" spans="1:19" outlineLevel="1">
      <c r="A607" s="24"/>
      <c r="B607" s="46" t="s">
        <v>5</v>
      </c>
      <c r="C607" s="26"/>
      <c r="D607" s="26"/>
      <c r="E607" s="26"/>
      <c r="F607" s="26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6"/>
      <c r="R607" s="28"/>
      <c r="S607" s="4"/>
    </row>
    <row r="608" spans="1:19" outlineLevel="1">
      <c r="A608" s="24"/>
      <c r="B608" s="46" t="s">
        <v>6</v>
      </c>
      <c r="C608" s="26"/>
      <c r="D608" s="26"/>
      <c r="E608" s="26"/>
      <c r="F608" s="26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6"/>
      <c r="R608" s="28"/>
      <c r="S608" s="4"/>
    </row>
    <row r="609" spans="1:21" outlineLevel="1">
      <c r="A609" s="24"/>
      <c r="B609" s="46" t="s">
        <v>7</v>
      </c>
      <c r="C609" s="26"/>
      <c r="D609" s="26"/>
      <c r="E609" s="26"/>
      <c r="F609" s="26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6"/>
      <c r="R609" s="28"/>
      <c r="S609" s="4"/>
    </row>
    <row r="610" spans="1:21" outlineLevel="1">
      <c r="A610" s="24"/>
      <c r="B610" s="46" t="s">
        <v>8</v>
      </c>
      <c r="C610" s="26"/>
      <c r="D610" s="26"/>
      <c r="E610" s="26"/>
      <c r="F610" s="26"/>
      <c r="G610" s="5"/>
      <c r="H610" s="5">
        <v>10300924.539999999</v>
      </c>
      <c r="I610" s="5"/>
      <c r="J610" s="5"/>
      <c r="K610" s="5"/>
      <c r="L610" s="5"/>
      <c r="M610" s="5"/>
      <c r="N610" s="5"/>
      <c r="O610" s="5"/>
      <c r="P610" s="5">
        <v>820000</v>
      </c>
      <c r="Q610" s="6"/>
      <c r="R610" s="28">
        <f t="shared" si="227"/>
        <v>7.96045050923167</v>
      </c>
      <c r="S610" s="4"/>
    </row>
    <row r="611" spans="1:21" ht="31" outlineLevel="1">
      <c r="A611" s="24" t="s">
        <v>163</v>
      </c>
      <c r="B611" s="46" t="s">
        <v>200</v>
      </c>
      <c r="C611" s="26"/>
      <c r="D611" s="26"/>
      <c r="E611" s="26"/>
      <c r="F611" s="26"/>
      <c r="G611" s="5">
        <v>0</v>
      </c>
      <c r="H611" s="5">
        <f t="shared" ref="H611:P611" si="232">H613+H614+H615</f>
        <v>122520000</v>
      </c>
      <c r="I611" s="5">
        <f t="shared" si="232"/>
        <v>0</v>
      </c>
      <c r="J611" s="5">
        <f t="shared" si="232"/>
        <v>0</v>
      </c>
      <c r="K611" s="5">
        <f t="shared" si="232"/>
        <v>0</v>
      </c>
      <c r="L611" s="5">
        <f t="shared" si="232"/>
        <v>0</v>
      </c>
      <c r="M611" s="5">
        <f t="shared" si="232"/>
        <v>0</v>
      </c>
      <c r="N611" s="5">
        <f t="shared" si="232"/>
        <v>0</v>
      </c>
      <c r="O611" s="5">
        <f t="shared" si="232"/>
        <v>0</v>
      </c>
      <c r="P611" s="5">
        <f t="shared" si="232"/>
        <v>27999019</v>
      </c>
      <c r="Q611" s="6">
        <v>3126824.99</v>
      </c>
      <c r="R611" s="28">
        <f t="shared" si="227"/>
        <v>22.852611002285343</v>
      </c>
      <c r="S611" s="7">
        <v>0</v>
      </c>
      <c r="T611" s="37"/>
      <c r="U611" s="36"/>
    </row>
    <row r="612" spans="1:21" outlineLevel="1">
      <c r="A612" s="24"/>
      <c r="B612" s="46" t="s">
        <v>5</v>
      </c>
      <c r="C612" s="26"/>
      <c r="D612" s="26"/>
      <c r="E612" s="26"/>
      <c r="F612" s="26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6"/>
      <c r="R612" s="28"/>
      <c r="S612" s="4"/>
    </row>
    <row r="613" spans="1:21" outlineLevel="1">
      <c r="A613" s="24"/>
      <c r="B613" s="46" t="s">
        <v>6</v>
      </c>
      <c r="C613" s="26"/>
      <c r="D613" s="26"/>
      <c r="E613" s="26"/>
      <c r="F613" s="26"/>
      <c r="G613" s="5"/>
      <c r="H613" s="5">
        <f>H618</f>
        <v>113943600</v>
      </c>
      <c r="I613" s="5">
        <f t="shared" ref="I613:P615" si="233">I618</f>
        <v>0</v>
      </c>
      <c r="J613" s="5">
        <f t="shared" si="233"/>
        <v>0</v>
      </c>
      <c r="K613" s="5">
        <f t="shared" si="233"/>
        <v>0</v>
      </c>
      <c r="L613" s="5">
        <f t="shared" si="233"/>
        <v>0</v>
      </c>
      <c r="M613" s="5">
        <f t="shared" si="233"/>
        <v>0</v>
      </c>
      <c r="N613" s="5">
        <f t="shared" si="233"/>
        <v>0</v>
      </c>
      <c r="O613" s="5">
        <f t="shared" si="233"/>
        <v>0</v>
      </c>
      <c r="P613" s="5">
        <v>26039000</v>
      </c>
      <c r="Q613" s="6"/>
      <c r="R613" s="28">
        <v>0</v>
      </c>
      <c r="S613" s="4"/>
    </row>
    <row r="614" spans="1:21" outlineLevel="1">
      <c r="A614" s="24"/>
      <c r="B614" s="46" t="s">
        <v>7</v>
      </c>
      <c r="C614" s="26"/>
      <c r="D614" s="26"/>
      <c r="E614" s="26"/>
      <c r="F614" s="26"/>
      <c r="G614" s="5"/>
      <c r="H614" s="5">
        <f t="shared" ref="H614" si="234">H619</f>
        <v>8576400</v>
      </c>
      <c r="I614" s="5"/>
      <c r="J614" s="5"/>
      <c r="K614" s="5"/>
      <c r="L614" s="5"/>
      <c r="M614" s="5"/>
      <c r="N614" s="5"/>
      <c r="O614" s="5"/>
      <c r="P614" s="5">
        <v>1960019</v>
      </c>
      <c r="Q614" s="6"/>
      <c r="R614" s="28">
        <v>0</v>
      </c>
      <c r="S614" s="4"/>
    </row>
    <row r="615" spans="1:21" outlineLevel="1">
      <c r="A615" s="24"/>
      <c r="B615" s="46" t="s">
        <v>8</v>
      </c>
      <c r="C615" s="26"/>
      <c r="D615" s="26"/>
      <c r="E615" s="26"/>
      <c r="F615" s="26"/>
      <c r="G615" s="5"/>
      <c r="H615" s="5">
        <f>H620</f>
        <v>0</v>
      </c>
      <c r="I615" s="5"/>
      <c r="J615" s="5"/>
      <c r="K615" s="5"/>
      <c r="L615" s="5"/>
      <c r="M615" s="5"/>
      <c r="N615" s="5"/>
      <c r="O615" s="5"/>
      <c r="P615" s="5">
        <f t="shared" si="233"/>
        <v>0</v>
      </c>
      <c r="Q615" s="6"/>
      <c r="R615" s="28">
        <v>0</v>
      </c>
      <c r="S615" s="4"/>
    </row>
    <row r="616" spans="1:21" ht="31" outlineLevel="1">
      <c r="A616" s="24"/>
      <c r="B616" s="45" t="s">
        <v>189</v>
      </c>
      <c r="C616" s="26"/>
      <c r="D616" s="26"/>
      <c r="E616" s="26"/>
      <c r="F616" s="26"/>
      <c r="G616" s="5"/>
      <c r="H616" s="5">
        <f>H618+H619+H620</f>
        <v>122520000</v>
      </c>
      <c r="I616" s="5">
        <f t="shared" ref="I616:O616" si="235">I618+I619+I620</f>
        <v>0</v>
      </c>
      <c r="J616" s="5">
        <f t="shared" si="235"/>
        <v>0</v>
      </c>
      <c r="K616" s="5">
        <f t="shared" si="235"/>
        <v>0</v>
      </c>
      <c r="L616" s="5">
        <f t="shared" si="235"/>
        <v>0</v>
      </c>
      <c r="M616" s="5">
        <f t="shared" si="235"/>
        <v>0</v>
      </c>
      <c r="N616" s="5">
        <f t="shared" si="235"/>
        <v>0</v>
      </c>
      <c r="O616" s="5">
        <f t="shared" si="235"/>
        <v>0</v>
      </c>
      <c r="P616" s="5">
        <f>P618+P619+P620</f>
        <v>27999019</v>
      </c>
      <c r="Q616" s="6">
        <v>41189.14</v>
      </c>
      <c r="R616" s="28">
        <f t="shared" si="227"/>
        <v>22.852611002285343</v>
      </c>
      <c r="S616" s="4"/>
    </row>
    <row r="617" spans="1:21" outlineLevel="1">
      <c r="A617" s="24"/>
      <c r="B617" s="46" t="s">
        <v>5</v>
      </c>
      <c r="C617" s="26"/>
      <c r="D617" s="26"/>
      <c r="E617" s="26"/>
      <c r="F617" s="26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6"/>
      <c r="R617" s="28"/>
      <c r="S617" s="4"/>
    </row>
    <row r="618" spans="1:21" outlineLevel="1">
      <c r="A618" s="24"/>
      <c r="B618" s="46" t="s">
        <v>6</v>
      </c>
      <c r="C618" s="26"/>
      <c r="D618" s="26"/>
      <c r="E618" s="26"/>
      <c r="F618" s="26"/>
      <c r="G618" s="5"/>
      <c r="H618" s="5">
        <v>113943600</v>
      </c>
      <c r="I618" s="5"/>
      <c r="J618" s="5"/>
      <c r="K618" s="5"/>
      <c r="L618" s="5"/>
      <c r="M618" s="5"/>
      <c r="N618" s="5"/>
      <c r="O618" s="5"/>
      <c r="P618" s="5">
        <v>26039000</v>
      </c>
      <c r="Q618" s="6"/>
      <c r="R618" s="28">
        <v>0</v>
      </c>
      <c r="S618" s="4"/>
    </row>
    <row r="619" spans="1:21" outlineLevel="1">
      <c r="A619" s="24"/>
      <c r="B619" s="46" t="s">
        <v>7</v>
      </c>
      <c r="C619" s="26"/>
      <c r="D619" s="26"/>
      <c r="E619" s="26"/>
      <c r="F619" s="26"/>
      <c r="G619" s="5"/>
      <c r="H619" s="5">
        <v>8576400</v>
      </c>
      <c r="I619" s="5"/>
      <c r="J619" s="5"/>
      <c r="K619" s="5"/>
      <c r="L619" s="5"/>
      <c r="M619" s="5"/>
      <c r="N619" s="5"/>
      <c r="O619" s="5"/>
      <c r="P619" s="5">
        <v>1960019</v>
      </c>
      <c r="Q619" s="6"/>
      <c r="R619" s="28">
        <v>0</v>
      </c>
      <c r="S619" s="4"/>
    </row>
    <row r="620" spans="1:21" outlineLevel="1">
      <c r="A620" s="24"/>
      <c r="B620" s="46" t="s">
        <v>8</v>
      </c>
      <c r="C620" s="26"/>
      <c r="D620" s="26"/>
      <c r="E620" s="26"/>
      <c r="F620" s="26"/>
      <c r="G620" s="5"/>
      <c r="H620" s="5">
        <v>0</v>
      </c>
      <c r="I620" s="5"/>
      <c r="J620" s="5"/>
      <c r="K620" s="5"/>
      <c r="L620" s="5"/>
      <c r="M620" s="5"/>
      <c r="N620" s="5"/>
      <c r="O620" s="5"/>
      <c r="P620" s="5">
        <v>0</v>
      </c>
      <c r="Q620" s="6"/>
      <c r="R620" s="28">
        <v>0</v>
      </c>
      <c r="S620" s="4"/>
    </row>
    <row r="621" spans="1:21" ht="46.5" outlineLevel="1">
      <c r="A621" s="24" t="s">
        <v>188</v>
      </c>
      <c r="B621" s="46" t="s">
        <v>164</v>
      </c>
      <c r="C621" s="26"/>
      <c r="D621" s="26"/>
      <c r="E621" s="26"/>
      <c r="F621" s="26"/>
      <c r="G621" s="5"/>
      <c r="H621" s="5">
        <f>H623+H624+H625</f>
        <v>7555600</v>
      </c>
      <c r="I621" s="5">
        <f t="shared" ref="I621:P621" si="236">I623+I624+I625</f>
        <v>0</v>
      </c>
      <c r="J621" s="5">
        <f t="shared" si="236"/>
        <v>0</v>
      </c>
      <c r="K621" s="5">
        <f t="shared" si="236"/>
        <v>0</v>
      </c>
      <c r="L621" s="5">
        <f t="shared" si="236"/>
        <v>0</v>
      </c>
      <c r="M621" s="5">
        <f t="shared" si="236"/>
        <v>0</v>
      </c>
      <c r="N621" s="5">
        <f t="shared" si="236"/>
        <v>0</v>
      </c>
      <c r="O621" s="5">
        <f t="shared" si="236"/>
        <v>0</v>
      </c>
      <c r="P621" s="5">
        <f t="shared" si="236"/>
        <v>6800039</v>
      </c>
      <c r="Q621" s="6"/>
      <c r="R621" s="28">
        <f t="shared" si="227"/>
        <v>89.999986764783728</v>
      </c>
      <c r="S621" s="4"/>
    </row>
    <row r="622" spans="1:21" outlineLevel="1">
      <c r="A622" s="24"/>
      <c r="B622" s="46" t="s">
        <v>5</v>
      </c>
      <c r="C622" s="26"/>
      <c r="D622" s="26"/>
      <c r="E622" s="26"/>
      <c r="F622" s="26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6"/>
      <c r="R622" s="28"/>
      <c r="S622" s="4"/>
    </row>
    <row r="623" spans="1:21" outlineLevel="1">
      <c r="A623" s="24"/>
      <c r="B623" s="46" t="s">
        <v>6</v>
      </c>
      <c r="C623" s="26"/>
      <c r="D623" s="26"/>
      <c r="E623" s="26"/>
      <c r="F623" s="26"/>
      <c r="G623" s="5"/>
      <c r="H623" s="5">
        <v>0</v>
      </c>
      <c r="I623" s="5">
        <f t="shared" ref="I623:P624" si="237">I628</f>
        <v>0</v>
      </c>
      <c r="J623" s="5">
        <f t="shared" si="237"/>
        <v>0</v>
      </c>
      <c r="K623" s="5">
        <f t="shared" si="237"/>
        <v>0</v>
      </c>
      <c r="L623" s="5">
        <f t="shared" si="237"/>
        <v>0</v>
      </c>
      <c r="M623" s="5">
        <f t="shared" si="237"/>
        <v>0</v>
      </c>
      <c r="N623" s="5">
        <f t="shared" si="237"/>
        <v>0</v>
      </c>
      <c r="O623" s="5">
        <f t="shared" si="237"/>
        <v>0</v>
      </c>
      <c r="P623" s="5">
        <f t="shared" si="237"/>
        <v>0</v>
      </c>
      <c r="Q623" s="6"/>
      <c r="R623" s="28">
        <v>0</v>
      </c>
      <c r="S623" s="4"/>
    </row>
    <row r="624" spans="1:21" outlineLevel="1">
      <c r="A624" s="24"/>
      <c r="B624" s="46" t="s">
        <v>7</v>
      </c>
      <c r="C624" s="26"/>
      <c r="D624" s="26"/>
      <c r="E624" s="26"/>
      <c r="F624" s="26"/>
      <c r="G624" s="5"/>
      <c r="H624" s="5">
        <v>0</v>
      </c>
      <c r="I624" s="5"/>
      <c r="J624" s="5"/>
      <c r="K624" s="5"/>
      <c r="L624" s="5"/>
      <c r="M624" s="5"/>
      <c r="N624" s="5"/>
      <c r="O624" s="5"/>
      <c r="P624" s="5">
        <f t="shared" si="237"/>
        <v>0</v>
      </c>
      <c r="Q624" s="6"/>
      <c r="R624" s="28">
        <v>0</v>
      </c>
      <c r="S624" s="4"/>
    </row>
    <row r="625" spans="1:19" outlineLevel="1">
      <c r="A625" s="24"/>
      <c r="B625" s="46" t="s">
        <v>8</v>
      </c>
      <c r="C625" s="26"/>
      <c r="D625" s="26"/>
      <c r="E625" s="26"/>
      <c r="F625" s="26"/>
      <c r="G625" s="5"/>
      <c r="H625" s="5">
        <f t="shared" ref="H625:P625" si="238">H630</f>
        <v>7555600</v>
      </c>
      <c r="I625" s="5">
        <f t="shared" si="238"/>
        <v>0</v>
      </c>
      <c r="J625" s="5">
        <f t="shared" si="238"/>
        <v>0</v>
      </c>
      <c r="K625" s="5">
        <f t="shared" si="238"/>
        <v>0</v>
      </c>
      <c r="L625" s="5">
        <f t="shared" si="238"/>
        <v>0</v>
      </c>
      <c r="M625" s="5">
        <f t="shared" si="238"/>
        <v>0</v>
      </c>
      <c r="N625" s="5">
        <f t="shared" si="238"/>
        <v>0</v>
      </c>
      <c r="O625" s="5">
        <f t="shared" si="238"/>
        <v>0</v>
      </c>
      <c r="P625" s="5">
        <f t="shared" si="238"/>
        <v>6800039</v>
      </c>
      <c r="Q625" s="6"/>
      <c r="R625" s="28">
        <v>0</v>
      </c>
      <c r="S625" s="4"/>
    </row>
    <row r="626" spans="1:19" outlineLevel="1">
      <c r="A626" s="24"/>
      <c r="B626" s="77" t="s">
        <v>33</v>
      </c>
      <c r="C626" s="26"/>
      <c r="D626" s="26"/>
      <c r="E626" s="26"/>
      <c r="F626" s="26"/>
      <c r="G626" s="5"/>
      <c r="H626" s="5">
        <f>H628+H629+H630</f>
        <v>7555600</v>
      </c>
      <c r="I626" s="5">
        <f t="shared" ref="I626:P626" si="239">I628+I629+I630</f>
        <v>0</v>
      </c>
      <c r="J626" s="5">
        <f t="shared" si="239"/>
        <v>0</v>
      </c>
      <c r="K626" s="5">
        <f t="shared" si="239"/>
        <v>0</v>
      </c>
      <c r="L626" s="5">
        <f t="shared" si="239"/>
        <v>0</v>
      </c>
      <c r="M626" s="5">
        <f t="shared" si="239"/>
        <v>0</v>
      </c>
      <c r="N626" s="5">
        <f t="shared" si="239"/>
        <v>0</v>
      </c>
      <c r="O626" s="5">
        <f t="shared" si="239"/>
        <v>0</v>
      </c>
      <c r="P626" s="5">
        <f t="shared" si="239"/>
        <v>6800039</v>
      </c>
      <c r="Q626" s="6"/>
      <c r="R626" s="28">
        <f t="shared" si="227"/>
        <v>89.999986764783728</v>
      </c>
      <c r="S626" s="4"/>
    </row>
    <row r="627" spans="1:19" outlineLevel="1">
      <c r="A627" s="24"/>
      <c r="B627" s="46" t="s">
        <v>5</v>
      </c>
      <c r="C627" s="26"/>
      <c r="D627" s="26"/>
      <c r="E627" s="26"/>
      <c r="F627" s="26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6"/>
      <c r="R627" s="28"/>
      <c r="S627" s="4"/>
    </row>
    <row r="628" spans="1:19" outlineLevel="1">
      <c r="A628" s="24"/>
      <c r="B628" s="46" t="s">
        <v>6</v>
      </c>
      <c r="C628" s="26"/>
      <c r="D628" s="26"/>
      <c r="E628" s="26"/>
      <c r="F628" s="26"/>
      <c r="G628" s="5"/>
      <c r="H628" s="5">
        <v>0</v>
      </c>
      <c r="I628" s="5"/>
      <c r="J628" s="5"/>
      <c r="K628" s="5"/>
      <c r="L628" s="5"/>
      <c r="M628" s="5"/>
      <c r="N628" s="5"/>
      <c r="O628" s="5"/>
      <c r="P628" s="5">
        <v>0</v>
      </c>
      <c r="Q628" s="6"/>
      <c r="R628" s="28">
        <v>0</v>
      </c>
      <c r="S628" s="4"/>
    </row>
    <row r="629" spans="1:19" outlineLevel="1">
      <c r="A629" s="24"/>
      <c r="B629" s="46" t="s">
        <v>7</v>
      </c>
      <c r="C629" s="26"/>
      <c r="D629" s="26"/>
      <c r="E629" s="26"/>
      <c r="F629" s="26"/>
      <c r="G629" s="5"/>
      <c r="H629" s="5">
        <v>0</v>
      </c>
      <c r="I629" s="5"/>
      <c r="J629" s="5"/>
      <c r="K629" s="5"/>
      <c r="L629" s="5"/>
      <c r="M629" s="5"/>
      <c r="N629" s="5"/>
      <c r="O629" s="5"/>
      <c r="P629" s="5">
        <v>0</v>
      </c>
      <c r="Q629" s="6"/>
      <c r="R629" s="28">
        <v>0</v>
      </c>
      <c r="S629" s="4"/>
    </row>
    <row r="630" spans="1:19" outlineLevel="1">
      <c r="A630" s="24"/>
      <c r="B630" s="46" t="s">
        <v>8</v>
      </c>
      <c r="C630" s="26"/>
      <c r="D630" s="26"/>
      <c r="E630" s="26"/>
      <c r="F630" s="26"/>
      <c r="G630" s="5"/>
      <c r="H630" s="5">
        <v>7555600</v>
      </c>
      <c r="I630" s="5"/>
      <c r="J630" s="5"/>
      <c r="K630" s="5"/>
      <c r="L630" s="5"/>
      <c r="M630" s="5"/>
      <c r="N630" s="5"/>
      <c r="O630" s="5"/>
      <c r="P630" s="5">
        <v>6800039</v>
      </c>
      <c r="Q630" s="6"/>
      <c r="R630" s="28">
        <f t="shared" si="227"/>
        <v>89.999986764783728</v>
      </c>
      <c r="S630" s="4"/>
    </row>
    <row r="631" spans="1:19" s="14" customFormat="1" ht="45">
      <c r="A631" s="30" t="s">
        <v>110</v>
      </c>
      <c r="B631" s="73" t="s">
        <v>165</v>
      </c>
      <c r="C631" s="32"/>
      <c r="D631" s="32"/>
      <c r="E631" s="32"/>
      <c r="F631" s="32"/>
      <c r="G631" s="6">
        <v>0</v>
      </c>
      <c r="H631" s="40">
        <f>H633+H634+H635</f>
        <v>306409572.31999999</v>
      </c>
      <c r="I631" s="40" t="e">
        <f t="shared" ref="I631:P631" si="240">I633+I634+I635</f>
        <v>#REF!</v>
      </c>
      <c r="J631" s="40" t="e">
        <f t="shared" si="240"/>
        <v>#REF!</v>
      </c>
      <c r="K631" s="40" t="e">
        <f t="shared" si="240"/>
        <v>#REF!</v>
      </c>
      <c r="L631" s="40" t="e">
        <f t="shared" si="240"/>
        <v>#REF!</v>
      </c>
      <c r="M631" s="40" t="e">
        <f t="shared" si="240"/>
        <v>#REF!</v>
      </c>
      <c r="N631" s="40" t="e">
        <f t="shared" si="240"/>
        <v>#REF!</v>
      </c>
      <c r="O631" s="40" t="e">
        <f t="shared" si="240"/>
        <v>#REF!</v>
      </c>
      <c r="P631" s="40">
        <f t="shared" si="240"/>
        <v>253446887.78</v>
      </c>
      <c r="Q631" s="6">
        <v>102433970.14</v>
      </c>
      <c r="R631" s="27">
        <f t="shared" si="227"/>
        <v>82.715068547307581</v>
      </c>
      <c r="S631" s="13">
        <v>0</v>
      </c>
    </row>
    <row r="632" spans="1:19">
      <c r="A632" s="30"/>
      <c r="B632" s="46" t="s">
        <v>5</v>
      </c>
      <c r="C632" s="32"/>
      <c r="D632" s="32"/>
      <c r="E632" s="32"/>
      <c r="F632" s="32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27"/>
      <c r="S632" s="4"/>
    </row>
    <row r="633" spans="1:19">
      <c r="A633" s="30"/>
      <c r="B633" s="73" t="s">
        <v>6</v>
      </c>
      <c r="C633" s="32"/>
      <c r="D633" s="32"/>
      <c r="E633" s="32"/>
      <c r="F633" s="32"/>
      <c r="G633" s="6"/>
      <c r="H633" s="6">
        <f>H638+H653+H663+H683</f>
        <v>0</v>
      </c>
      <c r="I633" s="6">
        <f t="shared" ref="I633:P635" si="241">I638+I653+I663+I683</f>
        <v>0</v>
      </c>
      <c r="J633" s="6">
        <f t="shared" si="241"/>
        <v>0</v>
      </c>
      <c r="K633" s="6">
        <f t="shared" si="241"/>
        <v>0</v>
      </c>
      <c r="L633" s="6">
        <f t="shared" si="241"/>
        <v>0</v>
      </c>
      <c r="M633" s="6">
        <f t="shared" si="241"/>
        <v>0</v>
      </c>
      <c r="N633" s="6">
        <f t="shared" si="241"/>
        <v>0</v>
      </c>
      <c r="O633" s="6">
        <f t="shared" si="241"/>
        <v>0</v>
      </c>
      <c r="P633" s="6">
        <f t="shared" si="241"/>
        <v>0</v>
      </c>
      <c r="Q633" s="6"/>
      <c r="R633" s="27">
        <v>0</v>
      </c>
      <c r="S633" s="4"/>
    </row>
    <row r="634" spans="1:19">
      <c r="A634" s="30"/>
      <c r="B634" s="73" t="s">
        <v>7</v>
      </c>
      <c r="C634" s="32"/>
      <c r="D634" s="32"/>
      <c r="E634" s="32"/>
      <c r="F634" s="32"/>
      <c r="G634" s="6"/>
      <c r="H634" s="6">
        <f t="shared" ref="H634:H635" si="242">H639+H654+H664+H684</f>
        <v>5300000</v>
      </c>
      <c r="I634" s="6" t="e">
        <f>I639+I664+I684+#REF!</f>
        <v>#REF!</v>
      </c>
      <c r="J634" s="6" t="e">
        <f>J639+J664+J684+#REF!</f>
        <v>#REF!</v>
      </c>
      <c r="K634" s="6" t="e">
        <f>K639+K664+K684+#REF!</f>
        <v>#REF!</v>
      </c>
      <c r="L634" s="6" t="e">
        <f>L639+L664+L684+#REF!</f>
        <v>#REF!</v>
      </c>
      <c r="M634" s="6" t="e">
        <f>M639+M664+M684+#REF!</f>
        <v>#REF!</v>
      </c>
      <c r="N634" s="6" t="e">
        <f>N639+N664+N684+#REF!</f>
        <v>#REF!</v>
      </c>
      <c r="O634" s="6" t="e">
        <f>O639+O664+O684+#REF!</f>
        <v>#REF!</v>
      </c>
      <c r="P634" s="6">
        <f t="shared" si="241"/>
        <v>0</v>
      </c>
      <c r="Q634" s="6"/>
      <c r="R634" s="27">
        <v>0</v>
      </c>
      <c r="S634" s="4"/>
    </row>
    <row r="635" spans="1:19">
      <c r="A635" s="30"/>
      <c r="B635" s="73" t="s">
        <v>8</v>
      </c>
      <c r="C635" s="32"/>
      <c r="D635" s="32"/>
      <c r="E635" s="32"/>
      <c r="F635" s="32"/>
      <c r="G635" s="6"/>
      <c r="H635" s="6">
        <f t="shared" si="242"/>
        <v>301109572.31999999</v>
      </c>
      <c r="I635" s="6">
        <f t="shared" ref="I635:O635" si="243">I640+I665+I685</f>
        <v>0</v>
      </c>
      <c r="J635" s="6">
        <f t="shared" si="243"/>
        <v>0</v>
      </c>
      <c r="K635" s="6">
        <f t="shared" si="243"/>
        <v>0</v>
      </c>
      <c r="L635" s="6">
        <f t="shared" si="243"/>
        <v>0</v>
      </c>
      <c r="M635" s="6">
        <f t="shared" si="243"/>
        <v>0</v>
      </c>
      <c r="N635" s="6">
        <f t="shared" si="243"/>
        <v>0</v>
      </c>
      <c r="O635" s="6">
        <f t="shared" si="243"/>
        <v>0</v>
      </c>
      <c r="P635" s="6">
        <f t="shared" si="241"/>
        <v>253446887.78</v>
      </c>
      <c r="Q635" s="6"/>
      <c r="R635" s="27">
        <f t="shared" si="227"/>
        <v>84.170983282674541</v>
      </c>
      <c r="S635" s="4"/>
    </row>
    <row r="636" spans="1:19" ht="46.5" outlineLevel="1">
      <c r="A636" s="24" t="s">
        <v>111</v>
      </c>
      <c r="B636" s="46" t="s">
        <v>120</v>
      </c>
      <c r="C636" s="26"/>
      <c r="D636" s="26"/>
      <c r="E636" s="26"/>
      <c r="F636" s="26"/>
      <c r="G636" s="5">
        <v>0</v>
      </c>
      <c r="H636" s="5">
        <f>H638+H639+H640</f>
        <v>195941700</v>
      </c>
      <c r="I636" s="5">
        <f t="shared" ref="I636:P636" si="244">I638+I639+I640</f>
        <v>0</v>
      </c>
      <c r="J636" s="5">
        <f t="shared" si="244"/>
        <v>0</v>
      </c>
      <c r="K636" s="5">
        <f t="shared" si="244"/>
        <v>0</v>
      </c>
      <c r="L636" s="5">
        <f t="shared" si="244"/>
        <v>0</v>
      </c>
      <c r="M636" s="5">
        <f t="shared" si="244"/>
        <v>0</v>
      </c>
      <c r="N636" s="5">
        <f t="shared" si="244"/>
        <v>0</v>
      </c>
      <c r="O636" s="5">
        <f t="shared" si="244"/>
        <v>0</v>
      </c>
      <c r="P636" s="5">
        <f t="shared" si="244"/>
        <v>167309639.93000001</v>
      </c>
      <c r="Q636" s="6">
        <v>59508608.299999997</v>
      </c>
      <c r="R636" s="28">
        <f t="shared" si="227"/>
        <v>85.38745960150392</v>
      </c>
      <c r="S636" s="4">
        <v>0</v>
      </c>
    </row>
    <row r="637" spans="1:19" outlineLevel="1">
      <c r="A637" s="24"/>
      <c r="B637" s="46" t="s">
        <v>5</v>
      </c>
      <c r="C637" s="26"/>
      <c r="D637" s="26"/>
      <c r="E637" s="26"/>
      <c r="F637" s="26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6"/>
      <c r="R637" s="28"/>
      <c r="S637" s="4"/>
    </row>
    <row r="638" spans="1:19" outlineLevel="1">
      <c r="A638" s="24"/>
      <c r="B638" s="46" t="s">
        <v>6</v>
      </c>
      <c r="C638" s="26"/>
      <c r="D638" s="26"/>
      <c r="E638" s="26"/>
      <c r="F638" s="26"/>
      <c r="G638" s="5"/>
      <c r="H638" s="5">
        <f>H643+H648</f>
        <v>0</v>
      </c>
      <c r="I638" s="5">
        <f t="shared" ref="I638:P639" si="245">I643+I648</f>
        <v>0</v>
      </c>
      <c r="J638" s="5">
        <f t="shared" si="245"/>
        <v>0</v>
      </c>
      <c r="K638" s="5">
        <f t="shared" si="245"/>
        <v>0</v>
      </c>
      <c r="L638" s="5">
        <f t="shared" si="245"/>
        <v>0</v>
      </c>
      <c r="M638" s="5">
        <f t="shared" si="245"/>
        <v>0</v>
      </c>
      <c r="N638" s="5">
        <f t="shared" si="245"/>
        <v>0</v>
      </c>
      <c r="O638" s="5">
        <f t="shared" si="245"/>
        <v>0</v>
      </c>
      <c r="P638" s="5">
        <f t="shared" si="245"/>
        <v>0</v>
      </c>
      <c r="Q638" s="6"/>
      <c r="R638" s="28">
        <v>0</v>
      </c>
      <c r="S638" s="4"/>
    </row>
    <row r="639" spans="1:19" outlineLevel="1">
      <c r="A639" s="24"/>
      <c r="B639" s="46" t="s">
        <v>7</v>
      </c>
      <c r="C639" s="26"/>
      <c r="D639" s="26"/>
      <c r="E639" s="26"/>
      <c r="F639" s="26"/>
      <c r="G639" s="5"/>
      <c r="H639" s="5">
        <f t="shared" ref="H639" si="246">H644+H649</f>
        <v>0</v>
      </c>
      <c r="I639" s="5"/>
      <c r="J639" s="5"/>
      <c r="K639" s="5"/>
      <c r="L639" s="5"/>
      <c r="M639" s="5"/>
      <c r="N639" s="5"/>
      <c r="O639" s="5"/>
      <c r="P639" s="5">
        <f t="shared" si="245"/>
        <v>0</v>
      </c>
      <c r="Q639" s="6"/>
      <c r="R639" s="28">
        <v>0</v>
      </c>
      <c r="S639" s="4"/>
    </row>
    <row r="640" spans="1:19" outlineLevel="1">
      <c r="A640" s="24"/>
      <c r="B640" s="46" t="s">
        <v>8</v>
      </c>
      <c r="C640" s="26"/>
      <c r="D640" s="26"/>
      <c r="E640" s="26"/>
      <c r="F640" s="26"/>
      <c r="G640" s="5"/>
      <c r="H640" s="5">
        <f>H645+H650</f>
        <v>195941700</v>
      </c>
      <c r="I640" s="5">
        <f t="shared" ref="I640:O640" si="247">I645+I650</f>
        <v>0</v>
      </c>
      <c r="J640" s="5">
        <f t="shared" si="247"/>
        <v>0</v>
      </c>
      <c r="K640" s="5">
        <f t="shared" si="247"/>
        <v>0</v>
      </c>
      <c r="L640" s="5">
        <f t="shared" si="247"/>
        <v>0</v>
      </c>
      <c r="M640" s="5">
        <f t="shared" si="247"/>
        <v>0</v>
      </c>
      <c r="N640" s="5">
        <f t="shared" si="247"/>
        <v>0</v>
      </c>
      <c r="O640" s="5">
        <f t="shared" si="247"/>
        <v>0</v>
      </c>
      <c r="P640" s="5">
        <f>P645+P650</f>
        <v>167309639.93000001</v>
      </c>
      <c r="Q640" s="6"/>
      <c r="R640" s="28">
        <f t="shared" si="227"/>
        <v>85.38745960150392</v>
      </c>
      <c r="S640" s="4"/>
    </row>
    <row r="641" spans="1:19" ht="46.5" outlineLevel="1">
      <c r="A641" s="24"/>
      <c r="B641" s="45" t="s">
        <v>121</v>
      </c>
      <c r="C641" s="26"/>
      <c r="D641" s="26"/>
      <c r="E641" s="26"/>
      <c r="F641" s="26"/>
      <c r="G641" s="5"/>
      <c r="H641" s="5">
        <f>H643+H644+H645</f>
        <v>19738200</v>
      </c>
      <c r="I641" s="5">
        <f t="shared" ref="I641:O641" si="248">I643+I644+I645</f>
        <v>0</v>
      </c>
      <c r="J641" s="5">
        <f t="shared" si="248"/>
        <v>0</v>
      </c>
      <c r="K641" s="5">
        <f t="shared" si="248"/>
        <v>0</v>
      </c>
      <c r="L641" s="5">
        <f t="shared" si="248"/>
        <v>0</v>
      </c>
      <c r="M641" s="5">
        <f t="shared" si="248"/>
        <v>0</v>
      </c>
      <c r="N641" s="5">
        <f t="shared" si="248"/>
        <v>0</v>
      </c>
      <c r="O641" s="5">
        <f t="shared" si="248"/>
        <v>0</v>
      </c>
      <c r="P641" s="5">
        <f>P643+P644+P645</f>
        <v>10516735.08</v>
      </c>
      <c r="Q641" s="6">
        <v>41189.14</v>
      </c>
      <c r="R641" s="28">
        <f t="shared" si="227"/>
        <v>53.281125330577261</v>
      </c>
      <c r="S641" s="4"/>
    </row>
    <row r="642" spans="1:19" outlineLevel="1">
      <c r="A642" s="24"/>
      <c r="B642" s="46" t="s">
        <v>5</v>
      </c>
      <c r="C642" s="26"/>
      <c r="D642" s="26"/>
      <c r="E642" s="26"/>
      <c r="F642" s="26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6"/>
      <c r="R642" s="28"/>
      <c r="S642" s="4"/>
    </row>
    <row r="643" spans="1:19" outlineLevel="1">
      <c r="A643" s="24"/>
      <c r="B643" s="46" t="s">
        <v>6</v>
      </c>
      <c r="C643" s="26"/>
      <c r="D643" s="26"/>
      <c r="E643" s="26"/>
      <c r="F643" s="26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6"/>
      <c r="R643" s="28"/>
      <c r="S643" s="4"/>
    </row>
    <row r="644" spans="1:19" outlineLevel="1">
      <c r="A644" s="24"/>
      <c r="B644" s="46" t="s">
        <v>7</v>
      </c>
      <c r="C644" s="26"/>
      <c r="D644" s="26"/>
      <c r="E644" s="26"/>
      <c r="F644" s="26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6"/>
      <c r="R644" s="28"/>
      <c r="S644" s="4"/>
    </row>
    <row r="645" spans="1:19" outlineLevel="1">
      <c r="A645" s="24"/>
      <c r="B645" s="46" t="s">
        <v>8</v>
      </c>
      <c r="C645" s="26"/>
      <c r="D645" s="26"/>
      <c r="E645" s="26"/>
      <c r="F645" s="26"/>
      <c r="G645" s="5"/>
      <c r="H645" s="5">
        <v>19738200</v>
      </c>
      <c r="I645" s="5"/>
      <c r="J645" s="5"/>
      <c r="K645" s="5"/>
      <c r="L645" s="5"/>
      <c r="M645" s="5"/>
      <c r="N645" s="5"/>
      <c r="O645" s="5"/>
      <c r="P645" s="5">
        <v>10516735.08</v>
      </c>
      <c r="Q645" s="6"/>
      <c r="R645" s="28">
        <f t="shared" si="227"/>
        <v>53.281125330577261</v>
      </c>
      <c r="S645" s="4"/>
    </row>
    <row r="646" spans="1:19" ht="46.5" outlineLevel="1">
      <c r="A646" s="24"/>
      <c r="B646" s="76" t="s">
        <v>180</v>
      </c>
      <c r="C646" s="26"/>
      <c r="D646" s="26"/>
      <c r="E646" s="26"/>
      <c r="F646" s="26"/>
      <c r="G646" s="5"/>
      <c r="H646" s="5">
        <f>H648+H649+H650</f>
        <v>176203500</v>
      </c>
      <c r="I646" s="5">
        <f t="shared" ref="I646:O646" si="249">I648+I649+I650</f>
        <v>0</v>
      </c>
      <c r="J646" s="5">
        <f t="shared" si="249"/>
        <v>0</v>
      </c>
      <c r="K646" s="5">
        <f t="shared" si="249"/>
        <v>0</v>
      </c>
      <c r="L646" s="5">
        <f t="shared" si="249"/>
        <v>0</v>
      </c>
      <c r="M646" s="5">
        <f t="shared" si="249"/>
        <v>0</v>
      </c>
      <c r="N646" s="5">
        <f t="shared" si="249"/>
        <v>0</v>
      </c>
      <c r="O646" s="5">
        <f t="shared" si="249"/>
        <v>0</v>
      </c>
      <c r="P646" s="5">
        <f>P648+P649+P650</f>
        <v>156792904.84999999</v>
      </c>
      <c r="Q646" s="6">
        <v>41189.14</v>
      </c>
      <c r="R646" s="28">
        <f t="shared" si="227"/>
        <v>88.9839900172244</v>
      </c>
      <c r="S646" s="4"/>
    </row>
    <row r="647" spans="1:19" outlineLevel="1">
      <c r="A647" s="24"/>
      <c r="B647" s="46" t="s">
        <v>5</v>
      </c>
      <c r="C647" s="26"/>
      <c r="D647" s="26"/>
      <c r="E647" s="26"/>
      <c r="F647" s="26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6"/>
      <c r="R647" s="28"/>
      <c r="S647" s="4"/>
    </row>
    <row r="648" spans="1:19" outlineLevel="1">
      <c r="A648" s="24"/>
      <c r="B648" s="46" t="s">
        <v>6</v>
      </c>
      <c r="C648" s="26"/>
      <c r="D648" s="26"/>
      <c r="E648" s="26"/>
      <c r="F648" s="26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6"/>
      <c r="R648" s="28"/>
      <c r="S648" s="4"/>
    </row>
    <row r="649" spans="1:19" outlineLevel="1">
      <c r="A649" s="24"/>
      <c r="B649" s="46" t="s">
        <v>7</v>
      </c>
      <c r="C649" s="26"/>
      <c r="D649" s="26"/>
      <c r="E649" s="26"/>
      <c r="F649" s="26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6"/>
      <c r="R649" s="28"/>
      <c r="S649" s="4"/>
    </row>
    <row r="650" spans="1:19" outlineLevel="1">
      <c r="A650" s="24"/>
      <c r="B650" s="46" t="s">
        <v>8</v>
      </c>
      <c r="C650" s="26"/>
      <c r="D650" s="26"/>
      <c r="E650" s="26"/>
      <c r="F650" s="26"/>
      <c r="G650" s="5"/>
      <c r="H650" s="5">
        <v>176203500</v>
      </c>
      <c r="I650" s="5"/>
      <c r="J650" s="5"/>
      <c r="K650" s="5"/>
      <c r="L650" s="5"/>
      <c r="M650" s="5"/>
      <c r="N650" s="5"/>
      <c r="O650" s="5"/>
      <c r="P650" s="5">
        <v>156792904.84999999</v>
      </c>
      <c r="Q650" s="6"/>
      <c r="R650" s="28">
        <f t="shared" si="227"/>
        <v>88.9839900172244</v>
      </c>
      <c r="S650" s="4"/>
    </row>
    <row r="651" spans="1:19" outlineLevel="1">
      <c r="A651" s="24" t="s">
        <v>212</v>
      </c>
      <c r="B651" s="46" t="s">
        <v>213</v>
      </c>
      <c r="C651" s="26"/>
      <c r="D651" s="26"/>
      <c r="E651" s="26"/>
      <c r="F651" s="26"/>
      <c r="G651" s="5"/>
      <c r="H651" s="5">
        <f>H653+H654+H655</f>
        <v>5300000</v>
      </c>
      <c r="I651" s="5">
        <f t="shared" ref="I651:P651" si="250">I653+I654+I655</f>
        <v>0</v>
      </c>
      <c r="J651" s="5">
        <f t="shared" si="250"/>
        <v>0</v>
      </c>
      <c r="K651" s="5">
        <f t="shared" si="250"/>
        <v>0</v>
      </c>
      <c r="L651" s="5">
        <f t="shared" si="250"/>
        <v>0</v>
      </c>
      <c r="M651" s="5">
        <f t="shared" si="250"/>
        <v>0</v>
      </c>
      <c r="N651" s="5">
        <f t="shared" si="250"/>
        <v>0</v>
      </c>
      <c r="O651" s="5">
        <f t="shared" si="250"/>
        <v>0</v>
      </c>
      <c r="P651" s="5">
        <f t="shared" si="250"/>
        <v>0</v>
      </c>
      <c r="Q651" s="6"/>
      <c r="R651" s="28"/>
      <c r="S651" s="4"/>
    </row>
    <row r="652" spans="1:19" outlineLevel="1">
      <c r="A652" s="24"/>
      <c r="B652" s="46" t="s">
        <v>5</v>
      </c>
      <c r="C652" s="26"/>
      <c r="D652" s="26"/>
      <c r="E652" s="26"/>
      <c r="F652" s="26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6"/>
      <c r="R652" s="28"/>
      <c r="S652" s="4"/>
    </row>
    <row r="653" spans="1:19" outlineLevel="1">
      <c r="A653" s="24"/>
      <c r="B653" s="46" t="s">
        <v>6</v>
      </c>
      <c r="C653" s="26"/>
      <c r="D653" s="26"/>
      <c r="E653" s="26"/>
      <c r="F653" s="26"/>
      <c r="G653" s="5"/>
      <c r="H653" s="5">
        <f>H658</f>
        <v>0</v>
      </c>
      <c r="I653" s="5">
        <f t="shared" ref="I653:P655" si="251">I658</f>
        <v>0</v>
      </c>
      <c r="J653" s="5">
        <f t="shared" si="251"/>
        <v>0</v>
      </c>
      <c r="K653" s="5">
        <f t="shared" si="251"/>
        <v>0</v>
      </c>
      <c r="L653" s="5">
        <f t="shared" si="251"/>
        <v>0</v>
      </c>
      <c r="M653" s="5">
        <f t="shared" si="251"/>
        <v>0</v>
      </c>
      <c r="N653" s="5">
        <f t="shared" si="251"/>
        <v>0</v>
      </c>
      <c r="O653" s="5">
        <f t="shared" si="251"/>
        <v>0</v>
      </c>
      <c r="P653" s="5">
        <f t="shared" si="251"/>
        <v>0</v>
      </c>
      <c r="Q653" s="6"/>
      <c r="R653" s="28"/>
      <c r="S653" s="4"/>
    </row>
    <row r="654" spans="1:19" outlineLevel="1">
      <c r="A654" s="24"/>
      <c r="B654" s="46" t="s">
        <v>7</v>
      </c>
      <c r="C654" s="26"/>
      <c r="D654" s="26"/>
      <c r="E654" s="26"/>
      <c r="F654" s="26"/>
      <c r="G654" s="5"/>
      <c r="H654" s="5">
        <f t="shared" ref="H654:H655" si="252">H659</f>
        <v>5300000</v>
      </c>
      <c r="I654" s="5"/>
      <c r="J654" s="5"/>
      <c r="K654" s="5"/>
      <c r="L654" s="5"/>
      <c r="M654" s="5"/>
      <c r="N654" s="5"/>
      <c r="O654" s="5"/>
      <c r="P654" s="5">
        <f t="shared" si="251"/>
        <v>0</v>
      </c>
      <c r="Q654" s="6"/>
      <c r="R654" s="28"/>
      <c r="S654" s="4"/>
    </row>
    <row r="655" spans="1:19" outlineLevel="1">
      <c r="A655" s="24"/>
      <c r="B655" s="46" t="s">
        <v>8</v>
      </c>
      <c r="C655" s="26"/>
      <c r="D655" s="26"/>
      <c r="E655" s="26"/>
      <c r="F655" s="26"/>
      <c r="G655" s="5"/>
      <c r="H655" s="5">
        <f t="shared" si="252"/>
        <v>0</v>
      </c>
      <c r="I655" s="5"/>
      <c r="J655" s="5"/>
      <c r="K655" s="5"/>
      <c r="L655" s="5"/>
      <c r="M655" s="5"/>
      <c r="N655" s="5"/>
      <c r="O655" s="5"/>
      <c r="P655" s="5">
        <f t="shared" si="251"/>
        <v>0</v>
      </c>
      <c r="Q655" s="6"/>
      <c r="R655" s="28"/>
      <c r="S655" s="4"/>
    </row>
    <row r="656" spans="1:19" ht="46.5" outlineLevel="1">
      <c r="A656" s="24"/>
      <c r="B656" s="42" t="s">
        <v>214</v>
      </c>
      <c r="C656" s="26"/>
      <c r="D656" s="26"/>
      <c r="E656" s="26"/>
      <c r="F656" s="26"/>
      <c r="G656" s="5"/>
      <c r="H656" s="5">
        <f>H658+H659+H660</f>
        <v>5300000</v>
      </c>
      <c r="I656" s="5">
        <f t="shared" ref="I656:P656" si="253">I658+I659+I660</f>
        <v>0</v>
      </c>
      <c r="J656" s="5">
        <f t="shared" si="253"/>
        <v>0</v>
      </c>
      <c r="K656" s="5">
        <f t="shared" si="253"/>
        <v>0</v>
      </c>
      <c r="L656" s="5">
        <f t="shared" si="253"/>
        <v>0</v>
      </c>
      <c r="M656" s="5">
        <f t="shared" si="253"/>
        <v>0</v>
      </c>
      <c r="N656" s="5">
        <f t="shared" si="253"/>
        <v>0</v>
      </c>
      <c r="O656" s="5">
        <f t="shared" si="253"/>
        <v>0</v>
      </c>
      <c r="P656" s="5">
        <f t="shared" si="253"/>
        <v>0</v>
      </c>
      <c r="Q656" s="6"/>
      <c r="R656" s="28"/>
      <c r="S656" s="4"/>
    </row>
    <row r="657" spans="1:19" outlineLevel="1">
      <c r="A657" s="24"/>
      <c r="B657" s="46" t="s">
        <v>5</v>
      </c>
      <c r="C657" s="26"/>
      <c r="D657" s="26"/>
      <c r="E657" s="26"/>
      <c r="F657" s="26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6"/>
      <c r="R657" s="28"/>
      <c r="S657" s="4"/>
    </row>
    <row r="658" spans="1:19" outlineLevel="1">
      <c r="A658" s="24"/>
      <c r="B658" s="46" t="s">
        <v>6</v>
      </c>
      <c r="C658" s="26"/>
      <c r="D658" s="26"/>
      <c r="E658" s="26"/>
      <c r="F658" s="26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6"/>
      <c r="R658" s="28"/>
      <c r="S658" s="4"/>
    </row>
    <row r="659" spans="1:19" outlineLevel="1">
      <c r="A659" s="24"/>
      <c r="B659" s="46" t="s">
        <v>7</v>
      </c>
      <c r="C659" s="26"/>
      <c r="D659" s="26"/>
      <c r="E659" s="26"/>
      <c r="F659" s="26"/>
      <c r="G659" s="5"/>
      <c r="H659" s="5">
        <v>5300000</v>
      </c>
      <c r="I659" s="5"/>
      <c r="J659" s="5"/>
      <c r="K659" s="5"/>
      <c r="L659" s="5"/>
      <c r="M659" s="5"/>
      <c r="N659" s="5"/>
      <c r="O659" s="5"/>
      <c r="P659" s="5"/>
      <c r="Q659" s="6"/>
      <c r="R659" s="28"/>
      <c r="S659" s="4"/>
    </row>
    <row r="660" spans="1:19" outlineLevel="1">
      <c r="A660" s="24"/>
      <c r="B660" s="46" t="s">
        <v>8</v>
      </c>
      <c r="C660" s="26"/>
      <c r="D660" s="26"/>
      <c r="E660" s="26"/>
      <c r="F660" s="26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6"/>
      <c r="R660" s="28"/>
      <c r="S660" s="4"/>
    </row>
    <row r="661" spans="1:19" ht="31" outlineLevel="1">
      <c r="A661" s="24" t="s">
        <v>117</v>
      </c>
      <c r="B661" s="46" t="s">
        <v>123</v>
      </c>
      <c r="C661" s="26"/>
      <c r="D661" s="26"/>
      <c r="E661" s="26"/>
      <c r="F661" s="26"/>
      <c r="G661" s="5">
        <v>0</v>
      </c>
      <c r="H661" s="5">
        <f>H663+H664+H665</f>
        <v>18490401.949999999</v>
      </c>
      <c r="I661" s="5">
        <f t="shared" ref="I661:P661" si="254">I663+I664+I665</f>
        <v>0</v>
      </c>
      <c r="J661" s="5">
        <f t="shared" si="254"/>
        <v>0</v>
      </c>
      <c r="K661" s="5">
        <f t="shared" si="254"/>
        <v>0</v>
      </c>
      <c r="L661" s="5">
        <f t="shared" si="254"/>
        <v>0</v>
      </c>
      <c r="M661" s="5">
        <f t="shared" si="254"/>
        <v>0</v>
      </c>
      <c r="N661" s="5">
        <f t="shared" si="254"/>
        <v>0</v>
      </c>
      <c r="O661" s="5">
        <f t="shared" si="254"/>
        <v>0</v>
      </c>
      <c r="P661" s="5">
        <f t="shared" si="254"/>
        <v>11237322.07</v>
      </c>
      <c r="Q661" s="6">
        <v>3832130.09</v>
      </c>
      <c r="R661" s="28">
        <f t="shared" si="227"/>
        <v>60.77381173425492</v>
      </c>
      <c r="S661" s="4">
        <v>0</v>
      </c>
    </row>
    <row r="662" spans="1:19" outlineLevel="1">
      <c r="A662" s="24"/>
      <c r="B662" s="46" t="s">
        <v>5</v>
      </c>
      <c r="C662" s="26"/>
      <c r="D662" s="26"/>
      <c r="E662" s="26"/>
      <c r="F662" s="26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6"/>
      <c r="R662" s="28"/>
      <c r="S662" s="4"/>
    </row>
    <row r="663" spans="1:19" outlineLevel="1">
      <c r="A663" s="24"/>
      <c r="B663" s="46" t="s">
        <v>6</v>
      </c>
      <c r="C663" s="26"/>
      <c r="D663" s="26"/>
      <c r="E663" s="26"/>
      <c r="F663" s="26"/>
      <c r="G663" s="5"/>
      <c r="H663" s="5">
        <f>H668+H673+H678</f>
        <v>0</v>
      </c>
      <c r="I663" s="5">
        <f t="shared" ref="I663:P664" si="255">I668+I673+I678</f>
        <v>0</v>
      </c>
      <c r="J663" s="5">
        <f t="shared" si="255"/>
        <v>0</v>
      </c>
      <c r="K663" s="5">
        <f t="shared" si="255"/>
        <v>0</v>
      </c>
      <c r="L663" s="5">
        <f t="shared" si="255"/>
        <v>0</v>
      </c>
      <c r="M663" s="5">
        <f t="shared" si="255"/>
        <v>0</v>
      </c>
      <c r="N663" s="5">
        <f t="shared" si="255"/>
        <v>0</v>
      </c>
      <c r="O663" s="5">
        <f t="shared" si="255"/>
        <v>0</v>
      </c>
      <c r="P663" s="5">
        <f t="shared" si="255"/>
        <v>0</v>
      </c>
      <c r="Q663" s="6"/>
      <c r="R663" s="28">
        <v>0</v>
      </c>
      <c r="S663" s="4"/>
    </row>
    <row r="664" spans="1:19" outlineLevel="1">
      <c r="A664" s="24"/>
      <c r="B664" s="46" t="s">
        <v>7</v>
      </c>
      <c r="C664" s="26"/>
      <c r="D664" s="26"/>
      <c r="E664" s="26"/>
      <c r="F664" s="26"/>
      <c r="G664" s="5"/>
      <c r="H664" s="5">
        <f t="shared" ref="H664" si="256">H669+H674+H679</f>
        <v>0</v>
      </c>
      <c r="I664" s="5"/>
      <c r="J664" s="5"/>
      <c r="K664" s="5"/>
      <c r="L664" s="5"/>
      <c r="M664" s="5"/>
      <c r="N664" s="5"/>
      <c r="O664" s="5"/>
      <c r="P664" s="5">
        <f t="shared" si="255"/>
        <v>0</v>
      </c>
      <c r="Q664" s="6"/>
      <c r="R664" s="28">
        <v>0</v>
      </c>
      <c r="S664" s="4"/>
    </row>
    <row r="665" spans="1:19" outlineLevel="1">
      <c r="A665" s="24"/>
      <c r="B665" s="46" t="s">
        <v>8</v>
      </c>
      <c r="C665" s="26"/>
      <c r="D665" s="26"/>
      <c r="E665" s="26"/>
      <c r="F665" s="26"/>
      <c r="G665" s="5"/>
      <c r="H665" s="5">
        <f>H670+H675+H680</f>
        <v>18490401.949999999</v>
      </c>
      <c r="I665" s="5">
        <f t="shared" ref="I665:O665" si="257">I670+I675+I680</f>
        <v>0</v>
      </c>
      <c r="J665" s="5">
        <f t="shared" si="257"/>
        <v>0</v>
      </c>
      <c r="K665" s="5">
        <f t="shared" si="257"/>
        <v>0</v>
      </c>
      <c r="L665" s="5">
        <f t="shared" si="257"/>
        <v>0</v>
      </c>
      <c r="M665" s="5">
        <f t="shared" si="257"/>
        <v>0</v>
      </c>
      <c r="N665" s="5">
        <f t="shared" si="257"/>
        <v>0</v>
      </c>
      <c r="O665" s="5">
        <f t="shared" si="257"/>
        <v>0</v>
      </c>
      <c r="P665" s="5">
        <f>P670+P675+P680</f>
        <v>11237322.07</v>
      </c>
      <c r="Q665" s="6"/>
      <c r="R665" s="28">
        <f t="shared" si="227"/>
        <v>60.77381173425492</v>
      </c>
      <c r="S665" s="4"/>
    </row>
    <row r="666" spans="1:19" ht="35" customHeight="1" outlineLevel="1">
      <c r="A666" s="24"/>
      <c r="B666" s="45" t="s">
        <v>124</v>
      </c>
      <c r="C666" s="26"/>
      <c r="D666" s="26"/>
      <c r="E666" s="26"/>
      <c r="F666" s="26"/>
      <c r="G666" s="5"/>
      <c r="H666" s="5">
        <f>H668+H669+H670</f>
        <v>1183936.45</v>
      </c>
      <c r="I666" s="5">
        <f t="shared" ref="I666:O666" si="258">I668+I669+I670</f>
        <v>0</v>
      </c>
      <c r="J666" s="5">
        <f t="shared" si="258"/>
        <v>0</v>
      </c>
      <c r="K666" s="5">
        <f t="shared" si="258"/>
        <v>0</v>
      </c>
      <c r="L666" s="5">
        <f t="shared" si="258"/>
        <v>0</v>
      </c>
      <c r="M666" s="5">
        <f t="shared" si="258"/>
        <v>0</v>
      </c>
      <c r="N666" s="5">
        <f t="shared" si="258"/>
        <v>0</v>
      </c>
      <c r="O666" s="5">
        <f t="shared" si="258"/>
        <v>0</v>
      </c>
      <c r="P666" s="5">
        <f>P668+P669+P670</f>
        <v>773568.81</v>
      </c>
      <c r="Q666" s="6">
        <v>41189.14</v>
      </c>
      <c r="R666" s="28">
        <f t="shared" si="227"/>
        <v>65.338710536363678</v>
      </c>
      <c r="S666" s="4"/>
    </row>
    <row r="667" spans="1:19" outlineLevel="1">
      <c r="A667" s="24"/>
      <c r="B667" s="46" t="s">
        <v>5</v>
      </c>
      <c r="C667" s="26"/>
      <c r="D667" s="26"/>
      <c r="E667" s="26"/>
      <c r="F667" s="26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6"/>
      <c r="R667" s="28"/>
      <c r="S667" s="4"/>
    </row>
    <row r="668" spans="1:19" outlineLevel="1">
      <c r="A668" s="24"/>
      <c r="B668" s="46" t="s">
        <v>6</v>
      </c>
      <c r="C668" s="26"/>
      <c r="D668" s="26"/>
      <c r="E668" s="26"/>
      <c r="F668" s="26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6"/>
      <c r="R668" s="28"/>
      <c r="S668" s="4"/>
    </row>
    <row r="669" spans="1:19" outlineLevel="1">
      <c r="A669" s="24"/>
      <c r="B669" s="46" t="s">
        <v>7</v>
      </c>
      <c r="C669" s="26"/>
      <c r="D669" s="26"/>
      <c r="E669" s="26"/>
      <c r="F669" s="26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6"/>
      <c r="R669" s="28"/>
      <c r="S669" s="4"/>
    </row>
    <row r="670" spans="1:19" outlineLevel="1">
      <c r="A670" s="24"/>
      <c r="B670" s="46" t="s">
        <v>8</v>
      </c>
      <c r="C670" s="26"/>
      <c r="D670" s="26"/>
      <c r="E670" s="26"/>
      <c r="F670" s="26"/>
      <c r="G670" s="5"/>
      <c r="H670" s="5">
        <v>1183936.45</v>
      </c>
      <c r="I670" s="5"/>
      <c r="J670" s="5"/>
      <c r="K670" s="5"/>
      <c r="L670" s="5"/>
      <c r="M670" s="5"/>
      <c r="N670" s="5"/>
      <c r="O670" s="5"/>
      <c r="P670" s="5">
        <v>773568.81</v>
      </c>
      <c r="Q670" s="6"/>
      <c r="R670" s="28">
        <f t="shared" ref="R670:R731" si="259">P670/H670*100</f>
        <v>65.338710536363678</v>
      </c>
      <c r="S670" s="4"/>
    </row>
    <row r="671" spans="1:19" ht="46.5" outlineLevel="1">
      <c r="A671" s="24"/>
      <c r="B671" s="45" t="s">
        <v>125</v>
      </c>
      <c r="C671" s="26"/>
      <c r="D671" s="26"/>
      <c r="E671" s="26"/>
      <c r="F671" s="26"/>
      <c r="G671" s="5"/>
      <c r="H671" s="5">
        <f>H673+H674+H675</f>
        <v>7653705.5</v>
      </c>
      <c r="I671" s="5">
        <f t="shared" ref="I671:O671" si="260">I673+I674+I675</f>
        <v>0</v>
      </c>
      <c r="J671" s="5">
        <f t="shared" si="260"/>
        <v>0</v>
      </c>
      <c r="K671" s="5">
        <f t="shared" si="260"/>
        <v>0</v>
      </c>
      <c r="L671" s="5">
        <f t="shared" si="260"/>
        <v>0</v>
      </c>
      <c r="M671" s="5">
        <f t="shared" si="260"/>
        <v>0</v>
      </c>
      <c r="N671" s="5">
        <f t="shared" si="260"/>
        <v>0</v>
      </c>
      <c r="O671" s="5">
        <f t="shared" si="260"/>
        <v>0</v>
      </c>
      <c r="P671" s="5">
        <f>P673+P674+P675</f>
        <v>3435646.29</v>
      </c>
      <c r="Q671" s="6">
        <v>41189.14</v>
      </c>
      <c r="R671" s="28">
        <f t="shared" si="259"/>
        <v>44.888665888699272</v>
      </c>
      <c r="S671" s="4"/>
    </row>
    <row r="672" spans="1:19" outlineLevel="1">
      <c r="A672" s="24"/>
      <c r="B672" s="46" t="s">
        <v>5</v>
      </c>
      <c r="C672" s="26"/>
      <c r="D672" s="26"/>
      <c r="E672" s="26"/>
      <c r="F672" s="26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6"/>
      <c r="R672" s="28"/>
      <c r="S672" s="4"/>
    </row>
    <row r="673" spans="1:19" outlineLevel="1">
      <c r="A673" s="24"/>
      <c r="B673" s="46" t="s">
        <v>6</v>
      </c>
      <c r="C673" s="26"/>
      <c r="D673" s="26"/>
      <c r="E673" s="26"/>
      <c r="F673" s="26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6"/>
      <c r="R673" s="28"/>
      <c r="S673" s="4"/>
    </row>
    <row r="674" spans="1:19" outlineLevel="1">
      <c r="A674" s="24"/>
      <c r="B674" s="46" t="s">
        <v>7</v>
      </c>
      <c r="C674" s="26"/>
      <c r="D674" s="26"/>
      <c r="E674" s="26"/>
      <c r="F674" s="26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6"/>
      <c r="R674" s="28"/>
      <c r="S674" s="4"/>
    </row>
    <row r="675" spans="1:19" outlineLevel="1">
      <c r="A675" s="24"/>
      <c r="B675" s="46" t="s">
        <v>8</v>
      </c>
      <c r="C675" s="26"/>
      <c r="D675" s="26"/>
      <c r="E675" s="26"/>
      <c r="F675" s="26"/>
      <c r="G675" s="5"/>
      <c r="H675" s="5">
        <v>7653705.5</v>
      </c>
      <c r="I675" s="5"/>
      <c r="J675" s="5"/>
      <c r="K675" s="5"/>
      <c r="L675" s="5"/>
      <c r="M675" s="5"/>
      <c r="N675" s="5"/>
      <c r="O675" s="5"/>
      <c r="P675" s="5">
        <v>3435646.29</v>
      </c>
      <c r="Q675" s="6"/>
      <c r="R675" s="28">
        <f t="shared" si="259"/>
        <v>44.888665888699272</v>
      </c>
      <c r="S675" s="4"/>
    </row>
    <row r="676" spans="1:19" ht="31" outlineLevel="1">
      <c r="A676" s="24"/>
      <c r="B676" s="45" t="s">
        <v>126</v>
      </c>
      <c r="C676" s="26"/>
      <c r="D676" s="26"/>
      <c r="E676" s="26"/>
      <c r="F676" s="26"/>
      <c r="G676" s="5"/>
      <c r="H676" s="5">
        <f>H678+H679+H680</f>
        <v>9652760</v>
      </c>
      <c r="I676" s="5">
        <f t="shared" ref="I676:O676" si="261">I678+I679+I680</f>
        <v>0</v>
      </c>
      <c r="J676" s="5">
        <f t="shared" si="261"/>
        <v>0</v>
      </c>
      <c r="K676" s="5">
        <f t="shared" si="261"/>
        <v>0</v>
      </c>
      <c r="L676" s="5">
        <f t="shared" si="261"/>
        <v>0</v>
      </c>
      <c r="M676" s="5">
        <f t="shared" si="261"/>
        <v>0</v>
      </c>
      <c r="N676" s="5">
        <f t="shared" si="261"/>
        <v>0</v>
      </c>
      <c r="O676" s="5">
        <f t="shared" si="261"/>
        <v>0</v>
      </c>
      <c r="P676" s="5">
        <f>P678+P679+P680</f>
        <v>7028106.9699999997</v>
      </c>
      <c r="Q676" s="6">
        <v>41189.14</v>
      </c>
      <c r="R676" s="28">
        <f t="shared" si="259"/>
        <v>72.809299827199681</v>
      </c>
      <c r="S676" s="4"/>
    </row>
    <row r="677" spans="1:19" outlineLevel="1">
      <c r="A677" s="24"/>
      <c r="B677" s="46" t="s">
        <v>5</v>
      </c>
      <c r="C677" s="26"/>
      <c r="D677" s="26"/>
      <c r="E677" s="26"/>
      <c r="F677" s="26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6"/>
      <c r="R677" s="28"/>
      <c r="S677" s="4"/>
    </row>
    <row r="678" spans="1:19" outlineLevel="1">
      <c r="A678" s="24"/>
      <c r="B678" s="46" t="s">
        <v>6</v>
      </c>
      <c r="C678" s="26"/>
      <c r="D678" s="26"/>
      <c r="E678" s="26"/>
      <c r="F678" s="26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6"/>
      <c r="R678" s="28"/>
      <c r="S678" s="4"/>
    </row>
    <row r="679" spans="1:19" outlineLevel="1">
      <c r="A679" s="24"/>
      <c r="B679" s="46" t="s">
        <v>7</v>
      </c>
      <c r="C679" s="26"/>
      <c r="D679" s="26"/>
      <c r="E679" s="26"/>
      <c r="F679" s="26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6"/>
      <c r="R679" s="28"/>
      <c r="S679" s="4"/>
    </row>
    <row r="680" spans="1:19" outlineLevel="1">
      <c r="A680" s="24"/>
      <c r="B680" s="46" t="s">
        <v>8</v>
      </c>
      <c r="C680" s="26"/>
      <c r="D680" s="26"/>
      <c r="E680" s="26"/>
      <c r="F680" s="26"/>
      <c r="G680" s="5"/>
      <c r="H680" s="5">
        <v>9652760</v>
      </c>
      <c r="I680" s="5"/>
      <c r="J680" s="5"/>
      <c r="K680" s="5"/>
      <c r="L680" s="5"/>
      <c r="M680" s="5"/>
      <c r="N680" s="5"/>
      <c r="O680" s="5"/>
      <c r="P680" s="5">
        <v>7028106.9699999997</v>
      </c>
      <c r="Q680" s="6"/>
      <c r="R680" s="28">
        <f t="shared" si="259"/>
        <v>72.809299827199681</v>
      </c>
      <c r="S680" s="4"/>
    </row>
    <row r="681" spans="1:19" ht="46.5" outlineLevel="1">
      <c r="A681" s="24" t="s">
        <v>215</v>
      </c>
      <c r="B681" s="46" t="s">
        <v>166</v>
      </c>
      <c r="C681" s="26"/>
      <c r="D681" s="26"/>
      <c r="E681" s="26"/>
      <c r="F681" s="26"/>
      <c r="G681" s="5">
        <v>0</v>
      </c>
      <c r="H681" s="5">
        <f>H683+H684+H685</f>
        <v>86677470.370000005</v>
      </c>
      <c r="I681" s="5">
        <f t="shared" ref="I681:P681" si="262">I683+I684+I685</f>
        <v>0</v>
      </c>
      <c r="J681" s="5">
        <f t="shared" si="262"/>
        <v>0</v>
      </c>
      <c r="K681" s="5">
        <f t="shared" si="262"/>
        <v>0</v>
      </c>
      <c r="L681" s="5">
        <f t="shared" si="262"/>
        <v>0</v>
      </c>
      <c r="M681" s="5">
        <f t="shared" si="262"/>
        <v>0</v>
      </c>
      <c r="N681" s="5">
        <f t="shared" si="262"/>
        <v>0</v>
      </c>
      <c r="O681" s="5">
        <f t="shared" si="262"/>
        <v>0</v>
      </c>
      <c r="P681" s="5">
        <f t="shared" si="262"/>
        <v>74899925.780000001</v>
      </c>
      <c r="Q681" s="6">
        <v>39093231.75</v>
      </c>
      <c r="R681" s="28">
        <f t="shared" si="259"/>
        <v>86.412219300211206</v>
      </c>
      <c r="S681" s="4">
        <v>0</v>
      </c>
    </row>
    <row r="682" spans="1:19" outlineLevel="1">
      <c r="A682" s="24"/>
      <c r="B682" s="46" t="s">
        <v>5</v>
      </c>
      <c r="C682" s="26"/>
      <c r="D682" s="26"/>
      <c r="E682" s="26"/>
      <c r="F682" s="26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6"/>
      <c r="R682" s="28"/>
      <c r="S682" s="4"/>
    </row>
    <row r="683" spans="1:19" outlineLevel="1">
      <c r="A683" s="24"/>
      <c r="B683" s="46" t="s">
        <v>6</v>
      </c>
      <c r="C683" s="26"/>
      <c r="D683" s="26"/>
      <c r="E683" s="26"/>
      <c r="F683" s="26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6"/>
      <c r="R683" s="28"/>
      <c r="S683" s="4"/>
    </row>
    <row r="684" spans="1:19" outlineLevel="1">
      <c r="A684" s="24"/>
      <c r="B684" s="46" t="s">
        <v>7</v>
      </c>
      <c r="C684" s="26"/>
      <c r="D684" s="26"/>
      <c r="E684" s="26"/>
      <c r="F684" s="26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6"/>
      <c r="R684" s="28"/>
      <c r="S684" s="4"/>
    </row>
    <row r="685" spans="1:19" outlineLevel="1">
      <c r="A685" s="24"/>
      <c r="B685" s="46" t="s">
        <v>8</v>
      </c>
      <c r="C685" s="26"/>
      <c r="D685" s="26"/>
      <c r="E685" s="26"/>
      <c r="F685" s="26"/>
      <c r="G685" s="5"/>
      <c r="H685" s="5">
        <f>H690</f>
        <v>86677470.370000005</v>
      </c>
      <c r="I685" s="5">
        <f t="shared" ref="I685:P685" si="263">I690</f>
        <v>0</v>
      </c>
      <c r="J685" s="5">
        <f t="shared" si="263"/>
        <v>0</v>
      </c>
      <c r="K685" s="5">
        <f t="shared" si="263"/>
        <v>0</v>
      </c>
      <c r="L685" s="5">
        <f t="shared" si="263"/>
        <v>0</v>
      </c>
      <c r="M685" s="5">
        <f t="shared" si="263"/>
        <v>0</v>
      </c>
      <c r="N685" s="5">
        <f t="shared" si="263"/>
        <v>0</v>
      </c>
      <c r="O685" s="5">
        <f t="shared" si="263"/>
        <v>0</v>
      </c>
      <c r="P685" s="5">
        <f t="shared" si="263"/>
        <v>74899925.780000001</v>
      </c>
      <c r="Q685" s="6"/>
      <c r="R685" s="28">
        <f t="shared" si="259"/>
        <v>86.412219300211206</v>
      </c>
      <c r="S685" s="4"/>
    </row>
    <row r="686" spans="1:19" outlineLevel="1">
      <c r="A686" s="24"/>
      <c r="B686" s="45" t="s">
        <v>33</v>
      </c>
      <c r="C686" s="26"/>
      <c r="D686" s="26"/>
      <c r="E686" s="26"/>
      <c r="F686" s="26"/>
      <c r="G686" s="5"/>
      <c r="H686" s="5">
        <f>H688+H689+H690</f>
        <v>86677470.370000005</v>
      </c>
      <c r="I686" s="5">
        <f t="shared" ref="I686:O686" si="264">I688+I689+I690</f>
        <v>0</v>
      </c>
      <c r="J686" s="5">
        <f t="shared" si="264"/>
        <v>0</v>
      </c>
      <c r="K686" s="5">
        <f t="shared" si="264"/>
        <v>0</v>
      </c>
      <c r="L686" s="5">
        <f t="shared" si="264"/>
        <v>0</v>
      </c>
      <c r="M686" s="5">
        <f t="shared" si="264"/>
        <v>0</v>
      </c>
      <c r="N686" s="5">
        <f t="shared" si="264"/>
        <v>0</v>
      </c>
      <c r="O686" s="5">
        <f t="shared" si="264"/>
        <v>0</v>
      </c>
      <c r="P686" s="5">
        <f>P688+P689+P690</f>
        <v>74899925.780000001</v>
      </c>
      <c r="Q686" s="6">
        <v>41189.14</v>
      </c>
      <c r="R686" s="28">
        <f t="shared" si="259"/>
        <v>86.412219300211206</v>
      </c>
      <c r="S686" s="4"/>
    </row>
    <row r="687" spans="1:19" outlineLevel="1">
      <c r="A687" s="24"/>
      <c r="B687" s="46" t="s">
        <v>5</v>
      </c>
      <c r="C687" s="26"/>
      <c r="D687" s="26"/>
      <c r="E687" s="26"/>
      <c r="F687" s="26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6"/>
      <c r="R687" s="28"/>
      <c r="S687" s="4"/>
    </row>
    <row r="688" spans="1:19" outlineLevel="1">
      <c r="A688" s="24"/>
      <c r="B688" s="46" t="s">
        <v>6</v>
      </c>
      <c r="C688" s="26"/>
      <c r="D688" s="26"/>
      <c r="E688" s="26"/>
      <c r="F688" s="26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6"/>
      <c r="R688" s="28"/>
      <c r="S688" s="4"/>
    </row>
    <row r="689" spans="1:21" outlineLevel="1">
      <c r="A689" s="24"/>
      <c r="B689" s="46" t="s">
        <v>7</v>
      </c>
      <c r="C689" s="26"/>
      <c r="D689" s="26"/>
      <c r="E689" s="26"/>
      <c r="F689" s="26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6"/>
      <c r="R689" s="28"/>
      <c r="S689" s="4"/>
    </row>
    <row r="690" spans="1:21" outlineLevel="1">
      <c r="A690" s="24"/>
      <c r="B690" s="46" t="s">
        <v>8</v>
      </c>
      <c r="C690" s="26"/>
      <c r="D690" s="26"/>
      <c r="E690" s="26"/>
      <c r="F690" s="26"/>
      <c r="G690" s="5"/>
      <c r="H690" s="5">
        <v>86677470.370000005</v>
      </c>
      <c r="I690" s="5"/>
      <c r="J690" s="5"/>
      <c r="K690" s="5"/>
      <c r="L690" s="5"/>
      <c r="M690" s="5"/>
      <c r="N690" s="5"/>
      <c r="O690" s="5"/>
      <c r="P690" s="5">
        <v>74899925.780000001</v>
      </c>
      <c r="Q690" s="6"/>
      <c r="R690" s="28">
        <f t="shared" si="259"/>
        <v>86.412219300211206</v>
      </c>
      <c r="S690" s="4"/>
    </row>
    <row r="691" spans="1:21" s="14" customFormat="1" ht="30">
      <c r="A691" s="30" t="s">
        <v>118</v>
      </c>
      <c r="B691" s="73" t="s">
        <v>167</v>
      </c>
      <c r="C691" s="26"/>
      <c r="D691" s="26"/>
      <c r="E691" s="26"/>
      <c r="F691" s="26"/>
      <c r="G691" s="6">
        <v>0</v>
      </c>
      <c r="H691" s="6">
        <f>H693+H694+H695</f>
        <v>212813183.16</v>
      </c>
      <c r="I691" s="6" t="e">
        <f t="shared" ref="I691:P691" si="265">I693+I694+I695</f>
        <v>#REF!</v>
      </c>
      <c r="J691" s="6" t="e">
        <f t="shared" si="265"/>
        <v>#REF!</v>
      </c>
      <c r="K691" s="6" t="e">
        <f t="shared" si="265"/>
        <v>#REF!</v>
      </c>
      <c r="L691" s="6" t="e">
        <f t="shared" si="265"/>
        <v>#REF!</v>
      </c>
      <c r="M691" s="6" t="e">
        <f t="shared" si="265"/>
        <v>#REF!</v>
      </c>
      <c r="N691" s="6" t="e">
        <f t="shared" si="265"/>
        <v>#REF!</v>
      </c>
      <c r="O691" s="6" t="e">
        <f t="shared" si="265"/>
        <v>#REF!</v>
      </c>
      <c r="P691" s="6">
        <f t="shared" si="265"/>
        <v>175105875.59</v>
      </c>
      <c r="Q691" s="6">
        <v>4834383.22</v>
      </c>
      <c r="R691" s="27">
        <f t="shared" si="259"/>
        <v>82.281498255843303</v>
      </c>
      <c r="S691" s="13">
        <v>0</v>
      </c>
    </row>
    <row r="692" spans="1:21">
      <c r="A692" s="30"/>
      <c r="B692" s="46" t="s">
        <v>5</v>
      </c>
      <c r="C692" s="26"/>
      <c r="D692" s="26"/>
      <c r="E692" s="26"/>
      <c r="F692" s="26"/>
      <c r="G692" s="6"/>
      <c r="H692" s="6"/>
      <c r="I692" s="6" t="e">
        <f t="shared" ref="I692:O692" si="266">I693+I694+I695</f>
        <v>#REF!</v>
      </c>
      <c r="J692" s="6" t="e">
        <f t="shared" si="266"/>
        <v>#REF!</v>
      </c>
      <c r="K692" s="6" t="e">
        <f t="shared" si="266"/>
        <v>#REF!</v>
      </c>
      <c r="L692" s="6" t="e">
        <f t="shared" si="266"/>
        <v>#REF!</v>
      </c>
      <c r="M692" s="6" t="e">
        <f t="shared" si="266"/>
        <v>#REF!</v>
      </c>
      <c r="N692" s="6" t="e">
        <f t="shared" si="266"/>
        <v>#REF!</v>
      </c>
      <c r="O692" s="6" t="e">
        <f t="shared" si="266"/>
        <v>#REF!</v>
      </c>
      <c r="P692" s="6"/>
      <c r="Q692" s="6"/>
      <c r="R692" s="27"/>
      <c r="S692" s="4"/>
    </row>
    <row r="693" spans="1:21">
      <c r="A693" s="30"/>
      <c r="B693" s="73" t="s">
        <v>6</v>
      </c>
      <c r="C693" s="26"/>
      <c r="D693" s="26"/>
      <c r="E693" s="26"/>
      <c r="F693" s="26"/>
      <c r="G693" s="6"/>
      <c r="H693" s="6">
        <f t="shared" ref="H693:P693" si="267">H698+H708+H718</f>
        <v>12762000</v>
      </c>
      <c r="I693" s="6">
        <f t="shared" si="267"/>
        <v>0</v>
      </c>
      <c r="J693" s="6">
        <f t="shared" si="267"/>
        <v>0</v>
      </c>
      <c r="K693" s="6">
        <f t="shared" si="267"/>
        <v>0</v>
      </c>
      <c r="L693" s="6">
        <f t="shared" si="267"/>
        <v>0</v>
      </c>
      <c r="M693" s="6">
        <f t="shared" si="267"/>
        <v>0</v>
      </c>
      <c r="N693" s="6">
        <f t="shared" si="267"/>
        <v>0</v>
      </c>
      <c r="O693" s="6">
        <f t="shared" si="267"/>
        <v>0</v>
      </c>
      <c r="P693" s="6">
        <f t="shared" si="267"/>
        <v>11184503.24</v>
      </c>
      <c r="Q693" s="6"/>
      <c r="R693" s="27">
        <f t="shared" si="259"/>
        <v>87.63911017081962</v>
      </c>
      <c r="S693" s="4"/>
      <c r="T693" s="3"/>
      <c r="U693" s="3"/>
    </row>
    <row r="694" spans="1:21">
      <c r="A694" s="30"/>
      <c r="B694" s="73" t="s">
        <v>7</v>
      </c>
      <c r="C694" s="26"/>
      <c r="D694" s="26"/>
      <c r="E694" s="26"/>
      <c r="F694" s="26"/>
      <c r="G694" s="6"/>
      <c r="H694" s="6">
        <f>H699+H709+H719</f>
        <v>194700</v>
      </c>
      <c r="I694" s="6" t="e">
        <f>I699+#REF!+I719</f>
        <v>#REF!</v>
      </c>
      <c r="J694" s="6" t="e">
        <f>J699+#REF!+J719</f>
        <v>#REF!</v>
      </c>
      <c r="K694" s="6" t="e">
        <f>K699+#REF!+K719</f>
        <v>#REF!</v>
      </c>
      <c r="L694" s="6" t="e">
        <f>L699+#REF!+L719</f>
        <v>#REF!</v>
      </c>
      <c r="M694" s="6" t="e">
        <f>M699+#REF!+M719</f>
        <v>#REF!</v>
      </c>
      <c r="N694" s="6" t="e">
        <f>N699+#REF!+N719</f>
        <v>#REF!</v>
      </c>
      <c r="O694" s="6" t="e">
        <f>O699+#REF!+O719</f>
        <v>#REF!</v>
      </c>
      <c r="P694" s="6">
        <f>P699+P709+P719</f>
        <v>143022.01</v>
      </c>
      <c r="Q694" s="6"/>
      <c r="R694" s="27">
        <f t="shared" si="259"/>
        <v>73.457632254750905</v>
      </c>
      <c r="S694" s="4"/>
      <c r="T694" s="3"/>
    </row>
    <row r="695" spans="1:21">
      <c r="A695" s="30"/>
      <c r="B695" s="73" t="s">
        <v>8</v>
      </c>
      <c r="C695" s="26"/>
      <c r="D695" s="26"/>
      <c r="E695" s="26"/>
      <c r="F695" s="26"/>
      <c r="G695" s="6"/>
      <c r="H695" s="6">
        <f>H700+H710+H720</f>
        <v>199856483.16</v>
      </c>
      <c r="I695" s="6">
        <f t="shared" ref="I695:O695" si="268">I700+I720</f>
        <v>0</v>
      </c>
      <c r="J695" s="6">
        <f t="shared" si="268"/>
        <v>0</v>
      </c>
      <c r="K695" s="6">
        <f t="shared" si="268"/>
        <v>0</v>
      </c>
      <c r="L695" s="6">
        <f t="shared" si="268"/>
        <v>0</v>
      </c>
      <c r="M695" s="6">
        <f t="shared" si="268"/>
        <v>0</v>
      </c>
      <c r="N695" s="6">
        <f t="shared" si="268"/>
        <v>0</v>
      </c>
      <c r="O695" s="6">
        <f t="shared" si="268"/>
        <v>0</v>
      </c>
      <c r="P695" s="6">
        <f>P700+P710+P720</f>
        <v>163778350.34</v>
      </c>
      <c r="Q695" s="6"/>
      <c r="R695" s="27">
        <f t="shared" si="259"/>
        <v>81.947979745487288</v>
      </c>
      <c r="S695" s="4"/>
    </row>
    <row r="696" spans="1:21" ht="33" customHeight="1" outlineLevel="1">
      <c r="A696" s="24" t="s">
        <v>119</v>
      </c>
      <c r="B696" s="46" t="s">
        <v>168</v>
      </c>
      <c r="C696" s="26"/>
      <c r="D696" s="26"/>
      <c r="E696" s="26"/>
      <c r="F696" s="26"/>
      <c r="G696" s="5">
        <v>0</v>
      </c>
      <c r="H696" s="5">
        <f>H698+H699+H700</f>
        <v>450000</v>
      </c>
      <c r="I696" s="5">
        <f t="shared" ref="I696:P696" si="269">I698+I699+I700</f>
        <v>0</v>
      </c>
      <c r="J696" s="5">
        <f t="shared" si="269"/>
        <v>0</v>
      </c>
      <c r="K696" s="5">
        <f t="shared" si="269"/>
        <v>0</v>
      </c>
      <c r="L696" s="5">
        <f t="shared" si="269"/>
        <v>0</v>
      </c>
      <c r="M696" s="5">
        <f t="shared" si="269"/>
        <v>0</v>
      </c>
      <c r="N696" s="5">
        <f t="shared" si="269"/>
        <v>0</v>
      </c>
      <c r="O696" s="5">
        <f t="shared" si="269"/>
        <v>0</v>
      </c>
      <c r="P696" s="5">
        <f t="shared" si="269"/>
        <v>195900</v>
      </c>
      <c r="Q696" s="6">
        <v>0</v>
      </c>
      <c r="R696" s="28">
        <f t="shared" si="259"/>
        <v>43.533333333333331</v>
      </c>
      <c r="S696" s="4">
        <v>0</v>
      </c>
    </row>
    <row r="697" spans="1:21" outlineLevel="1">
      <c r="A697" s="24"/>
      <c r="B697" s="46" t="s">
        <v>5</v>
      </c>
      <c r="C697" s="26"/>
      <c r="D697" s="26"/>
      <c r="E697" s="26"/>
      <c r="F697" s="26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6"/>
      <c r="R697" s="28"/>
      <c r="S697" s="4"/>
    </row>
    <row r="698" spans="1:21" outlineLevel="1">
      <c r="A698" s="24"/>
      <c r="B698" s="46" t="s">
        <v>6</v>
      </c>
      <c r="C698" s="26"/>
      <c r="D698" s="26"/>
      <c r="E698" s="26"/>
      <c r="F698" s="26"/>
      <c r="G698" s="5"/>
      <c r="H698" s="5">
        <f>H703</f>
        <v>0</v>
      </c>
      <c r="I698" s="5">
        <f t="shared" ref="I698:P700" si="270">I703</f>
        <v>0</v>
      </c>
      <c r="J698" s="5">
        <f t="shared" si="270"/>
        <v>0</v>
      </c>
      <c r="K698" s="5">
        <f t="shared" si="270"/>
        <v>0</v>
      </c>
      <c r="L698" s="5">
        <f t="shared" si="270"/>
        <v>0</v>
      </c>
      <c r="M698" s="5">
        <f t="shared" si="270"/>
        <v>0</v>
      </c>
      <c r="N698" s="5">
        <f t="shared" si="270"/>
        <v>0</v>
      </c>
      <c r="O698" s="5">
        <f t="shared" si="270"/>
        <v>0</v>
      </c>
      <c r="P698" s="5">
        <f t="shared" si="270"/>
        <v>0</v>
      </c>
      <c r="Q698" s="6"/>
      <c r="R698" s="28">
        <v>0</v>
      </c>
      <c r="S698" s="4"/>
    </row>
    <row r="699" spans="1:21" outlineLevel="1">
      <c r="A699" s="24"/>
      <c r="B699" s="46" t="s">
        <v>7</v>
      </c>
      <c r="C699" s="26"/>
      <c r="D699" s="26"/>
      <c r="E699" s="26"/>
      <c r="F699" s="26"/>
      <c r="G699" s="5"/>
      <c r="H699" s="5">
        <f t="shared" ref="H699" si="271">H704</f>
        <v>0</v>
      </c>
      <c r="I699" s="5"/>
      <c r="J699" s="5"/>
      <c r="K699" s="5"/>
      <c r="L699" s="5"/>
      <c r="M699" s="5"/>
      <c r="N699" s="5"/>
      <c r="O699" s="5"/>
      <c r="P699" s="5">
        <f t="shared" si="270"/>
        <v>0</v>
      </c>
      <c r="Q699" s="6"/>
      <c r="R699" s="28">
        <v>0</v>
      </c>
      <c r="S699" s="4"/>
    </row>
    <row r="700" spans="1:21" ht="20.25" customHeight="1" outlineLevel="1">
      <c r="A700" s="24"/>
      <c r="B700" s="46" t="s">
        <v>8</v>
      </c>
      <c r="C700" s="26"/>
      <c r="D700" s="26"/>
      <c r="E700" s="26"/>
      <c r="F700" s="26"/>
      <c r="G700" s="5"/>
      <c r="H700" s="5">
        <f>H705</f>
        <v>450000</v>
      </c>
      <c r="I700" s="5"/>
      <c r="J700" s="5"/>
      <c r="K700" s="5"/>
      <c r="L700" s="5"/>
      <c r="M700" s="5"/>
      <c r="N700" s="5"/>
      <c r="O700" s="5"/>
      <c r="P700" s="5">
        <f t="shared" si="270"/>
        <v>195900</v>
      </c>
      <c r="Q700" s="6"/>
      <c r="R700" s="28">
        <f t="shared" si="259"/>
        <v>43.533333333333331</v>
      </c>
      <c r="S700" s="4"/>
    </row>
    <row r="701" spans="1:21" ht="171.75" customHeight="1" outlineLevel="1">
      <c r="A701" s="24"/>
      <c r="B701" s="45" t="s">
        <v>169</v>
      </c>
      <c r="C701" s="47"/>
      <c r="D701" s="47"/>
      <c r="E701" s="47"/>
      <c r="F701" s="47"/>
      <c r="G701" s="43"/>
      <c r="H701" s="43">
        <f>H703+H704+H705</f>
        <v>450000</v>
      </c>
      <c r="I701" s="41">
        <f t="shared" ref="I701:O701" si="272">I703+I704+I705</f>
        <v>0</v>
      </c>
      <c r="J701" s="41">
        <f t="shared" si="272"/>
        <v>0</v>
      </c>
      <c r="K701" s="41">
        <f t="shared" si="272"/>
        <v>0</v>
      </c>
      <c r="L701" s="41">
        <f t="shared" si="272"/>
        <v>0</v>
      </c>
      <c r="M701" s="41">
        <f t="shared" si="272"/>
        <v>0</v>
      </c>
      <c r="N701" s="41">
        <f t="shared" si="272"/>
        <v>0</v>
      </c>
      <c r="O701" s="41">
        <f t="shared" si="272"/>
        <v>0</v>
      </c>
      <c r="P701" s="43">
        <f>P703+P704+P705</f>
        <v>195900</v>
      </c>
      <c r="Q701" s="6">
        <v>41189.14</v>
      </c>
      <c r="R701" s="28">
        <f t="shared" si="259"/>
        <v>43.533333333333331</v>
      </c>
      <c r="S701" s="4"/>
    </row>
    <row r="702" spans="1:21" outlineLevel="1">
      <c r="A702" s="24"/>
      <c r="B702" s="46" t="s">
        <v>5</v>
      </c>
      <c r="C702" s="26"/>
      <c r="D702" s="26"/>
      <c r="E702" s="26"/>
      <c r="F702" s="26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6"/>
      <c r="R702" s="28"/>
      <c r="S702" s="4"/>
    </row>
    <row r="703" spans="1:21" outlineLevel="1">
      <c r="A703" s="24"/>
      <c r="B703" s="46" t="s">
        <v>6</v>
      </c>
      <c r="C703" s="26"/>
      <c r="D703" s="26"/>
      <c r="E703" s="26"/>
      <c r="F703" s="26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6"/>
      <c r="R703" s="28"/>
      <c r="S703" s="4"/>
    </row>
    <row r="704" spans="1:21" outlineLevel="1">
      <c r="A704" s="24"/>
      <c r="B704" s="46" t="s">
        <v>7</v>
      </c>
      <c r="C704" s="26"/>
      <c r="D704" s="26"/>
      <c r="E704" s="26"/>
      <c r="F704" s="26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6"/>
      <c r="R704" s="28"/>
      <c r="S704" s="4"/>
    </row>
    <row r="705" spans="1:19" outlineLevel="1">
      <c r="A705" s="24"/>
      <c r="B705" s="46" t="s">
        <v>8</v>
      </c>
      <c r="C705" s="26"/>
      <c r="D705" s="26"/>
      <c r="E705" s="26"/>
      <c r="F705" s="26"/>
      <c r="G705" s="5"/>
      <c r="H705" s="5">
        <v>450000</v>
      </c>
      <c r="I705" s="5"/>
      <c r="J705" s="5"/>
      <c r="K705" s="5"/>
      <c r="L705" s="5"/>
      <c r="M705" s="5"/>
      <c r="N705" s="5"/>
      <c r="O705" s="5"/>
      <c r="P705" s="5">
        <v>195900</v>
      </c>
      <c r="Q705" s="6"/>
      <c r="R705" s="28">
        <f t="shared" si="259"/>
        <v>43.533333333333331</v>
      </c>
      <c r="S705" s="4"/>
    </row>
    <row r="706" spans="1:19" ht="31" outlineLevel="1">
      <c r="A706" s="24" t="s">
        <v>122</v>
      </c>
      <c r="B706" s="46" t="s">
        <v>170</v>
      </c>
      <c r="C706" s="26"/>
      <c r="D706" s="26"/>
      <c r="E706" s="26"/>
      <c r="F706" s="26"/>
      <c r="G706" s="5"/>
      <c r="H706" s="5">
        <f>H708+H709+H710</f>
        <v>12762000</v>
      </c>
      <c r="I706" s="5">
        <f t="shared" ref="I706:O706" si="273">I708+I709+I710</f>
        <v>0</v>
      </c>
      <c r="J706" s="5">
        <f t="shared" si="273"/>
        <v>0</v>
      </c>
      <c r="K706" s="5">
        <f t="shared" si="273"/>
        <v>0</v>
      </c>
      <c r="L706" s="5">
        <f t="shared" si="273"/>
        <v>0</v>
      </c>
      <c r="M706" s="5">
        <f t="shared" si="273"/>
        <v>0</v>
      </c>
      <c r="N706" s="5">
        <f t="shared" si="273"/>
        <v>0</v>
      </c>
      <c r="O706" s="5">
        <f t="shared" si="273"/>
        <v>0</v>
      </c>
      <c r="P706" s="5">
        <f>P708+P709+P710</f>
        <v>11184503.24</v>
      </c>
      <c r="Q706" s="6"/>
      <c r="R706" s="28">
        <f t="shared" si="259"/>
        <v>87.63911017081962</v>
      </c>
      <c r="S706" s="4"/>
    </row>
    <row r="707" spans="1:19" outlineLevel="1">
      <c r="A707" s="24"/>
      <c r="B707" s="46" t="s">
        <v>5</v>
      </c>
      <c r="C707" s="26"/>
      <c r="D707" s="26"/>
      <c r="E707" s="26"/>
      <c r="F707" s="26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6"/>
      <c r="R707" s="28"/>
      <c r="S707" s="4"/>
    </row>
    <row r="708" spans="1:19" outlineLevel="1">
      <c r="A708" s="24"/>
      <c r="B708" s="46" t="s">
        <v>6</v>
      </c>
      <c r="C708" s="26"/>
      <c r="D708" s="26"/>
      <c r="E708" s="26"/>
      <c r="F708" s="26"/>
      <c r="G708" s="5"/>
      <c r="H708" s="5">
        <f>H713</f>
        <v>12762000</v>
      </c>
      <c r="I708" s="5">
        <f t="shared" ref="I708:P710" si="274">I713</f>
        <v>0</v>
      </c>
      <c r="J708" s="5">
        <f t="shared" si="274"/>
        <v>0</v>
      </c>
      <c r="K708" s="5">
        <f t="shared" si="274"/>
        <v>0</v>
      </c>
      <c r="L708" s="5">
        <f t="shared" si="274"/>
        <v>0</v>
      </c>
      <c r="M708" s="5">
        <f t="shared" si="274"/>
        <v>0</v>
      </c>
      <c r="N708" s="5">
        <f t="shared" si="274"/>
        <v>0</v>
      </c>
      <c r="O708" s="5">
        <f t="shared" si="274"/>
        <v>0</v>
      </c>
      <c r="P708" s="5">
        <f t="shared" si="274"/>
        <v>11184503.24</v>
      </c>
      <c r="Q708" s="6"/>
      <c r="R708" s="28">
        <f t="shared" si="259"/>
        <v>87.63911017081962</v>
      </c>
      <c r="S708" s="4"/>
    </row>
    <row r="709" spans="1:19" outlineLevel="1">
      <c r="A709" s="24"/>
      <c r="B709" s="46" t="s">
        <v>7</v>
      </c>
      <c r="C709" s="26"/>
      <c r="D709" s="26"/>
      <c r="E709" s="26"/>
      <c r="F709" s="26"/>
      <c r="G709" s="5"/>
      <c r="H709" s="5">
        <f t="shared" ref="H709:H710" si="275">H714</f>
        <v>0</v>
      </c>
      <c r="I709" s="5"/>
      <c r="J709" s="5"/>
      <c r="K709" s="5"/>
      <c r="L709" s="5"/>
      <c r="M709" s="5"/>
      <c r="N709" s="5"/>
      <c r="O709" s="5"/>
      <c r="P709" s="5">
        <f t="shared" si="274"/>
        <v>0</v>
      </c>
      <c r="Q709" s="6"/>
      <c r="R709" s="28">
        <v>0</v>
      </c>
      <c r="S709" s="4"/>
    </row>
    <row r="710" spans="1:19" outlineLevel="1">
      <c r="A710" s="24"/>
      <c r="B710" s="46" t="s">
        <v>8</v>
      </c>
      <c r="C710" s="26"/>
      <c r="D710" s="26"/>
      <c r="E710" s="26"/>
      <c r="F710" s="26"/>
      <c r="G710" s="5"/>
      <c r="H710" s="5">
        <f t="shared" si="275"/>
        <v>0</v>
      </c>
      <c r="I710" s="5"/>
      <c r="J710" s="5"/>
      <c r="K710" s="5"/>
      <c r="L710" s="5"/>
      <c r="M710" s="5"/>
      <c r="N710" s="5"/>
      <c r="O710" s="5"/>
      <c r="P710" s="5">
        <f t="shared" si="274"/>
        <v>0</v>
      </c>
      <c r="Q710" s="6"/>
      <c r="R710" s="28">
        <v>0</v>
      </c>
      <c r="S710" s="4"/>
    </row>
    <row r="711" spans="1:19" ht="46.5" outlineLevel="1">
      <c r="A711" s="24"/>
      <c r="B711" s="45" t="s">
        <v>129</v>
      </c>
      <c r="C711" s="26"/>
      <c r="D711" s="26"/>
      <c r="E711" s="26"/>
      <c r="F711" s="26"/>
      <c r="G711" s="5"/>
      <c r="H711" s="5">
        <f>H713+H714+H715</f>
        <v>12762000</v>
      </c>
      <c r="I711" s="5">
        <f t="shared" ref="I711:O711" si="276">I713+I714+I715</f>
        <v>0</v>
      </c>
      <c r="J711" s="5">
        <f t="shared" si="276"/>
        <v>0</v>
      </c>
      <c r="K711" s="5">
        <f t="shared" si="276"/>
        <v>0</v>
      </c>
      <c r="L711" s="5">
        <f t="shared" si="276"/>
        <v>0</v>
      </c>
      <c r="M711" s="5">
        <f t="shared" si="276"/>
        <v>0</v>
      </c>
      <c r="N711" s="5">
        <f t="shared" si="276"/>
        <v>0</v>
      </c>
      <c r="O711" s="5">
        <f t="shared" si="276"/>
        <v>0</v>
      </c>
      <c r="P711" s="5">
        <f>P713+P714+P715</f>
        <v>11184503.24</v>
      </c>
      <c r="Q711" s="6">
        <v>41189.14</v>
      </c>
      <c r="R711" s="28">
        <f t="shared" si="259"/>
        <v>87.63911017081962</v>
      </c>
      <c r="S711" s="4"/>
    </row>
    <row r="712" spans="1:19" outlineLevel="1">
      <c r="A712" s="24"/>
      <c r="B712" s="46" t="s">
        <v>5</v>
      </c>
      <c r="C712" s="26"/>
      <c r="D712" s="26"/>
      <c r="E712" s="26"/>
      <c r="F712" s="26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6"/>
      <c r="R712" s="28"/>
      <c r="S712" s="4"/>
    </row>
    <row r="713" spans="1:19" outlineLevel="1">
      <c r="A713" s="24"/>
      <c r="B713" s="46" t="s">
        <v>6</v>
      </c>
      <c r="C713" s="26"/>
      <c r="D713" s="26"/>
      <c r="E713" s="26"/>
      <c r="F713" s="26"/>
      <c r="G713" s="5"/>
      <c r="H713" s="5">
        <v>12762000</v>
      </c>
      <c r="I713" s="5"/>
      <c r="J713" s="5"/>
      <c r="K713" s="5"/>
      <c r="L713" s="5"/>
      <c r="M713" s="5"/>
      <c r="N713" s="5"/>
      <c r="O713" s="5"/>
      <c r="P713" s="5">
        <v>11184503.24</v>
      </c>
      <c r="Q713" s="6"/>
      <c r="R713" s="28">
        <f t="shared" si="259"/>
        <v>87.63911017081962</v>
      </c>
      <c r="S713" s="4"/>
    </row>
    <row r="714" spans="1:19" outlineLevel="1">
      <c r="A714" s="24"/>
      <c r="B714" s="46" t="s">
        <v>7</v>
      </c>
      <c r="C714" s="26"/>
      <c r="D714" s="26"/>
      <c r="E714" s="26"/>
      <c r="F714" s="26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6"/>
      <c r="R714" s="28"/>
      <c r="S714" s="4"/>
    </row>
    <row r="715" spans="1:19" outlineLevel="1">
      <c r="A715" s="24"/>
      <c r="B715" s="46" t="s">
        <v>8</v>
      </c>
      <c r="C715" s="26"/>
      <c r="D715" s="26"/>
      <c r="E715" s="26"/>
      <c r="F715" s="26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6"/>
      <c r="R715" s="28"/>
      <c r="S715" s="4"/>
    </row>
    <row r="716" spans="1:19" ht="31" outlineLevel="1">
      <c r="A716" s="24" t="s">
        <v>127</v>
      </c>
      <c r="B716" s="46" t="s">
        <v>186</v>
      </c>
      <c r="C716" s="26"/>
      <c r="D716" s="26"/>
      <c r="E716" s="26"/>
      <c r="F716" s="26"/>
      <c r="G716" s="5">
        <v>0</v>
      </c>
      <c r="H716" s="5">
        <f>H718+H719+H720</f>
        <v>199601183.16</v>
      </c>
      <c r="I716" s="5">
        <f t="shared" ref="I716:P716" si="277">I718+I719+I720</f>
        <v>0</v>
      </c>
      <c r="J716" s="5">
        <f t="shared" si="277"/>
        <v>0</v>
      </c>
      <c r="K716" s="5">
        <f t="shared" si="277"/>
        <v>0</v>
      </c>
      <c r="L716" s="5">
        <f t="shared" si="277"/>
        <v>0</v>
      </c>
      <c r="M716" s="5">
        <f t="shared" si="277"/>
        <v>0</v>
      </c>
      <c r="N716" s="5">
        <f t="shared" si="277"/>
        <v>0</v>
      </c>
      <c r="O716" s="5">
        <f t="shared" si="277"/>
        <v>0</v>
      </c>
      <c r="P716" s="5">
        <f t="shared" si="277"/>
        <v>163725472.34999999</v>
      </c>
      <c r="Q716" s="6">
        <v>71924.75</v>
      </c>
      <c r="R716" s="28">
        <f t="shared" si="259"/>
        <v>82.026303530855287</v>
      </c>
      <c r="S716" s="4">
        <v>0</v>
      </c>
    </row>
    <row r="717" spans="1:19" outlineLevel="1">
      <c r="A717" s="24"/>
      <c r="B717" s="46" t="s">
        <v>5</v>
      </c>
      <c r="C717" s="26"/>
      <c r="D717" s="26"/>
      <c r="E717" s="26"/>
      <c r="F717" s="26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6"/>
      <c r="R717" s="28"/>
      <c r="S717" s="4"/>
    </row>
    <row r="718" spans="1:19" outlineLevel="1">
      <c r="A718" s="24"/>
      <c r="B718" s="46" t="s">
        <v>6</v>
      </c>
      <c r="C718" s="26"/>
      <c r="D718" s="26"/>
      <c r="E718" s="26"/>
      <c r="F718" s="26"/>
      <c r="G718" s="5"/>
      <c r="H718" s="5">
        <f>H723</f>
        <v>0</v>
      </c>
      <c r="I718" s="5">
        <f t="shared" ref="I718:P720" si="278">I723</f>
        <v>0</v>
      </c>
      <c r="J718" s="5">
        <f t="shared" si="278"/>
        <v>0</v>
      </c>
      <c r="K718" s="5">
        <f t="shared" si="278"/>
        <v>0</v>
      </c>
      <c r="L718" s="5">
        <f t="shared" si="278"/>
        <v>0</v>
      </c>
      <c r="M718" s="5">
        <f t="shared" si="278"/>
        <v>0</v>
      </c>
      <c r="N718" s="5">
        <f t="shared" si="278"/>
        <v>0</v>
      </c>
      <c r="O718" s="5">
        <f t="shared" si="278"/>
        <v>0</v>
      </c>
      <c r="P718" s="5">
        <f t="shared" si="278"/>
        <v>0</v>
      </c>
      <c r="Q718" s="6"/>
      <c r="R718" s="28">
        <v>0</v>
      </c>
      <c r="S718" s="4"/>
    </row>
    <row r="719" spans="1:19" outlineLevel="1">
      <c r="A719" s="24"/>
      <c r="B719" s="46" t="s">
        <v>7</v>
      </c>
      <c r="C719" s="26"/>
      <c r="D719" s="26"/>
      <c r="E719" s="26"/>
      <c r="F719" s="26"/>
      <c r="G719" s="5"/>
      <c r="H719" s="5">
        <f>H724</f>
        <v>194700</v>
      </c>
      <c r="I719" s="5"/>
      <c r="J719" s="5"/>
      <c r="K719" s="5"/>
      <c r="L719" s="5"/>
      <c r="M719" s="5"/>
      <c r="N719" s="5"/>
      <c r="O719" s="5"/>
      <c r="P719" s="5">
        <f t="shared" si="278"/>
        <v>143022.01</v>
      </c>
      <c r="Q719" s="6"/>
      <c r="R719" s="28">
        <f t="shared" si="259"/>
        <v>73.457632254750905</v>
      </c>
      <c r="S719" s="4"/>
    </row>
    <row r="720" spans="1:19" outlineLevel="1">
      <c r="A720" s="24"/>
      <c r="B720" s="46" t="s">
        <v>8</v>
      </c>
      <c r="C720" s="26"/>
      <c r="D720" s="26"/>
      <c r="E720" s="26"/>
      <c r="F720" s="26"/>
      <c r="G720" s="5"/>
      <c r="H720" s="5">
        <f>H725</f>
        <v>199406483.16</v>
      </c>
      <c r="I720" s="5"/>
      <c r="J720" s="5"/>
      <c r="K720" s="5"/>
      <c r="L720" s="5"/>
      <c r="M720" s="5"/>
      <c r="N720" s="5"/>
      <c r="O720" s="5"/>
      <c r="P720" s="5">
        <f t="shared" si="278"/>
        <v>163582450.34</v>
      </c>
      <c r="Q720" s="6"/>
      <c r="R720" s="28">
        <f t="shared" si="259"/>
        <v>82.034669960426783</v>
      </c>
      <c r="S720" s="4"/>
    </row>
    <row r="721" spans="1:21" outlineLevel="1">
      <c r="A721" s="24"/>
      <c r="B721" s="74" t="s">
        <v>33</v>
      </c>
      <c r="C721" s="26"/>
      <c r="D721" s="26"/>
      <c r="E721" s="26"/>
      <c r="F721" s="26"/>
      <c r="G721" s="5"/>
      <c r="H721" s="5">
        <f>H723+H724+H725</f>
        <v>199601183.16</v>
      </c>
      <c r="I721" s="5">
        <f t="shared" ref="I721:P721" si="279">I723+I724+I725</f>
        <v>0</v>
      </c>
      <c r="J721" s="5">
        <f t="shared" si="279"/>
        <v>0</v>
      </c>
      <c r="K721" s="5">
        <f t="shared" si="279"/>
        <v>0</v>
      </c>
      <c r="L721" s="5">
        <f t="shared" si="279"/>
        <v>0</v>
      </c>
      <c r="M721" s="5">
        <f t="shared" si="279"/>
        <v>0</v>
      </c>
      <c r="N721" s="5">
        <f t="shared" si="279"/>
        <v>0</v>
      </c>
      <c r="O721" s="5">
        <f t="shared" si="279"/>
        <v>0</v>
      </c>
      <c r="P721" s="5">
        <f t="shared" si="279"/>
        <v>163725472.34999999</v>
      </c>
      <c r="Q721" s="6"/>
      <c r="R721" s="28">
        <f t="shared" si="259"/>
        <v>82.026303530855287</v>
      </c>
      <c r="S721" s="4"/>
      <c r="T721" s="3"/>
    </row>
    <row r="722" spans="1:21" outlineLevel="1">
      <c r="A722" s="24"/>
      <c r="B722" s="46" t="s">
        <v>5</v>
      </c>
      <c r="C722" s="26"/>
      <c r="D722" s="26"/>
      <c r="E722" s="26"/>
      <c r="F722" s="26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6"/>
      <c r="R722" s="28"/>
      <c r="S722" s="4"/>
      <c r="T722" s="3"/>
    </row>
    <row r="723" spans="1:21" outlineLevel="1">
      <c r="A723" s="24"/>
      <c r="B723" s="46" t="s">
        <v>6</v>
      </c>
      <c r="C723" s="26"/>
      <c r="D723" s="26"/>
      <c r="E723" s="26"/>
      <c r="F723" s="26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6"/>
      <c r="R723" s="28"/>
      <c r="S723" s="4"/>
    </row>
    <row r="724" spans="1:21" outlineLevel="1">
      <c r="A724" s="24"/>
      <c r="B724" s="46" t="s">
        <v>7</v>
      </c>
      <c r="C724" s="26"/>
      <c r="D724" s="26"/>
      <c r="E724" s="26"/>
      <c r="F724" s="26"/>
      <c r="G724" s="5"/>
      <c r="H724" s="5">
        <v>194700</v>
      </c>
      <c r="I724" s="5"/>
      <c r="J724" s="5"/>
      <c r="K724" s="5"/>
      <c r="L724" s="5"/>
      <c r="M724" s="5"/>
      <c r="N724" s="5"/>
      <c r="O724" s="5"/>
      <c r="P724" s="5">
        <v>143022.01</v>
      </c>
      <c r="Q724" s="6"/>
      <c r="R724" s="28">
        <f t="shared" si="259"/>
        <v>73.457632254750905</v>
      </c>
      <c r="S724" s="4"/>
      <c r="T724" s="3"/>
      <c r="U724" s="3"/>
    </row>
    <row r="725" spans="1:21" outlineLevel="1">
      <c r="A725" s="24"/>
      <c r="B725" s="46" t="s">
        <v>8</v>
      </c>
      <c r="C725" s="26"/>
      <c r="D725" s="26"/>
      <c r="E725" s="26"/>
      <c r="F725" s="26"/>
      <c r="G725" s="5"/>
      <c r="H725" s="5">
        <v>199406483.16</v>
      </c>
      <c r="I725" s="5"/>
      <c r="J725" s="5"/>
      <c r="K725" s="5"/>
      <c r="L725" s="5"/>
      <c r="M725" s="5"/>
      <c r="N725" s="5"/>
      <c r="O725" s="5"/>
      <c r="P725" s="5">
        <v>163582450.34</v>
      </c>
      <c r="Q725" s="6"/>
      <c r="R725" s="28">
        <f t="shared" si="259"/>
        <v>82.034669960426783</v>
      </c>
      <c r="S725" s="4"/>
      <c r="T725" s="3"/>
    </row>
    <row r="726" spans="1:21" s="14" customFormat="1" ht="30">
      <c r="A726" s="30" t="s">
        <v>128</v>
      </c>
      <c r="B726" s="73" t="s">
        <v>171</v>
      </c>
      <c r="C726" s="26"/>
      <c r="D726" s="26"/>
      <c r="E726" s="26"/>
      <c r="F726" s="26"/>
      <c r="G726" s="6">
        <v>0</v>
      </c>
      <c r="H726" s="6">
        <f>H728+H729+H730</f>
        <v>67547187.99000001</v>
      </c>
      <c r="I726" s="6" t="e">
        <f t="shared" ref="I726:P726" si="280">I728+I729+I730</f>
        <v>#REF!</v>
      </c>
      <c r="J726" s="6" t="e">
        <f t="shared" si="280"/>
        <v>#REF!</v>
      </c>
      <c r="K726" s="6" t="e">
        <f t="shared" si="280"/>
        <v>#REF!</v>
      </c>
      <c r="L726" s="6" t="e">
        <f t="shared" si="280"/>
        <v>#REF!</v>
      </c>
      <c r="M726" s="6" t="e">
        <f t="shared" si="280"/>
        <v>#REF!</v>
      </c>
      <c r="N726" s="6" t="e">
        <f t="shared" si="280"/>
        <v>#REF!</v>
      </c>
      <c r="O726" s="6" t="e">
        <f t="shared" si="280"/>
        <v>#REF!</v>
      </c>
      <c r="P726" s="6">
        <f t="shared" si="280"/>
        <v>59894337.829999998</v>
      </c>
      <c r="Q726" s="6">
        <v>17588846.370000001</v>
      </c>
      <c r="R726" s="27">
        <f t="shared" si="259"/>
        <v>88.670364544068107</v>
      </c>
      <c r="S726" s="13">
        <v>0</v>
      </c>
    </row>
    <row r="727" spans="1:21">
      <c r="A727" s="30"/>
      <c r="B727" s="46" t="s">
        <v>5</v>
      </c>
      <c r="C727" s="26"/>
      <c r="D727" s="26"/>
      <c r="E727" s="26"/>
      <c r="F727" s="2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27"/>
      <c r="S727" s="4"/>
    </row>
    <row r="728" spans="1:21">
      <c r="A728" s="30"/>
      <c r="B728" s="73" t="s">
        <v>6</v>
      </c>
      <c r="C728" s="26"/>
      <c r="D728" s="26"/>
      <c r="E728" s="26"/>
      <c r="F728" s="26"/>
      <c r="G728" s="6"/>
      <c r="H728" s="6">
        <f>H733+H748+H758+H773</f>
        <v>0</v>
      </c>
      <c r="I728" s="6">
        <f t="shared" ref="I728:P728" si="281">I733+I748+I758</f>
        <v>0</v>
      </c>
      <c r="J728" s="6">
        <f t="shared" si="281"/>
        <v>0</v>
      </c>
      <c r="K728" s="6">
        <f t="shared" si="281"/>
        <v>0</v>
      </c>
      <c r="L728" s="6">
        <f t="shared" si="281"/>
        <v>0</v>
      </c>
      <c r="M728" s="6">
        <f t="shared" si="281"/>
        <v>0</v>
      </c>
      <c r="N728" s="6">
        <f t="shared" si="281"/>
        <v>0</v>
      </c>
      <c r="O728" s="6">
        <f t="shared" si="281"/>
        <v>0</v>
      </c>
      <c r="P728" s="6">
        <f t="shared" si="281"/>
        <v>0</v>
      </c>
      <c r="Q728" s="6"/>
      <c r="R728" s="27">
        <v>0</v>
      </c>
      <c r="S728" s="4"/>
    </row>
    <row r="729" spans="1:21">
      <c r="A729" s="30"/>
      <c r="B729" s="73" t="s">
        <v>7</v>
      </c>
      <c r="C729" s="26"/>
      <c r="D729" s="26"/>
      <c r="E729" s="26"/>
      <c r="F729" s="26"/>
      <c r="G729" s="6"/>
      <c r="H729" s="6">
        <f t="shared" ref="H729:P729" si="282">H734+H749+H759</f>
        <v>0</v>
      </c>
      <c r="I729" s="6">
        <f t="shared" si="282"/>
        <v>0</v>
      </c>
      <c r="J729" s="6">
        <f t="shared" si="282"/>
        <v>0</v>
      </c>
      <c r="K729" s="6">
        <f t="shared" si="282"/>
        <v>0</v>
      </c>
      <c r="L729" s="6">
        <f t="shared" si="282"/>
        <v>0</v>
      </c>
      <c r="M729" s="6">
        <f t="shared" si="282"/>
        <v>0</v>
      </c>
      <c r="N729" s="6">
        <f t="shared" si="282"/>
        <v>0</v>
      </c>
      <c r="O729" s="6">
        <f t="shared" si="282"/>
        <v>0</v>
      </c>
      <c r="P729" s="6">
        <f t="shared" si="282"/>
        <v>0</v>
      </c>
      <c r="Q729" s="6"/>
      <c r="R729" s="27">
        <v>0</v>
      </c>
      <c r="S729" s="4"/>
    </row>
    <row r="730" spans="1:21">
      <c r="A730" s="30"/>
      <c r="B730" s="73" t="s">
        <v>8</v>
      </c>
      <c r="C730" s="26"/>
      <c r="D730" s="26"/>
      <c r="E730" s="26"/>
      <c r="F730" s="26"/>
      <c r="G730" s="6"/>
      <c r="H730" s="6">
        <f t="shared" ref="H730:P730" si="283">H735+H750+H760+H775</f>
        <v>67547187.99000001</v>
      </c>
      <c r="I730" s="6" t="e">
        <f t="shared" si="283"/>
        <v>#REF!</v>
      </c>
      <c r="J730" s="6" t="e">
        <f t="shared" si="283"/>
        <v>#REF!</v>
      </c>
      <c r="K730" s="6" t="e">
        <f t="shared" si="283"/>
        <v>#REF!</v>
      </c>
      <c r="L730" s="6" t="e">
        <f t="shared" si="283"/>
        <v>#REF!</v>
      </c>
      <c r="M730" s="6" t="e">
        <f t="shared" si="283"/>
        <v>#REF!</v>
      </c>
      <c r="N730" s="6" t="e">
        <f t="shared" si="283"/>
        <v>#REF!</v>
      </c>
      <c r="O730" s="6" t="e">
        <f t="shared" si="283"/>
        <v>#REF!</v>
      </c>
      <c r="P730" s="6">
        <f t="shared" si="283"/>
        <v>59894337.829999998</v>
      </c>
      <c r="Q730" s="6"/>
      <c r="R730" s="27">
        <f t="shared" si="259"/>
        <v>88.670364544068107</v>
      </c>
      <c r="S730" s="4"/>
    </row>
    <row r="731" spans="1:21" outlineLevel="1">
      <c r="A731" s="24" t="s">
        <v>137</v>
      </c>
      <c r="B731" s="46" t="s">
        <v>130</v>
      </c>
      <c r="C731" s="26"/>
      <c r="D731" s="26"/>
      <c r="E731" s="26"/>
      <c r="F731" s="26"/>
      <c r="G731" s="5">
        <v>0</v>
      </c>
      <c r="H731" s="5">
        <f>H734+H735+H733</f>
        <v>20818154.59</v>
      </c>
      <c r="I731" s="5">
        <f t="shared" ref="I731:P731" si="284">I734+I735+I733</f>
        <v>0</v>
      </c>
      <c r="J731" s="5">
        <f t="shared" si="284"/>
        <v>0</v>
      </c>
      <c r="K731" s="5">
        <f t="shared" si="284"/>
        <v>0</v>
      </c>
      <c r="L731" s="5">
        <f t="shared" si="284"/>
        <v>0</v>
      </c>
      <c r="M731" s="5">
        <f t="shared" si="284"/>
        <v>0</v>
      </c>
      <c r="N731" s="5">
        <f t="shared" si="284"/>
        <v>0</v>
      </c>
      <c r="O731" s="5">
        <f t="shared" si="284"/>
        <v>0</v>
      </c>
      <c r="P731" s="5">
        <f t="shared" si="284"/>
        <v>19175547.920000002</v>
      </c>
      <c r="Q731" s="6">
        <v>7529936.5999999996</v>
      </c>
      <c r="R731" s="28">
        <f t="shared" si="259"/>
        <v>92.109739300384362</v>
      </c>
      <c r="S731" s="4">
        <v>0</v>
      </c>
    </row>
    <row r="732" spans="1:21" outlineLevel="1">
      <c r="A732" s="24"/>
      <c r="B732" s="46" t="s">
        <v>5</v>
      </c>
      <c r="C732" s="26"/>
      <c r="D732" s="26"/>
      <c r="E732" s="26"/>
      <c r="F732" s="26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6"/>
      <c r="R732" s="28"/>
      <c r="S732" s="4"/>
    </row>
    <row r="733" spans="1:21" outlineLevel="1">
      <c r="A733" s="24"/>
      <c r="B733" s="46" t="s">
        <v>6</v>
      </c>
      <c r="C733" s="26"/>
      <c r="D733" s="26"/>
      <c r="E733" s="26"/>
      <c r="F733" s="26"/>
      <c r="G733" s="5"/>
      <c r="H733" s="5">
        <f>H738+H743</f>
        <v>0</v>
      </c>
      <c r="I733" s="5">
        <f t="shared" ref="I733:P735" si="285">I738+I743</f>
        <v>0</v>
      </c>
      <c r="J733" s="5">
        <f t="shared" si="285"/>
        <v>0</v>
      </c>
      <c r="K733" s="5">
        <f t="shared" si="285"/>
        <v>0</v>
      </c>
      <c r="L733" s="5">
        <f t="shared" si="285"/>
        <v>0</v>
      </c>
      <c r="M733" s="5">
        <f t="shared" si="285"/>
        <v>0</v>
      </c>
      <c r="N733" s="5">
        <f t="shared" si="285"/>
        <v>0</v>
      </c>
      <c r="O733" s="5">
        <f t="shared" si="285"/>
        <v>0</v>
      </c>
      <c r="P733" s="5">
        <f t="shared" si="285"/>
        <v>0</v>
      </c>
      <c r="Q733" s="6"/>
      <c r="R733" s="28">
        <v>0</v>
      </c>
      <c r="S733" s="4"/>
    </row>
    <row r="734" spans="1:21" outlineLevel="1">
      <c r="A734" s="24"/>
      <c r="B734" s="46" t="s">
        <v>7</v>
      </c>
      <c r="C734" s="26"/>
      <c r="D734" s="26"/>
      <c r="E734" s="26"/>
      <c r="F734" s="26"/>
      <c r="G734" s="5"/>
      <c r="H734" s="5">
        <f t="shared" ref="H734" si="286">H739+H744</f>
        <v>0</v>
      </c>
      <c r="I734" s="5"/>
      <c r="J734" s="5"/>
      <c r="K734" s="5"/>
      <c r="L734" s="5"/>
      <c r="M734" s="5"/>
      <c r="N734" s="5"/>
      <c r="O734" s="5"/>
      <c r="P734" s="5">
        <f t="shared" si="285"/>
        <v>0</v>
      </c>
      <c r="Q734" s="6"/>
      <c r="R734" s="28">
        <v>0</v>
      </c>
      <c r="S734" s="4"/>
    </row>
    <row r="735" spans="1:21" outlineLevel="1">
      <c r="A735" s="24"/>
      <c r="B735" s="46" t="s">
        <v>8</v>
      </c>
      <c r="C735" s="26"/>
      <c r="D735" s="26"/>
      <c r="E735" s="26"/>
      <c r="F735" s="26"/>
      <c r="G735" s="5"/>
      <c r="H735" s="5">
        <f>H740+H745</f>
        <v>20818154.59</v>
      </c>
      <c r="I735" s="5">
        <f t="shared" ref="I735:O735" si="287">I740+I745</f>
        <v>0</v>
      </c>
      <c r="J735" s="5">
        <f t="shared" si="287"/>
        <v>0</v>
      </c>
      <c r="K735" s="5">
        <f t="shared" si="287"/>
        <v>0</v>
      </c>
      <c r="L735" s="5">
        <f t="shared" si="287"/>
        <v>0</v>
      </c>
      <c r="M735" s="5">
        <f t="shared" si="287"/>
        <v>0</v>
      </c>
      <c r="N735" s="5">
        <f t="shared" si="287"/>
        <v>0</v>
      </c>
      <c r="O735" s="5">
        <f t="shared" si="287"/>
        <v>0</v>
      </c>
      <c r="P735" s="5">
        <f t="shared" si="285"/>
        <v>19175547.920000002</v>
      </c>
      <c r="Q735" s="6"/>
      <c r="R735" s="28">
        <f t="shared" ref="R735:R780" si="288">P735/H735*100</f>
        <v>92.109739300384362</v>
      </c>
      <c r="S735" s="4"/>
    </row>
    <row r="736" spans="1:21" ht="48" customHeight="1" outlineLevel="1">
      <c r="A736" s="24"/>
      <c r="B736" s="45" t="s">
        <v>131</v>
      </c>
      <c r="C736" s="26"/>
      <c r="D736" s="26"/>
      <c r="E736" s="26"/>
      <c r="F736" s="26"/>
      <c r="G736" s="5"/>
      <c r="H736" s="5">
        <f>H738+H739+H740</f>
        <v>4125387</v>
      </c>
      <c r="I736" s="5">
        <f t="shared" ref="I736:O736" si="289">I738+I739+I740</f>
        <v>0</v>
      </c>
      <c r="J736" s="5">
        <f t="shared" si="289"/>
        <v>0</v>
      </c>
      <c r="K736" s="5">
        <f t="shared" si="289"/>
        <v>0</v>
      </c>
      <c r="L736" s="5">
        <f t="shared" si="289"/>
        <v>0</v>
      </c>
      <c r="M736" s="5">
        <f t="shared" si="289"/>
        <v>0</v>
      </c>
      <c r="N736" s="5">
        <f t="shared" si="289"/>
        <v>0</v>
      </c>
      <c r="O736" s="5">
        <f t="shared" si="289"/>
        <v>0</v>
      </c>
      <c r="P736" s="5">
        <f>P738+P739+P740</f>
        <v>4102877</v>
      </c>
      <c r="Q736" s="6">
        <v>41189.14</v>
      </c>
      <c r="R736" s="28">
        <f t="shared" si="288"/>
        <v>99.454354221797857</v>
      </c>
      <c r="S736" s="4"/>
    </row>
    <row r="737" spans="1:19" outlineLevel="1">
      <c r="A737" s="24"/>
      <c r="B737" s="46" t="s">
        <v>5</v>
      </c>
      <c r="C737" s="26"/>
      <c r="D737" s="26"/>
      <c r="E737" s="26"/>
      <c r="F737" s="26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6"/>
      <c r="R737" s="28"/>
      <c r="S737" s="4"/>
    </row>
    <row r="738" spans="1:19" outlineLevel="1">
      <c r="A738" s="24"/>
      <c r="B738" s="46" t="s">
        <v>6</v>
      </c>
      <c r="C738" s="26"/>
      <c r="D738" s="26"/>
      <c r="E738" s="26"/>
      <c r="F738" s="26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6"/>
      <c r="R738" s="28"/>
      <c r="S738" s="4"/>
    </row>
    <row r="739" spans="1:19" outlineLevel="1">
      <c r="A739" s="24"/>
      <c r="B739" s="46" t="s">
        <v>7</v>
      </c>
      <c r="C739" s="26"/>
      <c r="D739" s="26"/>
      <c r="E739" s="26"/>
      <c r="F739" s="26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6"/>
      <c r="R739" s="28"/>
      <c r="S739" s="4"/>
    </row>
    <row r="740" spans="1:19" outlineLevel="1">
      <c r="A740" s="24"/>
      <c r="B740" s="46" t="s">
        <v>8</v>
      </c>
      <c r="C740" s="26"/>
      <c r="D740" s="26"/>
      <c r="E740" s="26"/>
      <c r="F740" s="26"/>
      <c r="G740" s="5"/>
      <c r="H740" s="5">
        <v>4125387</v>
      </c>
      <c r="I740" s="5"/>
      <c r="J740" s="5"/>
      <c r="K740" s="5"/>
      <c r="L740" s="5"/>
      <c r="M740" s="5"/>
      <c r="N740" s="5"/>
      <c r="O740" s="5"/>
      <c r="P740" s="5">
        <v>4102877</v>
      </c>
      <c r="Q740" s="6"/>
      <c r="R740" s="28">
        <f t="shared" si="288"/>
        <v>99.454354221797857</v>
      </c>
      <c r="S740" s="4"/>
    </row>
    <row r="741" spans="1:19" ht="30.5" customHeight="1" outlineLevel="1">
      <c r="A741" s="24"/>
      <c r="B741" s="45" t="s">
        <v>132</v>
      </c>
      <c r="C741" s="26"/>
      <c r="D741" s="26"/>
      <c r="E741" s="26"/>
      <c r="F741" s="26"/>
      <c r="G741" s="5"/>
      <c r="H741" s="5">
        <f>H743+H744+H745</f>
        <v>16692767.59</v>
      </c>
      <c r="I741" s="5">
        <f t="shared" ref="I741:O741" si="290">I743+I744+I745</f>
        <v>0</v>
      </c>
      <c r="J741" s="5">
        <f t="shared" si="290"/>
        <v>0</v>
      </c>
      <c r="K741" s="5">
        <f t="shared" si="290"/>
        <v>0</v>
      </c>
      <c r="L741" s="5">
        <f t="shared" si="290"/>
        <v>0</v>
      </c>
      <c r="M741" s="5">
        <f t="shared" si="290"/>
        <v>0</v>
      </c>
      <c r="N741" s="5">
        <f t="shared" si="290"/>
        <v>0</v>
      </c>
      <c r="O741" s="5">
        <f t="shared" si="290"/>
        <v>0</v>
      </c>
      <c r="P741" s="5">
        <f>P743+P744+P745</f>
        <v>15072670.92</v>
      </c>
      <c r="Q741" s="6">
        <v>41189.14</v>
      </c>
      <c r="R741" s="28">
        <f t="shared" si="288"/>
        <v>90.294619144098448</v>
      </c>
      <c r="S741" s="4"/>
    </row>
    <row r="742" spans="1:19" outlineLevel="1">
      <c r="A742" s="24"/>
      <c r="B742" s="46" t="s">
        <v>5</v>
      </c>
      <c r="C742" s="26"/>
      <c r="D742" s="26"/>
      <c r="E742" s="26"/>
      <c r="F742" s="26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6"/>
      <c r="R742" s="28"/>
      <c r="S742" s="4"/>
    </row>
    <row r="743" spans="1:19" outlineLevel="1">
      <c r="A743" s="24"/>
      <c r="B743" s="46" t="s">
        <v>6</v>
      </c>
      <c r="C743" s="26"/>
      <c r="D743" s="26"/>
      <c r="E743" s="26"/>
      <c r="F743" s="26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6"/>
      <c r="R743" s="28"/>
      <c r="S743" s="4"/>
    </row>
    <row r="744" spans="1:19" outlineLevel="1">
      <c r="A744" s="24"/>
      <c r="B744" s="46" t="s">
        <v>7</v>
      </c>
      <c r="C744" s="26"/>
      <c r="D744" s="26"/>
      <c r="E744" s="26"/>
      <c r="F744" s="26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6"/>
      <c r="R744" s="28"/>
      <c r="S744" s="4"/>
    </row>
    <row r="745" spans="1:19" outlineLevel="1">
      <c r="A745" s="24"/>
      <c r="B745" s="46" t="s">
        <v>8</v>
      </c>
      <c r="C745" s="26"/>
      <c r="D745" s="26"/>
      <c r="E745" s="26"/>
      <c r="F745" s="26"/>
      <c r="G745" s="5"/>
      <c r="H745" s="5">
        <v>16692767.59</v>
      </c>
      <c r="I745" s="5"/>
      <c r="J745" s="5"/>
      <c r="K745" s="5"/>
      <c r="L745" s="5"/>
      <c r="M745" s="5"/>
      <c r="N745" s="5"/>
      <c r="O745" s="5"/>
      <c r="P745" s="5">
        <v>15072670.92</v>
      </c>
      <c r="Q745" s="6"/>
      <c r="R745" s="28">
        <f t="shared" si="288"/>
        <v>90.294619144098448</v>
      </c>
      <c r="S745" s="4"/>
    </row>
    <row r="746" spans="1:19" outlineLevel="1">
      <c r="A746" s="24" t="s">
        <v>138</v>
      </c>
      <c r="B746" s="46" t="s">
        <v>133</v>
      </c>
      <c r="C746" s="26"/>
      <c r="D746" s="26"/>
      <c r="E746" s="26"/>
      <c r="F746" s="26"/>
      <c r="G746" s="5">
        <v>0</v>
      </c>
      <c r="H746" s="5">
        <f>H748+H749+H750</f>
        <v>11759700</v>
      </c>
      <c r="I746" s="5">
        <f t="shared" ref="I746:P746" si="291">I748+I749+I750</f>
        <v>0</v>
      </c>
      <c r="J746" s="5">
        <f t="shared" si="291"/>
        <v>0</v>
      </c>
      <c r="K746" s="5">
        <f t="shared" si="291"/>
        <v>0</v>
      </c>
      <c r="L746" s="5">
        <f t="shared" si="291"/>
        <v>0</v>
      </c>
      <c r="M746" s="5">
        <f t="shared" si="291"/>
        <v>0</v>
      </c>
      <c r="N746" s="5">
        <f t="shared" si="291"/>
        <v>0</v>
      </c>
      <c r="O746" s="5">
        <f t="shared" si="291"/>
        <v>0</v>
      </c>
      <c r="P746" s="5">
        <f t="shared" si="291"/>
        <v>9297511.4100000001</v>
      </c>
      <c r="Q746" s="6">
        <v>10058909.77</v>
      </c>
      <c r="R746" s="28">
        <f t="shared" si="288"/>
        <v>79.062488073675354</v>
      </c>
      <c r="S746" s="4">
        <v>0</v>
      </c>
    </row>
    <row r="747" spans="1:19" outlineLevel="1">
      <c r="A747" s="24"/>
      <c r="B747" s="46" t="s">
        <v>5</v>
      </c>
      <c r="C747" s="26"/>
      <c r="D747" s="26"/>
      <c r="E747" s="26"/>
      <c r="F747" s="26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6"/>
      <c r="R747" s="28"/>
      <c r="S747" s="4"/>
    </row>
    <row r="748" spans="1:19" outlineLevel="1">
      <c r="A748" s="24"/>
      <c r="B748" s="46" t="s">
        <v>6</v>
      </c>
      <c r="C748" s="26"/>
      <c r="D748" s="26"/>
      <c r="E748" s="26"/>
      <c r="F748" s="26"/>
      <c r="G748" s="5"/>
      <c r="H748" s="5">
        <f>H753</f>
        <v>0</v>
      </c>
      <c r="I748" s="5">
        <f t="shared" ref="I748:P749" si="292">I753</f>
        <v>0</v>
      </c>
      <c r="J748" s="5">
        <f t="shared" si="292"/>
        <v>0</v>
      </c>
      <c r="K748" s="5">
        <f t="shared" si="292"/>
        <v>0</v>
      </c>
      <c r="L748" s="5">
        <f t="shared" si="292"/>
        <v>0</v>
      </c>
      <c r="M748" s="5">
        <f t="shared" si="292"/>
        <v>0</v>
      </c>
      <c r="N748" s="5">
        <f t="shared" si="292"/>
        <v>0</v>
      </c>
      <c r="O748" s="5">
        <f t="shared" si="292"/>
        <v>0</v>
      </c>
      <c r="P748" s="5">
        <f t="shared" si="292"/>
        <v>0</v>
      </c>
      <c r="Q748" s="6"/>
      <c r="R748" s="28">
        <v>0</v>
      </c>
      <c r="S748" s="4"/>
    </row>
    <row r="749" spans="1:19" outlineLevel="1">
      <c r="A749" s="24"/>
      <c r="B749" s="46" t="s">
        <v>7</v>
      </c>
      <c r="C749" s="26"/>
      <c r="D749" s="26"/>
      <c r="E749" s="26"/>
      <c r="F749" s="26"/>
      <c r="G749" s="5"/>
      <c r="H749" s="5">
        <f t="shared" ref="H749" si="293">H754</f>
        <v>0</v>
      </c>
      <c r="I749" s="5"/>
      <c r="J749" s="5"/>
      <c r="K749" s="5"/>
      <c r="L749" s="5"/>
      <c r="M749" s="5"/>
      <c r="N749" s="5"/>
      <c r="O749" s="5"/>
      <c r="P749" s="5">
        <f t="shared" si="292"/>
        <v>0</v>
      </c>
      <c r="Q749" s="6"/>
      <c r="R749" s="28">
        <v>0</v>
      </c>
      <c r="S749" s="4"/>
    </row>
    <row r="750" spans="1:19" outlineLevel="1">
      <c r="A750" s="24"/>
      <c r="B750" s="46" t="s">
        <v>8</v>
      </c>
      <c r="C750" s="26"/>
      <c r="D750" s="26"/>
      <c r="E750" s="26"/>
      <c r="F750" s="26"/>
      <c r="G750" s="5"/>
      <c r="H750" s="5">
        <f>H755</f>
        <v>11759700</v>
      </c>
      <c r="I750" s="5">
        <f t="shared" ref="I750:P750" si="294">I755</f>
        <v>0</v>
      </c>
      <c r="J750" s="5">
        <f t="shared" si="294"/>
        <v>0</v>
      </c>
      <c r="K750" s="5">
        <f t="shared" si="294"/>
        <v>0</v>
      </c>
      <c r="L750" s="5">
        <f t="shared" si="294"/>
        <v>0</v>
      </c>
      <c r="M750" s="5">
        <f t="shared" si="294"/>
        <v>0</v>
      </c>
      <c r="N750" s="5">
        <f t="shared" si="294"/>
        <v>0</v>
      </c>
      <c r="O750" s="5">
        <f t="shared" si="294"/>
        <v>0</v>
      </c>
      <c r="P750" s="5">
        <f t="shared" si="294"/>
        <v>9297511.4100000001</v>
      </c>
      <c r="Q750" s="6"/>
      <c r="R750" s="28">
        <f t="shared" si="288"/>
        <v>79.062488073675354</v>
      </c>
      <c r="S750" s="4"/>
    </row>
    <row r="751" spans="1:19" ht="18.75" customHeight="1" outlineLevel="1">
      <c r="A751" s="24"/>
      <c r="B751" s="45" t="s">
        <v>134</v>
      </c>
      <c r="C751" s="26"/>
      <c r="D751" s="26"/>
      <c r="E751" s="26"/>
      <c r="F751" s="26"/>
      <c r="G751" s="5"/>
      <c r="H751" s="5">
        <f>H753+H754+H755</f>
        <v>11759700</v>
      </c>
      <c r="I751" s="5">
        <f t="shared" ref="I751:O751" si="295">I753+I754+I755</f>
        <v>0</v>
      </c>
      <c r="J751" s="5">
        <f t="shared" si="295"/>
        <v>0</v>
      </c>
      <c r="K751" s="5">
        <f t="shared" si="295"/>
        <v>0</v>
      </c>
      <c r="L751" s="5">
        <f t="shared" si="295"/>
        <v>0</v>
      </c>
      <c r="M751" s="5">
        <f t="shared" si="295"/>
        <v>0</v>
      </c>
      <c r="N751" s="5">
        <f t="shared" si="295"/>
        <v>0</v>
      </c>
      <c r="O751" s="5">
        <f t="shared" si="295"/>
        <v>0</v>
      </c>
      <c r="P751" s="5">
        <f>P753+P754+P755</f>
        <v>9297511.4100000001</v>
      </c>
      <c r="Q751" s="6">
        <v>41189.14</v>
      </c>
      <c r="R751" s="28">
        <f t="shared" si="288"/>
        <v>79.062488073675354</v>
      </c>
      <c r="S751" s="4"/>
    </row>
    <row r="752" spans="1:19" outlineLevel="1">
      <c r="A752" s="24"/>
      <c r="B752" s="46" t="s">
        <v>5</v>
      </c>
      <c r="C752" s="26"/>
      <c r="D752" s="26"/>
      <c r="E752" s="26"/>
      <c r="F752" s="26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6"/>
      <c r="R752" s="28"/>
      <c r="S752" s="4"/>
    </row>
    <row r="753" spans="1:19" outlineLevel="1">
      <c r="A753" s="24"/>
      <c r="B753" s="46" t="s">
        <v>6</v>
      </c>
      <c r="C753" s="26"/>
      <c r="D753" s="26"/>
      <c r="E753" s="26"/>
      <c r="F753" s="26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6"/>
      <c r="R753" s="28"/>
      <c r="S753" s="4"/>
    </row>
    <row r="754" spans="1:19" outlineLevel="1">
      <c r="A754" s="24"/>
      <c r="B754" s="46" t="s">
        <v>7</v>
      </c>
      <c r="C754" s="26"/>
      <c r="D754" s="26"/>
      <c r="E754" s="26"/>
      <c r="F754" s="26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6"/>
      <c r="R754" s="28"/>
      <c r="S754" s="4"/>
    </row>
    <row r="755" spans="1:19" outlineLevel="1">
      <c r="A755" s="24"/>
      <c r="B755" s="46" t="s">
        <v>8</v>
      </c>
      <c r="C755" s="26"/>
      <c r="D755" s="26"/>
      <c r="E755" s="26"/>
      <c r="F755" s="26"/>
      <c r="G755" s="5"/>
      <c r="H755" s="5">
        <v>11759700</v>
      </c>
      <c r="I755" s="5"/>
      <c r="J755" s="5"/>
      <c r="K755" s="5"/>
      <c r="L755" s="5"/>
      <c r="M755" s="5"/>
      <c r="N755" s="5"/>
      <c r="O755" s="5"/>
      <c r="P755" s="5">
        <v>9297511.4100000001</v>
      </c>
      <c r="Q755" s="6"/>
      <c r="R755" s="28">
        <f t="shared" si="288"/>
        <v>79.062488073675354</v>
      </c>
      <c r="S755" s="4"/>
    </row>
    <row r="756" spans="1:19" outlineLevel="1">
      <c r="A756" s="24" t="s">
        <v>139</v>
      </c>
      <c r="B756" s="46" t="s">
        <v>135</v>
      </c>
      <c r="C756" s="26"/>
      <c r="D756" s="26"/>
      <c r="E756" s="26"/>
      <c r="F756" s="26"/>
      <c r="G756" s="5">
        <v>0</v>
      </c>
      <c r="H756" s="5">
        <f>H758+H759+H760</f>
        <v>5107333.4000000004</v>
      </c>
      <c r="I756" s="5" t="e">
        <f t="shared" ref="I756:P756" si="296">I758+I759+I760</f>
        <v>#REF!</v>
      </c>
      <c r="J756" s="5" t="e">
        <f t="shared" si="296"/>
        <v>#REF!</v>
      </c>
      <c r="K756" s="5" t="e">
        <f t="shared" si="296"/>
        <v>#REF!</v>
      </c>
      <c r="L756" s="5" t="e">
        <f t="shared" si="296"/>
        <v>#REF!</v>
      </c>
      <c r="M756" s="5" t="e">
        <f t="shared" si="296"/>
        <v>#REF!</v>
      </c>
      <c r="N756" s="5" t="e">
        <f t="shared" si="296"/>
        <v>#REF!</v>
      </c>
      <c r="O756" s="5" t="e">
        <f t="shared" si="296"/>
        <v>#REF!</v>
      </c>
      <c r="P756" s="5">
        <f t="shared" si="296"/>
        <v>4576000</v>
      </c>
      <c r="Q756" s="6">
        <v>0</v>
      </c>
      <c r="R756" s="28">
        <f t="shared" si="288"/>
        <v>89.596657230170237</v>
      </c>
      <c r="S756" s="4">
        <v>0</v>
      </c>
    </row>
    <row r="757" spans="1:19" outlineLevel="1">
      <c r="A757" s="24"/>
      <c r="B757" s="46" t="s">
        <v>5</v>
      </c>
      <c r="C757" s="26"/>
      <c r="D757" s="26"/>
      <c r="E757" s="26"/>
      <c r="F757" s="26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6"/>
      <c r="R757" s="27"/>
      <c r="S757" s="4"/>
    </row>
    <row r="758" spans="1:19" outlineLevel="1">
      <c r="A758" s="24"/>
      <c r="B758" s="46" t="s">
        <v>6</v>
      </c>
      <c r="C758" s="26"/>
      <c r="D758" s="26"/>
      <c r="E758" s="26"/>
      <c r="F758" s="26"/>
      <c r="G758" s="5"/>
      <c r="H758" s="5">
        <f>H763+H768</f>
        <v>0</v>
      </c>
      <c r="I758" s="5">
        <f t="shared" ref="I758:P760" si="297">I763+I768</f>
        <v>0</v>
      </c>
      <c r="J758" s="5">
        <f t="shared" si="297"/>
        <v>0</v>
      </c>
      <c r="K758" s="5">
        <f t="shared" si="297"/>
        <v>0</v>
      </c>
      <c r="L758" s="5">
        <f t="shared" si="297"/>
        <v>0</v>
      </c>
      <c r="M758" s="5">
        <f t="shared" si="297"/>
        <v>0</v>
      </c>
      <c r="N758" s="5">
        <f t="shared" si="297"/>
        <v>0</v>
      </c>
      <c r="O758" s="5">
        <f t="shared" si="297"/>
        <v>0</v>
      </c>
      <c r="P758" s="5">
        <f t="shared" si="297"/>
        <v>0</v>
      </c>
      <c r="Q758" s="6"/>
      <c r="R758" s="28">
        <v>0</v>
      </c>
      <c r="S758" s="4"/>
    </row>
    <row r="759" spans="1:19" outlineLevel="1">
      <c r="A759" s="24"/>
      <c r="B759" s="46" t="s">
        <v>7</v>
      </c>
      <c r="C759" s="26"/>
      <c r="D759" s="26"/>
      <c r="E759" s="26"/>
      <c r="F759" s="26"/>
      <c r="G759" s="5"/>
      <c r="H759" s="5">
        <f t="shared" ref="H759:H760" si="298">H764+H769</f>
        <v>0</v>
      </c>
      <c r="I759" s="5"/>
      <c r="J759" s="5"/>
      <c r="K759" s="5"/>
      <c r="L759" s="5"/>
      <c r="M759" s="5"/>
      <c r="N759" s="5"/>
      <c r="O759" s="5"/>
      <c r="P759" s="5">
        <f t="shared" si="297"/>
        <v>0</v>
      </c>
      <c r="Q759" s="6"/>
      <c r="R759" s="28">
        <v>0</v>
      </c>
      <c r="S759" s="4"/>
    </row>
    <row r="760" spans="1:19" outlineLevel="1">
      <c r="A760" s="24"/>
      <c r="B760" s="46" t="s">
        <v>8</v>
      </c>
      <c r="C760" s="26"/>
      <c r="D760" s="26"/>
      <c r="E760" s="26"/>
      <c r="F760" s="26"/>
      <c r="G760" s="5"/>
      <c r="H760" s="5">
        <f t="shared" si="298"/>
        <v>5107333.4000000004</v>
      </c>
      <c r="I760" s="5" t="e">
        <f>#REF!+I770</f>
        <v>#REF!</v>
      </c>
      <c r="J760" s="5" t="e">
        <f>#REF!+J770</f>
        <v>#REF!</v>
      </c>
      <c r="K760" s="5" t="e">
        <f>#REF!+K770</f>
        <v>#REF!</v>
      </c>
      <c r="L760" s="5" t="e">
        <f>#REF!+L770</f>
        <v>#REF!</v>
      </c>
      <c r="M760" s="5" t="e">
        <f>#REF!+M770</f>
        <v>#REF!</v>
      </c>
      <c r="N760" s="5" t="e">
        <f>#REF!+N770</f>
        <v>#REF!</v>
      </c>
      <c r="O760" s="5" t="e">
        <f>#REF!+O770</f>
        <v>#REF!</v>
      </c>
      <c r="P760" s="5">
        <f t="shared" si="297"/>
        <v>4576000</v>
      </c>
      <c r="Q760" s="6"/>
      <c r="R760" s="28">
        <f t="shared" si="288"/>
        <v>89.596657230170237</v>
      </c>
      <c r="S760" s="4"/>
    </row>
    <row r="761" spans="1:19" ht="62.25" customHeight="1" outlineLevel="1">
      <c r="A761" s="24"/>
      <c r="B761" s="42" t="s">
        <v>201</v>
      </c>
      <c r="C761" s="26"/>
      <c r="D761" s="26"/>
      <c r="E761" s="26"/>
      <c r="F761" s="26"/>
      <c r="G761" s="5"/>
      <c r="H761" s="5">
        <f>H763+H764+H765</f>
        <v>0</v>
      </c>
      <c r="I761" s="5">
        <f t="shared" ref="I761:R761" si="299">I763+I764+I765</f>
        <v>0</v>
      </c>
      <c r="J761" s="5">
        <f t="shared" si="299"/>
        <v>0</v>
      </c>
      <c r="K761" s="5">
        <f t="shared" si="299"/>
        <v>0</v>
      </c>
      <c r="L761" s="5">
        <f t="shared" si="299"/>
        <v>0</v>
      </c>
      <c r="M761" s="5">
        <f t="shared" si="299"/>
        <v>0</v>
      </c>
      <c r="N761" s="5">
        <f t="shared" si="299"/>
        <v>0</v>
      </c>
      <c r="O761" s="5">
        <f t="shared" si="299"/>
        <v>0</v>
      </c>
      <c r="P761" s="5">
        <f t="shared" si="299"/>
        <v>0</v>
      </c>
      <c r="Q761" s="5">
        <f t="shared" si="299"/>
        <v>0</v>
      </c>
      <c r="R761" s="5">
        <f t="shared" si="299"/>
        <v>0</v>
      </c>
      <c r="S761" s="10"/>
    </row>
    <row r="762" spans="1:19" outlineLevel="1">
      <c r="A762" s="24"/>
      <c r="B762" s="46" t="s">
        <v>5</v>
      </c>
      <c r="C762" s="26"/>
      <c r="D762" s="26"/>
      <c r="E762" s="26"/>
      <c r="F762" s="26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6"/>
      <c r="R762" s="28"/>
      <c r="S762" s="10"/>
    </row>
    <row r="763" spans="1:19" outlineLevel="1">
      <c r="A763" s="24"/>
      <c r="B763" s="46" t="s">
        <v>6</v>
      </c>
      <c r="C763" s="26"/>
      <c r="D763" s="26"/>
      <c r="E763" s="26"/>
      <c r="F763" s="26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6"/>
      <c r="R763" s="28"/>
      <c r="S763" s="10"/>
    </row>
    <row r="764" spans="1:19" outlineLevel="1">
      <c r="A764" s="24"/>
      <c r="B764" s="46" t="s">
        <v>7</v>
      </c>
      <c r="C764" s="26"/>
      <c r="D764" s="26"/>
      <c r="E764" s="26"/>
      <c r="F764" s="26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6"/>
      <c r="R764" s="28"/>
      <c r="S764" s="10"/>
    </row>
    <row r="765" spans="1:19" outlineLevel="1">
      <c r="A765" s="24"/>
      <c r="B765" s="46" t="s">
        <v>8</v>
      </c>
      <c r="C765" s="26"/>
      <c r="D765" s="26"/>
      <c r="E765" s="26"/>
      <c r="F765" s="26"/>
      <c r="G765" s="5"/>
      <c r="H765" s="5">
        <v>0</v>
      </c>
      <c r="I765" s="5"/>
      <c r="J765" s="5"/>
      <c r="K765" s="5"/>
      <c r="L765" s="5"/>
      <c r="M765" s="5"/>
      <c r="N765" s="5"/>
      <c r="O765" s="5"/>
      <c r="P765" s="5">
        <v>0</v>
      </c>
      <c r="Q765" s="6"/>
      <c r="R765" s="28">
        <v>0</v>
      </c>
      <c r="S765" s="10"/>
    </row>
    <row r="766" spans="1:19" ht="32.25" customHeight="1" outlineLevel="1">
      <c r="A766" s="24"/>
      <c r="B766" s="45" t="s">
        <v>136</v>
      </c>
      <c r="C766" s="26"/>
      <c r="D766" s="26"/>
      <c r="E766" s="26"/>
      <c r="F766" s="26"/>
      <c r="G766" s="5"/>
      <c r="H766" s="5">
        <f>H768+H769+H770</f>
        <v>5107333.4000000004</v>
      </c>
      <c r="I766" s="5">
        <f t="shared" ref="I766:P766" si="300">I768+I769+I770</f>
        <v>0</v>
      </c>
      <c r="J766" s="5">
        <f t="shared" si="300"/>
        <v>0</v>
      </c>
      <c r="K766" s="5">
        <f t="shared" si="300"/>
        <v>0</v>
      </c>
      <c r="L766" s="5">
        <f t="shared" si="300"/>
        <v>0</v>
      </c>
      <c r="M766" s="5">
        <f t="shared" si="300"/>
        <v>0</v>
      </c>
      <c r="N766" s="5">
        <f t="shared" si="300"/>
        <v>0</v>
      </c>
      <c r="O766" s="5">
        <f t="shared" si="300"/>
        <v>0</v>
      </c>
      <c r="P766" s="5">
        <f t="shared" si="300"/>
        <v>4576000</v>
      </c>
      <c r="Q766" s="6">
        <v>41189.14</v>
      </c>
      <c r="R766" s="28">
        <f t="shared" si="288"/>
        <v>89.596657230170237</v>
      </c>
      <c r="S766" s="10"/>
    </row>
    <row r="767" spans="1:19" outlineLevel="1">
      <c r="A767" s="24"/>
      <c r="B767" s="46" t="s">
        <v>5</v>
      </c>
      <c r="C767" s="26"/>
      <c r="D767" s="26"/>
      <c r="E767" s="26"/>
      <c r="F767" s="26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6"/>
      <c r="R767" s="28"/>
      <c r="S767" s="10"/>
    </row>
    <row r="768" spans="1:19" outlineLevel="1">
      <c r="A768" s="24"/>
      <c r="B768" s="46" t="s">
        <v>6</v>
      </c>
      <c r="C768" s="26"/>
      <c r="D768" s="26"/>
      <c r="E768" s="26"/>
      <c r="F768" s="26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6"/>
      <c r="R768" s="28"/>
      <c r="S768" s="10"/>
    </row>
    <row r="769" spans="1:19" outlineLevel="1">
      <c r="A769" s="24"/>
      <c r="B769" s="46" t="s">
        <v>7</v>
      </c>
      <c r="C769" s="26"/>
      <c r="D769" s="26"/>
      <c r="E769" s="26"/>
      <c r="F769" s="26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6"/>
      <c r="R769" s="28"/>
      <c r="S769" s="10"/>
    </row>
    <row r="770" spans="1:19" outlineLevel="1">
      <c r="A770" s="24"/>
      <c r="B770" s="46" t="s">
        <v>8</v>
      </c>
      <c r="C770" s="26"/>
      <c r="D770" s="26"/>
      <c r="E770" s="26"/>
      <c r="F770" s="26"/>
      <c r="G770" s="5"/>
      <c r="H770" s="5">
        <v>5107333.4000000004</v>
      </c>
      <c r="I770" s="5"/>
      <c r="J770" s="5"/>
      <c r="K770" s="5"/>
      <c r="L770" s="5"/>
      <c r="M770" s="5"/>
      <c r="N770" s="5"/>
      <c r="O770" s="5"/>
      <c r="P770" s="5">
        <v>4576000</v>
      </c>
      <c r="Q770" s="6"/>
      <c r="R770" s="28">
        <f t="shared" si="288"/>
        <v>89.596657230170237</v>
      </c>
      <c r="S770" s="10"/>
    </row>
    <row r="771" spans="1:19" ht="33.75" customHeight="1" outlineLevel="1">
      <c r="A771" s="11" t="s">
        <v>172</v>
      </c>
      <c r="B771" s="78" t="s">
        <v>173</v>
      </c>
      <c r="C771" s="26"/>
      <c r="D771" s="26"/>
      <c r="E771" s="26"/>
      <c r="F771" s="26"/>
      <c r="G771" s="5"/>
      <c r="H771" s="5">
        <f>H773+H774+H775</f>
        <v>29862000</v>
      </c>
      <c r="I771" s="5">
        <f t="shared" ref="I771:P771" si="301">I773+I774+I775</f>
        <v>0</v>
      </c>
      <c r="J771" s="5">
        <f t="shared" si="301"/>
        <v>0</v>
      </c>
      <c r="K771" s="5">
        <f t="shared" si="301"/>
        <v>0</v>
      </c>
      <c r="L771" s="5">
        <f t="shared" si="301"/>
        <v>0</v>
      </c>
      <c r="M771" s="5">
        <f t="shared" si="301"/>
        <v>0</v>
      </c>
      <c r="N771" s="5">
        <f t="shared" si="301"/>
        <v>0</v>
      </c>
      <c r="O771" s="5">
        <f t="shared" si="301"/>
        <v>0</v>
      </c>
      <c r="P771" s="5">
        <f t="shared" si="301"/>
        <v>26845278.5</v>
      </c>
      <c r="Q771" s="6"/>
      <c r="R771" s="28">
        <f t="shared" si="288"/>
        <v>89.897791507601639</v>
      </c>
      <c r="S771" s="10"/>
    </row>
    <row r="772" spans="1:19" outlineLevel="1">
      <c r="A772" s="24"/>
      <c r="B772" s="46" t="s">
        <v>5</v>
      </c>
      <c r="C772" s="26"/>
      <c r="D772" s="26"/>
      <c r="E772" s="26"/>
      <c r="F772" s="26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6"/>
      <c r="R772" s="28"/>
      <c r="S772" s="10"/>
    </row>
    <row r="773" spans="1:19" outlineLevel="1">
      <c r="A773" s="24"/>
      <c r="B773" s="46" t="s">
        <v>6</v>
      </c>
      <c r="C773" s="26"/>
      <c r="D773" s="26"/>
      <c r="E773" s="26"/>
      <c r="F773" s="26"/>
      <c r="G773" s="5"/>
      <c r="H773" s="5">
        <f>H778</f>
        <v>0</v>
      </c>
      <c r="I773" s="5">
        <f t="shared" ref="I773:P774" si="302">I778</f>
        <v>0</v>
      </c>
      <c r="J773" s="5">
        <f t="shared" si="302"/>
        <v>0</v>
      </c>
      <c r="K773" s="5">
        <f t="shared" si="302"/>
        <v>0</v>
      </c>
      <c r="L773" s="5">
        <f t="shared" si="302"/>
        <v>0</v>
      </c>
      <c r="M773" s="5">
        <f t="shared" si="302"/>
        <v>0</v>
      </c>
      <c r="N773" s="5">
        <f t="shared" si="302"/>
        <v>0</v>
      </c>
      <c r="O773" s="5">
        <f t="shared" si="302"/>
        <v>0</v>
      </c>
      <c r="P773" s="5">
        <f t="shared" si="302"/>
        <v>0</v>
      </c>
      <c r="Q773" s="6"/>
      <c r="R773" s="28">
        <v>0</v>
      </c>
      <c r="S773" s="10"/>
    </row>
    <row r="774" spans="1:19" outlineLevel="1">
      <c r="A774" s="24"/>
      <c r="B774" s="46" t="s">
        <v>7</v>
      </c>
      <c r="C774" s="26"/>
      <c r="D774" s="26"/>
      <c r="E774" s="26"/>
      <c r="F774" s="26"/>
      <c r="G774" s="5"/>
      <c r="H774" s="5">
        <f t="shared" ref="H774" si="303">H779</f>
        <v>0</v>
      </c>
      <c r="I774" s="5"/>
      <c r="J774" s="5"/>
      <c r="K774" s="5"/>
      <c r="L774" s="5"/>
      <c r="M774" s="5"/>
      <c r="N774" s="5"/>
      <c r="O774" s="5"/>
      <c r="P774" s="5">
        <f t="shared" si="302"/>
        <v>0</v>
      </c>
      <c r="Q774" s="6"/>
      <c r="R774" s="28">
        <v>0</v>
      </c>
      <c r="S774" s="10"/>
    </row>
    <row r="775" spans="1:19" outlineLevel="1">
      <c r="A775" s="24"/>
      <c r="B775" s="46" t="s">
        <v>8</v>
      </c>
      <c r="C775" s="26"/>
      <c r="D775" s="26"/>
      <c r="E775" s="26"/>
      <c r="F775" s="26"/>
      <c r="G775" s="5"/>
      <c r="H775" s="5">
        <f>H780</f>
        <v>29862000</v>
      </c>
      <c r="I775" s="5">
        <f t="shared" ref="I775:P775" si="304">I780</f>
        <v>0</v>
      </c>
      <c r="J775" s="5">
        <f t="shared" si="304"/>
        <v>0</v>
      </c>
      <c r="K775" s="5">
        <f t="shared" si="304"/>
        <v>0</v>
      </c>
      <c r="L775" s="5">
        <f t="shared" si="304"/>
        <v>0</v>
      </c>
      <c r="M775" s="5">
        <f t="shared" si="304"/>
        <v>0</v>
      </c>
      <c r="N775" s="5">
        <f t="shared" si="304"/>
        <v>0</v>
      </c>
      <c r="O775" s="5">
        <f t="shared" si="304"/>
        <v>0</v>
      </c>
      <c r="P775" s="5">
        <f t="shared" si="304"/>
        <v>26845278.5</v>
      </c>
      <c r="Q775" s="6"/>
      <c r="R775" s="28">
        <f t="shared" si="288"/>
        <v>89.897791507601639</v>
      </c>
      <c r="S775" s="10"/>
    </row>
    <row r="776" spans="1:19" outlineLevel="1">
      <c r="A776" s="24"/>
      <c r="B776" s="45" t="s">
        <v>33</v>
      </c>
      <c r="C776" s="26"/>
      <c r="D776" s="26"/>
      <c r="E776" s="26"/>
      <c r="F776" s="26"/>
      <c r="G776" s="5"/>
      <c r="H776" s="5">
        <f>H778+H779+H780</f>
        <v>29862000</v>
      </c>
      <c r="I776" s="5">
        <f t="shared" ref="I776:O776" si="305">I778+I779+I780</f>
        <v>0</v>
      </c>
      <c r="J776" s="5">
        <f t="shared" si="305"/>
        <v>0</v>
      </c>
      <c r="K776" s="5">
        <f t="shared" si="305"/>
        <v>0</v>
      </c>
      <c r="L776" s="5">
        <f t="shared" si="305"/>
        <v>0</v>
      </c>
      <c r="M776" s="5">
        <f t="shared" si="305"/>
        <v>0</v>
      </c>
      <c r="N776" s="5">
        <f t="shared" si="305"/>
        <v>0</v>
      </c>
      <c r="O776" s="5">
        <f t="shared" si="305"/>
        <v>0</v>
      </c>
      <c r="P776" s="5">
        <f>P778+P779+P780</f>
        <v>26845278.5</v>
      </c>
      <c r="Q776" s="6">
        <v>41189.14</v>
      </c>
      <c r="R776" s="28">
        <f t="shared" si="288"/>
        <v>89.897791507601639</v>
      </c>
      <c r="S776" s="10"/>
    </row>
    <row r="777" spans="1:19" outlineLevel="1">
      <c r="A777" s="24"/>
      <c r="B777" s="46" t="s">
        <v>5</v>
      </c>
      <c r="C777" s="26"/>
      <c r="D777" s="26"/>
      <c r="E777" s="26"/>
      <c r="F777" s="26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6"/>
      <c r="R777" s="28"/>
      <c r="S777" s="10"/>
    </row>
    <row r="778" spans="1:19" outlineLevel="1">
      <c r="A778" s="24"/>
      <c r="B778" s="46" t="s">
        <v>6</v>
      </c>
      <c r="C778" s="26"/>
      <c r="D778" s="26"/>
      <c r="E778" s="26"/>
      <c r="F778" s="26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6"/>
      <c r="R778" s="28"/>
      <c r="S778" s="10"/>
    </row>
    <row r="779" spans="1:19" outlineLevel="1">
      <c r="A779" s="24"/>
      <c r="B779" s="46" t="s">
        <v>7</v>
      </c>
      <c r="C779" s="26"/>
      <c r="D779" s="26"/>
      <c r="E779" s="26"/>
      <c r="F779" s="26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6"/>
      <c r="R779" s="28"/>
      <c r="S779" s="10"/>
    </row>
    <row r="780" spans="1:19" outlineLevel="1">
      <c r="A780" s="24"/>
      <c r="B780" s="9" t="s">
        <v>8</v>
      </c>
      <c r="C780" s="26"/>
      <c r="D780" s="26"/>
      <c r="E780" s="26"/>
      <c r="F780" s="26"/>
      <c r="G780" s="5"/>
      <c r="H780" s="5">
        <v>29862000</v>
      </c>
      <c r="I780" s="5"/>
      <c r="J780" s="5"/>
      <c r="K780" s="5"/>
      <c r="L780" s="5"/>
      <c r="M780" s="5"/>
      <c r="N780" s="5"/>
      <c r="O780" s="5"/>
      <c r="P780" s="5">
        <v>26845278.5</v>
      </c>
      <c r="Q780" s="6"/>
      <c r="R780" s="28">
        <f t="shared" si="288"/>
        <v>89.897791507601639</v>
      </c>
      <c r="S780" s="10"/>
    </row>
    <row r="781" spans="1:19">
      <c r="A781" s="33"/>
      <c r="B781" s="34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  <c r="P781" s="35"/>
      <c r="Q781" s="35" t="s">
        <v>2</v>
      </c>
      <c r="R781" s="35"/>
      <c r="S781" s="2"/>
    </row>
    <row r="782" spans="1:19" ht="15.5" customHeight="1">
      <c r="A782" s="56" t="s">
        <v>217</v>
      </c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12"/>
    </row>
    <row r="783" spans="1:19">
      <c r="A783" s="60"/>
      <c r="B783" s="60"/>
    </row>
    <row r="784" spans="1:19">
      <c r="A784" s="60"/>
      <c r="B784" s="60"/>
    </row>
    <row r="785" spans="1:18">
      <c r="A785" s="61"/>
      <c r="B785" s="61"/>
    </row>
    <row r="786" spans="1:18">
      <c r="A786" s="61"/>
      <c r="B786" s="61"/>
      <c r="P786" s="62"/>
      <c r="Q786" s="62"/>
      <c r="R786" s="62"/>
    </row>
  </sheetData>
  <mergeCells count="26">
    <mergeCell ref="A784:B784"/>
    <mergeCell ref="A785:B785"/>
    <mergeCell ref="A786:B786"/>
    <mergeCell ref="P786:R786"/>
    <mergeCell ref="O3:O4"/>
    <mergeCell ref="P3:P4"/>
    <mergeCell ref="R3:R4"/>
    <mergeCell ref="A782:R782"/>
    <mergeCell ref="A783:B783"/>
    <mergeCell ref="I3:I4"/>
    <mergeCell ref="J3:J4"/>
    <mergeCell ref="K3:K4"/>
    <mergeCell ref="L3:L4"/>
    <mergeCell ref="M3:M4"/>
    <mergeCell ref="N3:N4"/>
    <mergeCell ref="A1:R1"/>
    <mergeCell ref="B2:S2"/>
    <mergeCell ref="A3:A4"/>
    <mergeCell ref="B3:B4"/>
    <mergeCell ref="C3:C4"/>
    <mergeCell ref="D3:D4"/>
    <mergeCell ref="E3:E4"/>
    <mergeCell ref="F3:F4"/>
    <mergeCell ref="G3:G4"/>
    <mergeCell ref="H3:H4"/>
    <mergeCell ref="S3:S4"/>
  </mergeCells>
  <pageMargins left="0.98425196850393704" right="0.39370078740157483" top="0.39370078740157483" bottom="0.39370078740157483" header="0" footer="0"/>
  <pageSetup paperSize="9" scale="70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01.12.2017</vt:lpstr>
      <vt:lpstr>'01.12.2017'!Заголовки_для_печати</vt:lpstr>
      <vt:lpstr>'01.12.2017'!Область_печати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Сидукова Светлана Алексеевна</cp:lastModifiedBy>
  <cp:lastPrinted>2017-12-12T13:12:40Z</cp:lastPrinted>
  <dcterms:created xsi:type="dcterms:W3CDTF">2016-11-17T19:33:17Z</dcterms:created>
  <dcterms:modified xsi:type="dcterms:W3CDTF">2018-03-07T12:39:12Z</dcterms:modified>
</cp:coreProperties>
</file>